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72C20052-0391-4EB0-9092-66840D8B754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irefly" sheetId="1" r:id="rId1"/>
    <sheet name="renilla" sheetId="2" r:id="rId2"/>
    <sheet name="Analysis" sheetId="3" r:id="rId3"/>
  </sheets>
  <definedNames>
    <definedName name="MethodPointer">19098856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3" i="3"/>
  <c r="I14" i="3"/>
  <c r="I15" i="3"/>
  <c r="I16" i="3"/>
  <c r="I17" i="3"/>
  <c r="I18" i="3"/>
  <c r="I13" i="3"/>
  <c r="I24" i="3"/>
  <c r="I25" i="3"/>
  <c r="I26" i="3"/>
  <c r="I27" i="3"/>
  <c r="I28" i="3"/>
  <c r="I23" i="3"/>
  <c r="I34" i="3"/>
  <c r="I35" i="3"/>
  <c r="I36" i="3"/>
  <c r="I37" i="3"/>
  <c r="I38" i="3"/>
  <c r="I33" i="3"/>
  <c r="B23" i="3" l="1"/>
  <c r="B33" i="3"/>
  <c r="C23" i="3"/>
  <c r="D23" i="3"/>
  <c r="E23" i="3"/>
  <c r="E33" i="3" s="1"/>
  <c r="F23" i="3"/>
  <c r="F33" i="3" s="1"/>
  <c r="G23" i="3"/>
  <c r="G33" i="3" s="1"/>
  <c r="B25" i="3"/>
  <c r="B35" i="3" s="1"/>
  <c r="C25" i="3"/>
  <c r="D25" i="3"/>
  <c r="E25" i="3"/>
  <c r="E35" i="3" s="1"/>
  <c r="F25" i="3"/>
  <c r="F35" i="3" s="1"/>
  <c r="G25" i="3"/>
  <c r="G35" i="3" s="1"/>
  <c r="B28" i="3"/>
  <c r="B38" i="3" s="1"/>
  <c r="C28" i="3"/>
  <c r="D28" i="3"/>
  <c r="D38" i="3" s="1"/>
  <c r="E28" i="3"/>
  <c r="E38" i="3" s="1"/>
  <c r="F28" i="3"/>
  <c r="F38" i="3" s="1"/>
  <c r="G28" i="3"/>
  <c r="G38" i="3" s="1"/>
  <c r="B27" i="3"/>
  <c r="B37" i="3" s="1"/>
  <c r="C27" i="3"/>
  <c r="D27" i="3"/>
  <c r="D37" i="3" s="1"/>
  <c r="E27" i="3"/>
  <c r="E37" i="3" s="1"/>
  <c r="F27" i="3"/>
  <c r="F37" i="3" s="1"/>
  <c r="G27" i="3"/>
  <c r="G37" i="3" s="1"/>
  <c r="B26" i="3"/>
  <c r="B36" i="3" s="1"/>
  <c r="C26" i="3"/>
  <c r="D26" i="3"/>
  <c r="D36" i="3" s="1"/>
  <c r="E26" i="3"/>
  <c r="E36" i="3" s="1"/>
  <c r="F26" i="3"/>
  <c r="F36" i="3" s="1"/>
  <c r="G26" i="3"/>
  <c r="G36" i="3" s="1"/>
  <c r="C24" i="3"/>
  <c r="C34" i="3" s="1"/>
  <c r="D24" i="3"/>
  <c r="D34" i="3" s="1"/>
  <c r="E24" i="3"/>
  <c r="E34" i="3" s="1"/>
  <c r="F24" i="3"/>
  <c r="F34" i="3" s="1"/>
  <c r="G24" i="3"/>
  <c r="G34" i="3" s="1"/>
  <c r="B24" i="3"/>
  <c r="B34" i="3" s="1"/>
  <c r="H16" i="3"/>
  <c r="H17" i="3"/>
  <c r="H18" i="3"/>
  <c r="H15" i="3"/>
  <c r="H13" i="3"/>
  <c r="H14" i="3"/>
  <c r="H28" i="3" l="1"/>
  <c r="H25" i="3"/>
  <c r="D35" i="3"/>
  <c r="C35" i="3"/>
  <c r="H23" i="3"/>
  <c r="H24" i="3"/>
  <c r="D33" i="3"/>
  <c r="C33" i="3"/>
  <c r="C36" i="3"/>
  <c r="H36" i="3" s="1"/>
  <c r="H26" i="3"/>
  <c r="C37" i="3"/>
  <c r="H27" i="3"/>
  <c r="C38" i="3"/>
  <c r="H34" i="3"/>
  <c r="H35" i="3" l="1"/>
  <c r="H37" i="3"/>
  <c r="H38" i="3"/>
  <c r="H33" i="3"/>
  <c r="H3" i="3" l="1"/>
  <c r="H5" i="3"/>
  <c r="H8" i="3"/>
  <c r="H7" i="3"/>
  <c r="H6" i="3"/>
  <c r="H4" i="3"/>
</calcChain>
</file>

<file path=xl/sharedStrings.xml><?xml version="1.0" encoding="utf-8"?>
<sst xmlns="http://schemas.openxmlformats.org/spreadsheetml/2006/main" count="134" uniqueCount="57">
  <si>
    <t>Software Version</t>
  </si>
  <si>
    <t>2.07.17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</si>
  <si>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</si>
  <si>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</si>
  <si>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</si>
  <si>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</si>
  <si>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</si>
  <si>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</si>
  <si>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</si>
  <si>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</si>
  <si>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</si>
  <si>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</si>
  <si>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</si>
  <si>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</si>
  <si>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</si>
  <si>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Costar 96 flat bottom</t>
  </si>
  <si>
    <t>Eject plate on completion</t>
  </si>
  <si>
    <t>Set Temperature</t>
  </si>
  <si>
    <t>Setpoint 25°C, Gradient 0 °C</t>
  </si>
  <si>
    <t>Read</t>
  </si>
  <si>
    <t>Luminescence Endpoint</t>
  </si>
  <si>
    <t>B2..G7</t>
  </si>
  <si>
    <t>Integration Time: 0:01.00 (MM:SS.ss)</t>
  </si>
  <si>
    <t>Filter Set 1</t>
  </si>
  <si>
    <t xml:space="preserve">    Emission: Hole</t>
  </si>
  <si>
    <t xml:space="preserve">    Optics: Top,  Gain: 150</t>
  </si>
  <si>
    <t>Read Speed: Normal,  Delay: 100 msec</t>
  </si>
  <si>
    <t>Extended Dynamic Range</t>
  </si>
  <si>
    <t>Read Height: 1 mm</t>
  </si>
  <si>
    <t>Results</t>
  </si>
  <si>
    <t>Actual Temperature:</t>
  </si>
  <si>
    <t>A</t>
  </si>
  <si>
    <t>Lum</t>
  </si>
  <si>
    <t>B</t>
  </si>
  <si>
    <t>C</t>
  </si>
  <si>
    <t>D</t>
  </si>
  <si>
    <t>E</t>
  </si>
  <si>
    <t>F</t>
  </si>
  <si>
    <t>G</t>
  </si>
  <si>
    <t>H</t>
  </si>
  <si>
    <t>Plate 2</t>
  </si>
  <si>
    <t>pCDNA</t>
  </si>
  <si>
    <t>CMV5</t>
  </si>
  <si>
    <t>Total DNA = 100 ng</t>
  </si>
  <si>
    <t>hCL3 + CMV5 (1:100)</t>
  </si>
  <si>
    <t>mGPR56</t>
  </si>
  <si>
    <t>mGPR56dPLL + pCDNA3.1 (1:5)</t>
  </si>
  <si>
    <t>mGPR56 + pCDNA3.1 (1:5)</t>
  </si>
  <si>
    <t>Mean</t>
  </si>
  <si>
    <t>Firefly</t>
  </si>
  <si>
    <t>Renilla</t>
  </si>
  <si>
    <t>Firefly/Renilla</t>
  </si>
  <si>
    <t>Fold Change</t>
  </si>
  <si>
    <t>mGPR56 + pCDNA3.1 (1:4)</t>
  </si>
  <si>
    <t>mGPR56dPLL + pCDNA3.1 (1:4)</t>
  </si>
  <si>
    <t>hCL3 + CMV5 (1:79)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</si>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</sst>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3" fillId="0" borderId="1" xfId="1" applyFont="1" applyFill="1" applyBorder="1" applyAlignment="1">
      <alignment horizontal="center" vertical="center" wrapText="1"/>
    </xf>
    <xf numFmtId="164" fontId="0" fillId="0" borderId="2" xfId="0" applyNumberFormat="1" applyBorder="1"/>
    <xf numFmtId="0" fontId="1" fillId="0" borderId="2" xfId="0" applyFont="1" applyBorder="1"/>
    <xf numFmtId="0" fontId="6" fillId="15" borderId="2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Analysis!$A$3:$A$8</c:f>
              <c:strCache>
                <c:ptCount val="6"/>
                <c:pt idx="0">
                  <c:v>pCDNA</c:v>
                </c:pt>
                <c:pt idx="1">
                  <c:v>mGPR56 + pCDNA3.1 (1:4)</c:v>
                </c:pt>
                <c:pt idx="2">
                  <c:v>mGPR56dPLL + pCDNA3.1 (1:4)</c:v>
                </c:pt>
                <c:pt idx="3">
                  <c:v>mGPR56</c:v>
                </c:pt>
                <c:pt idx="4">
                  <c:v>CMV5</c:v>
                </c:pt>
                <c:pt idx="5">
                  <c:v>hCL3 + CMV5 (1:100)</c:v>
                </c:pt>
              </c:strCache>
            </c:strRef>
          </c:cat>
          <c:val>
            <c:numRef>
              <c:f>Analysis!$H$3:$H$8</c:f>
              <c:numCache>
                <c:formatCode>General</c:formatCode>
                <c:ptCount val="6"/>
                <c:pt idx="0">
                  <c:v>14624.166666666666</c:v>
                </c:pt>
                <c:pt idx="1">
                  <c:v>37759.833333333336</c:v>
                </c:pt>
                <c:pt idx="2">
                  <c:v>938602.66666666663</c:v>
                </c:pt>
                <c:pt idx="3">
                  <c:v>209267.16666666666</c:v>
                </c:pt>
                <c:pt idx="4">
                  <c:v>16387.833333333332</c:v>
                </c:pt>
                <c:pt idx="5">
                  <c:v>38567.833333333336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3-473A-9021-7A878C41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97808"/>
        <c:axId val="442592560"/>
      </c:barChart>
      <c:catAx>
        <c:axId val="4425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2560"/>
        <c:crosses val="autoZero"/>
        <c:auto val="1"/>
        <c:lblAlgn val="ctr"/>
        <c:lblOffset val="100"/>
        <c:noMultiLvlLbl val="0"/>
      </c:catAx>
      <c:valAx>
        <c:axId val="4425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Analysis!$A$13:$A$18</c:f>
              <c:strCache>
                <c:ptCount val="6"/>
                <c:pt idx="0">
                  <c:v>pCDNA</c:v>
                </c:pt>
                <c:pt idx="1">
                  <c:v>mGPR56 + pCDNA3.1 (1:4)</c:v>
                </c:pt>
                <c:pt idx="2">
                  <c:v>mGPR56dPLL + pCDNA3.1 (1:4)</c:v>
                </c:pt>
                <c:pt idx="3">
                  <c:v>mGPR56</c:v>
                </c:pt>
                <c:pt idx="4">
                  <c:v>CMV5</c:v>
                </c:pt>
                <c:pt idx="5">
                  <c:v>hCL3 + CMV5 (1:79)</c:v>
                </c:pt>
              </c:strCache>
            </c:strRef>
          </c:cat>
          <c:val>
            <c:numRef>
              <c:f>Analysis!$H$13:$H$18</c:f>
              <c:numCache>
                <c:formatCode>General</c:formatCode>
                <c:ptCount val="6"/>
                <c:pt idx="0">
                  <c:v>9278.3333333333339</c:v>
                </c:pt>
                <c:pt idx="1">
                  <c:v>10111.833333333334</c:v>
                </c:pt>
                <c:pt idx="2">
                  <c:v>11651.166666666666</c:v>
                </c:pt>
                <c:pt idx="3">
                  <c:v>10458.666666666666</c:v>
                </c:pt>
                <c:pt idx="4">
                  <c:v>8104.333333333333</c:v>
                </c:pt>
                <c:pt idx="5">
                  <c:v>3164.5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81F-88EF-48652CE9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71984"/>
        <c:axId val="550571328"/>
      </c:barChart>
      <c:catAx>
        <c:axId val="5505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1328"/>
        <c:crosses val="autoZero"/>
        <c:auto val="1"/>
        <c:lblAlgn val="ctr"/>
        <c:lblOffset val="100"/>
        <c:noMultiLvlLbl val="0"/>
      </c:catAx>
      <c:valAx>
        <c:axId val="550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Firefly/Renilla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Analysis!$A$23:$A$28</c:f>
              <c:strCache>
                <c:ptCount val="6"/>
                <c:pt idx="0">
                  <c:v>pCDNA</c:v>
                </c:pt>
                <c:pt idx="1">
                  <c:v>mGPR56 + pCDNA3.1 (1:4)</c:v>
                </c:pt>
                <c:pt idx="2">
                  <c:v>mGPR56dPLL + pCDNA3.1 (1:4)</c:v>
                </c:pt>
                <c:pt idx="3">
                  <c:v>mGPR56</c:v>
                </c:pt>
                <c:pt idx="4">
                  <c:v>CMV5</c:v>
                </c:pt>
                <c:pt idx="5">
                  <c:v>hCL3 + CMV5 (1:79)</c:v>
                </c:pt>
              </c:strCache>
            </c:strRef>
          </c:cat>
          <c:val>
            <c:numRef>
              <c:f>Analysis!$H$23:$H$28</c:f>
              <c:numCache>
                <c:formatCode>General</c:formatCode>
                <c:ptCount val="6"/>
                <c:pt idx="0">
                  <c:v>1.5733072618147885</c:v>
                </c:pt>
                <c:pt idx="1">
                  <c:v>3.8452591308978388</c:v>
                </c:pt>
                <c:pt idx="2">
                  <c:v>81.142733380748822</c:v>
                </c:pt>
                <c:pt idx="3">
                  <c:v>20.624314226039367</c:v>
                </c:pt>
                <c:pt idx="4">
                  <c:v>2.0298757363301898</c:v>
                </c:pt>
                <c:pt idx="5">
                  <c:v>11.757598655804033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E-480C-8451-15C4B546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76576"/>
        <c:axId val="550584448"/>
      </c:barChart>
      <c:catAx>
        <c:axId val="5505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4448"/>
        <c:crosses val="autoZero"/>
        <c:auto val="1"/>
        <c:lblAlgn val="ctr"/>
        <c:lblOffset val="100"/>
        <c:noMultiLvlLbl val="0"/>
      </c:catAx>
      <c:valAx>
        <c:axId val="550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</a:t>
            </a:r>
            <a:r>
              <a:rPr lang="en-US" baseline="0"/>
              <a:t>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Analysis!$A$33:$A$38</c:f>
              <c:strCache>
                <c:ptCount val="6"/>
                <c:pt idx="0">
                  <c:v>pCDNA</c:v>
                </c:pt>
                <c:pt idx="1">
                  <c:v>mGPR56 + pCDNA3.1 (1:5)</c:v>
                </c:pt>
                <c:pt idx="2">
                  <c:v>mGPR56dPLL + pCDNA3.1 (1:5)</c:v>
                </c:pt>
                <c:pt idx="3">
                  <c:v>mGPR56</c:v>
                </c:pt>
                <c:pt idx="4">
                  <c:v>CMV5</c:v>
                </c:pt>
                <c:pt idx="5">
                  <c:v>hCL3 + CMV5 (1:100)</c:v>
                </c:pt>
              </c:strCache>
            </c:strRef>
          </c:cat>
          <c:val>
            <c:numRef>
              <c:f>Analysis!$H$33:$H$38</c:f>
              <c:numCache>
                <c:formatCode>0.0</c:formatCode>
                <c:ptCount val="6"/>
                <c:pt idx="0">
                  <c:v>1.0000001664104901</c:v>
                </c:pt>
                <c:pt idx="1">
                  <c:v>2.4440615410074695</c:v>
                </c:pt>
                <c:pt idx="2">
                  <c:v>51.574634436094691</c:v>
                </c:pt>
                <c:pt idx="3">
                  <c:v>13.108893703542519</c:v>
                </c:pt>
                <c:pt idx="4">
                  <c:v>0.99999987010545954</c:v>
                </c:pt>
                <c:pt idx="5">
                  <c:v>5.7922743339021858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A6F-99D2-5F69D500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09488"/>
        <c:axId val="426013424"/>
      </c:barChart>
      <c:catAx>
        <c:axId val="426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3424"/>
        <c:crosses val="autoZero"/>
        <c:auto val="1"/>
        <c:lblAlgn val="ctr"/>
        <c:lblOffset val="100"/>
        <c:noMultiLvlLbl val="0"/>
      </c:catAx>
      <c:valAx>
        <c:axId val="4260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76200</xdr:rowOff>
    </xdr:from>
    <xdr:to>
      <xdr:col>17</xdr:col>
      <xdr:colOff>304800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6C28A-828E-4ACA-953E-5D81BD4F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18</xdr:row>
      <xdr:rowOff>30480</xdr:rowOff>
    </xdr:from>
    <xdr:to>
      <xdr:col>17</xdr:col>
      <xdr:colOff>281940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36C3F-B9BC-47F8-A214-C17EBE0B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35</xdr:row>
      <xdr:rowOff>121920</xdr:rowOff>
    </xdr:from>
    <xdr:to>
      <xdr:col>17</xdr:col>
      <xdr:colOff>266700</xdr:colOff>
      <xdr:row>52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9C5F4-5B5A-4885-9FFE-D139A5658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53</xdr:row>
      <xdr:rowOff>83820</xdr:rowOff>
    </xdr:from>
    <xdr:to>
      <xdr:col>17</xdr:col>
      <xdr:colOff>281940</xdr:colOff>
      <xdr:row>69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BF489-552B-417F-BCE8-75EE199A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topLeftCell="A13" workbookViewId="0">
      <selection activeCell="D32" sqref="D32:I37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43847</v>
      </c>
    </row>
    <row r="8" spans="1:2" x14ac:dyDescent="0.25">
      <c r="A8" t="s">
        <v>7</v>
      </c>
      <c r="B8" s="2">
        <v>0.73849537037037039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>
        <v>15092114</v>
      </c>
    </row>
    <row r="11" spans="1:2" x14ac:dyDescent="0.25">
      <c r="A11" t="s">
        <v>11</v>
      </c>
      <c r="B11" t="s">
        <v>12</v>
      </c>
    </row>
    <row r="13" spans="1:2" x14ac:dyDescent="0.25">
      <c r="A13" s="3" t="s">
        <v>13</v>
      </c>
      <c r="B13" s="4"/>
    </row>
    <row r="14" spans="1:2" x14ac:dyDescent="0.25">
      <c r="A14" t="s">
        <v>14</v>
      </c>
      <c r="B14" t="s">
        <v>15</v>
      </c>
    </row>
    <row r="15" spans="1:2" x14ac:dyDescent="0.25">
      <c r="A15" t="s">
        <v>16</v>
      </c>
    </row>
    <row r="16" spans="1:2" x14ac:dyDescent="0.25">
      <c r="A16" t="s">
        <v>17</v>
      </c>
      <c r="B16" t="s">
        <v>18</v>
      </c>
    </row>
    <row r="17" spans="1:15" x14ac:dyDescent="0.25">
      <c r="A17" t="s">
        <v>19</v>
      </c>
      <c r="B17" t="s">
        <v>20</v>
      </c>
    </row>
    <row r="18" spans="1:15" x14ac:dyDescent="0.25">
      <c r="B18" t="s">
        <v>21</v>
      </c>
    </row>
    <row r="19" spans="1:15" x14ac:dyDescent="0.25">
      <c r="B19" t="s">
        <v>22</v>
      </c>
    </row>
    <row r="20" spans="1:15" x14ac:dyDescent="0.25">
      <c r="B20" t="s">
        <v>23</v>
      </c>
    </row>
    <row r="21" spans="1:15" x14ac:dyDescent="0.25">
      <c r="B21" t="s">
        <v>24</v>
      </c>
    </row>
    <row r="22" spans="1:15" x14ac:dyDescent="0.25">
      <c r="B22" t="s">
        <v>25</v>
      </c>
    </row>
    <row r="23" spans="1:15" x14ac:dyDescent="0.25">
      <c r="B23" t="s">
        <v>26</v>
      </c>
    </row>
    <row r="24" spans="1:15" x14ac:dyDescent="0.25">
      <c r="B24" t="s">
        <v>27</v>
      </c>
    </row>
    <row r="25" spans="1:15" x14ac:dyDescent="0.25">
      <c r="B25" t="s">
        <v>28</v>
      </c>
    </row>
    <row r="27" spans="1:15" x14ac:dyDescent="0.25">
      <c r="A27" s="3" t="s">
        <v>29</v>
      </c>
      <c r="B27" s="4"/>
    </row>
    <row r="28" spans="1:15" x14ac:dyDescent="0.25">
      <c r="A28" t="s">
        <v>30</v>
      </c>
      <c r="B28">
        <v>25</v>
      </c>
    </row>
    <row r="30" spans="1:15" x14ac:dyDescent="0.2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x14ac:dyDescent="0.25">
      <c r="B31" s="6" t="s">
        <v>31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 t="s">
        <v>32</v>
      </c>
    </row>
    <row r="32" spans="1:15" x14ac:dyDescent="0.25">
      <c r="B32" s="6" t="s">
        <v>33</v>
      </c>
      <c r="C32" s="7"/>
      <c r="D32" s="9">
        <v>30253</v>
      </c>
      <c r="E32" s="9">
        <v>42706</v>
      </c>
      <c r="F32" s="9">
        <v>42517</v>
      </c>
      <c r="G32" s="9">
        <v>40321</v>
      </c>
      <c r="H32" s="9">
        <v>36405</v>
      </c>
      <c r="I32" s="9">
        <v>34357</v>
      </c>
      <c r="J32" s="7"/>
      <c r="K32" s="7"/>
      <c r="L32" s="7"/>
      <c r="M32" s="7"/>
      <c r="N32" s="7"/>
      <c r="O32" s="8" t="s">
        <v>32</v>
      </c>
    </row>
    <row r="33" spans="2:15" x14ac:dyDescent="0.25">
      <c r="B33" s="6" t="s">
        <v>34</v>
      </c>
      <c r="C33" s="7"/>
      <c r="D33" s="9">
        <v>12710</v>
      </c>
      <c r="E33" s="9">
        <v>12365</v>
      </c>
      <c r="F33" s="9">
        <v>15787</v>
      </c>
      <c r="G33" s="9">
        <v>16245</v>
      </c>
      <c r="H33" s="9">
        <v>17055</v>
      </c>
      <c r="I33" s="9">
        <v>13583</v>
      </c>
      <c r="J33" s="7"/>
      <c r="K33" s="7"/>
      <c r="L33" s="7"/>
      <c r="M33" s="7"/>
      <c r="N33" s="7"/>
      <c r="O33" s="8" t="s">
        <v>32</v>
      </c>
    </row>
    <row r="34" spans="2:15" x14ac:dyDescent="0.25">
      <c r="B34" s="6" t="s">
        <v>35</v>
      </c>
      <c r="C34" s="7"/>
      <c r="D34" s="10">
        <v>665398</v>
      </c>
      <c r="E34" s="11">
        <v>905841</v>
      </c>
      <c r="F34" s="12">
        <v>985232</v>
      </c>
      <c r="G34" s="11">
        <v>898984</v>
      </c>
      <c r="H34" s="13">
        <v>1162864</v>
      </c>
      <c r="I34" s="14">
        <v>1013297</v>
      </c>
      <c r="J34" s="7"/>
      <c r="K34" s="7"/>
      <c r="L34" s="7"/>
      <c r="M34" s="7"/>
      <c r="N34" s="7"/>
      <c r="O34" s="8" t="s">
        <v>32</v>
      </c>
    </row>
    <row r="35" spans="2:15" x14ac:dyDescent="0.25">
      <c r="B35" s="6" t="s">
        <v>36</v>
      </c>
      <c r="C35" s="7"/>
      <c r="D35" s="9">
        <v>18916</v>
      </c>
      <c r="E35" s="9">
        <v>24524</v>
      </c>
      <c r="F35" s="9">
        <v>55361</v>
      </c>
      <c r="G35" s="9">
        <v>46017</v>
      </c>
      <c r="H35" s="9">
        <v>62432</v>
      </c>
      <c r="I35" s="9">
        <v>24157</v>
      </c>
      <c r="J35" s="7"/>
      <c r="K35" s="7"/>
      <c r="L35" s="7"/>
      <c r="M35" s="7"/>
      <c r="N35" s="7"/>
      <c r="O35" s="8" t="s">
        <v>32</v>
      </c>
    </row>
    <row r="36" spans="2:15" x14ac:dyDescent="0.25">
      <c r="B36" s="6" t="s">
        <v>37</v>
      </c>
      <c r="C36" s="7"/>
      <c r="D36" s="9">
        <v>10903</v>
      </c>
      <c r="E36" s="9">
        <v>15704</v>
      </c>
      <c r="F36" s="9">
        <v>17460</v>
      </c>
      <c r="G36" s="9">
        <v>21720</v>
      </c>
      <c r="H36" s="9">
        <v>19932</v>
      </c>
      <c r="I36" s="9">
        <v>12608</v>
      </c>
      <c r="J36" s="7"/>
      <c r="K36" s="7"/>
      <c r="L36" s="7"/>
      <c r="M36" s="7"/>
      <c r="N36" s="7"/>
      <c r="O36" s="8" t="s">
        <v>32</v>
      </c>
    </row>
    <row r="37" spans="2:15" x14ac:dyDescent="0.25">
      <c r="B37" s="6" t="s">
        <v>38</v>
      </c>
      <c r="C37" s="7"/>
      <c r="D37" s="15">
        <v>164389</v>
      </c>
      <c r="E37" s="16">
        <v>183348</v>
      </c>
      <c r="F37" s="16">
        <v>201867</v>
      </c>
      <c r="G37" s="16">
        <v>249126</v>
      </c>
      <c r="H37" s="16">
        <v>245901</v>
      </c>
      <c r="I37" s="16">
        <v>210972</v>
      </c>
      <c r="J37" s="7"/>
      <c r="K37" s="7"/>
      <c r="L37" s="7"/>
      <c r="M37" s="7"/>
      <c r="N37" s="7"/>
      <c r="O37" s="8" t="s">
        <v>32</v>
      </c>
    </row>
    <row r="38" spans="2:15" x14ac:dyDescent="0.25">
      <c r="B38" s="6" t="s">
        <v>39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topLeftCell="A19" workbookViewId="0">
      <selection activeCell="D32" sqref="D32:I37"/>
    </sheetView>
  </sheetViews>
  <sheetFormatPr defaultColWidth="9.109375" defaultRowHeight="13.2" x14ac:dyDescent="0.25"/>
  <cols>
    <col min="1" max="1" width="20.6640625" style="17" customWidth="1"/>
    <col min="2" max="2" width="12.6640625" style="17" customWidth="1"/>
    <col min="3" max="16384" width="9.109375" style="17"/>
  </cols>
  <sheetData>
    <row r="2" spans="1:2" x14ac:dyDescent="0.25">
      <c r="A2" s="17" t="s">
        <v>0</v>
      </c>
      <c r="B2" s="17" t="s">
        <v>1</v>
      </c>
    </row>
    <row r="4" spans="1:2" x14ac:dyDescent="0.25">
      <c r="A4" s="17" t="s">
        <v>2</v>
      </c>
    </row>
    <row r="5" spans="1:2" x14ac:dyDescent="0.25">
      <c r="A5" s="17" t="s">
        <v>3</v>
      </c>
    </row>
    <row r="6" spans="1:2" x14ac:dyDescent="0.25">
      <c r="A6" s="17" t="s">
        <v>4</v>
      </c>
      <c r="B6" s="17" t="s">
        <v>40</v>
      </c>
    </row>
    <row r="7" spans="1:2" x14ac:dyDescent="0.25">
      <c r="A7" s="17" t="s">
        <v>6</v>
      </c>
      <c r="B7" s="18">
        <v>43847</v>
      </c>
    </row>
    <row r="8" spans="1:2" x14ac:dyDescent="0.25">
      <c r="A8" s="17" t="s">
        <v>7</v>
      </c>
      <c r="B8" s="19">
        <v>0.75072916666666656</v>
      </c>
    </row>
    <row r="9" spans="1:2" x14ac:dyDescent="0.25">
      <c r="A9" s="17" t="s">
        <v>8</v>
      </c>
      <c r="B9" s="17" t="s">
        <v>9</v>
      </c>
    </row>
    <row r="10" spans="1:2" x14ac:dyDescent="0.25">
      <c r="A10" s="17" t="s">
        <v>10</v>
      </c>
      <c r="B10" s="17">
        <v>15092114</v>
      </c>
    </row>
    <row r="11" spans="1:2" x14ac:dyDescent="0.25">
      <c r="A11" s="17" t="s">
        <v>11</v>
      </c>
      <c r="B11" s="17" t="s">
        <v>12</v>
      </c>
    </row>
    <row r="13" spans="1:2" x14ac:dyDescent="0.25">
      <c r="A13" s="20" t="s">
        <v>13</v>
      </c>
      <c r="B13" s="21"/>
    </row>
    <row r="14" spans="1:2" x14ac:dyDescent="0.25">
      <c r="A14" s="17" t="s">
        <v>14</v>
      </c>
      <c r="B14" s="17" t="s">
        <v>15</v>
      </c>
    </row>
    <row r="15" spans="1:2" x14ac:dyDescent="0.25">
      <c r="A15" s="17" t="s">
        <v>16</v>
      </c>
    </row>
    <row r="16" spans="1:2" x14ac:dyDescent="0.25">
      <c r="A16" s="17" t="s">
        <v>17</v>
      </c>
      <c r="B16" s="17" t="s">
        <v>18</v>
      </c>
    </row>
    <row r="17" spans="1:15" x14ac:dyDescent="0.25">
      <c r="A17" s="17" t="s">
        <v>19</v>
      </c>
      <c r="B17" s="17" t="s">
        <v>20</v>
      </c>
    </row>
    <row r="18" spans="1:15" x14ac:dyDescent="0.25">
      <c r="B18" s="17" t="s">
        <v>21</v>
      </c>
    </row>
    <row r="19" spans="1:15" x14ac:dyDescent="0.25">
      <c r="B19" s="17" t="s">
        <v>22</v>
      </c>
    </row>
    <row r="20" spans="1:15" x14ac:dyDescent="0.25">
      <c r="B20" s="17" t="s">
        <v>23</v>
      </c>
    </row>
    <row r="21" spans="1:15" x14ac:dyDescent="0.25">
      <c r="B21" s="17" t="s">
        <v>24</v>
      </c>
    </row>
    <row r="22" spans="1:15" x14ac:dyDescent="0.25">
      <c r="B22" s="17" t="s">
        <v>25</v>
      </c>
    </row>
    <row r="23" spans="1:15" x14ac:dyDescent="0.25">
      <c r="B23" s="17" t="s">
        <v>26</v>
      </c>
    </row>
    <row r="24" spans="1:15" x14ac:dyDescent="0.25">
      <c r="B24" s="17" t="s">
        <v>27</v>
      </c>
    </row>
    <row r="25" spans="1:15" x14ac:dyDescent="0.25">
      <c r="B25" s="17" t="s">
        <v>28</v>
      </c>
    </row>
    <row r="27" spans="1:15" x14ac:dyDescent="0.25">
      <c r="A27" s="20" t="s">
        <v>29</v>
      </c>
      <c r="B27" s="21"/>
    </row>
    <row r="28" spans="1:15" x14ac:dyDescent="0.25">
      <c r="A28" s="17" t="s">
        <v>30</v>
      </c>
      <c r="B28" s="17">
        <v>25.1</v>
      </c>
    </row>
    <row r="30" spans="1:15" x14ac:dyDescent="0.25">
      <c r="B30" s="22"/>
      <c r="C30" s="23">
        <v>1</v>
      </c>
      <c r="D30" s="23">
        <v>2</v>
      </c>
      <c r="E30" s="23">
        <v>3</v>
      </c>
      <c r="F30" s="23">
        <v>4</v>
      </c>
      <c r="G30" s="23">
        <v>5</v>
      </c>
      <c r="H30" s="23">
        <v>6</v>
      </c>
      <c r="I30" s="23">
        <v>7</v>
      </c>
      <c r="J30" s="23">
        <v>8</v>
      </c>
      <c r="K30" s="23">
        <v>9</v>
      </c>
      <c r="L30" s="23">
        <v>10</v>
      </c>
      <c r="M30" s="23">
        <v>11</v>
      </c>
      <c r="N30" s="23">
        <v>12</v>
      </c>
    </row>
    <row r="31" spans="1:15" x14ac:dyDescent="0.25">
      <c r="B31" s="23" t="s">
        <v>31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 t="s">
        <v>32</v>
      </c>
    </row>
    <row r="32" spans="1:15" x14ac:dyDescent="0.25">
      <c r="B32" s="23" t="s">
        <v>33</v>
      </c>
      <c r="C32" s="24"/>
      <c r="D32" s="26">
        <v>13218</v>
      </c>
      <c r="E32" s="27">
        <v>11379</v>
      </c>
      <c r="F32" s="28">
        <v>9547</v>
      </c>
      <c r="G32" s="28">
        <v>8899</v>
      </c>
      <c r="H32" s="29">
        <v>8517</v>
      </c>
      <c r="I32" s="28">
        <v>9111</v>
      </c>
      <c r="J32" s="24"/>
      <c r="K32" s="24"/>
      <c r="L32" s="24"/>
      <c r="M32" s="24"/>
      <c r="N32" s="24"/>
      <c r="O32" s="25" t="s">
        <v>32</v>
      </c>
    </row>
    <row r="33" spans="2:15" x14ac:dyDescent="0.25">
      <c r="B33" s="23" t="s">
        <v>34</v>
      </c>
      <c r="C33" s="24"/>
      <c r="D33" s="28">
        <v>9300</v>
      </c>
      <c r="E33" s="29">
        <v>8378</v>
      </c>
      <c r="F33" s="30">
        <v>9713</v>
      </c>
      <c r="G33" s="30">
        <v>10137</v>
      </c>
      <c r="H33" s="28">
        <v>9330</v>
      </c>
      <c r="I33" s="29">
        <v>8812</v>
      </c>
      <c r="J33" s="24"/>
      <c r="K33" s="24"/>
      <c r="L33" s="24"/>
      <c r="M33" s="24"/>
      <c r="N33" s="24"/>
      <c r="O33" s="25" t="s">
        <v>32</v>
      </c>
    </row>
    <row r="34" spans="2:15" x14ac:dyDescent="0.25">
      <c r="B34" s="23" t="s">
        <v>35</v>
      </c>
      <c r="C34" s="24"/>
      <c r="D34" s="27">
        <v>11948</v>
      </c>
      <c r="E34" s="27">
        <v>11730</v>
      </c>
      <c r="F34" s="31">
        <v>12764</v>
      </c>
      <c r="G34" s="27">
        <v>11682</v>
      </c>
      <c r="H34" s="32">
        <v>10896</v>
      </c>
      <c r="I34" s="32">
        <v>10887</v>
      </c>
      <c r="J34" s="24"/>
      <c r="K34" s="24"/>
      <c r="L34" s="24"/>
      <c r="M34" s="24"/>
      <c r="N34" s="24"/>
      <c r="O34" s="25" t="s">
        <v>32</v>
      </c>
    </row>
    <row r="35" spans="2:15" x14ac:dyDescent="0.25">
      <c r="B35" s="23" t="s">
        <v>36</v>
      </c>
      <c r="C35" s="24"/>
      <c r="D35" s="33">
        <v>2112</v>
      </c>
      <c r="E35" s="33">
        <v>2480</v>
      </c>
      <c r="F35" s="34">
        <v>3175</v>
      </c>
      <c r="G35" s="34">
        <v>3740</v>
      </c>
      <c r="H35" s="35">
        <v>4619</v>
      </c>
      <c r="I35" s="33">
        <v>2861</v>
      </c>
      <c r="J35" s="24"/>
      <c r="K35" s="24"/>
      <c r="L35" s="24"/>
      <c r="M35" s="24"/>
      <c r="N35" s="24"/>
      <c r="O35" s="25" t="s">
        <v>32</v>
      </c>
    </row>
    <row r="36" spans="2:15" x14ac:dyDescent="0.25">
      <c r="B36" s="23" t="s">
        <v>37</v>
      </c>
      <c r="C36" s="24"/>
      <c r="D36" s="29">
        <v>8099</v>
      </c>
      <c r="E36" s="29">
        <v>8723</v>
      </c>
      <c r="F36" s="36">
        <v>6846</v>
      </c>
      <c r="G36" s="29">
        <v>8751</v>
      </c>
      <c r="H36" s="30">
        <v>9786</v>
      </c>
      <c r="I36" s="36">
        <v>6421</v>
      </c>
      <c r="J36" s="24"/>
      <c r="K36" s="24"/>
      <c r="L36" s="24"/>
      <c r="M36" s="24"/>
      <c r="N36" s="24"/>
      <c r="O36" s="25" t="s">
        <v>32</v>
      </c>
    </row>
    <row r="37" spans="2:15" x14ac:dyDescent="0.25">
      <c r="B37" s="23" t="s">
        <v>38</v>
      </c>
      <c r="C37" s="24"/>
      <c r="D37" s="26">
        <v>13846</v>
      </c>
      <c r="E37" s="28">
        <v>9158</v>
      </c>
      <c r="F37" s="28">
        <v>9254</v>
      </c>
      <c r="G37" s="32">
        <v>10581</v>
      </c>
      <c r="H37" s="28">
        <v>9134</v>
      </c>
      <c r="I37" s="32">
        <v>10779</v>
      </c>
      <c r="J37" s="24"/>
      <c r="K37" s="24"/>
      <c r="L37" s="24"/>
      <c r="M37" s="24"/>
      <c r="N37" s="24"/>
      <c r="O37" s="25" t="s">
        <v>32</v>
      </c>
    </row>
    <row r="38" spans="2:15" x14ac:dyDescent="0.25">
      <c r="B38" s="23" t="s">
        <v>39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 t="s">
        <v>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2511-E85F-45CD-8C7E-2CE6756CC5D6}">
  <dimension ref="A1:I38"/>
  <sheetViews>
    <sheetView tabSelected="1" workbookViewId="0">
      <selection activeCell="I4" sqref="I4"/>
    </sheetView>
  </sheetViews>
  <sheetFormatPr defaultRowHeight="13.2" x14ac:dyDescent="0.25"/>
  <cols>
    <col min="1" max="1" width="28.21875" bestFit="1" customWidth="1"/>
    <col min="2" max="2" width="11.5546875" bestFit="1" customWidth="1"/>
  </cols>
  <sheetData>
    <row r="1" spans="1:9" x14ac:dyDescent="0.25">
      <c r="A1" s="52" t="s">
        <v>49</v>
      </c>
      <c r="B1" s="52"/>
      <c r="C1" s="52"/>
      <c r="D1" s="52"/>
      <c r="E1" s="52"/>
      <c r="F1" s="52"/>
      <c r="G1" s="52"/>
      <c r="H1" s="52"/>
      <c r="I1" s="52"/>
    </row>
    <row r="2" spans="1:9" x14ac:dyDescent="0.25">
      <c r="A2" s="48" t="s">
        <v>43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47" t="s">
        <v>48</v>
      </c>
      <c r="I2" s="47" t="s">
        <v>56</v>
      </c>
    </row>
    <row r="3" spans="1:9" x14ac:dyDescent="0.25">
      <c r="A3" s="37" t="s">
        <v>41</v>
      </c>
      <c r="B3" s="39">
        <v>12710</v>
      </c>
      <c r="C3" s="39">
        <v>12365</v>
      </c>
      <c r="D3" s="39">
        <v>15787</v>
      </c>
      <c r="E3" s="39">
        <v>16245</v>
      </c>
      <c r="F3" s="39">
        <v>17055</v>
      </c>
      <c r="G3" s="39">
        <v>13583</v>
      </c>
      <c r="H3" s="37">
        <f>AVERAGE(B3:G3)</f>
        <v>14624.166666666666</v>
      </c>
      <c r="I3" s="37">
        <f>_xlfn.STDEV.S(B3:G3)/SQRT(6)</f>
        <v>811.17463868419975</v>
      </c>
    </row>
    <row r="4" spans="1:9" x14ac:dyDescent="0.25">
      <c r="A4" s="51" t="s">
        <v>53</v>
      </c>
      <c r="B4" s="39">
        <v>30253</v>
      </c>
      <c r="C4" s="39">
        <v>42706</v>
      </c>
      <c r="D4" s="39">
        <v>42517</v>
      </c>
      <c r="E4" s="39">
        <v>40321</v>
      </c>
      <c r="F4" s="39">
        <v>36405</v>
      </c>
      <c r="G4" s="39">
        <v>34357</v>
      </c>
      <c r="H4" s="37">
        <f>AVERAGE(B4:G4)</f>
        <v>37759.833333333336</v>
      </c>
      <c r="I4" s="37">
        <f t="shared" ref="I4:I8" si="0">_xlfn.STDEV.S(B4:G4)/SQRT(6)</f>
        <v>2028.3176019658347</v>
      </c>
    </row>
    <row r="5" spans="1:9" x14ac:dyDescent="0.25">
      <c r="A5" s="51" t="s">
        <v>54</v>
      </c>
      <c r="B5" s="40">
        <v>665398</v>
      </c>
      <c r="C5" s="41">
        <v>905841</v>
      </c>
      <c r="D5" s="42">
        <v>985232</v>
      </c>
      <c r="E5" s="41">
        <v>898984</v>
      </c>
      <c r="F5" s="43">
        <v>1162864</v>
      </c>
      <c r="G5" s="44">
        <v>1013297</v>
      </c>
      <c r="H5" s="37">
        <f t="shared" ref="H5" si="1">AVERAGE(B5:G5)</f>
        <v>938602.66666666663</v>
      </c>
      <c r="I5" s="37">
        <f t="shared" si="0"/>
        <v>67164.08743451444</v>
      </c>
    </row>
    <row r="6" spans="1:9" x14ac:dyDescent="0.25">
      <c r="A6" s="37" t="s">
        <v>45</v>
      </c>
      <c r="B6" s="45">
        <v>164389</v>
      </c>
      <c r="C6" s="46">
        <v>183348</v>
      </c>
      <c r="D6" s="46">
        <v>201867</v>
      </c>
      <c r="E6" s="46">
        <v>249126</v>
      </c>
      <c r="F6" s="46">
        <v>245901</v>
      </c>
      <c r="G6" s="46">
        <v>210972</v>
      </c>
      <c r="H6" s="37">
        <f>AVERAGE(B6:G6)</f>
        <v>209267.16666666666</v>
      </c>
      <c r="I6" s="37">
        <f t="shared" si="0"/>
        <v>13752.922485582649</v>
      </c>
    </row>
    <row r="7" spans="1:9" x14ac:dyDescent="0.25">
      <c r="A7" s="37" t="s">
        <v>42</v>
      </c>
      <c r="B7" s="39">
        <v>10903</v>
      </c>
      <c r="C7" s="39">
        <v>15704</v>
      </c>
      <c r="D7" s="39">
        <v>17460</v>
      </c>
      <c r="E7" s="39">
        <v>21720</v>
      </c>
      <c r="F7" s="39">
        <v>19932</v>
      </c>
      <c r="G7" s="39">
        <v>12608</v>
      </c>
      <c r="H7" s="37">
        <f>AVERAGE(B7:G7)</f>
        <v>16387.833333333332</v>
      </c>
      <c r="I7" s="37">
        <f t="shared" si="0"/>
        <v>1702.7509588245064</v>
      </c>
    </row>
    <row r="8" spans="1:9" x14ac:dyDescent="0.25">
      <c r="A8" s="37" t="s">
        <v>44</v>
      </c>
      <c r="B8" s="39">
        <v>18916</v>
      </c>
      <c r="C8" s="39">
        <v>24524</v>
      </c>
      <c r="D8" s="39">
        <v>55361</v>
      </c>
      <c r="E8" s="39">
        <v>46017</v>
      </c>
      <c r="F8" s="39">
        <v>62432</v>
      </c>
      <c r="G8" s="39">
        <v>24157</v>
      </c>
      <c r="H8" s="37">
        <f>AVERAGE(B8:G8)</f>
        <v>38567.833333333336</v>
      </c>
      <c r="I8" s="37">
        <f t="shared" si="0"/>
        <v>7523.507397558079</v>
      </c>
    </row>
    <row r="11" spans="1:9" x14ac:dyDescent="0.25">
      <c r="A11" s="53" t="s">
        <v>50</v>
      </c>
      <c r="B11" s="53"/>
      <c r="C11" s="53"/>
      <c r="D11" s="53"/>
      <c r="E11" s="53"/>
      <c r="F11" s="53"/>
      <c r="G11" s="53"/>
      <c r="H11" s="53"/>
      <c r="I11" s="53"/>
    </row>
    <row r="12" spans="1:9" x14ac:dyDescent="0.25">
      <c r="A12" s="48" t="s">
        <v>43</v>
      </c>
      <c r="B12" s="38">
        <v>1</v>
      </c>
      <c r="C12" s="38">
        <v>2</v>
      </c>
      <c r="D12" s="38">
        <v>3</v>
      </c>
      <c r="E12" s="38">
        <v>4</v>
      </c>
      <c r="F12" s="38">
        <v>5</v>
      </c>
      <c r="G12" s="38">
        <v>6</v>
      </c>
      <c r="H12" s="47" t="s">
        <v>48</v>
      </c>
      <c r="I12" s="47" t="s">
        <v>56</v>
      </c>
    </row>
    <row r="13" spans="1:9" x14ac:dyDescent="0.25">
      <c r="A13" s="37" t="s">
        <v>41</v>
      </c>
      <c r="B13" s="28">
        <v>9300</v>
      </c>
      <c r="C13" s="29">
        <v>8378</v>
      </c>
      <c r="D13" s="30">
        <v>9713</v>
      </c>
      <c r="E13" s="30">
        <v>10137</v>
      </c>
      <c r="F13" s="28">
        <v>9330</v>
      </c>
      <c r="G13" s="29">
        <v>8812</v>
      </c>
      <c r="H13" s="37">
        <f>AVERAGE(B13:G13)</f>
        <v>9278.3333333333339</v>
      </c>
      <c r="I13" s="37">
        <f>_xlfn.STDEV.S(B13:G13)/SQRT(6)</f>
        <v>255.43748963515739</v>
      </c>
    </row>
    <row r="14" spans="1:9" x14ac:dyDescent="0.25">
      <c r="A14" s="51" t="s">
        <v>53</v>
      </c>
      <c r="B14" s="26">
        <v>13218</v>
      </c>
      <c r="C14" s="27">
        <v>11379</v>
      </c>
      <c r="D14" s="28">
        <v>9547</v>
      </c>
      <c r="E14" s="28">
        <v>8899</v>
      </c>
      <c r="F14" s="29">
        <v>8517</v>
      </c>
      <c r="G14" s="28">
        <v>9111</v>
      </c>
      <c r="H14" s="37">
        <f>AVERAGE(B14:G14)</f>
        <v>10111.833333333334</v>
      </c>
      <c r="I14" s="37">
        <f t="shared" ref="I14:I18" si="2">_xlfn.STDEV.S(B14:G14)/SQRT(6)</f>
        <v>743.62053121497786</v>
      </c>
    </row>
    <row r="15" spans="1:9" x14ac:dyDescent="0.25">
      <c r="A15" s="51" t="s">
        <v>54</v>
      </c>
      <c r="B15" s="27">
        <v>11948</v>
      </c>
      <c r="C15" s="27">
        <v>11730</v>
      </c>
      <c r="D15" s="31">
        <v>12764</v>
      </c>
      <c r="E15" s="27">
        <v>11682</v>
      </c>
      <c r="F15" s="32">
        <v>10896</v>
      </c>
      <c r="G15" s="32">
        <v>10887</v>
      </c>
      <c r="H15" s="37">
        <f t="shared" ref="H15:H17" si="3">AVERAGE(B15:G15)</f>
        <v>11651.166666666666</v>
      </c>
      <c r="I15" s="37">
        <f t="shared" si="2"/>
        <v>287.97574164810788</v>
      </c>
    </row>
    <row r="16" spans="1:9" x14ac:dyDescent="0.25">
      <c r="A16" s="37" t="s">
        <v>45</v>
      </c>
      <c r="B16" s="26">
        <v>13846</v>
      </c>
      <c r="C16" s="28">
        <v>9158</v>
      </c>
      <c r="D16" s="28">
        <v>9254</v>
      </c>
      <c r="E16" s="32">
        <v>10581</v>
      </c>
      <c r="F16" s="28">
        <v>9134</v>
      </c>
      <c r="G16" s="32">
        <v>10779</v>
      </c>
      <c r="H16" s="37">
        <f>AVERAGE(B16:G16)</f>
        <v>10458.666666666666</v>
      </c>
      <c r="I16" s="37">
        <f t="shared" si="2"/>
        <v>741.37942003028775</v>
      </c>
    </row>
    <row r="17" spans="1:9" x14ac:dyDescent="0.25">
      <c r="A17" s="37" t="s">
        <v>42</v>
      </c>
      <c r="B17" s="29">
        <v>8099</v>
      </c>
      <c r="C17" s="29">
        <v>8723</v>
      </c>
      <c r="D17" s="36">
        <v>6846</v>
      </c>
      <c r="E17" s="29">
        <v>8751</v>
      </c>
      <c r="F17" s="30">
        <v>9786</v>
      </c>
      <c r="G17" s="36">
        <v>6421</v>
      </c>
      <c r="H17" s="37">
        <f t="shared" si="3"/>
        <v>8104.333333333333</v>
      </c>
      <c r="I17" s="37">
        <f t="shared" si="2"/>
        <v>517.87937248402147</v>
      </c>
    </row>
    <row r="18" spans="1:9" x14ac:dyDescent="0.25">
      <c r="A18" s="51" t="s">
        <v>55</v>
      </c>
      <c r="B18" s="33">
        <v>2112</v>
      </c>
      <c r="C18" s="33">
        <v>2480</v>
      </c>
      <c r="D18" s="34">
        <v>3175</v>
      </c>
      <c r="E18" s="34">
        <v>3740</v>
      </c>
      <c r="F18" s="35">
        <v>4619</v>
      </c>
      <c r="G18" s="33">
        <v>2861</v>
      </c>
      <c r="H18" s="37">
        <f>AVERAGE(B18:G18)</f>
        <v>3164.5</v>
      </c>
      <c r="I18" s="37">
        <f t="shared" si="2"/>
        <v>370.37321267427899</v>
      </c>
    </row>
    <row r="21" spans="1:9" x14ac:dyDescent="0.25">
      <c r="A21" s="54" t="s">
        <v>51</v>
      </c>
      <c r="B21" s="54"/>
      <c r="C21" s="54"/>
      <c r="D21" s="54"/>
      <c r="E21" s="54"/>
      <c r="F21" s="54"/>
      <c r="G21" s="54"/>
      <c r="H21" s="54"/>
      <c r="I21" s="54"/>
    </row>
    <row r="22" spans="1:9" x14ac:dyDescent="0.25">
      <c r="A22" s="48" t="s">
        <v>43</v>
      </c>
      <c r="B22" s="38">
        <v>1</v>
      </c>
      <c r="C22" s="38">
        <v>2</v>
      </c>
      <c r="D22" s="38">
        <v>3</v>
      </c>
      <c r="E22" s="38">
        <v>4</v>
      </c>
      <c r="F22" s="38">
        <v>5</v>
      </c>
      <c r="G22" s="38">
        <v>6</v>
      </c>
      <c r="H22" s="47" t="s">
        <v>48</v>
      </c>
      <c r="I22" s="47" t="s">
        <v>56</v>
      </c>
    </row>
    <row r="23" spans="1:9" x14ac:dyDescent="0.25">
      <c r="A23" s="37" t="s">
        <v>41</v>
      </c>
      <c r="B23" s="49">
        <f t="shared" ref="B23:G24" si="4">B3/B13</f>
        <v>1.3666666666666667</v>
      </c>
      <c r="C23" s="49">
        <f t="shared" si="4"/>
        <v>1.4758892337073286</v>
      </c>
      <c r="D23" s="49">
        <f t="shared" si="4"/>
        <v>1.6253474724595902</v>
      </c>
      <c r="E23" s="49">
        <f t="shared" si="4"/>
        <v>1.602545131695768</v>
      </c>
      <c r="F23" s="49">
        <f t="shared" si="4"/>
        <v>1.8279742765273312</v>
      </c>
      <c r="G23" s="49">
        <f t="shared" si="4"/>
        <v>1.5414207898320471</v>
      </c>
      <c r="H23" s="37">
        <f>AVERAGE(B23:G23)</f>
        <v>1.5733072618147885</v>
      </c>
      <c r="I23" s="37">
        <f>_xlfn.STDEV.S(B23:G23)/SQRT(6)</f>
        <v>6.3672516258522105E-2</v>
      </c>
    </row>
    <row r="24" spans="1:9" x14ac:dyDescent="0.25">
      <c r="A24" s="51" t="s">
        <v>53</v>
      </c>
      <c r="B24" s="49">
        <f t="shared" si="4"/>
        <v>2.2887728854592222</v>
      </c>
      <c r="C24" s="49">
        <f t="shared" si="4"/>
        <v>3.7530538711661832</v>
      </c>
      <c r="D24" s="49">
        <f t="shared" si="4"/>
        <v>4.4534408714779508</v>
      </c>
      <c r="E24" s="49">
        <f t="shared" si="4"/>
        <v>4.5309585346668166</v>
      </c>
      <c r="F24" s="49">
        <f t="shared" si="4"/>
        <v>4.274392391687214</v>
      </c>
      <c r="G24" s="49">
        <f t="shared" si="4"/>
        <v>3.7709362309296455</v>
      </c>
      <c r="H24" s="37">
        <f>AVERAGE(B24:G24)</f>
        <v>3.8452591308978388</v>
      </c>
      <c r="I24" s="37">
        <f t="shared" ref="I24:I28" si="5">_xlfn.STDEV.S(B24:G24)/SQRT(6)</f>
        <v>0.33965174287012334</v>
      </c>
    </row>
    <row r="25" spans="1:9" x14ac:dyDescent="0.25">
      <c r="A25" s="51" t="s">
        <v>54</v>
      </c>
      <c r="B25" s="49">
        <f t="shared" ref="B25:G25" si="6">B5/B15</f>
        <v>55.691161700703049</v>
      </c>
      <c r="C25" s="49">
        <f t="shared" si="6"/>
        <v>77.224296675191809</v>
      </c>
      <c r="D25" s="49">
        <f t="shared" si="6"/>
        <v>77.188342212472577</v>
      </c>
      <c r="E25" s="49">
        <f t="shared" si="6"/>
        <v>76.954631056325965</v>
      </c>
      <c r="F25" s="49">
        <f t="shared" si="6"/>
        <v>106.72393538913363</v>
      </c>
      <c r="G25" s="49">
        <f t="shared" si="6"/>
        <v>93.074033250665934</v>
      </c>
      <c r="H25" s="37">
        <f t="shared" ref="H25:H27" si="7">AVERAGE(B25:G25)</f>
        <v>81.142733380748822</v>
      </c>
      <c r="I25" s="37">
        <f t="shared" si="5"/>
        <v>7.0547097048029483</v>
      </c>
    </row>
    <row r="26" spans="1:9" x14ac:dyDescent="0.25">
      <c r="A26" s="37" t="s">
        <v>45</v>
      </c>
      <c r="B26" s="49">
        <f t="shared" ref="B26:G28" si="8">B6/B16</f>
        <v>11.872670807453416</v>
      </c>
      <c r="C26" s="49">
        <f t="shared" si="8"/>
        <v>20.020528499672416</v>
      </c>
      <c r="D26" s="49">
        <f t="shared" si="8"/>
        <v>21.814026366976442</v>
      </c>
      <c r="E26" s="49">
        <f t="shared" si="8"/>
        <v>23.544655514601644</v>
      </c>
      <c r="F26" s="49">
        <f t="shared" si="8"/>
        <v>26.921502080140137</v>
      </c>
      <c r="G26" s="49">
        <f t="shared" si="8"/>
        <v>19.572502087392152</v>
      </c>
      <c r="H26" s="37">
        <f>AVERAGE(B26:G26)</f>
        <v>20.624314226039367</v>
      </c>
      <c r="I26" s="37">
        <f t="shared" si="5"/>
        <v>2.0628500639831451</v>
      </c>
    </row>
    <row r="27" spans="1:9" x14ac:dyDescent="0.25">
      <c r="A27" s="37" t="s">
        <v>42</v>
      </c>
      <c r="B27" s="49">
        <f t="shared" si="8"/>
        <v>1.3462155821706383</v>
      </c>
      <c r="C27" s="49">
        <f t="shared" si="8"/>
        <v>1.8002980625931446</v>
      </c>
      <c r="D27" s="49">
        <f t="shared" si="8"/>
        <v>2.5503943908851885</v>
      </c>
      <c r="E27" s="49">
        <f t="shared" si="8"/>
        <v>2.4820020569077821</v>
      </c>
      <c r="F27" s="49">
        <f t="shared" si="8"/>
        <v>2.0367872470876764</v>
      </c>
      <c r="G27" s="49">
        <f t="shared" si="8"/>
        <v>1.9635570783367078</v>
      </c>
      <c r="H27" s="37">
        <f t="shared" si="7"/>
        <v>2.0298757363301898</v>
      </c>
      <c r="I27" s="37">
        <f t="shared" si="5"/>
        <v>0.18256514157433923</v>
      </c>
    </row>
    <row r="28" spans="1:9" x14ac:dyDescent="0.25">
      <c r="A28" s="51" t="s">
        <v>55</v>
      </c>
      <c r="B28" s="49">
        <f t="shared" si="8"/>
        <v>8.9564393939393945</v>
      </c>
      <c r="C28" s="49">
        <f t="shared" si="8"/>
        <v>9.8887096774193548</v>
      </c>
      <c r="D28" s="49">
        <f t="shared" si="8"/>
        <v>17.436535433070866</v>
      </c>
      <c r="E28" s="49">
        <f t="shared" si="8"/>
        <v>12.304010695187166</v>
      </c>
      <c r="F28" s="49">
        <f t="shared" si="8"/>
        <v>13.516345529335354</v>
      </c>
      <c r="G28" s="49">
        <f t="shared" si="8"/>
        <v>8.4435512058720725</v>
      </c>
      <c r="H28" s="37">
        <f>AVERAGE(B28:G28)</f>
        <v>11.757598655804033</v>
      </c>
      <c r="I28" s="37">
        <f t="shared" si="5"/>
        <v>1.3900147400464407</v>
      </c>
    </row>
    <row r="31" spans="1:9" x14ac:dyDescent="0.25">
      <c r="A31" s="55" t="s">
        <v>52</v>
      </c>
      <c r="B31" s="55"/>
      <c r="C31" s="55"/>
      <c r="D31" s="55"/>
      <c r="E31" s="55"/>
      <c r="F31" s="55"/>
      <c r="G31" s="55"/>
      <c r="H31" s="55"/>
      <c r="I31" s="55"/>
    </row>
    <row r="32" spans="1:9" x14ac:dyDescent="0.25">
      <c r="A32" s="48" t="s">
        <v>43</v>
      </c>
      <c r="B32" s="38">
        <v>1</v>
      </c>
      <c r="C32" s="38">
        <v>2</v>
      </c>
      <c r="D32" s="38">
        <v>3</v>
      </c>
      <c r="E32" s="38">
        <v>4</v>
      </c>
      <c r="F32" s="38">
        <v>5</v>
      </c>
      <c r="G32" s="38">
        <v>6</v>
      </c>
      <c r="H32" s="47" t="s">
        <v>48</v>
      </c>
      <c r="I32" s="47" t="s">
        <v>56</v>
      </c>
    </row>
    <row r="33" spans="1:9" x14ac:dyDescent="0.25">
      <c r="A33" s="37" t="s">
        <v>41</v>
      </c>
      <c r="B33" s="49">
        <f t="shared" ref="B33:G34" si="9">B23/1.573307</f>
        <v>0.86865860678600337</v>
      </c>
      <c r="C33" s="49">
        <f t="shared" si="9"/>
        <v>0.9380808918458563</v>
      </c>
      <c r="D33" s="49">
        <f t="shared" si="9"/>
        <v>1.0330771250999267</v>
      </c>
      <c r="E33" s="49">
        <f t="shared" si="9"/>
        <v>1.018583869324784</v>
      </c>
      <c r="F33" s="49">
        <f t="shared" si="9"/>
        <v>1.1618675036260127</v>
      </c>
      <c r="G33" s="49">
        <f t="shared" si="9"/>
        <v>0.97973300178035638</v>
      </c>
      <c r="H33" s="50">
        <f>AVERAGE(B33:G33)</f>
        <v>1.0000001664104901</v>
      </c>
      <c r="I33" s="37">
        <f>_xlfn.STDEV.S(B33:G33)/SQRT(6)</f>
        <v>4.0470497022209971E-2</v>
      </c>
    </row>
    <row r="34" spans="1:9" x14ac:dyDescent="0.25">
      <c r="A34" s="37" t="s">
        <v>47</v>
      </c>
      <c r="B34" s="49">
        <f t="shared" si="9"/>
        <v>1.4547528775116505</v>
      </c>
      <c r="C34" s="49">
        <f t="shared" si="9"/>
        <v>2.3854555221366098</v>
      </c>
      <c r="D34" s="49">
        <f t="shared" si="9"/>
        <v>2.8306242020647914</v>
      </c>
      <c r="E34" s="49">
        <f t="shared" si="9"/>
        <v>2.8798947278991429</v>
      </c>
      <c r="F34" s="49">
        <f t="shared" si="9"/>
        <v>2.716820297429055</v>
      </c>
      <c r="G34" s="49">
        <f t="shared" si="9"/>
        <v>2.3968216190035672</v>
      </c>
      <c r="H34" s="50">
        <f>AVERAGE(B34:G34)</f>
        <v>2.4440615410074695</v>
      </c>
      <c r="I34" s="37">
        <f t="shared" ref="I34:I38" si="10">_xlfn.STDEV.S(B34:G34)/SQRT(6)</f>
        <v>0.21588395835658408</v>
      </c>
    </row>
    <row r="35" spans="1:9" x14ac:dyDescent="0.25">
      <c r="A35" s="37" t="s">
        <v>46</v>
      </c>
      <c r="B35" s="49">
        <f>B25/1.573307</f>
        <v>35.397517268214692</v>
      </c>
      <c r="C35" s="49">
        <f t="shared" ref="C35:G35" si="11">C25/1.573307</f>
        <v>49.084060946269105</v>
      </c>
      <c r="D35" s="49">
        <f t="shared" si="11"/>
        <v>49.061208151030016</v>
      </c>
      <c r="E35" s="49">
        <f t="shared" si="11"/>
        <v>48.912660438379774</v>
      </c>
      <c r="F35" s="49">
        <f t="shared" si="11"/>
        <v>67.834145140861651</v>
      </c>
      <c r="G35" s="49">
        <f t="shared" si="11"/>
        <v>59.1582146718129</v>
      </c>
      <c r="H35" s="50">
        <f t="shared" ref="H35:H37" si="12">AVERAGE(B35:G35)</f>
        <v>51.574634436094691</v>
      </c>
      <c r="I35" s="37">
        <f t="shared" si="10"/>
        <v>4.4840007098442412</v>
      </c>
    </row>
    <row r="36" spans="1:9" x14ac:dyDescent="0.25">
      <c r="A36" s="37" t="s">
        <v>45</v>
      </c>
      <c r="B36" s="49">
        <f>B26/1.573307</f>
        <v>7.5463153773887841</v>
      </c>
      <c r="C36" s="49">
        <f>C26/1.573307</f>
        <v>12.725125166081646</v>
      </c>
      <c r="D36" s="49">
        <f>D26/1.573307</f>
        <v>13.865079330973829</v>
      </c>
      <c r="E36" s="49">
        <f>E26/1.573307</f>
        <v>14.965073895051408</v>
      </c>
      <c r="F36" s="49">
        <f>F26/1.573307</f>
        <v>17.111410602088554</v>
      </c>
      <c r="G36" s="49">
        <f>G26/1.573307</f>
        <v>12.440357849670885</v>
      </c>
      <c r="H36" s="50">
        <f>AVERAGE(B36:G36)</f>
        <v>13.108893703542519</v>
      </c>
      <c r="I36" s="37">
        <f t="shared" si="10"/>
        <v>1.311155460430256</v>
      </c>
    </row>
    <row r="37" spans="1:9" x14ac:dyDescent="0.25">
      <c r="A37" s="37" t="s">
        <v>42</v>
      </c>
      <c r="B37" s="49">
        <f>B27/2.029876</f>
        <v>0.66320089609938659</v>
      </c>
      <c r="C37" s="49">
        <f t="shared" ref="C37:G37" si="13">C27/2.029876</f>
        <v>0.88690051145643611</v>
      </c>
      <c r="D37" s="49">
        <f t="shared" si="13"/>
        <v>1.2564286640588829</v>
      </c>
      <c r="E37" s="49">
        <f t="shared" si="13"/>
        <v>1.2227358010576914</v>
      </c>
      <c r="F37" s="49">
        <f t="shared" si="13"/>
        <v>1.0034047631912868</v>
      </c>
      <c r="G37" s="49">
        <f t="shared" si="13"/>
        <v>0.96732858476907357</v>
      </c>
      <c r="H37" s="50">
        <f t="shared" si="12"/>
        <v>0.99999987010545954</v>
      </c>
      <c r="I37" s="37">
        <f t="shared" si="10"/>
        <v>8.9939061092569286E-2</v>
      </c>
    </row>
    <row r="38" spans="1:9" x14ac:dyDescent="0.25">
      <c r="A38" s="37" t="s">
        <v>44</v>
      </c>
      <c r="B38" s="49">
        <f>B28/2.029876</f>
        <v>4.4123086306451205</v>
      </c>
      <c r="C38" s="49">
        <f>C28/2.029876</f>
        <v>4.8715831299150079</v>
      </c>
      <c r="D38" s="49">
        <f>D28/2.029876</f>
        <v>8.5899510280780049</v>
      </c>
      <c r="E38" s="49">
        <f>E28/2.029876</f>
        <v>6.0614592690327722</v>
      </c>
      <c r="F38" s="49">
        <f>F28/2.029876</f>
        <v>6.6587050289452927</v>
      </c>
      <c r="G38" s="49">
        <f>G28/2.029876</f>
        <v>4.1596389167969239</v>
      </c>
      <c r="H38" s="50">
        <f>AVERAGE(B38:G38)</f>
        <v>5.7922743339021858</v>
      </c>
      <c r="I38" s="37">
        <f t="shared" si="10"/>
        <v>0.68477815395937736</v>
      </c>
    </row>
  </sheetData>
  <mergeCells count="4">
    <mergeCell ref="A1:I1"/>
    <mergeCell ref="A11:I11"/>
    <mergeCell ref="A21:I21"/>
    <mergeCell ref="A31:I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firefly</vt:lpstr>
      <vt:lpstr>renilla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Group</dc:creator>
  <cp:lastModifiedBy>Jorge A. Alvarado</cp:lastModifiedBy>
  <dcterms:created xsi:type="dcterms:W3CDTF">2011-01-18T20:51:17Z</dcterms:created>
  <dcterms:modified xsi:type="dcterms:W3CDTF">2022-11-07T16:22:52Z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