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J:\Mi unidad\Equipo de Innovación\4. Detalle de cada plataforma\1. ProDesign\"/>
    </mc:Choice>
  </mc:AlternateContent>
  <xr:revisionPtr revIDLastSave="0" documentId="13_ncr:1_{141ED00B-3A90-4A8A-8D44-AA3735CED6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RIZ 1" sheetId="1" r:id="rId1"/>
    <sheet name="ORGANIGRAMAS" sheetId="2" r:id="rId2"/>
    <sheet name="PROGRAMA ARQUITECTÓNICO" sheetId="3" r:id="rId3"/>
    <sheet name="CAPACIDAD DE AULA" sheetId="4" r:id="rId4"/>
    <sheet name="AULA" sheetId="5" r:id="rId5"/>
    <sheet name="ID" sheetId="6" state="hidden" r:id="rId6"/>
    <sheet name="CALCULO AFORO" sheetId="7" r:id="rId7"/>
    <sheet name="Hoja1" sheetId="8" r:id="rId8"/>
    <sheet name="Hoja2" sheetId="9" r:id="rId9"/>
    <sheet name="DATOS" sheetId="10" r:id="rId10"/>
  </sheets>
  <definedNames>
    <definedName name="AREA">'CAPACIDAD DE AULA'!$G$4:$G$6</definedName>
    <definedName name="TIPO">DATOS!$L$3:$L$5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yNJYve9U3Na5pK87jZfC9gvkLNbhBiXVXktZDM5Wnus="/>
    </ext>
  </extLst>
</workbook>
</file>

<file path=xl/calcChain.xml><?xml version="1.0" encoding="utf-8"?>
<calcChain xmlns="http://schemas.openxmlformats.org/spreadsheetml/2006/main">
  <c r="I16" i="10" l="1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H40" i="7"/>
  <c r="F40" i="7"/>
  <c r="G40" i="7" s="1"/>
  <c r="D40" i="7"/>
  <c r="H39" i="7"/>
  <c r="F39" i="7"/>
  <c r="D39" i="7"/>
  <c r="G39" i="7" s="1"/>
  <c r="H38" i="7"/>
  <c r="F38" i="7"/>
  <c r="G38" i="7" s="1"/>
  <c r="D38" i="7"/>
  <c r="H37" i="7"/>
  <c r="F37" i="7"/>
  <c r="D37" i="7"/>
  <c r="G37" i="7" s="1"/>
  <c r="H36" i="7"/>
  <c r="F36" i="7"/>
  <c r="G36" i="7" s="1"/>
  <c r="D36" i="7"/>
  <c r="H35" i="7"/>
  <c r="F35" i="7"/>
  <c r="D35" i="7"/>
  <c r="G35" i="7" s="1"/>
  <c r="H34" i="7"/>
  <c r="F34" i="7"/>
  <c r="G34" i="7" s="1"/>
  <c r="D34" i="7"/>
  <c r="E33" i="7"/>
  <c r="F33" i="7" s="1"/>
  <c r="B33" i="7"/>
  <c r="D33" i="7" s="1"/>
  <c r="E32" i="7"/>
  <c r="F32" i="7" s="1"/>
  <c r="B32" i="7"/>
  <c r="D32" i="7" s="1"/>
  <c r="E31" i="7"/>
  <c r="F31" i="7" s="1"/>
  <c r="B31" i="7"/>
  <c r="D31" i="7" s="1"/>
  <c r="E30" i="7"/>
  <c r="F30" i="7" s="1"/>
  <c r="B30" i="7"/>
  <c r="D30" i="7" s="1"/>
  <c r="E29" i="7"/>
  <c r="F29" i="7" s="1"/>
  <c r="B29" i="7"/>
  <c r="D29" i="7" s="1"/>
  <c r="C28" i="7"/>
  <c r="M27" i="7"/>
  <c r="M26" i="7"/>
  <c r="H26" i="7"/>
  <c r="F26" i="7"/>
  <c r="D26" i="7"/>
  <c r="G26" i="7" s="1"/>
  <c r="E25" i="7"/>
  <c r="F25" i="7" s="1"/>
  <c r="B25" i="7"/>
  <c r="D25" i="7" s="1"/>
  <c r="M24" i="7"/>
  <c r="F24" i="7"/>
  <c r="E24" i="7"/>
  <c r="D24" i="7"/>
  <c r="G24" i="7" s="1"/>
  <c r="B24" i="7"/>
  <c r="M23" i="7"/>
  <c r="E23" i="7"/>
  <c r="F23" i="7" s="1"/>
  <c r="B23" i="7"/>
  <c r="D23" i="7" s="1"/>
  <c r="M22" i="7"/>
  <c r="F22" i="7"/>
  <c r="E22" i="7"/>
  <c r="D22" i="7"/>
  <c r="G22" i="7" s="1"/>
  <c r="B22" i="7"/>
  <c r="M21" i="7"/>
  <c r="E21" i="7"/>
  <c r="F21" i="7" s="1"/>
  <c r="B21" i="7"/>
  <c r="D21" i="7" s="1"/>
  <c r="M20" i="7"/>
  <c r="F20" i="7"/>
  <c r="E20" i="7"/>
  <c r="D20" i="7"/>
  <c r="G20" i="7" s="1"/>
  <c r="B20" i="7"/>
  <c r="M19" i="7"/>
  <c r="C19" i="7"/>
  <c r="M17" i="7"/>
  <c r="H17" i="7"/>
  <c r="F17" i="7"/>
  <c r="D17" i="7"/>
  <c r="G17" i="7" s="1"/>
  <c r="M16" i="7"/>
  <c r="H16" i="7"/>
  <c r="F16" i="7"/>
  <c r="D16" i="7"/>
  <c r="G16" i="7" s="1"/>
  <c r="M15" i="7"/>
  <c r="H15" i="7"/>
  <c r="F15" i="7"/>
  <c r="G15" i="7" s="1"/>
  <c r="D15" i="7"/>
  <c r="M14" i="7"/>
  <c r="H14" i="7"/>
  <c r="F14" i="7"/>
  <c r="D14" i="7"/>
  <c r="G14" i="7" s="1"/>
  <c r="M13" i="7"/>
  <c r="F13" i="7"/>
  <c r="E13" i="7"/>
  <c r="D13" i="7"/>
  <c r="G13" i="7" s="1"/>
  <c r="B13" i="7"/>
  <c r="M12" i="7"/>
  <c r="E12" i="7"/>
  <c r="F12" i="7" s="1"/>
  <c r="B12" i="7"/>
  <c r="D12" i="7" s="1"/>
  <c r="G12" i="7" s="1"/>
  <c r="M11" i="7"/>
  <c r="F11" i="7"/>
  <c r="J3" i="7" s="1"/>
  <c r="J4" i="7" s="1"/>
  <c r="E11" i="7"/>
  <c r="D11" i="7"/>
  <c r="G11" i="7" s="1"/>
  <c r="B11" i="7"/>
  <c r="M10" i="7"/>
  <c r="M9" i="7" s="1"/>
  <c r="L45" i="7" s="1"/>
  <c r="C10" i="7"/>
  <c r="B47" i="7" s="1"/>
  <c r="B4" i="7" s="1"/>
  <c r="L9" i="7"/>
  <c r="L48" i="7" s="1"/>
  <c r="C13" i="5"/>
  <c r="C12" i="5"/>
  <c r="C10" i="5"/>
  <c r="C8" i="5"/>
  <c r="E19" i="4"/>
  <c r="D19" i="4"/>
  <c r="C19" i="4"/>
  <c r="E18" i="4"/>
  <c r="D18" i="4"/>
  <c r="C18" i="4"/>
  <c r="E9" i="4"/>
  <c r="D9" i="4"/>
  <c r="C9" i="4"/>
  <c r="E8" i="4"/>
  <c r="D8" i="4"/>
  <c r="C8" i="4"/>
  <c r="C65" i="3"/>
  <c r="C64" i="3"/>
  <c r="E58" i="3"/>
  <c r="E57" i="3"/>
  <c r="E55" i="3"/>
  <c r="E54" i="3"/>
  <c r="E53" i="3"/>
  <c r="E52" i="3"/>
  <c r="E51" i="3"/>
  <c r="E50" i="3"/>
  <c r="E48" i="3"/>
  <c r="E47" i="3"/>
  <c r="E46" i="3"/>
  <c r="E40" i="3" s="1"/>
  <c r="E45" i="3"/>
  <c r="E44" i="3"/>
  <c r="E43" i="3"/>
  <c r="E42" i="3"/>
  <c r="E41" i="3"/>
  <c r="D40" i="3"/>
  <c r="H37" i="3"/>
  <c r="G37" i="3"/>
  <c r="E37" i="3"/>
  <c r="G36" i="3"/>
  <c r="H36" i="3" s="1"/>
  <c r="E36" i="3"/>
  <c r="G35" i="3"/>
  <c r="E35" i="3"/>
  <c r="H35" i="3" s="1"/>
  <c r="G34" i="3"/>
  <c r="E34" i="3"/>
  <c r="H34" i="3" s="1"/>
  <c r="G33" i="3"/>
  <c r="E33" i="3"/>
  <c r="H33" i="3" s="1"/>
  <c r="G32" i="3"/>
  <c r="E32" i="3"/>
  <c r="H32" i="3" s="1"/>
  <c r="H31" i="3"/>
  <c r="G31" i="3"/>
  <c r="E31" i="3"/>
  <c r="G30" i="3"/>
  <c r="E30" i="3"/>
  <c r="H30" i="3" s="1"/>
  <c r="H29" i="3"/>
  <c r="G29" i="3"/>
  <c r="E29" i="3"/>
  <c r="G28" i="3"/>
  <c r="H28" i="3" s="1"/>
  <c r="E28" i="3"/>
  <c r="G27" i="3"/>
  <c r="E27" i="3"/>
  <c r="H27" i="3" s="1"/>
  <c r="G26" i="3"/>
  <c r="E26" i="3"/>
  <c r="E25" i="3" s="1"/>
  <c r="D25" i="3"/>
  <c r="H55" i="1" s="1"/>
  <c r="I50" i="1" s="1"/>
  <c r="G23" i="3"/>
  <c r="E23" i="3"/>
  <c r="H23" i="3" s="1"/>
  <c r="H22" i="3"/>
  <c r="G22" i="3"/>
  <c r="E22" i="3"/>
  <c r="G21" i="3"/>
  <c r="E21" i="3"/>
  <c r="H21" i="3" s="1"/>
  <c r="H20" i="3"/>
  <c r="G20" i="3"/>
  <c r="E20" i="3"/>
  <c r="G19" i="3"/>
  <c r="H19" i="3" s="1"/>
  <c r="E19" i="3"/>
  <c r="G18" i="3"/>
  <c r="E18" i="3"/>
  <c r="H18" i="3" s="1"/>
  <c r="G17" i="3"/>
  <c r="E17" i="3"/>
  <c r="E16" i="3" s="1"/>
  <c r="D16" i="3"/>
  <c r="G14" i="3"/>
  <c r="E14" i="3"/>
  <c r="H14" i="3" s="1"/>
  <c r="H13" i="3"/>
  <c r="G13" i="3"/>
  <c r="E13" i="3"/>
  <c r="G12" i="3"/>
  <c r="E12" i="3"/>
  <c r="H12" i="3" s="1"/>
  <c r="H11" i="3"/>
  <c r="G11" i="3"/>
  <c r="E11" i="3"/>
  <c r="G10" i="3"/>
  <c r="H10" i="3" s="1"/>
  <c r="E10" i="3"/>
  <c r="G9" i="3"/>
  <c r="E9" i="3"/>
  <c r="H9" i="3" s="1"/>
  <c r="G8" i="3"/>
  <c r="E8" i="3"/>
  <c r="E7" i="3" s="1"/>
  <c r="D7" i="3"/>
  <c r="H53" i="1" s="1"/>
  <c r="H54" i="1"/>
  <c r="I49" i="1" s="1"/>
  <c r="L46" i="7" l="1"/>
  <c r="L47" i="7" s="1"/>
  <c r="G10" i="7"/>
  <c r="G32" i="7"/>
  <c r="C59" i="3"/>
  <c r="I47" i="1"/>
  <c r="I48" i="1"/>
  <c r="G21" i="7"/>
  <c r="G23" i="7"/>
  <c r="G25" i="7"/>
  <c r="D28" i="7"/>
  <c r="G29" i="7"/>
  <c r="G33" i="7"/>
  <c r="G30" i="7"/>
  <c r="G31" i="7"/>
  <c r="D19" i="7"/>
  <c r="E62" i="3"/>
  <c r="H8" i="3"/>
  <c r="H7" i="3" s="1"/>
  <c r="H17" i="3"/>
  <c r="H16" i="3" s="1"/>
  <c r="H26" i="3"/>
  <c r="H25" i="3" s="1"/>
  <c r="D10" i="7"/>
  <c r="B44" i="7" l="1"/>
  <c r="G19" i="7"/>
  <c r="C60" i="3"/>
  <c r="C61" i="3" s="1"/>
  <c r="G28" i="7"/>
  <c r="E4" i="7" s="1"/>
  <c r="E5" i="7" s="1"/>
  <c r="B5" i="7" l="1"/>
  <c r="E6" i="7" s="1"/>
  <c r="B46" i="7"/>
  <c r="B1" i="7"/>
  <c r="B45" i="7"/>
  <c r="H20" i="7" l="1"/>
  <c r="H13" i="7"/>
  <c r="H12" i="7"/>
  <c r="H22" i="7"/>
  <c r="H24" i="7"/>
  <c r="H11" i="7"/>
  <c r="H10" i="7" s="1"/>
  <c r="H31" i="7"/>
  <c r="H33" i="7"/>
  <c r="H23" i="7"/>
  <c r="H32" i="7"/>
  <c r="H21" i="7"/>
  <c r="H25" i="7"/>
  <c r="H29" i="7"/>
  <c r="H30" i="7"/>
  <c r="B2" i="7"/>
  <c r="B3" i="7"/>
  <c r="H28" i="7" l="1"/>
  <c r="E1" i="7" s="1"/>
  <c r="H1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ID#AAAA9PVnwzc
tc={5EEE75AA-7A35-490D-9029-BA4A70F1BDC1}    (2023-10-18 15:52:44)
[Threaded comment]
Your version of Excel allows you to read this threaded comment; however, any edits to it will get removed if the file is opened in a newer version of Excel. Learn more: https://go.microsoft.com/fwlink/?linkid=870924
Comment:
    Si se selecciona "Secundaria" el Tipo debe estar en blanco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Ka8TDGc2ChSW9bdPD850m4jgePQ=="/>
    </ext>
  </extLst>
</comments>
</file>

<file path=xl/sharedStrings.xml><?xml version="1.0" encoding="utf-8"?>
<sst xmlns="http://schemas.openxmlformats.org/spreadsheetml/2006/main" count="924" uniqueCount="306">
  <si>
    <t>CRITERIOS GENERALES</t>
  </si>
  <si>
    <t>EQUEMA DE DISTRIBUCIÓN FORMAL</t>
  </si>
  <si>
    <t>CRITERIOS ESPACIALES</t>
  </si>
  <si>
    <t>AREA</t>
  </si>
  <si>
    <t>x</t>
  </si>
  <si>
    <t>M2</t>
  </si>
  <si>
    <t>TOPOGRAFIA</t>
  </si>
  <si>
    <t>10% -15%</t>
  </si>
  <si>
    <t>ÁREA LIBRE MÍNIMA</t>
  </si>
  <si>
    <t>(60% RECOMENDABLE)</t>
  </si>
  <si>
    <t>ALTURA MINIMA DE AULA</t>
  </si>
  <si>
    <t>M</t>
  </si>
  <si>
    <t>**</t>
  </si>
  <si>
    <t>LARGO RECOMENDADO</t>
  </si>
  <si>
    <t>ÁREA DE VANOS POR AULA</t>
  </si>
  <si>
    <t>DE SUPERFICIE DEL AMBIENTE</t>
  </si>
  <si>
    <t>MIN DISTANCIA VENTANA Y PARED</t>
  </si>
  <si>
    <t>ESTACIONAMIENTOS</t>
  </si>
  <si>
    <t>M2 USO ADMINISTRATIVO</t>
  </si>
  <si>
    <t>2 SECCIONES PARA FAMILIARES</t>
  </si>
  <si>
    <t>PASILLOS</t>
  </si>
  <si>
    <t>ANCHO MÍNIMO hasta 5 aulas</t>
  </si>
  <si>
    <t>ANCHO MÍNIO hasta 6 o mas aulas</t>
  </si>
  <si>
    <t>ANCHO MÁXIMO (APERTURA DE PUERTAS HACIA AFUERA)</t>
  </si>
  <si>
    <t>1.20M</t>
  </si>
  <si>
    <t>ZONA OFICINAS</t>
  </si>
  <si>
    <t>VANOS</t>
  </si>
  <si>
    <t>PUERTAS</t>
  </si>
  <si>
    <t>APERTURA</t>
  </si>
  <si>
    <t>EXTERIOR</t>
  </si>
  <si>
    <t>ANCHO</t>
  </si>
  <si>
    <t>1 HOJA</t>
  </si>
  <si>
    <t>2 HOJAS</t>
  </si>
  <si>
    <t>(1) - falta dato de ancho de la columna</t>
  </si>
  <si>
    <t>PORTÓN DE ACCESO AL EDIFICIO</t>
  </si>
  <si>
    <t>AFORO MENOR DE 50 ESTUDIANTES</t>
  </si>
  <si>
    <t>UNID</t>
  </si>
  <si>
    <t>MAS DE 50 ESTUDIANTES</t>
  </si>
  <si>
    <t>VENTANAS</t>
  </si>
  <si>
    <t>N-S</t>
  </si>
  <si>
    <t xml:space="preserve"> </t>
  </si>
  <si>
    <t>ALTURA</t>
  </si>
  <si>
    <t>CM</t>
  </si>
  <si>
    <t>CIRCULACIÓN</t>
  </si>
  <si>
    <t>ESCALERAS</t>
  </si>
  <si>
    <t>CANT. MÍNIMA</t>
  </si>
  <si>
    <t>(excluyente para aforos menores a 100 usuarios  por piso)</t>
  </si>
  <si>
    <t>RECORRIDO MAX CON ROCIADOR</t>
  </si>
  <si>
    <t>ML (CONSIDERAR CANTIDAD MÁXIMA DE AULAS EN EL RECORRIDO PARA LAS RUTAS DE EVACUACIÓN)</t>
  </si>
  <si>
    <t>RECORRIDO MAX SIN ROCIADOR</t>
  </si>
  <si>
    <t>ML</t>
  </si>
  <si>
    <t>PASO</t>
  </si>
  <si>
    <t>CONTRAPASO</t>
  </si>
  <si>
    <t>ANCHO MINIMO</t>
  </si>
  <si>
    <t xml:space="preserve">M </t>
  </si>
  <si>
    <t>MAXIMO DE CONTRAPASOS</t>
  </si>
  <si>
    <t>SIN DESCANSO</t>
  </si>
  <si>
    <t>DIMENSIÓN DE MÓDULO</t>
  </si>
  <si>
    <t>LARGO</t>
  </si>
  <si>
    <t>REQUERIMIENTOS FUNCIONALES</t>
  </si>
  <si>
    <t>AFORO ALUMNOS</t>
  </si>
  <si>
    <t>SS.HH.</t>
  </si>
  <si>
    <t xml:space="preserve">                                                             APARATO
NIVEL</t>
  </si>
  <si>
    <t>INODOROS</t>
  </si>
  <si>
    <t>LAVATORIOS</t>
  </si>
  <si>
    <t>URINARIOS</t>
  </si>
  <si>
    <t>SE CONSIDERARÁ LA MITAD PARA NIÑOS Y NIÑAS</t>
  </si>
  <si>
    <t>* No mas de 6 inodoros por ss.hh</t>
  </si>
  <si>
    <t>INICIAL</t>
  </si>
  <si>
    <t>NIÑOS</t>
  </si>
  <si>
    <t xml:space="preserve"> 1 C/25</t>
  </si>
  <si>
    <t>1 C/25</t>
  </si>
  <si>
    <t>Agrupar en 1 servicio higiénico</t>
  </si>
  <si>
    <t>* Si sale mas de 6 distribuir equitativamente entre los niveles del proyecto.</t>
  </si>
  <si>
    <t>NIÑAS</t>
  </si>
  <si>
    <t>-</t>
  </si>
  <si>
    <t>PRIMARIA</t>
  </si>
  <si>
    <t>1 C/60</t>
  </si>
  <si>
    <t>SECUNDARIA</t>
  </si>
  <si>
    <t>CONSIDERACIONES</t>
  </si>
  <si>
    <t>A 50 M DEL ÁREA DE TRABAJO MAS LEJANA</t>
  </si>
  <si>
    <t>TERRENO</t>
  </si>
  <si>
    <t>CUADRO DE DATOS TÉCNICOS UTM</t>
  </si>
  <si>
    <t>VÉRTICE</t>
  </si>
  <si>
    <t>LADO</t>
  </si>
  <si>
    <t>DIST(M)</t>
  </si>
  <si>
    <t>ÁNGULO(°)</t>
  </si>
  <si>
    <t>ESTE</t>
  </si>
  <si>
    <t>NORTE</t>
  </si>
  <si>
    <t>P1</t>
  </si>
  <si>
    <t>P1-P2</t>
  </si>
  <si>
    <t>P2</t>
  </si>
  <si>
    <t>P2-P3</t>
  </si>
  <si>
    <t>P3</t>
  </si>
  <si>
    <t>P3-P4</t>
  </si>
  <si>
    <t>P4</t>
  </si>
  <si>
    <t>PA-P1</t>
  </si>
  <si>
    <t>FUENTES CONSULTADAS:</t>
  </si>
  <si>
    <t>Guía de diseño de espacios educativos, GDE 002-2015</t>
  </si>
  <si>
    <t>RNE 2020</t>
  </si>
  <si>
    <t>chrome-extension://cbnaodkpfinfiipjblikofhlhlcickei/src/pdfviewer/web/viewer.html?file=https://waltervillavicencio.com/wp-content/uploads/2019/01/A.040-1.pdf</t>
  </si>
  <si>
    <t>https://issuu.com/romina.portilla/docs/memoria_completa-comprimido</t>
  </si>
  <si>
    <t>http://www.minedu.gob.pe/p/pdf/guia-ebr-jec-2015.pdf</t>
  </si>
  <si>
    <t>https://www.drelm.gob.pe/drelm/wp-content/uploads/2015/06/Educacion_Primaria.pdf</t>
  </si>
  <si>
    <t>CÓDIGO</t>
  </si>
  <si>
    <t>AMBIENTE</t>
  </si>
  <si>
    <t>EDUCACIÓN NIVEL DE INICIAL</t>
  </si>
  <si>
    <t>001</t>
  </si>
  <si>
    <t>ACCESO</t>
  </si>
  <si>
    <t>DEBE TENER CONEXIÓN CON</t>
  </si>
  <si>
    <t>002</t>
  </si>
  <si>
    <t>003</t>
  </si>
  <si>
    <t>AVISOS</t>
  </si>
  <si>
    <t>005</t>
  </si>
  <si>
    <t>PLAZA</t>
  </si>
  <si>
    <t>021</t>
  </si>
  <si>
    <t>004</t>
  </si>
  <si>
    <t>ESTACIONAMIENTO FAMILIARES</t>
  </si>
  <si>
    <t>007</t>
  </si>
  <si>
    <t>008</t>
  </si>
  <si>
    <t>PUERTA DE ACCESO, RECEPCIÓN Y ENTREGA DE NIÑOS</t>
  </si>
  <si>
    <t>006</t>
  </si>
  <si>
    <t>ESTACIONAMIENTO DE PERSONAL</t>
  </si>
  <si>
    <t>009</t>
  </si>
  <si>
    <t>011</t>
  </si>
  <si>
    <t>026</t>
  </si>
  <si>
    <t>027</t>
  </si>
  <si>
    <t>AULAS DE INICIAL</t>
  </si>
  <si>
    <t>ZONA ADMINISTRATIVA</t>
  </si>
  <si>
    <t>010</t>
  </si>
  <si>
    <t>PATIO CÍVICO RECREATIVO</t>
  </si>
  <si>
    <t>AMBIENTES COMPLEMENTÁRIOS</t>
  </si>
  <si>
    <t>JUEGOS Y DEPORTES</t>
  </si>
  <si>
    <t>012</t>
  </si>
  <si>
    <t>TALLERES</t>
  </si>
  <si>
    <t>013</t>
  </si>
  <si>
    <t>AULAS DE SECUNDARIA</t>
  </si>
  <si>
    <t>014</t>
  </si>
  <si>
    <t>COMEDOR</t>
  </si>
  <si>
    <t>015</t>
  </si>
  <si>
    <t>CUARTO DE MÁQUINA Y BODEGA</t>
  </si>
  <si>
    <t>EDUCACIÓN PRIMARIA</t>
  </si>
  <si>
    <t>016</t>
  </si>
  <si>
    <t>CONSEJO ESTUDIANTIL</t>
  </si>
  <si>
    <t>022</t>
  </si>
  <si>
    <t>024</t>
  </si>
  <si>
    <t>025</t>
  </si>
  <si>
    <t>017</t>
  </si>
  <si>
    <t>LABORATORIOS</t>
  </si>
  <si>
    <t>018</t>
  </si>
  <si>
    <t>BIBLIOTECA</t>
  </si>
  <si>
    <t>019</t>
  </si>
  <si>
    <t>TÓPICO</t>
  </si>
  <si>
    <t>023</t>
  </si>
  <si>
    <t>028</t>
  </si>
  <si>
    <t>020</t>
  </si>
  <si>
    <t>AUDITORIO</t>
  </si>
  <si>
    <t>VESTÍBULO DE CONTROL</t>
  </si>
  <si>
    <t>ACCESO DE SERVICIO</t>
  </si>
  <si>
    <t>AULAS DE PRIMARIA</t>
  </si>
  <si>
    <t>CAFETERÍA</t>
  </si>
  <si>
    <t>PATIO DE SERVICIO</t>
  </si>
  <si>
    <t>SALA PZICOMOTRIZ</t>
  </si>
  <si>
    <t>SALA DE COMPUTO</t>
  </si>
  <si>
    <t>EDUCACIÓN SECUNDARIA</t>
  </si>
  <si>
    <t>EDUCACIÓN NIVEL DE INICIAL - PRIMARIA</t>
  </si>
  <si>
    <t>EDUCACIÓN PRIMARIA - SECUNDARIA</t>
  </si>
  <si>
    <t>EDUCACIÓN INICIAL - PRIMARIA - SECUNDARIA</t>
  </si>
  <si>
    <t>CENTROS DE EDUCACIÓN BÁSICA REGULAR: INICIAL, PRIMARIA, SECUNDARIA</t>
  </si>
  <si>
    <t>*FACTOR EDITABLE POR EL USUARIO</t>
  </si>
  <si>
    <t>AMBIENTES POSIBLES</t>
  </si>
  <si>
    <t>PISO   -    AMBIENTES Y OTROS</t>
  </si>
  <si>
    <t>COEFICIENTE (m2 / persona)</t>
  </si>
  <si>
    <t>AFORO DE ALUMNOS</t>
  </si>
  <si>
    <t>AMBIENTE(M2)</t>
  </si>
  <si>
    <t>MAX AFORO POR AMBIENTE</t>
  </si>
  <si>
    <t>ÁREA MAX.</t>
  </si>
  <si>
    <t>CANTIDAD DE AULAS</t>
  </si>
  <si>
    <t>EDUCACION INICIAL</t>
  </si>
  <si>
    <t>AULA DE INICIAL  3 AÑOS</t>
  </si>
  <si>
    <t>AULA DE INICIAL 4 AÑOS</t>
  </si>
  <si>
    <t>AULA DE INICIAL 5 AÑOS</t>
  </si>
  <si>
    <t>SALA PSICOMOTRIZ</t>
  </si>
  <si>
    <t>DEPÓSITO</t>
  </si>
  <si>
    <t>OTROS AMBIENTES ADM, SERV.</t>
  </si>
  <si>
    <t>* Completar la sección de ambientes complementarios</t>
  </si>
  <si>
    <t>EDUCACION PRIMARIA</t>
  </si>
  <si>
    <t>AULA 1º PRIM</t>
  </si>
  <si>
    <t>AULA 2º PRIM</t>
  </si>
  <si>
    <t>AULA 3º PRIM</t>
  </si>
  <si>
    <t>AULA 4º PRIM</t>
  </si>
  <si>
    <t>AULA 5º PRIM</t>
  </si>
  <si>
    <t>AULA 6º PRIM</t>
  </si>
  <si>
    <t>EDUCACION SECUNDARIA</t>
  </si>
  <si>
    <t>AULA 1º SEC</t>
  </si>
  <si>
    <t>AULA 2º SEC</t>
  </si>
  <si>
    <t>AULA 3º SEC</t>
  </si>
  <si>
    <t>AULA 4º SEC</t>
  </si>
  <si>
    <t>AULA 5º SEC</t>
  </si>
  <si>
    <t>DOCENTES + ADM + OTROS</t>
  </si>
  <si>
    <t>LABORATORIO</t>
  </si>
  <si>
    <t>COCINA</t>
  </si>
  <si>
    <t>AMBIENTES COMPLEMENTARIOS</t>
  </si>
  <si>
    <t>* A DEFINIR POR EL USUARIO EN BASE A LA CANTIDAD DE AULAS Y AFORO POR NIVEL EDUCATIVO</t>
  </si>
  <si>
    <t>COLISEO</t>
  </si>
  <si>
    <t>SUM(1)</t>
  </si>
  <si>
    <t>PISCINA</t>
  </si>
  <si>
    <t>GIMNASIO - CAMERINES</t>
  </si>
  <si>
    <t>DEPOSITOS</t>
  </si>
  <si>
    <t>GUARDIANIA</t>
  </si>
  <si>
    <t>TOPICO</t>
  </si>
  <si>
    <t>SALA DE PROFESORES</t>
  </si>
  <si>
    <t>ÁREA DE ESTAR</t>
  </si>
  <si>
    <t>ÁREA DE KITCHENET</t>
  </si>
  <si>
    <t>SALA ESPERA-RECEPCION</t>
  </si>
  <si>
    <t xml:space="preserve">OFICINAS </t>
  </si>
  <si>
    <t>VISITANTE OFICINA</t>
  </si>
  <si>
    <t>CAMPO DEPORTIVO MULTIUSOS</t>
  </si>
  <si>
    <t>*Seleccionar el tipo de campo deportivo</t>
  </si>
  <si>
    <t>TIPO 1(15*28)</t>
  </si>
  <si>
    <t>TIPO 2(20*40)</t>
  </si>
  <si>
    <t>ÁREA PÁRCIAL</t>
  </si>
  <si>
    <t>CIRCULACION(30% DEL AREA)</t>
  </si>
  <si>
    <t>ÁREA TOTAL</t>
  </si>
  <si>
    <t>AFORO MÁXIMO DE ESTUDIANTES</t>
  </si>
  <si>
    <t>ÁREA DE TERRENO(mínima)*En base al cuadro de áreas referentes por cantidad de alumnos en la hoja de capacidad de aula</t>
  </si>
  <si>
    <t>ÁREA LIBRE(40% ÁREA DEL TERRENO)</t>
  </si>
  <si>
    <t>ÁREA CONSTRUIBLE</t>
  </si>
  <si>
    <t>(1)A partir de 5 secciones</t>
  </si>
  <si>
    <t>NOTA 2: CONSIDERAR AFORO EN CASO DE AMBIENTES QUE SE ATIENDE A EXTERNOS QUE NO TRABAJAN EN LA EDIFICACION</t>
  </si>
  <si>
    <t>NOTA 3: EN CASO DE MOBILIARIO SE DEBE CUMPLIR CON LOS ANCHOS PARA CIRCULACION (1 CRUJIA, 2 CRUJIAS)</t>
  </si>
  <si>
    <t>NOTA 4: CONSIDERAR VISITANTE A OFICINA SOLO SI NO ES UN TRABAJADOR DE LA EDIFICACION</t>
  </si>
  <si>
    <t>NOTA 5: REDONDEAR LAS CANTIDADES AL ENTERO MAYOR</t>
  </si>
  <si>
    <r>
      <rPr>
        <b/>
        <sz val="6"/>
        <color theme="1"/>
        <rFont val="Calibri"/>
      </rPr>
      <t>NOTA 6:   (</t>
    </r>
    <r>
      <rPr>
        <b/>
        <sz val="10"/>
        <color theme="1"/>
        <rFont val="Calibri"/>
      </rPr>
      <t xml:space="preserve">*) </t>
    </r>
    <r>
      <rPr>
        <b/>
        <sz val="6"/>
        <color theme="1"/>
        <rFont val="Calibri"/>
      </rPr>
      <t>=    ELEGIR EL MAYOR AFORO, CUANDO HAY VARIOS AFOROS PARA UN MISMO AMBIENTE.</t>
    </r>
  </si>
  <si>
    <t xml:space="preserve">AFORO CERO CUANDO ES UTILIZADO POR LOS MISMOS USUARIOS, </t>
  </si>
  <si>
    <t xml:space="preserve"> INDICAR AFORO DE AMBIENTES UTILIZADOS  POR LOS MISMOS USUARIOS</t>
  </si>
  <si>
    <t>NOTA 7: CONSIDERAR EL MAXIMO AFORO PARA EL AFORO TOTAL PERMITIDO</t>
  </si>
  <si>
    <t>CALCULO DE AULAS ZONA URBANA</t>
  </si>
  <si>
    <t>ÁREA(M2) /PERSONA</t>
  </si>
  <si>
    <t>AFORO ESTIMADO</t>
  </si>
  <si>
    <t>Polidocente Completo</t>
  </si>
  <si>
    <t>CAPACIDAD POR AULA</t>
  </si>
  <si>
    <t>N° AULAS</t>
  </si>
  <si>
    <t>DIMENSIONES(M2)</t>
  </si>
  <si>
    <t>CALCULO DE AULAS ZONA RURAL</t>
  </si>
  <si>
    <t>ÁREAS REFERENTES DE TERRENOS TIPO II PARA IIEE POLIDOCENTE COMPLETO</t>
  </si>
  <si>
    <t>TAMAÑO IIEE</t>
  </si>
  <si>
    <t>NÚMERO DE SECCIÓNES</t>
  </si>
  <si>
    <t>NÚMERO DE ESTUDIANTES</t>
  </si>
  <si>
    <t>ÁREAS DE TERRENOS</t>
  </si>
  <si>
    <t>1 PISO</t>
  </si>
  <si>
    <t>2 PISOS</t>
  </si>
  <si>
    <t>3 PISOS</t>
  </si>
  <si>
    <t>4 PISOS</t>
  </si>
  <si>
    <t>PEQUEÑAS</t>
  </si>
  <si>
    <t>MEDIANAS</t>
  </si>
  <si>
    <t>GRANDES</t>
  </si>
  <si>
    <t>AULAS</t>
  </si>
  <si>
    <t>AFORO TOTAL</t>
  </si>
  <si>
    <t>Zona</t>
  </si>
  <si>
    <t>Urbano</t>
  </si>
  <si>
    <t>Nivel</t>
  </si>
  <si>
    <t>Primaria</t>
  </si>
  <si>
    <t>Tipo</t>
  </si>
  <si>
    <t>Aforo por aula</t>
  </si>
  <si>
    <t>mt2 por alumno</t>
  </si>
  <si>
    <t>Área aula (m2)</t>
  </si>
  <si>
    <t>Ancho del aula (m)</t>
  </si>
  <si>
    <t>hallar dimenciones de aula</t>
  </si>
  <si>
    <t>Pisos</t>
  </si>
  <si>
    <t>Cantidad de Aulas</t>
  </si>
  <si>
    <t>*REVISAR SECUNDARIA</t>
  </si>
  <si>
    <t>AREA PARCIAL</t>
  </si>
  <si>
    <t>AREA DE TERRENO</t>
  </si>
  <si>
    <t>Módulo:</t>
  </si>
  <si>
    <t>Baños</t>
  </si>
  <si>
    <t>Columna (m)</t>
  </si>
  <si>
    <t>Inicial</t>
  </si>
  <si>
    <t>Lado vertical</t>
  </si>
  <si>
    <t>Mts x aula</t>
  </si>
  <si>
    <t>Lado horizontal</t>
  </si>
  <si>
    <t>Secundaria</t>
  </si>
  <si>
    <t>NRO DE AULAS</t>
  </si>
  <si>
    <t>Area general</t>
  </si>
  <si>
    <t>*</t>
  </si>
  <si>
    <t>ID</t>
  </si>
  <si>
    <t>Alumnos/Aula</t>
  </si>
  <si>
    <t>mt2/alumno</t>
  </si>
  <si>
    <t>ZONAS</t>
  </si>
  <si>
    <t>NÚMERO DE AULAS</t>
  </si>
  <si>
    <t>Unidocente</t>
  </si>
  <si>
    <t>Rural</t>
  </si>
  <si>
    <t>Polidocente Multigrado</t>
  </si>
  <si>
    <t>PUERTAS:</t>
  </si>
  <si>
    <t>VENTANAS:</t>
  </si>
  <si>
    <t>FUENTES:</t>
  </si>
  <si>
    <t>http://www.msi.gob.pe/portal/wp-content/uploads/2011/09/ITDC-GUIA-DE-CALCULO-DE-AFORO.pdf</t>
  </si>
  <si>
    <t>Si el recorrido maximo en las aulas que conforman el peine superan los 60 metros se debe incluir una escalera a la mitad de cada pabellon que conforman el peine.</t>
  </si>
  <si>
    <t>INICIO</t>
  </si>
  <si>
    <t>70cm</t>
  </si>
  <si>
    <t>1.20m</t>
  </si>
  <si>
    <t>posta</t>
  </si>
  <si>
    <t>Nnivel 1</t>
  </si>
  <si>
    <t>Hospitales</t>
  </si>
  <si>
    <t>Vias</t>
  </si>
  <si>
    <t>perfiles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</si>
</sst>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"/>
    <numFmt numFmtId="166" formatCode="#,##0.00_ ;\-#,##0.00\ "/>
  </numFmts>
  <fonts count="38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u/>
      <sz val="11"/>
      <color theme="10"/>
      <name val="Calibri"/>
    </font>
    <font>
      <b/>
      <sz val="11"/>
      <color theme="0"/>
      <name val="Arial"/>
    </font>
    <font>
      <sz val="11"/>
      <color theme="1"/>
      <name val="Arial"/>
    </font>
    <font>
      <b/>
      <sz val="14"/>
      <color theme="0"/>
      <name val="Calibri"/>
    </font>
    <font>
      <b/>
      <sz val="11"/>
      <color theme="1"/>
      <name val="Arial"/>
    </font>
    <font>
      <b/>
      <sz val="12"/>
      <color theme="1"/>
      <name val="Arial"/>
    </font>
    <font>
      <sz val="6"/>
      <color theme="1"/>
      <name val="Calibri"/>
    </font>
    <font>
      <sz val="6"/>
      <color theme="1"/>
      <name val="Arial"/>
    </font>
    <font>
      <b/>
      <sz val="6"/>
      <color rgb="FF0070C0"/>
      <name val="Arial"/>
    </font>
    <font>
      <b/>
      <sz val="6"/>
      <color rgb="FFA5A5A5"/>
      <name val="Arial"/>
    </font>
    <font>
      <b/>
      <sz val="6"/>
      <color rgb="FF7030A0"/>
      <name val="Arial"/>
    </font>
    <font>
      <b/>
      <sz val="11"/>
      <color rgb="FFA5A5A5"/>
      <name val="Calibri"/>
    </font>
    <font>
      <b/>
      <sz val="8"/>
      <color rgb="FFA5A5A5"/>
      <name val="Arial"/>
    </font>
    <font>
      <b/>
      <sz val="8"/>
      <color rgb="FF7030A0"/>
      <name val="Arial"/>
    </font>
    <font>
      <b/>
      <sz val="11"/>
      <color rgb="FF7030A0"/>
      <name val="Calibri"/>
    </font>
    <font>
      <b/>
      <sz val="6"/>
      <color theme="1"/>
      <name val="Arial"/>
    </font>
    <font>
      <sz val="8"/>
      <color theme="1"/>
      <name val="Arial"/>
    </font>
    <font>
      <sz val="6"/>
      <color theme="0"/>
      <name val="Arial"/>
    </font>
    <font>
      <b/>
      <sz val="8"/>
      <color theme="1"/>
      <name val="Arial"/>
    </font>
    <font>
      <b/>
      <sz val="6"/>
      <color theme="1"/>
      <name val="Calibri"/>
    </font>
    <font>
      <b/>
      <sz val="11"/>
      <color rgb="FFFF0000"/>
      <name val="Calibri"/>
    </font>
    <font>
      <b/>
      <sz val="6"/>
      <color rgb="FFA5A5A5"/>
      <name val="Calibri"/>
    </font>
    <font>
      <b/>
      <sz val="6"/>
      <color rgb="FF7030A0"/>
      <name val="Calibri"/>
    </font>
    <font>
      <sz val="11"/>
      <color rgb="FF0070C0"/>
      <name val="Calibri"/>
    </font>
    <font>
      <sz val="11"/>
      <color rgb="FFC00000"/>
      <name val="Calibri"/>
    </font>
    <font>
      <b/>
      <sz val="11"/>
      <color rgb="FFFFFFFF"/>
      <name val="Calibri"/>
    </font>
    <font>
      <b/>
      <sz val="14"/>
      <color theme="1"/>
      <name val="Calibri"/>
    </font>
    <font>
      <b/>
      <sz val="11"/>
      <color rgb="FFC00000"/>
      <name val="Calibri"/>
    </font>
    <font>
      <b/>
      <sz val="9"/>
      <color theme="1"/>
      <name val="Arial"/>
    </font>
    <font>
      <sz val="9"/>
      <color theme="1"/>
      <name val="Arial"/>
    </font>
    <font>
      <b/>
      <sz val="6"/>
      <color rgb="FFFF0000"/>
      <name val="Arial"/>
    </font>
    <font>
      <b/>
      <sz val="10"/>
      <color theme="1"/>
      <name val="Calibri"/>
    </font>
  </fonts>
  <fills count="28">
    <fill>
      <patternFill patternType="none"/>
    </fill>
    <fill>
      <patternFill patternType="gray125"/>
    </fill>
    <fill>
      <patternFill patternType="solid">
        <fgColor rgb="FF0C0C0C"/>
        <bgColor rgb="FF0C0C0C"/>
      </patternFill>
    </fill>
    <fill>
      <patternFill patternType="solid">
        <fgColor rgb="FF425684"/>
        <bgColor rgb="FF425684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D0CECE"/>
        <bgColor rgb="FFD0CECE"/>
      </patternFill>
    </fill>
    <fill>
      <patternFill patternType="solid">
        <fgColor rgb="FFDEEAF6"/>
        <bgColor rgb="FFDEEAF6"/>
      </patternFill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  <fill>
      <patternFill patternType="solid">
        <fgColor rgb="FFFBF3FB"/>
        <bgColor rgb="FFFBF3FB"/>
      </patternFill>
    </fill>
    <fill>
      <patternFill patternType="solid">
        <fgColor rgb="FFC59E69"/>
        <bgColor rgb="FFC59E69"/>
      </patternFill>
    </fill>
    <fill>
      <patternFill patternType="solid">
        <fgColor rgb="FFFFC000"/>
        <bgColor rgb="FFFFC000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7030A0"/>
        <bgColor rgb="FF7030A0"/>
      </patternFill>
    </fill>
    <fill>
      <patternFill patternType="solid">
        <fgColor rgb="FFF2D9F3"/>
        <bgColor rgb="FFF2D9F3"/>
      </patternFill>
    </fill>
    <fill>
      <patternFill patternType="solid">
        <fgColor rgb="FF3F3F3F"/>
        <bgColor rgb="FF3F3F3F"/>
      </patternFill>
    </fill>
    <fill>
      <patternFill patternType="solid">
        <fgColor rgb="FFAEABAB"/>
        <bgColor rgb="FFAEABAB"/>
      </patternFill>
    </fill>
    <fill>
      <patternFill patternType="solid">
        <fgColor rgb="FF92D050"/>
        <bgColor rgb="FF92D050"/>
      </patternFill>
    </fill>
    <fill>
      <patternFill patternType="solid">
        <fgColor rgb="FFFBE4D5"/>
        <bgColor rgb="FFFBE4D5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</fills>
  <borders count="9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6">
    <xf numFmtId="0" fontId="0" fillId="0" borderId="0" xfId="0"/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/>
    <xf numFmtId="0" fontId="4" fillId="0" borderId="14" xfId="0" applyFont="1" applyBorder="1"/>
    <xf numFmtId="0" fontId="4" fillId="4" borderId="10" xfId="0" applyFont="1" applyFill="1" applyBorder="1"/>
    <xf numFmtId="9" fontId="4" fillId="0" borderId="10" xfId="0" applyNumberFormat="1" applyFont="1" applyBorder="1" applyAlignment="1">
      <alignment horizontal="left"/>
    </xf>
    <xf numFmtId="0" fontId="4" fillId="0" borderId="10" xfId="0" applyFont="1" applyBorder="1"/>
    <xf numFmtId="0" fontId="4" fillId="5" borderId="10" xfId="0" applyFont="1" applyFill="1" applyBorder="1"/>
    <xf numFmtId="0" fontId="5" fillId="0" borderId="0" xfId="0" applyFont="1"/>
    <xf numFmtId="2" fontId="4" fillId="5" borderId="10" xfId="0" applyNumberFormat="1" applyFont="1" applyFill="1" applyBorder="1" applyAlignment="1">
      <alignment horizontal="right"/>
    </xf>
    <xf numFmtId="2" fontId="4" fillId="5" borderId="10" xfId="0" applyNumberFormat="1" applyFont="1" applyFill="1" applyBorder="1"/>
    <xf numFmtId="2" fontId="4" fillId="0" borderId="10" xfId="0" applyNumberFormat="1" applyFont="1" applyBorder="1"/>
    <xf numFmtId="2" fontId="4" fillId="0" borderId="0" xfId="0" applyNumberFormat="1" applyFont="1"/>
    <xf numFmtId="2" fontId="4" fillId="0" borderId="10" xfId="0" applyNumberFormat="1" applyFont="1" applyBorder="1" applyAlignment="1">
      <alignment horizontal="right"/>
    </xf>
    <xf numFmtId="0" fontId="4" fillId="0" borderId="10" xfId="0" applyFont="1" applyBorder="1" applyAlignment="1">
      <alignment wrapText="1"/>
    </xf>
    <xf numFmtId="9" fontId="4" fillId="0" borderId="0" xfId="0" applyNumberFormat="1" applyFont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6" borderId="10" xfId="0" applyFont="1" applyFill="1" applyBorder="1"/>
    <xf numFmtId="0" fontId="4" fillId="7" borderId="10" xfId="0" applyFont="1" applyFill="1" applyBorder="1"/>
    <xf numFmtId="0" fontId="4" fillId="0" borderId="11" xfId="0" applyFont="1" applyBorder="1"/>
    <xf numFmtId="0" fontId="4" fillId="0" borderId="10" xfId="0" applyFont="1" applyBorder="1" applyAlignment="1">
      <alignment horizontal="center"/>
    </xf>
    <xf numFmtId="0" fontId="4" fillId="7" borderId="10" xfId="0" applyFont="1" applyFill="1" applyBorder="1" applyAlignment="1">
      <alignment horizontal="left" vertical="top"/>
    </xf>
    <xf numFmtId="0" fontId="4" fillId="6" borderId="21" xfId="0" applyFont="1" applyFill="1" applyBorder="1"/>
    <xf numFmtId="0" fontId="3" fillId="6" borderId="10" xfId="0" applyFont="1" applyFill="1" applyBorder="1"/>
    <xf numFmtId="0" fontId="4" fillId="8" borderId="10" xfId="0" applyFont="1" applyFill="1" applyBorder="1"/>
    <xf numFmtId="0" fontId="4" fillId="0" borderId="10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8" borderId="22" xfId="0" applyFont="1" applyFill="1" applyBorder="1"/>
    <xf numFmtId="0" fontId="1" fillId="3" borderId="10" xfId="0" applyFont="1" applyFill="1" applyBorder="1" applyAlignment="1">
      <alignment wrapText="1"/>
    </xf>
    <xf numFmtId="1" fontId="4" fillId="0" borderId="0" xfId="0" applyNumberFormat="1" applyFont="1"/>
    <xf numFmtId="0" fontId="4" fillId="0" borderId="0" xfId="0" applyFont="1" applyAlignment="1">
      <alignment horizontal="center"/>
    </xf>
    <xf numFmtId="0" fontId="3" fillId="6" borderId="21" xfId="0" applyFont="1" applyFill="1" applyBorder="1"/>
    <xf numFmtId="0" fontId="4" fillId="8" borderId="10" xfId="0" applyFont="1" applyFill="1" applyBorder="1" applyAlignment="1">
      <alignment wrapText="1"/>
    </xf>
    <xf numFmtId="1" fontId="4" fillId="0" borderId="0" xfId="0" applyNumberFormat="1" applyFont="1" applyAlignment="1">
      <alignment wrapText="1"/>
    </xf>
    <xf numFmtId="1" fontId="4" fillId="0" borderId="10" xfId="0" applyNumberFormat="1" applyFont="1" applyBorder="1" applyAlignment="1">
      <alignment horizontal="center"/>
    </xf>
    <xf numFmtId="0" fontId="4" fillId="9" borderId="10" xfId="0" applyFont="1" applyFill="1" applyBorder="1"/>
    <xf numFmtId="0" fontId="4" fillId="8" borderId="28" xfId="0" applyFont="1" applyFill="1" applyBorder="1" applyAlignment="1">
      <alignment horizontal="center"/>
    </xf>
    <xf numFmtId="0" fontId="4" fillId="8" borderId="29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 vertical="center"/>
    </xf>
    <xf numFmtId="1" fontId="4" fillId="0" borderId="10" xfId="0" applyNumberFormat="1" applyFont="1" applyBorder="1"/>
    <xf numFmtId="0" fontId="3" fillId="0" borderId="32" xfId="0" applyFont="1" applyBorder="1"/>
    <xf numFmtId="0" fontId="3" fillId="0" borderId="10" xfId="0" applyFont="1" applyBorder="1"/>
    <xf numFmtId="0" fontId="3" fillId="0" borderId="33" xfId="0" applyFont="1" applyBorder="1"/>
    <xf numFmtId="0" fontId="4" fillId="0" borderId="33" xfId="0" applyFont="1" applyBorder="1"/>
    <xf numFmtId="0" fontId="3" fillId="0" borderId="34" xfId="0" applyFont="1" applyBorder="1"/>
    <xf numFmtId="0" fontId="4" fillId="0" borderId="35" xfId="0" applyFont="1" applyBorder="1"/>
    <xf numFmtId="0" fontId="4" fillId="0" borderId="36" xfId="0" applyFont="1" applyBorder="1"/>
    <xf numFmtId="0" fontId="6" fillId="0" borderId="0" xfId="0" applyFont="1"/>
    <xf numFmtId="0" fontId="7" fillId="3" borderId="10" xfId="0" applyFont="1" applyFill="1" applyBorder="1"/>
    <xf numFmtId="0" fontId="8" fillId="0" borderId="0" xfId="0" applyFont="1"/>
    <xf numFmtId="0" fontId="9" fillId="3" borderId="10" xfId="0" applyFont="1" applyFill="1" applyBorder="1"/>
    <xf numFmtId="49" fontId="10" fillId="11" borderId="22" xfId="0" applyNumberFormat="1" applyFont="1" applyFill="1" applyBorder="1"/>
    <xf numFmtId="0" fontId="10" fillId="11" borderId="22" xfId="0" applyFont="1" applyFill="1" applyBorder="1"/>
    <xf numFmtId="49" fontId="3" fillId="0" borderId="10" xfId="0" applyNumberFormat="1" applyFont="1" applyBorder="1"/>
    <xf numFmtId="49" fontId="4" fillId="0" borderId="10" xfId="0" applyNumberFormat="1" applyFont="1" applyBorder="1"/>
    <xf numFmtId="49" fontId="4" fillId="0" borderId="0" xfId="0" applyNumberFormat="1" applyFont="1"/>
    <xf numFmtId="49" fontId="10" fillId="0" borderId="10" xfId="0" applyNumberFormat="1" applyFont="1" applyBorder="1"/>
    <xf numFmtId="0" fontId="10" fillId="0" borderId="10" xfId="0" applyFont="1" applyBorder="1"/>
    <xf numFmtId="0" fontId="10" fillId="12" borderId="10" xfId="0" applyFont="1" applyFill="1" applyBorder="1"/>
    <xf numFmtId="0" fontId="10" fillId="13" borderId="10" xfId="0" applyFont="1" applyFill="1" applyBorder="1"/>
    <xf numFmtId="49" fontId="10" fillId="14" borderId="10" xfId="0" applyNumberFormat="1" applyFont="1" applyFill="1" applyBorder="1"/>
    <xf numFmtId="0" fontId="10" fillId="14" borderId="10" xfId="0" applyFont="1" applyFill="1" applyBorder="1"/>
    <xf numFmtId="0" fontId="10" fillId="15" borderId="10" xfId="0" applyFont="1" applyFill="1" applyBorder="1"/>
    <xf numFmtId="0" fontId="10" fillId="0" borderId="0" xfId="0" applyFont="1"/>
    <xf numFmtId="49" fontId="10" fillId="0" borderId="0" xfId="0" applyNumberFormat="1" applyFont="1"/>
    <xf numFmtId="0" fontId="3" fillId="0" borderId="0" xfId="0" applyFont="1"/>
    <xf numFmtId="0" fontId="12" fillId="16" borderId="22" xfId="0" applyFont="1" applyFill="1" applyBorder="1"/>
    <xf numFmtId="0" fontId="14" fillId="16" borderId="22" xfId="0" applyFont="1" applyFill="1" applyBorder="1" applyAlignment="1">
      <alignment wrapText="1"/>
    </xf>
    <xf numFmtId="0" fontId="15" fillId="16" borderId="22" xfId="0" applyFont="1" applyFill="1" applyBorder="1" applyAlignment="1">
      <alignment wrapText="1"/>
    </xf>
    <xf numFmtId="0" fontId="16" fillId="16" borderId="22" xfId="0" applyFont="1" applyFill="1" applyBorder="1" applyAlignment="1">
      <alignment wrapText="1"/>
    </xf>
    <xf numFmtId="0" fontId="12" fillId="16" borderId="42" xfId="0" applyFont="1" applyFill="1" applyBorder="1"/>
    <xf numFmtId="0" fontId="17" fillId="16" borderId="22" xfId="0" applyFont="1" applyFill="1" applyBorder="1"/>
    <xf numFmtId="0" fontId="18" fillId="16" borderId="22" xfId="0" applyFont="1" applyFill="1" applyBorder="1" applyAlignment="1">
      <alignment horizontal="center" vertical="center"/>
    </xf>
    <xf numFmtId="0" fontId="19" fillId="16" borderId="22" xfId="0" applyFont="1" applyFill="1" applyBorder="1" applyAlignment="1">
      <alignment horizontal="center" vertical="center"/>
    </xf>
    <xf numFmtId="0" fontId="17" fillId="17" borderId="47" xfId="0" applyFont="1" applyFill="1" applyBorder="1" applyAlignment="1">
      <alignment horizontal="center" wrapText="1"/>
    </xf>
    <xf numFmtId="0" fontId="20" fillId="17" borderId="48" xfId="0" applyFont="1" applyFill="1" applyBorder="1" applyAlignment="1">
      <alignment horizontal="center" wrapText="1"/>
    </xf>
    <xf numFmtId="0" fontId="13" fillId="0" borderId="49" xfId="0" applyFont="1" applyBorder="1" applyAlignment="1">
      <alignment vertical="center" wrapText="1"/>
    </xf>
    <xf numFmtId="0" fontId="15" fillId="0" borderId="17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21" fillId="18" borderId="50" xfId="0" applyFont="1" applyFill="1" applyBorder="1"/>
    <xf numFmtId="0" fontId="21" fillId="18" borderId="51" xfId="0" applyFont="1" applyFill="1" applyBorder="1"/>
    <xf numFmtId="1" fontId="21" fillId="18" borderId="51" xfId="0" applyNumberFormat="1" applyFont="1" applyFill="1" applyBorder="1"/>
    <xf numFmtId="1" fontId="21" fillId="18" borderId="52" xfId="0" applyNumberFormat="1" applyFont="1" applyFill="1" applyBorder="1"/>
    <xf numFmtId="0" fontId="15" fillId="19" borderId="50" xfId="0" applyFont="1" applyFill="1" applyBorder="1"/>
    <xf numFmtId="0" fontId="15" fillId="19" borderId="51" xfId="0" applyFont="1" applyFill="1" applyBorder="1"/>
    <xf numFmtId="1" fontId="16" fillId="19" borderId="52" xfId="0" applyNumberFormat="1" applyFont="1" applyFill="1" applyBorder="1"/>
    <xf numFmtId="0" fontId="13" fillId="19" borderId="53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1" fontId="21" fillId="0" borderId="0" xfId="0" applyNumberFormat="1" applyFont="1" applyAlignment="1">
      <alignment horizontal="center" vertical="center"/>
    </xf>
    <xf numFmtId="1" fontId="15" fillId="0" borderId="14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1" fontId="21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 vertical="center"/>
    </xf>
    <xf numFmtId="0" fontId="21" fillId="19" borderId="54" xfId="0" applyFont="1" applyFill="1" applyBorder="1" applyAlignment="1">
      <alignment horizontal="left"/>
    </xf>
    <xf numFmtId="0" fontId="15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4" fillId="16" borderId="22" xfId="0" applyFont="1" applyFill="1" applyBorder="1"/>
    <xf numFmtId="0" fontId="21" fillId="20" borderId="50" xfId="0" applyFont="1" applyFill="1" applyBorder="1" applyAlignment="1">
      <alignment vertical="center"/>
    </xf>
    <xf numFmtId="0" fontId="21" fillId="20" borderId="51" xfId="0" applyFont="1" applyFill="1" applyBorder="1" applyAlignment="1">
      <alignment vertical="center"/>
    </xf>
    <xf numFmtId="1" fontId="21" fillId="20" borderId="51" xfId="0" applyNumberFormat="1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13" fillId="21" borderId="55" xfId="0" applyFont="1" applyFill="1" applyBorder="1" applyAlignment="1">
      <alignment horizontal="left"/>
    </xf>
    <xf numFmtId="0" fontId="15" fillId="0" borderId="8" xfId="0" applyFont="1" applyBorder="1" applyAlignment="1">
      <alignment horizontal="center"/>
    </xf>
    <xf numFmtId="1" fontId="21" fillId="0" borderId="8" xfId="0" applyNumberFormat="1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/>
    </xf>
    <xf numFmtId="0" fontId="13" fillId="21" borderId="53" xfId="0" applyFont="1" applyFill="1" applyBorder="1" applyAlignment="1">
      <alignment horizontal="left"/>
    </xf>
    <xf numFmtId="1" fontId="15" fillId="0" borderId="14" xfId="0" applyNumberFormat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3" fillId="21" borderId="53" xfId="0" applyFont="1" applyFill="1" applyBorder="1" applyAlignment="1">
      <alignment horizontal="left" vertical="top" wrapText="1"/>
    </xf>
    <xf numFmtId="0" fontId="21" fillId="20" borderId="58" xfId="0" applyFont="1" applyFill="1" applyBorder="1" applyAlignment="1">
      <alignment vertical="center"/>
    </xf>
    <xf numFmtId="0" fontId="21" fillId="20" borderId="59" xfId="0" applyFont="1" applyFill="1" applyBorder="1" applyAlignment="1">
      <alignment vertical="center"/>
    </xf>
    <xf numFmtId="0" fontId="21" fillId="21" borderId="53" xfId="0" applyFont="1" applyFill="1" applyBorder="1" applyAlignment="1">
      <alignment horizontal="left"/>
    </xf>
    <xf numFmtId="0" fontId="13" fillId="12" borderId="53" xfId="0" applyFont="1" applyFill="1" applyBorder="1" applyAlignment="1">
      <alignment horizontal="left"/>
    </xf>
    <xf numFmtId="0" fontId="21" fillId="0" borderId="0" xfId="0" applyFont="1" applyAlignment="1">
      <alignment horizontal="center"/>
    </xf>
    <xf numFmtId="0" fontId="13" fillId="12" borderId="54" xfId="0" applyFont="1" applyFill="1" applyBorder="1" applyAlignment="1">
      <alignment horizontal="left"/>
    </xf>
    <xf numFmtId="1" fontId="15" fillId="0" borderId="19" xfId="0" applyNumberFormat="1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1" fontId="15" fillId="0" borderId="20" xfId="0" applyNumberFormat="1" applyFont="1" applyBorder="1" applyAlignment="1">
      <alignment horizontal="center"/>
    </xf>
    <xf numFmtId="0" fontId="23" fillId="22" borderId="60" xfId="0" applyFont="1" applyFill="1" applyBorder="1" applyAlignment="1">
      <alignment horizontal="left"/>
    </xf>
    <xf numFmtId="0" fontId="23" fillId="22" borderId="32" xfId="0" applyFont="1" applyFill="1" applyBorder="1" applyAlignment="1">
      <alignment horizontal="left" vertical="center" wrapText="1"/>
    </xf>
    <xf numFmtId="0" fontId="23" fillId="22" borderId="34" xfId="0" applyFont="1" applyFill="1" applyBorder="1" applyAlignment="1">
      <alignment horizontal="left" vertical="center" wrapText="1"/>
    </xf>
    <xf numFmtId="0" fontId="25" fillId="0" borderId="68" xfId="0" applyFont="1" applyBorder="1"/>
    <xf numFmtId="1" fontId="18" fillId="0" borderId="69" xfId="0" applyNumberFormat="1" applyFont="1" applyBorder="1"/>
    <xf numFmtId="0" fontId="25" fillId="13" borderId="71" xfId="0" applyFont="1" applyFill="1" applyBorder="1" applyAlignment="1">
      <alignment wrapText="1"/>
    </xf>
    <xf numFmtId="0" fontId="25" fillId="13" borderId="71" xfId="0" applyFont="1" applyFill="1" applyBorder="1"/>
    <xf numFmtId="0" fontId="25" fillId="0" borderId="0" xfId="0" applyFont="1"/>
    <xf numFmtId="0" fontId="17" fillId="16" borderId="22" xfId="0" applyFont="1" applyFill="1" applyBorder="1" applyAlignment="1">
      <alignment horizontal="center"/>
    </xf>
    <xf numFmtId="0" fontId="27" fillId="16" borderId="22" xfId="0" applyFont="1" applyFill="1" applyBorder="1"/>
    <xf numFmtId="0" fontId="3" fillId="16" borderId="22" xfId="0" applyFont="1" applyFill="1" applyBorder="1"/>
    <xf numFmtId="0" fontId="20" fillId="16" borderId="22" xfId="0" applyFont="1" applyFill="1" applyBorder="1"/>
    <xf numFmtId="0" fontId="25" fillId="16" borderId="22" xfId="0" applyFont="1" applyFill="1" applyBorder="1"/>
    <xf numFmtId="0" fontId="25" fillId="16" borderId="22" xfId="0" applyFont="1" applyFill="1" applyBorder="1" applyAlignment="1">
      <alignment horizontal="left"/>
    </xf>
    <xf numFmtId="0" fontId="20" fillId="16" borderId="22" xfId="0" applyFont="1" applyFill="1" applyBorder="1" applyAlignment="1">
      <alignment horizontal="center"/>
    </xf>
    <xf numFmtId="0" fontId="27" fillId="16" borderId="22" xfId="0" applyFont="1" applyFill="1" applyBorder="1" applyAlignment="1">
      <alignment horizontal="left"/>
    </xf>
    <xf numFmtId="0" fontId="28" fillId="16" borderId="22" xfId="0" applyFont="1" applyFill="1" applyBorder="1" applyAlignment="1">
      <alignment horizontal="left"/>
    </xf>
    <xf numFmtId="0" fontId="29" fillId="16" borderId="72" xfId="0" applyFont="1" applyFill="1" applyBorder="1"/>
    <xf numFmtId="0" fontId="17" fillId="16" borderId="73" xfId="0" applyFont="1" applyFill="1" applyBorder="1"/>
    <xf numFmtId="0" fontId="25" fillId="16" borderId="73" xfId="0" applyFont="1" applyFill="1" applyBorder="1"/>
    <xf numFmtId="0" fontId="17" fillId="16" borderId="73" xfId="0" applyFont="1" applyFill="1" applyBorder="1" applyAlignment="1">
      <alignment horizontal="center"/>
    </xf>
    <xf numFmtId="0" fontId="20" fillId="16" borderId="73" xfId="0" applyFont="1" applyFill="1" applyBorder="1" applyAlignment="1">
      <alignment horizontal="center"/>
    </xf>
    <xf numFmtId="0" fontId="29" fillId="16" borderId="22" xfId="0" applyFont="1" applyFill="1" applyBorder="1"/>
    <xf numFmtId="0" fontId="17" fillId="0" borderId="0" xfId="0" applyFont="1"/>
    <xf numFmtId="0" fontId="20" fillId="0" borderId="0" xfId="0" applyFont="1"/>
    <xf numFmtId="0" fontId="12" fillId="0" borderId="0" xfId="0" applyFont="1"/>
    <xf numFmtId="0" fontId="1" fillId="17" borderId="10" xfId="0" applyFont="1" applyFill="1" applyBorder="1" applyAlignment="1">
      <alignment horizontal="center"/>
    </xf>
    <xf numFmtId="164" fontId="4" fillId="0" borderId="10" xfId="0" applyNumberFormat="1" applyFont="1" applyBorder="1" applyAlignment="1">
      <alignment horizontal="center" vertic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 vertical="center"/>
    </xf>
    <xf numFmtId="0" fontId="1" fillId="3" borderId="73" xfId="0" applyFont="1" applyFill="1" applyBorder="1"/>
    <xf numFmtId="0" fontId="31" fillId="3" borderId="74" xfId="0" applyFont="1" applyFill="1" applyBorder="1" applyAlignment="1">
      <alignment vertical="center"/>
    </xf>
    <xf numFmtId="0" fontId="1" fillId="3" borderId="75" xfId="0" applyFont="1" applyFill="1" applyBorder="1" applyAlignment="1">
      <alignment horizontal="center" vertical="center"/>
    </xf>
    <xf numFmtId="0" fontId="4" fillId="8" borderId="76" xfId="0" applyFont="1" applyFill="1" applyBorder="1"/>
    <xf numFmtId="0" fontId="4" fillId="0" borderId="77" xfId="0" applyFont="1" applyBorder="1" applyAlignment="1">
      <alignment horizontal="center" vertical="center"/>
    </xf>
    <xf numFmtId="0" fontId="4" fillId="8" borderId="78" xfId="0" applyFont="1" applyFill="1" applyBorder="1"/>
    <xf numFmtId="1" fontId="30" fillId="14" borderId="32" xfId="0" applyNumberFormat="1" applyFont="1" applyFill="1" applyBorder="1" applyAlignment="1">
      <alignment horizontal="center" vertical="center"/>
    </xf>
    <xf numFmtId="164" fontId="4" fillId="0" borderId="0" xfId="0" applyNumberFormat="1" applyFont="1"/>
    <xf numFmtId="0" fontId="1" fillId="3" borderId="74" xfId="0" applyFont="1" applyFill="1" applyBorder="1" applyAlignment="1">
      <alignment vertical="center"/>
    </xf>
    <xf numFmtId="0" fontId="1" fillId="3" borderId="79" xfId="0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6" xfId="0" applyFont="1" applyBorder="1"/>
    <xf numFmtId="0" fontId="4" fillId="0" borderId="83" xfId="0" applyFont="1" applyBorder="1" applyAlignment="1">
      <alignment horizontal="center"/>
    </xf>
    <xf numFmtId="0" fontId="4" fillId="0" borderId="8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85" xfId="0" applyFont="1" applyBorder="1" applyAlignment="1">
      <alignment horizontal="center"/>
    </xf>
    <xf numFmtId="0" fontId="4" fillId="16" borderId="10" xfId="0" applyFont="1" applyFill="1" applyBorder="1"/>
    <xf numFmtId="0" fontId="33" fillId="14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19" borderId="10" xfId="0" applyFont="1" applyFill="1" applyBorder="1"/>
    <xf numFmtId="0" fontId="4" fillId="19" borderId="10" xfId="0" applyFont="1" applyFill="1" applyBorder="1" applyAlignment="1">
      <alignment horizontal="center" vertical="center"/>
    </xf>
    <xf numFmtId="165" fontId="4" fillId="0" borderId="0" xfId="0" applyNumberFormat="1" applyFont="1"/>
    <xf numFmtId="0" fontId="34" fillId="0" borderId="10" xfId="0" applyFont="1" applyBorder="1" applyAlignment="1">
      <alignment horizontal="left"/>
    </xf>
    <xf numFmtId="1" fontId="34" fillId="0" borderId="10" xfId="0" applyNumberFormat="1" applyFont="1" applyBorder="1"/>
    <xf numFmtId="0" fontId="35" fillId="0" borderId="10" xfId="0" applyFont="1" applyBorder="1" applyAlignment="1">
      <alignment horizontal="left"/>
    </xf>
    <xf numFmtId="166" fontId="35" fillId="0" borderId="10" xfId="0" applyNumberFormat="1" applyFont="1" applyBorder="1"/>
    <xf numFmtId="0" fontId="35" fillId="0" borderId="10" xfId="0" applyFont="1" applyBorder="1"/>
    <xf numFmtId="0" fontId="35" fillId="24" borderId="10" xfId="0" applyFont="1" applyFill="1" applyBorder="1"/>
    <xf numFmtId="0" fontId="35" fillId="0" borderId="10" xfId="0" applyFont="1" applyBorder="1" applyAlignment="1">
      <alignment horizontal="left" vertical="center" wrapText="1"/>
    </xf>
    <xf numFmtId="1" fontId="35" fillId="0" borderId="10" xfId="0" applyNumberFormat="1" applyFont="1" applyBorder="1"/>
    <xf numFmtId="0" fontId="34" fillId="0" borderId="10" xfId="0" applyFont="1" applyBorder="1"/>
    <xf numFmtId="1" fontId="34" fillId="5" borderId="10" xfId="0" applyNumberFormat="1" applyFont="1" applyFill="1" applyBorder="1"/>
    <xf numFmtId="1" fontId="35" fillId="5" borderId="10" xfId="0" applyNumberFormat="1" applyFont="1" applyFill="1" applyBorder="1"/>
    <xf numFmtId="0" fontId="35" fillId="5" borderId="10" xfId="0" applyFont="1" applyFill="1" applyBorder="1"/>
    <xf numFmtId="0" fontId="15" fillId="19" borderId="22" xfId="0" applyFont="1" applyFill="1" applyBorder="1" applyAlignment="1">
      <alignment horizontal="center" vertical="center" wrapText="1"/>
    </xf>
    <xf numFmtId="1" fontId="16" fillId="19" borderId="52" xfId="0" applyNumberFormat="1" applyFont="1" applyFill="1" applyBorder="1" applyAlignment="1">
      <alignment horizontal="center" vertical="center"/>
    </xf>
    <xf numFmtId="4" fontId="36" fillId="19" borderId="52" xfId="0" applyNumberFormat="1" applyFont="1" applyFill="1" applyBorder="1" applyAlignment="1">
      <alignment horizontal="center" vertical="center"/>
    </xf>
    <xf numFmtId="0" fontId="15" fillId="25" borderId="22" xfId="0" applyFont="1" applyFill="1" applyBorder="1" applyAlignment="1">
      <alignment horizontal="center"/>
    </xf>
    <xf numFmtId="0" fontId="15" fillId="25" borderId="22" xfId="0" applyFont="1" applyFill="1" applyBorder="1" applyAlignment="1">
      <alignment horizontal="center" vertical="center"/>
    </xf>
    <xf numFmtId="4" fontId="36" fillId="0" borderId="14" xfId="0" applyNumberFormat="1" applyFont="1" applyBorder="1" applyAlignment="1">
      <alignment horizontal="center" vertical="center"/>
    </xf>
    <xf numFmtId="4" fontId="16" fillId="0" borderId="14" xfId="0" applyNumberFormat="1" applyFont="1" applyBorder="1" applyAlignment="1">
      <alignment horizontal="center" vertical="center"/>
    </xf>
    <xf numFmtId="4" fontId="16" fillId="0" borderId="20" xfId="0" applyNumberFormat="1" applyFont="1" applyBorder="1" applyAlignment="1">
      <alignment horizontal="center" vertical="center"/>
    </xf>
    <xf numFmtId="4" fontId="16" fillId="19" borderId="52" xfId="0" applyNumberFormat="1" applyFont="1" applyFill="1" applyBorder="1" applyAlignment="1">
      <alignment horizontal="center" vertical="center"/>
    </xf>
    <xf numFmtId="0" fontId="13" fillId="19" borderId="22" xfId="0" applyFont="1" applyFill="1" applyBorder="1" applyAlignment="1">
      <alignment horizontal="left"/>
    </xf>
    <xf numFmtId="0" fontId="4" fillId="26" borderId="28" xfId="0" applyFont="1" applyFill="1" applyBorder="1" applyAlignment="1">
      <alignment horizontal="center"/>
    </xf>
    <xf numFmtId="0" fontId="4" fillId="26" borderId="87" xfId="0" applyFont="1" applyFill="1" applyBorder="1" applyAlignment="1">
      <alignment horizontal="center"/>
    </xf>
    <xf numFmtId="0" fontId="4" fillId="0" borderId="88" xfId="0" applyFont="1" applyBorder="1"/>
    <xf numFmtId="0" fontId="4" fillId="4" borderId="89" xfId="0" applyFont="1" applyFill="1" applyBorder="1" applyAlignment="1">
      <alignment vertical="center"/>
    </xf>
    <xf numFmtId="0" fontId="4" fillId="19" borderId="88" xfId="0" applyFont="1" applyFill="1" applyBorder="1"/>
    <xf numFmtId="0" fontId="4" fillId="19" borderId="83" xfId="0" applyFont="1" applyFill="1" applyBorder="1"/>
    <xf numFmtId="0" fontId="4" fillId="19" borderId="83" xfId="0" applyFont="1" applyFill="1" applyBorder="1" applyAlignment="1">
      <alignment horizontal="center"/>
    </xf>
    <xf numFmtId="2" fontId="4" fillId="19" borderId="83" xfId="0" applyNumberFormat="1" applyFont="1" applyFill="1" applyBorder="1" applyAlignment="1">
      <alignment horizontal="center" vertical="center"/>
    </xf>
    <xf numFmtId="1" fontId="4" fillId="19" borderId="84" xfId="0" applyNumberFormat="1" applyFont="1" applyFill="1" applyBorder="1" applyAlignment="1">
      <alignment horizontal="center" vertical="center"/>
    </xf>
    <xf numFmtId="0" fontId="4" fillId="0" borderId="78" xfId="0" applyFont="1" applyBorder="1"/>
    <xf numFmtId="0" fontId="4" fillId="0" borderId="32" xfId="0" applyFont="1" applyBorder="1"/>
    <xf numFmtId="0" fontId="4" fillId="4" borderId="90" xfId="0" applyFont="1" applyFill="1" applyBorder="1" applyAlignment="1">
      <alignment vertical="center"/>
    </xf>
    <xf numFmtId="0" fontId="4" fillId="19" borderId="32" xfId="0" applyFont="1" applyFill="1" applyBorder="1"/>
    <xf numFmtId="0" fontId="4" fillId="19" borderId="10" xfId="0" applyFont="1" applyFill="1" applyBorder="1" applyAlignment="1">
      <alignment horizontal="center"/>
    </xf>
    <xf numFmtId="2" fontId="4" fillId="19" borderId="10" xfId="0" applyNumberFormat="1" applyFont="1" applyFill="1" applyBorder="1" applyAlignment="1">
      <alignment horizontal="center" vertical="center"/>
    </xf>
    <xf numFmtId="1" fontId="4" fillId="19" borderId="33" xfId="0" applyNumberFormat="1" applyFont="1" applyFill="1" applyBorder="1" applyAlignment="1">
      <alignment horizontal="center" vertical="center"/>
    </xf>
    <xf numFmtId="0" fontId="4" fillId="0" borderId="34" xfId="0" applyFont="1" applyBorder="1"/>
    <xf numFmtId="0" fontId="4" fillId="19" borderId="34" xfId="0" applyFont="1" applyFill="1" applyBorder="1"/>
    <xf numFmtId="0" fontId="4" fillId="19" borderId="35" xfId="0" applyFont="1" applyFill="1" applyBorder="1"/>
    <xf numFmtId="0" fontId="4" fillId="19" borderId="35" xfId="0" applyFont="1" applyFill="1" applyBorder="1" applyAlignment="1">
      <alignment horizontal="center"/>
    </xf>
    <xf numFmtId="2" fontId="4" fillId="19" borderId="35" xfId="0" applyNumberFormat="1" applyFont="1" applyFill="1" applyBorder="1" applyAlignment="1">
      <alignment horizontal="center" vertical="center"/>
    </xf>
    <xf numFmtId="1" fontId="4" fillId="19" borderId="36" xfId="0" applyNumberFormat="1" applyFont="1" applyFill="1" applyBorder="1" applyAlignment="1">
      <alignment horizontal="center" vertical="center"/>
    </xf>
    <xf numFmtId="0" fontId="4" fillId="0" borderId="91" xfId="0" applyFont="1" applyBorder="1"/>
    <xf numFmtId="0" fontId="4" fillId="4" borderId="92" xfId="0" applyFont="1" applyFill="1" applyBorder="1" applyAlignment="1">
      <alignment vertical="center"/>
    </xf>
    <xf numFmtId="0" fontId="4" fillId="19" borderId="93" xfId="0" applyFont="1" applyFill="1" applyBorder="1"/>
    <xf numFmtId="0" fontId="4" fillId="19" borderId="94" xfId="0" applyFont="1" applyFill="1" applyBorder="1"/>
    <xf numFmtId="0" fontId="4" fillId="19" borderId="94" xfId="0" applyFont="1" applyFill="1" applyBorder="1" applyAlignment="1">
      <alignment horizontal="center"/>
    </xf>
    <xf numFmtId="2" fontId="4" fillId="19" borderId="94" xfId="0" applyNumberFormat="1" applyFont="1" applyFill="1" applyBorder="1" applyAlignment="1">
      <alignment horizontal="center" vertical="center"/>
    </xf>
    <xf numFmtId="1" fontId="4" fillId="19" borderId="92" xfId="0" applyNumberFormat="1" applyFont="1" applyFill="1" applyBorder="1" applyAlignment="1">
      <alignment horizontal="center" vertical="center"/>
    </xf>
    <xf numFmtId="0" fontId="4" fillId="27" borderId="89" xfId="0" applyFont="1" applyFill="1" applyBorder="1" applyAlignment="1">
      <alignment vertical="center"/>
    </xf>
    <xf numFmtId="0" fontId="4" fillId="0" borderId="83" xfId="0" applyFont="1" applyBorder="1"/>
    <xf numFmtId="2" fontId="4" fillId="0" borderId="83" xfId="0" applyNumberFormat="1" applyFont="1" applyBorder="1" applyAlignment="1">
      <alignment horizontal="center" vertical="center"/>
    </xf>
    <xf numFmtId="1" fontId="4" fillId="0" borderId="84" xfId="0" applyNumberFormat="1" applyFont="1" applyBorder="1" applyAlignment="1">
      <alignment horizontal="center" vertical="center"/>
    </xf>
    <xf numFmtId="0" fontId="4" fillId="27" borderId="90" xfId="0" applyFont="1" applyFill="1" applyBorder="1" applyAlignment="1">
      <alignment vertical="center"/>
    </xf>
    <xf numFmtId="1" fontId="4" fillId="0" borderId="33" xfId="0" applyNumberFormat="1" applyFont="1" applyBorder="1" applyAlignment="1">
      <alignment horizontal="center" vertical="center"/>
    </xf>
    <xf numFmtId="2" fontId="4" fillId="0" borderId="35" xfId="0" applyNumberFormat="1" applyFont="1" applyBorder="1" applyAlignment="1">
      <alignment horizontal="center" vertical="center"/>
    </xf>
    <xf numFmtId="1" fontId="4" fillId="0" borderId="36" xfId="0" applyNumberFormat="1" applyFont="1" applyBorder="1" applyAlignment="1">
      <alignment horizontal="center" vertical="center"/>
    </xf>
    <xf numFmtId="0" fontId="4" fillId="27" borderId="92" xfId="0" applyFont="1" applyFill="1" applyBorder="1" applyAlignment="1">
      <alignment vertical="center"/>
    </xf>
    <xf numFmtId="0" fontId="4" fillId="0" borderId="58" xfId="0" applyFont="1" applyBorder="1"/>
    <xf numFmtId="0" fontId="4" fillId="0" borderId="95" xfId="0" applyFont="1" applyBorder="1"/>
    <xf numFmtId="0" fontId="4" fillId="0" borderId="95" xfId="0" applyFont="1" applyBorder="1" applyAlignment="1">
      <alignment horizontal="center"/>
    </xf>
    <xf numFmtId="2" fontId="4" fillId="0" borderId="95" xfId="0" applyNumberFormat="1" applyFont="1" applyBorder="1" applyAlignment="1">
      <alignment horizontal="center" vertical="center"/>
    </xf>
    <xf numFmtId="1" fontId="4" fillId="0" borderId="96" xfId="0" applyNumberFormat="1" applyFont="1" applyBorder="1" applyAlignment="1">
      <alignment horizontal="center" vertical="center"/>
    </xf>
    <xf numFmtId="0" fontId="3" fillId="5" borderId="10" xfId="0" applyFont="1" applyFill="1" applyBorder="1"/>
    <xf numFmtId="0" fontId="4" fillId="5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4" fillId="4" borderId="15" xfId="0" applyFont="1" applyFill="1" applyBorder="1" applyAlignment="1">
      <alignment horizontal="left" vertical="top"/>
    </xf>
    <xf numFmtId="0" fontId="2" fillId="0" borderId="16" xfId="0" applyFont="1" applyBorder="1"/>
    <xf numFmtId="0" fontId="4" fillId="0" borderId="15" xfId="0" applyFont="1" applyBorder="1" applyAlignment="1">
      <alignment horizontal="center" vertical="top"/>
    </xf>
    <xf numFmtId="0" fontId="2" fillId="0" borderId="17" xfId="0" applyFont="1" applyBorder="1"/>
    <xf numFmtId="0" fontId="1" fillId="3" borderId="1" xfId="0" applyFont="1" applyFill="1" applyBorder="1" applyAlignment="1">
      <alignment horizontal="center"/>
    </xf>
    <xf numFmtId="0" fontId="4" fillId="0" borderId="15" xfId="0" applyFont="1" applyBorder="1" applyAlignment="1">
      <alignment horizontal="center" wrapText="1"/>
    </xf>
    <xf numFmtId="1" fontId="4" fillId="0" borderId="26" xfId="0" applyNumberFormat="1" applyFont="1" applyBorder="1" applyAlignment="1">
      <alignment horizontal="left" wrapText="1"/>
    </xf>
    <xf numFmtId="0" fontId="2" fillId="0" borderId="26" xfId="0" applyFont="1" applyBorder="1"/>
    <xf numFmtId="0" fontId="3" fillId="6" borderId="11" xfId="0" applyFont="1" applyFill="1" applyBorder="1" applyAlignment="1">
      <alignment horizontal="center"/>
    </xf>
    <xf numFmtId="0" fontId="2" fillId="0" borderId="30" xfId="0" applyFont="1" applyBorder="1"/>
    <xf numFmtId="0" fontId="2" fillId="0" borderId="31" xfId="0" applyFont="1" applyBorder="1"/>
    <xf numFmtId="0" fontId="4" fillId="0" borderId="0" xfId="0" applyFont="1" applyAlignment="1">
      <alignment horizontal="center" wrapText="1"/>
    </xf>
    <xf numFmtId="0" fontId="0" fillId="0" borderId="0" xfId="0"/>
    <xf numFmtId="0" fontId="4" fillId="7" borderId="15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0" fontId="4" fillId="0" borderId="0" xfId="0" applyFont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2" fillId="0" borderId="27" xfId="0" applyFont="1" applyBorder="1"/>
    <xf numFmtId="0" fontId="11" fillId="16" borderId="37" xfId="0" applyFont="1" applyFill="1" applyBorder="1" applyAlignment="1">
      <alignment horizontal="center" vertical="center" wrapText="1"/>
    </xf>
    <xf numFmtId="0" fontId="2" fillId="0" borderId="38" xfId="0" applyFont="1" applyBorder="1"/>
    <xf numFmtId="0" fontId="2" fillId="0" borderId="39" xfId="0" applyFont="1" applyBorder="1"/>
    <xf numFmtId="0" fontId="13" fillId="16" borderId="40" xfId="0" applyFont="1" applyFill="1" applyBorder="1" applyAlignment="1">
      <alignment horizontal="left" wrapText="1"/>
    </xf>
    <xf numFmtId="0" fontId="14" fillId="16" borderId="41" xfId="0" applyFont="1" applyFill="1" applyBorder="1" applyAlignment="1">
      <alignment horizontal="center" wrapText="1"/>
    </xf>
    <xf numFmtId="0" fontId="2" fillId="0" borderId="43" xfId="0" applyFont="1" applyBorder="1"/>
    <xf numFmtId="0" fontId="1" fillId="17" borderId="44" xfId="0" applyFont="1" applyFill="1" applyBorder="1" applyAlignment="1">
      <alignment horizontal="center" wrapText="1"/>
    </xf>
    <xf numFmtId="0" fontId="2" fillId="0" borderId="45" xfId="0" applyFont="1" applyBorder="1"/>
    <xf numFmtId="0" fontId="2" fillId="0" borderId="46" xfId="0" applyFont="1" applyBorder="1"/>
    <xf numFmtId="0" fontId="15" fillId="0" borderId="19" xfId="0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17" fillId="0" borderId="69" xfId="0" applyFont="1" applyBorder="1" applyAlignment="1">
      <alignment horizontal="center"/>
    </xf>
    <xf numFmtId="0" fontId="2" fillId="0" borderId="69" xfId="0" applyFont="1" applyBorder="1"/>
    <xf numFmtId="0" fontId="18" fillId="0" borderId="69" xfId="0" applyFont="1" applyBorder="1" applyAlignment="1">
      <alignment horizontal="center"/>
    </xf>
    <xf numFmtId="0" fontId="2" fillId="0" borderId="70" xfId="0" applyFont="1" applyBorder="1"/>
    <xf numFmtId="1" fontId="26" fillId="16" borderId="68" xfId="0" applyNumberFormat="1" applyFont="1" applyFill="1" applyBorder="1" applyAlignment="1">
      <alignment horizontal="center" vertical="center"/>
    </xf>
    <xf numFmtId="0" fontId="17" fillId="16" borderId="68" xfId="0" applyFont="1" applyFill="1" applyBorder="1" applyAlignment="1">
      <alignment horizontal="center"/>
    </xf>
    <xf numFmtId="1" fontId="17" fillId="16" borderId="68" xfId="0" applyNumberFormat="1" applyFont="1" applyFill="1" applyBorder="1" applyAlignment="1">
      <alignment horizontal="center"/>
    </xf>
    <xf numFmtId="0" fontId="13" fillId="16" borderId="23" xfId="0" applyFont="1" applyFill="1" applyBorder="1" applyAlignment="1">
      <alignment horizontal="left" wrapText="1"/>
    </xf>
    <xf numFmtId="0" fontId="21" fillId="16" borderId="23" xfId="0" applyFont="1" applyFill="1" applyBorder="1" applyAlignment="1">
      <alignment horizontal="center" wrapText="1"/>
    </xf>
    <xf numFmtId="1" fontId="15" fillId="0" borderId="7" xfId="0" applyNumberFormat="1" applyFont="1" applyBorder="1" applyAlignment="1">
      <alignment horizontal="center" vertical="center" wrapText="1"/>
    </xf>
    <xf numFmtId="0" fontId="2" fillId="0" borderId="13" xfId="0" applyFont="1" applyBorder="1"/>
    <xf numFmtId="0" fontId="2" fillId="0" borderId="14" xfId="0" applyFont="1" applyBorder="1"/>
    <xf numFmtId="0" fontId="2" fillId="0" borderId="18" xfId="0" applyFont="1" applyBorder="1"/>
    <xf numFmtId="0" fontId="12" fillId="16" borderId="41" xfId="0" applyFont="1" applyFill="1" applyBorder="1" applyAlignment="1">
      <alignment horizontal="center" vertical="center" wrapText="1"/>
    </xf>
    <xf numFmtId="0" fontId="2" fillId="0" borderId="56" xfId="0" applyFont="1" applyBorder="1"/>
    <xf numFmtId="0" fontId="2" fillId="0" borderId="57" xfId="0" applyFont="1" applyBorder="1"/>
    <xf numFmtId="0" fontId="15" fillId="0" borderId="0" xfId="0" applyFont="1" applyAlignment="1">
      <alignment horizontal="center"/>
    </xf>
    <xf numFmtId="1" fontId="18" fillId="0" borderId="61" xfId="0" applyNumberFormat="1" applyFont="1" applyBorder="1" applyAlignment="1">
      <alignment horizontal="center" vertical="center"/>
    </xf>
    <xf numFmtId="0" fontId="2" fillId="0" borderId="62" xfId="0" applyFont="1" applyBorder="1"/>
    <xf numFmtId="0" fontId="2" fillId="0" borderId="63" xfId="0" applyFont="1" applyBorder="1"/>
    <xf numFmtId="0" fontId="18" fillId="0" borderId="11" xfId="0" applyFont="1" applyBorder="1" applyAlignment="1">
      <alignment horizontal="center"/>
    </xf>
    <xf numFmtId="0" fontId="2" fillId="0" borderId="64" xfId="0" applyFont="1" applyBorder="1"/>
    <xf numFmtId="1" fontId="24" fillId="0" borderId="65" xfId="0" applyNumberFormat="1" applyFont="1" applyBorder="1" applyAlignment="1">
      <alignment horizontal="center"/>
    </xf>
    <xf numFmtId="0" fontId="2" fillId="0" borderId="66" xfId="0" applyFont="1" applyBorder="1"/>
    <xf numFmtId="0" fontId="2" fillId="0" borderId="67" xfId="0" applyFont="1" applyBorder="1"/>
    <xf numFmtId="0" fontId="32" fillId="23" borderId="11" xfId="0" applyFont="1" applyFill="1" applyBorder="1" applyAlignment="1">
      <alignment horizontal="center"/>
    </xf>
    <xf numFmtId="0" fontId="2" fillId="0" borderId="12" xfId="0" applyFont="1" applyBorder="1"/>
    <xf numFmtId="0" fontId="3" fillId="0" borderId="61" xfId="0" applyFont="1" applyBorder="1" applyAlignment="1">
      <alignment horizontal="center"/>
    </xf>
    <xf numFmtId="0" fontId="4" fillId="0" borderId="82" xfId="0" applyFont="1" applyBorder="1" applyAlignment="1">
      <alignment horizontal="center"/>
    </xf>
    <xf numFmtId="0" fontId="2" fillId="0" borderId="80" xfId="0" applyFont="1" applyBorder="1"/>
    <xf numFmtId="0" fontId="2" fillId="0" borderId="49" xfId="0" applyFont="1" applyBorder="1"/>
    <xf numFmtId="0" fontId="1" fillId="17" borderId="11" xfId="0" applyFont="1" applyFill="1" applyBorder="1" applyAlignment="1">
      <alignment horizontal="center"/>
    </xf>
    <xf numFmtId="0" fontId="30" fillId="14" borderId="11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/>
    </xf>
    <xf numFmtId="0" fontId="3" fillId="0" borderId="17" xfId="0" applyFont="1" applyBorder="1" applyAlignment="1">
      <alignment horizontal="center" wrapText="1"/>
    </xf>
    <xf numFmtId="0" fontId="2" fillId="0" borderId="81" xfId="0" applyFont="1" applyBorder="1"/>
    <xf numFmtId="0" fontId="1" fillId="17" borderId="1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left" vertical="center"/>
    </xf>
    <xf numFmtId="0" fontId="21" fillId="16" borderId="68" xfId="0" applyFont="1" applyFill="1" applyBorder="1" applyAlignment="1">
      <alignment horizontal="left" vertical="center"/>
    </xf>
    <xf numFmtId="0" fontId="2" fillId="0" borderId="8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38</xdr:row>
      <xdr:rowOff>19050</xdr:rowOff>
    </xdr:from>
    <xdr:ext cx="733425" cy="7048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988813" y="3437100"/>
          <a:ext cx="714375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847725</xdr:colOff>
      <xdr:row>38</xdr:row>
      <xdr:rowOff>19050</xdr:rowOff>
    </xdr:from>
    <xdr:ext cx="1304925" cy="6953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703063" y="3437100"/>
          <a:ext cx="128587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ESCALERA</a:t>
          </a:r>
          <a:endParaRPr sz="1400"/>
        </a:p>
      </xdr:txBody>
    </xdr:sp>
    <xdr:clientData fLocksWithSheet="0"/>
  </xdr:oneCellAnchor>
  <xdr:oneCellAnchor>
    <xdr:from>
      <xdr:col>7</xdr:col>
      <xdr:colOff>219075</xdr:colOff>
      <xdr:row>36</xdr:row>
      <xdr:rowOff>104775</xdr:rowOff>
    </xdr:from>
    <xdr:ext cx="638175" cy="2286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031675" y="3670463"/>
          <a:ext cx="62865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4.20 M</a:t>
          </a:r>
          <a:endParaRPr sz="1400"/>
        </a:p>
      </xdr:txBody>
    </xdr:sp>
    <xdr:clientData fLocksWithSheet="0"/>
  </xdr:oneCellAnchor>
  <xdr:oneCellAnchor>
    <xdr:from>
      <xdr:col>8</xdr:col>
      <xdr:colOff>228600</xdr:colOff>
      <xdr:row>39</xdr:row>
      <xdr:rowOff>152400</xdr:rowOff>
    </xdr:from>
    <xdr:ext cx="1552575" cy="2286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574475" y="3670463"/>
          <a:ext cx="1543050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2.40 M</a:t>
          </a:r>
          <a:endParaRPr sz="1400"/>
        </a:p>
      </xdr:txBody>
    </xdr:sp>
    <xdr:clientData fLocksWithSheet="0"/>
  </xdr:oneCellAnchor>
  <xdr:oneCellAnchor>
    <xdr:from>
      <xdr:col>7</xdr:col>
      <xdr:colOff>266700</xdr:colOff>
      <xdr:row>40</xdr:row>
      <xdr:rowOff>-19050</xdr:rowOff>
    </xdr:from>
    <xdr:ext cx="56197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383806" y="7152715"/>
          <a:ext cx="561975" cy="38100"/>
          <a:chOff x="5065013" y="3780000"/>
          <a:chExt cx="561975" cy="0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5065013" y="3780000"/>
            <a:ext cx="561975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847725</xdr:colOff>
      <xdr:row>38</xdr:row>
      <xdr:rowOff>28575</xdr:rowOff>
    </xdr:from>
    <xdr:ext cx="38100" cy="695325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9964831" y="6841751"/>
          <a:ext cx="38100" cy="695325"/>
          <a:chOff x="5346000" y="3432338"/>
          <a:chExt cx="0" cy="695325"/>
        </a:xfrm>
      </xdr:grpSpPr>
      <xdr:cxnSp macro="">
        <xdr:nvCxnSpPr>
          <xdr:cNvPr id="9" name="Shap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>
            <a:off x="5346000" y="3432338"/>
            <a:ext cx="0" cy="6953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923925</xdr:colOff>
      <xdr:row>38</xdr:row>
      <xdr:rowOff>19050</xdr:rowOff>
    </xdr:from>
    <xdr:ext cx="38100" cy="70485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10041031" y="6832226"/>
          <a:ext cx="38100" cy="704850"/>
          <a:chOff x="5341238" y="3427575"/>
          <a:chExt cx="9525" cy="704850"/>
        </a:xfrm>
      </xdr:grpSpPr>
      <xdr:cxnSp macro="">
        <xdr:nvCxnSpPr>
          <xdr:cNvPr id="11" name="Shape 9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>
            <a:off x="5341238" y="3427575"/>
            <a:ext cx="9525" cy="70485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762000</xdr:colOff>
      <xdr:row>38</xdr:row>
      <xdr:rowOff>19050</xdr:rowOff>
    </xdr:from>
    <xdr:ext cx="28575" cy="70485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9879106" y="6832226"/>
          <a:ext cx="28575" cy="704850"/>
          <a:chOff x="5341238" y="3427575"/>
          <a:chExt cx="9525" cy="704850"/>
        </a:xfrm>
      </xdr:grpSpPr>
      <xdr:cxnSp macro="">
        <xdr:nvCxnSpPr>
          <xdr:cNvPr id="13" name="Shape 9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>
            <a:off x="5341238" y="3427575"/>
            <a:ext cx="9525" cy="70485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647700</xdr:colOff>
      <xdr:row>38</xdr:row>
      <xdr:rowOff>9525</xdr:rowOff>
    </xdr:from>
    <xdr:ext cx="28575" cy="714375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9764806" y="6822701"/>
          <a:ext cx="28575" cy="714375"/>
          <a:chOff x="5341238" y="3422813"/>
          <a:chExt cx="9525" cy="714375"/>
        </a:xfrm>
      </xdr:grpSpPr>
      <xdr:cxnSp macro="">
        <xdr:nvCxnSpPr>
          <xdr:cNvPr id="15" name="Shape 10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>
            <a:off x="5341238" y="3422813"/>
            <a:ext cx="9525" cy="71437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542925</xdr:colOff>
      <xdr:row>38</xdr:row>
      <xdr:rowOff>38100</xdr:rowOff>
    </xdr:from>
    <xdr:ext cx="38100" cy="676275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9660031" y="6851276"/>
          <a:ext cx="38100" cy="676275"/>
          <a:chOff x="5341238" y="3441863"/>
          <a:chExt cx="9600" cy="676200"/>
        </a:xfrm>
      </xdr:grpSpPr>
      <xdr:cxnSp macro="">
        <xdr:nvCxnSpPr>
          <xdr:cNvPr id="17" name="Shape 11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>
            <a:endCxn id="4" idx="2"/>
          </xdr:cNvCxnSpPr>
        </xdr:nvCxnSpPr>
        <xdr:spPr>
          <a:xfrm>
            <a:off x="5341238" y="3441863"/>
            <a:ext cx="9600" cy="6762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457200</xdr:colOff>
      <xdr:row>38</xdr:row>
      <xdr:rowOff>38100</xdr:rowOff>
    </xdr:from>
    <xdr:ext cx="38100" cy="6858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9574306" y="6851276"/>
          <a:ext cx="38100" cy="685800"/>
          <a:chOff x="5346000" y="3437100"/>
          <a:chExt cx="0" cy="685800"/>
        </a:xfrm>
      </xdr:grpSpPr>
      <xdr:cxnSp macro="">
        <xdr:nvCxnSpPr>
          <xdr:cNvPr id="19" name="Shape 12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/>
        </xdr:nvCxnSpPr>
        <xdr:spPr>
          <a:xfrm>
            <a:off x="5346000" y="3437100"/>
            <a:ext cx="0" cy="6858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361950</xdr:colOff>
      <xdr:row>38</xdr:row>
      <xdr:rowOff>38100</xdr:rowOff>
    </xdr:from>
    <xdr:ext cx="38100" cy="6858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9479056" y="6851276"/>
          <a:ext cx="38100" cy="685800"/>
          <a:chOff x="5346000" y="3437100"/>
          <a:chExt cx="0" cy="685800"/>
        </a:xfrm>
      </xdr:grpSpPr>
      <xdr:cxnSp macro="">
        <xdr:nvCxnSpPr>
          <xdr:cNvPr id="21" name="Shape 12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>
            <a:off x="5346000" y="3437100"/>
            <a:ext cx="0" cy="6858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238125</xdr:colOff>
      <xdr:row>38</xdr:row>
      <xdr:rowOff>38100</xdr:rowOff>
    </xdr:from>
    <xdr:ext cx="38100" cy="6858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9355231" y="6851276"/>
          <a:ext cx="38100" cy="685800"/>
          <a:chOff x="5346000" y="3437100"/>
          <a:chExt cx="0" cy="685800"/>
        </a:xfrm>
      </xdr:grpSpPr>
      <xdr:cxnSp macro="">
        <xdr:nvCxnSpPr>
          <xdr:cNvPr id="23" name="Shape 1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CxnSpPr/>
        </xdr:nvCxnSpPr>
        <xdr:spPr>
          <a:xfrm>
            <a:off x="5346000" y="3437100"/>
            <a:ext cx="0" cy="6858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847725</xdr:colOff>
      <xdr:row>37</xdr:row>
      <xdr:rowOff>123825</xdr:rowOff>
    </xdr:from>
    <xdr:ext cx="1323975" cy="381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9014572" y="6757707"/>
          <a:ext cx="1323975" cy="38100"/>
          <a:chOff x="4684013" y="3780000"/>
          <a:chExt cx="1323975" cy="0"/>
        </a:xfrm>
      </xdr:grpSpPr>
      <xdr:cxnSp macro="">
        <xdr:nvCxnSpPr>
          <xdr:cNvPr id="25" name="Shape 13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/>
        </xdr:nvCxnSpPr>
        <xdr:spPr>
          <a:xfrm>
            <a:off x="4684013" y="3780000"/>
            <a:ext cx="1323975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stealth" w="med" len="med"/>
            <a:tailEnd type="stealth" w="med" len="med"/>
          </a:ln>
        </xdr:spPr>
      </xdr:cxnSp>
    </xdr:grpSp>
    <xdr:clientData fLocksWithSheet="0"/>
  </xdr:oneCellAnchor>
  <xdr:oneCellAnchor>
    <xdr:from>
      <xdr:col>2</xdr:col>
      <xdr:colOff>552450</xdr:colOff>
      <xdr:row>51</xdr:row>
      <xdr:rowOff>371475</xdr:rowOff>
    </xdr:from>
    <xdr:ext cx="638175" cy="238125"/>
    <xdr:sp macro="" textlink="">
      <xdr:nvSpPr>
        <xdr:cNvPr id="26" name="Shape 1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031675" y="3665700"/>
          <a:ext cx="628650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1.40 M</a:t>
          </a:r>
          <a:endParaRPr sz="1400"/>
        </a:p>
      </xdr:txBody>
    </xdr:sp>
    <xdr:clientData fLocksWithSheet="0"/>
  </xdr:oneCellAnchor>
  <xdr:oneCellAnchor>
    <xdr:from>
      <xdr:col>3</xdr:col>
      <xdr:colOff>38100</xdr:colOff>
      <xdr:row>54</xdr:row>
      <xdr:rowOff>0</xdr:rowOff>
    </xdr:from>
    <xdr:ext cx="228600" cy="609600"/>
    <xdr:sp macro="" textlink="">
      <xdr:nvSpPr>
        <xdr:cNvPr id="27" name="Shape 1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 rot="5400000">
          <a:off x="5045963" y="3670463"/>
          <a:ext cx="6000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1.40 M</a:t>
          </a:r>
          <a:endParaRPr sz="1400"/>
        </a:p>
      </xdr:txBody>
    </xdr:sp>
    <xdr:clientData fLocksWithSheet="0"/>
  </xdr:oneCellAnchor>
  <xdr:oneCellAnchor>
    <xdr:from>
      <xdr:col>2</xdr:col>
      <xdr:colOff>447675</xdr:colOff>
      <xdr:row>53</xdr:row>
      <xdr:rowOff>9525</xdr:rowOff>
    </xdr:from>
    <xdr:ext cx="733425" cy="704850"/>
    <xdr:sp macro="" textlink="">
      <xdr:nvSpPr>
        <xdr:cNvPr id="28" name="Shape 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4988813" y="3437100"/>
          <a:ext cx="714375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314325</xdr:colOff>
      <xdr:row>62</xdr:row>
      <xdr:rowOff>19050</xdr:rowOff>
    </xdr:from>
    <xdr:ext cx="1933575" cy="1609725"/>
    <xdr:grpSp>
      <xdr:nvGrpSpPr>
        <xdr:cNvPr id="29" name="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pSpPr/>
      </xdr:nvGrpSpPr>
      <xdr:grpSpPr>
        <a:xfrm>
          <a:off x="10417549" y="12435168"/>
          <a:ext cx="1933575" cy="1609725"/>
          <a:chOff x="4379213" y="2975139"/>
          <a:chExt cx="1933575" cy="1609725"/>
        </a:xfrm>
      </xdr:grpSpPr>
      <xdr:grpSp>
        <xdr:nvGrpSpPr>
          <xdr:cNvPr id="30" name="Shape 16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/>
        </xdr:nvGrpSpPr>
        <xdr:grpSpPr>
          <a:xfrm>
            <a:off x="4379213" y="2975139"/>
            <a:ext cx="1933575" cy="1609725"/>
            <a:chOff x="10176622" y="13309227"/>
            <a:chExt cx="1936377" cy="1697132"/>
          </a:xfrm>
        </xdr:grpSpPr>
        <xdr:sp macro="" textlink="">
          <xdr:nvSpPr>
            <xdr:cNvPr id="31" name="Shape 1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>
            <a:xfrm>
              <a:off x="10176622" y="13309227"/>
              <a:ext cx="1936375" cy="1697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2" name="Shape 1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>
            <a:xfrm>
              <a:off x="10567147" y="13604502"/>
              <a:ext cx="1031502" cy="1171575"/>
            </a:xfrm>
            <a:custGeom>
              <a:avLst/>
              <a:gdLst/>
              <a:ahLst/>
              <a:cxnLst/>
              <a:rect l="l" t="t" r="r" b="b"/>
              <a:pathLst>
                <a:path w="1028700" h="1171575" extrusionOk="0">
                  <a:moveTo>
                    <a:pt x="304800" y="1171575"/>
                  </a:moveTo>
                  <a:lnTo>
                    <a:pt x="0" y="419100"/>
                  </a:lnTo>
                  <a:lnTo>
                    <a:pt x="542925" y="0"/>
                  </a:lnTo>
                  <a:lnTo>
                    <a:pt x="1028700" y="333375"/>
                  </a:lnTo>
                  <a:lnTo>
                    <a:pt x="304800" y="1171575"/>
                  </a:lnTo>
                  <a:close/>
                </a:path>
              </a:pathLst>
            </a:cu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3" name="Shape 19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10176622" y="13766427"/>
              <a:ext cx="447675" cy="257176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P1</a:t>
              </a:r>
              <a:endParaRPr sz="1400"/>
            </a:p>
          </xdr:txBody>
        </xdr:sp>
        <xdr:sp macro="" textlink="">
          <xdr:nvSpPr>
            <xdr:cNvPr id="34" name="Shape 20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10881472" y="13309227"/>
              <a:ext cx="447675" cy="257176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P2</a:t>
              </a:r>
              <a:endParaRPr sz="1400"/>
            </a:p>
          </xdr:txBody>
        </xdr:sp>
        <xdr:sp macro="" textlink="">
          <xdr:nvSpPr>
            <xdr:cNvPr id="35" name="Shape 21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11665324" y="13795002"/>
              <a:ext cx="447675" cy="257176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P3</a:t>
              </a:r>
              <a:endParaRPr sz="1400"/>
            </a:p>
          </xdr:txBody>
        </xdr:sp>
        <xdr:sp macro="" textlink="">
          <xdr:nvSpPr>
            <xdr:cNvPr id="36" name="Shape 22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10757647" y="14747502"/>
              <a:ext cx="447675" cy="258857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P4</a:t>
              </a:r>
              <a:endParaRPr sz="1400"/>
            </a:p>
          </xdr:txBody>
        </xdr:sp>
        <xdr:sp macro="" textlink="">
          <xdr:nvSpPr>
            <xdr:cNvPr id="37" name="Shape 23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>
            <a:xfrm rot="2568799">
              <a:off x="10943626" y="13830255"/>
              <a:ext cx="511177" cy="209550"/>
            </a:xfrm>
            <a:prstGeom prst="rect">
              <a:avLst/>
            </a:prstGeom>
            <a:solidFill>
              <a:schemeClr val="accent3"/>
            </a:solidFill>
            <a:ln w="12700" cap="flat" cmpd="sng">
              <a:solidFill>
                <a:srgbClr val="787878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8" name="Shape 24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>
            <a:xfrm rot="2568799">
              <a:off x="10729312" y="14068380"/>
              <a:ext cx="511177" cy="209550"/>
            </a:xfrm>
            <a:prstGeom prst="rect">
              <a:avLst/>
            </a:prstGeom>
            <a:solidFill>
              <a:schemeClr val="accent3"/>
            </a:solidFill>
            <a:ln w="12700" cap="flat" cmpd="sng">
              <a:solidFill>
                <a:srgbClr val="787878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3</xdr:col>
      <xdr:colOff>1162050</xdr:colOff>
      <xdr:row>51</xdr:row>
      <xdr:rowOff>123825</xdr:rowOff>
    </xdr:from>
    <xdr:ext cx="733425" cy="733425"/>
    <xdr:sp macro="" textlink="">
      <xdr:nvSpPr>
        <xdr:cNvPr id="39" name="Shape 25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4988813" y="3422813"/>
          <a:ext cx="714375" cy="7143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1876425</xdr:colOff>
      <xdr:row>51</xdr:row>
      <xdr:rowOff>123825</xdr:rowOff>
    </xdr:from>
    <xdr:ext cx="742950" cy="733425"/>
    <xdr:sp macro="" textlink="">
      <xdr:nvSpPr>
        <xdr:cNvPr id="40" name="Shape 26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4984050" y="3422813"/>
          <a:ext cx="723900" cy="7143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1152525</xdr:colOff>
      <xdr:row>57</xdr:row>
      <xdr:rowOff>0</xdr:rowOff>
    </xdr:from>
    <xdr:ext cx="733425" cy="714375"/>
    <xdr:sp macro="" textlink="">
      <xdr:nvSpPr>
        <xdr:cNvPr id="41" name="Shape 27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4988813" y="3432338"/>
          <a:ext cx="714375" cy="69532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1885950</xdr:colOff>
      <xdr:row>57</xdr:row>
      <xdr:rowOff>9525</xdr:rowOff>
    </xdr:from>
    <xdr:ext cx="742950" cy="714375"/>
    <xdr:sp macro="" textlink="">
      <xdr:nvSpPr>
        <xdr:cNvPr id="42" name="Shape 28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984050" y="3432338"/>
          <a:ext cx="723900" cy="69532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1143000</xdr:colOff>
      <xdr:row>54</xdr:row>
      <xdr:rowOff>114300</xdr:rowOff>
    </xdr:from>
    <xdr:ext cx="714375" cy="38100"/>
    <xdr:grpSp>
      <xdr:nvGrpSpPr>
        <xdr:cNvPr id="43" name="Shape 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pSpPr/>
      </xdr:nvGrpSpPr>
      <xdr:grpSpPr>
        <a:xfrm>
          <a:off x="2953871" y="10719547"/>
          <a:ext cx="714375" cy="38100"/>
          <a:chOff x="4988813" y="3780000"/>
          <a:chExt cx="714375" cy="0"/>
        </a:xfrm>
      </xdr:grpSpPr>
      <xdr:cxnSp macro="">
        <xdr:nvCxnSpPr>
          <xdr:cNvPr id="44" name="Shape 29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CxnSpPr/>
        </xdr:nvCxnSpPr>
        <xdr:spPr>
          <a:xfrm>
            <a:off x="4988813" y="3780000"/>
            <a:ext cx="714375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1285875</xdr:colOff>
      <xdr:row>55</xdr:row>
      <xdr:rowOff>9525</xdr:rowOff>
    </xdr:from>
    <xdr:ext cx="504825" cy="276225"/>
    <xdr:sp macro="" textlink="">
      <xdr:nvSpPr>
        <xdr:cNvPr id="45" name="Shape 30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5098350" y="3646650"/>
          <a:ext cx="495300" cy="2667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1.40</a:t>
          </a:r>
          <a:endParaRPr sz="1400"/>
        </a:p>
      </xdr:txBody>
    </xdr:sp>
    <xdr:clientData fLocksWithSheet="0"/>
  </xdr:oneCellAnchor>
  <xdr:oneCellAnchor>
    <xdr:from>
      <xdr:col>4</xdr:col>
      <xdr:colOff>200025</xdr:colOff>
      <xdr:row>57</xdr:row>
      <xdr:rowOff>9525</xdr:rowOff>
    </xdr:from>
    <xdr:ext cx="409575" cy="714375"/>
    <xdr:sp macro="" textlink="">
      <xdr:nvSpPr>
        <xdr:cNvPr id="46" name="Shape 3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5150738" y="3432338"/>
          <a:ext cx="390525" cy="69532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400050</xdr:colOff>
      <xdr:row>57</xdr:row>
      <xdr:rowOff>0</xdr:rowOff>
    </xdr:from>
    <xdr:ext cx="171450" cy="704850"/>
    <xdr:sp macro="" textlink="">
      <xdr:nvSpPr>
        <xdr:cNvPr id="47" name="Shape 3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5265038" y="3432338"/>
          <a:ext cx="161925" cy="69532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1876425</xdr:colOff>
      <xdr:row>54</xdr:row>
      <xdr:rowOff>114300</xdr:rowOff>
    </xdr:from>
    <xdr:ext cx="723900" cy="381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pSpPr/>
      </xdr:nvGrpSpPr>
      <xdr:grpSpPr>
        <a:xfrm>
          <a:off x="3687296" y="10719547"/>
          <a:ext cx="723900" cy="38100"/>
          <a:chOff x="4984050" y="3780000"/>
          <a:chExt cx="723900" cy="0"/>
        </a:xfrm>
      </xdr:grpSpPr>
      <xdr:cxnSp macro="">
        <xdr:nvCxnSpPr>
          <xdr:cNvPr id="49" name="Shape 33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CxnSpPr/>
        </xdr:nvCxnSpPr>
        <xdr:spPr>
          <a:xfrm>
            <a:off x="4984050" y="3780000"/>
            <a:ext cx="72390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2028825</xdr:colOff>
      <xdr:row>55</xdr:row>
      <xdr:rowOff>9525</xdr:rowOff>
    </xdr:from>
    <xdr:ext cx="514350" cy="276225"/>
    <xdr:sp macro="" textlink="">
      <xdr:nvSpPr>
        <xdr:cNvPr id="50" name="Shape 34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093588" y="3646650"/>
          <a:ext cx="504825" cy="2667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1.40</a:t>
          </a:r>
          <a:endParaRPr sz="1400"/>
        </a:p>
      </xdr:txBody>
    </xdr:sp>
    <xdr:clientData fLocksWithSheet="0"/>
  </xdr:oneCellAnchor>
  <xdr:oneCellAnchor>
    <xdr:from>
      <xdr:col>4</xdr:col>
      <xdr:colOff>133350</xdr:colOff>
      <xdr:row>54</xdr:row>
      <xdr:rowOff>114300</xdr:rowOff>
    </xdr:from>
    <xdr:ext cx="476250" cy="38100"/>
    <xdr:grpSp>
      <xdr:nvGrpSpPr>
        <xdr:cNvPr id="51" name="Shape 2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pSpPr/>
      </xdr:nvGrpSpPr>
      <xdr:grpSpPr>
        <a:xfrm>
          <a:off x="4436409" y="10719547"/>
          <a:ext cx="476250" cy="38100"/>
          <a:chOff x="5107875" y="3780000"/>
          <a:chExt cx="476250" cy="0"/>
        </a:xfrm>
      </xdr:grpSpPr>
      <xdr:cxnSp macro="">
        <xdr:nvCxnSpPr>
          <xdr:cNvPr id="52" name="Shape 35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CxnSpPr/>
        </xdr:nvCxnSpPr>
        <xdr:spPr>
          <a:xfrm>
            <a:off x="5107875" y="3780000"/>
            <a:ext cx="47625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171450</xdr:colOff>
      <xdr:row>55</xdr:row>
      <xdr:rowOff>9525</xdr:rowOff>
    </xdr:from>
    <xdr:ext cx="504825" cy="276225"/>
    <xdr:sp macro="" textlink="">
      <xdr:nvSpPr>
        <xdr:cNvPr id="53" name="Shape 36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098350" y="3646650"/>
          <a:ext cx="495300" cy="2667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.70</a:t>
          </a:r>
          <a:endParaRPr sz="1400"/>
        </a:p>
      </xdr:txBody>
    </xdr:sp>
    <xdr:clientData fLocksWithSheet="0"/>
  </xdr:oneCellAnchor>
  <xdr:oneCellAnchor>
    <xdr:from>
      <xdr:col>3</xdr:col>
      <xdr:colOff>1152525</xdr:colOff>
      <xdr:row>51</xdr:row>
      <xdr:rowOff>104775</xdr:rowOff>
    </xdr:from>
    <xdr:ext cx="714375" cy="485775"/>
    <xdr:sp macro="" textlink="">
      <xdr:nvSpPr>
        <xdr:cNvPr id="54" name="Shape 37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4993575" y="3541875"/>
          <a:ext cx="704850" cy="47625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1152525</xdr:colOff>
      <xdr:row>52</xdr:row>
      <xdr:rowOff>66675</xdr:rowOff>
    </xdr:from>
    <xdr:ext cx="714375" cy="247650"/>
    <xdr:sp macro="" textlink="">
      <xdr:nvSpPr>
        <xdr:cNvPr id="55" name="Shape 38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4993575" y="3660938"/>
          <a:ext cx="704850" cy="23812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0</xdr:colOff>
      <xdr:row>51</xdr:row>
      <xdr:rowOff>123825</xdr:rowOff>
    </xdr:from>
    <xdr:ext cx="171450" cy="723900"/>
    <xdr:sp macro="" textlink="">
      <xdr:nvSpPr>
        <xdr:cNvPr id="56" name="Shape 39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5265038" y="3422813"/>
          <a:ext cx="161925" cy="71437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647700</xdr:colOff>
      <xdr:row>51</xdr:row>
      <xdr:rowOff>257175</xdr:rowOff>
    </xdr:from>
    <xdr:ext cx="1619250" cy="542925"/>
    <xdr:sp macro="" textlink="">
      <xdr:nvSpPr>
        <xdr:cNvPr id="57" name="Shape 40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4541138" y="3513300"/>
          <a:ext cx="1609725" cy="533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MEDIDA CON URINARIO</a:t>
          </a:r>
          <a:endParaRPr sz="1400"/>
        </a:p>
      </xdr:txBody>
    </xdr:sp>
    <xdr:clientData fLocksWithSheet="0"/>
  </xdr:oneCellAnchor>
  <xdr:oneCellAnchor>
    <xdr:from>
      <xdr:col>4</xdr:col>
      <xdr:colOff>704850</xdr:colOff>
      <xdr:row>58</xdr:row>
      <xdr:rowOff>38100</xdr:rowOff>
    </xdr:from>
    <xdr:ext cx="1619250" cy="476250"/>
    <xdr:sp macro="" textlink="">
      <xdr:nvSpPr>
        <xdr:cNvPr id="58" name="Shape 4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4541138" y="3546638"/>
          <a:ext cx="1609725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MEDIDA CON LAVATORIOS</a:t>
          </a:r>
          <a:endParaRPr sz="1400"/>
        </a:p>
      </xdr:txBody>
    </xdr:sp>
    <xdr:clientData fLocksWithSheet="0"/>
  </xdr:oneCellAnchor>
  <xdr:oneCellAnchor>
    <xdr:from>
      <xdr:col>3</xdr:col>
      <xdr:colOff>942975</xdr:colOff>
      <xdr:row>56</xdr:row>
      <xdr:rowOff>171450</xdr:rowOff>
    </xdr:from>
    <xdr:ext cx="38100" cy="752475"/>
    <xdr:grpSp>
      <xdr:nvGrpSpPr>
        <xdr:cNvPr id="59" name="Shape 2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2753846" y="11135285"/>
          <a:ext cx="38100" cy="752475"/>
          <a:chOff x="5346000" y="3403763"/>
          <a:chExt cx="0" cy="752475"/>
        </a:xfrm>
      </xdr:grpSpPr>
      <xdr:cxnSp macro="">
        <xdr:nvCxnSpPr>
          <xdr:cNvPr id="60" name="Shape 42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CxnSpPr/>
        </xdr:nvCxnSpPr>
        <xdr:spPr>
          <a:xfrm>
            <a:off x="5346000" y="3403763"/>
            <a:ext cx="0" cy="75247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390525</xdr:colOff>
      <xdr:row>57</xdr:row>
      <xdr:rowOff>180975</xdr:rowOff>
    </xdr:from>
    <xdr:ext cx="504825" cy="276225"/>
    <xdr:sp macro="" textlink="">
      <xdr:nvSpPr>
        <xdr:cNvPr id="61" name="Shape 43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098350" y="3646650"/>
          <a:ext cx="495300" cy="2667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1.40</a:t>
          </a:r>
          <a:endParaRPr sz="1400"/>
        </a:p>
      </xdr:txBody>
    </xdr:sp>
    <xdr:clientData fLocksWithSheet="0"/>
  </xdr:oneCellAnchor>
  <xdr:oneCellAnchor>
    <xdr:from>
      <xdr:col>3</xdr:col>
      <xdr:colOff>1152525</xdr:colOff>
      <xdr:row>56</xdr:row>
      <xdr:rowOff>171450</xdr:rowOff>
    </xdr:from>
    <xdr:ext cx="714375" cy="457200"/>
    <xdr:sp macro="" textlink="">
      <xdr:nvSpPr>
        <xdr:cNvPr id="62" name="Shape 44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4993575" y="3556163"/>
          <a:ext cx="704850" cy="44767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1152525</xdr:colOff>
      <xdr:row>59</xdr:row>
      <xdr:rowOff>85725</xdr:rowOff>
    </xdr:from>
    <xdr:ext cx="714375" cy="247650"/>
    <xdr:sp macro="" textlink="">
      <xdr:nvSpPr>
        <xdr:cNvPr id="63" name="Shape 45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4993575" y="3665700"/>
          <a:ext cx="704850" cy="22860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152400</xdr:colOff>
      <xdr:row>2</xdr:row>
      <xdr:rowOff>85725</xdr:rowOff>
    </xdr:from>
    <xdr:ext cx="3714750" cy="3200400"/>
    <xdr:pic>
      <xdr:nvPicPr>
        <xdr:cNvPr id="64" name="image1.pn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219075</xdr:colOff>
      <xdr:row>2</xdr:row>
      <xdr:rowOff>66675</xdr:rowOff>
    </xdr:from>
    <xdr:ext cx="2505075" cy="1524000"/>
    <xdr:pic>
      <xdr:nvPicPr>
        <xdr:cNvPr id="65" name="image3.pn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114300</xdr:colOff>
      <xdr:row>6</xdr:row>
      <xdr:rowOff>0</xdr:rowOff>
    </xdr:from>
    <xdr:ext cx="2838450" cy="1438275"/>
    <xdr:pic>
      <xdr:nvPicPr>
        <xdr:cNvPr id="66" name="image5.pn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123825</xdr:colOff>
      <xdr:row>3</xdr:row>
      <xdr:rowOff>76200</xdr:rowOff>
    </xdr:from>
    <xdr:ext cx="3638550" cy="1123950"/>
    <xdr:pic>
      <xdr:nvPicPr>
        <xdr:cNvPr id="67" name="image2.pn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228600</xdr:colOff>
      <xdr:row>0</xdr:row>
      <xdr:rowOff>133350</xdr:rowOff>
    </xdr:from>
    <xdr:ext cx="4505325" cy="3752850"/>
    <xdr:pic>
      <xdr:nvPicPr>
        <xdr:cNvPr id="68" name="image7.pn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352425</xdr:colOff>
      <xdr:row>21</xdr:row>
      <xdr:rowOff>57150</xdr:rowOff>
    </xdr:from>
    <xdr:ext cx="6124575" cy="3409950"/>
    <xdr:pic>
      <xdr:nvPicPr>
        <xdr:cNvPr id="69" name="image6.pn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114300</xdr:colOff>
      <xdr:row>6</xdr:row>
      <xdr:rowOff>0</xdr:rowOff>
    </xdr:from>
    <xdr:ext cx="3457575" cy="1428750"/>
    <xdr:pic>
      <xdr:nvPicPr>
        <xdr:cNvPr id="70" name="image4.pn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-19050</xdr:colOff>
      <xdr:row>45</xdr:row>
      <xdr:rowOff>104775</xdr:rowOff>
    </xdr:from>
    <xdr:ext cx="5257800" cy="371475"/>
    <xdr:sp macro="" textlink="">
      <xdr:nvSpPr>
        <xdr:cNvPr id="46" name="Shape 46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2736150" y="3608550"/>
          <a:ext cx="5219700" cy="3429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CAFETERÍA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49</xdr:row>
      <xdr:rowOff>9525</xdr:rowOff>
    </xdr:from>
    <xdr:ext cx="2324100" cy="676275"/>
    <xdr:sp macro="" textlink="">
      <xdr:nvSpPr>
        <xdr:cNvPr id="47" name="Shape 4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4203000" y="3460913"/>
          <a:ext cx="2286000" cy="6381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JUEGOS Y RECREO AL AIRE LIBRE DE PRIMARIA</a:t>
          </a:r>
          <a:endParaRPr sz="1400"/>
        </a:p>
      </xdr:txBody>
    </xdr:sp>
    <xdr:clientData fLocksWithSheet="0"/>
  </xdr:oneCellAnchor>
  <xdr:oneCellAnchor>
    <xdr:from>
      <xdr:col>3</xdr:col>
      <xdr:colOff>295275</xdr:colOff>
      <xdr:row>49</xdr:row>
      <xdr:rowOff>9525</xdr:rowOff>
    </xdr:from>
    <xdr:ext cx="1200150" cy="2705100"/>
    <xdr:sp macro="" textlink="">
      <xdr:nvSpPr>
        <xdr:cNvPr id="48" name="Shape 48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4764975" y="2446500"/>
          <a:ext cx="1162050" cy="26670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SERVICIOS GENERALES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CUARTOS DE USO MÚLTIPLE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AUDITORIO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CAFAETERÍA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SALA DE JUNTAS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CUARTO DE JUEGOS</a:t>
          </a:r>
          <a:endParaRPr sz="1100" b="1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314325</xdr:colOff>
      <xdr:row>49</xdr:row>
      <xdr:rowOff>9525</xdr:rowOff>
    </xdr:from>
    <xdr:ext cx="1200150" cy="504825"/>
    <xdr:sp macro="" textlink="">
      <xdr:nvSpPr>
        <xdr:cNvPr id="49" name="Shape 49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4764975" y="3546638"/>
          <a:ext cx="1162050" cy="4667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PATIO DE SERVICIO</a:t>
          </a:r>
          <a:endParaRPr sz="1100" b="1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314325</xdr:colOff>
      <xdr:row>57</xdr:row>
      <xdr:rowOff>-9525</xdr:rowOff>
    </xdr:from>
    <xdr:ext cx="1200150" cy="1085850"/>
    <xdr:sp macro="" textlink="">
      <xdr:nvSpPr>
        <xdr:cNvPr id="50" name="Shape 50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4764975" y="3256125"/>
          <a:ext cx="1162050" cy="104775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SERVICIOS GENERALES DEL EDIFICIO</a:t>
          </a:r>
          <a:endParaRPr sz="1400"/>
        </a:p>
      </xdr:txBody>
    </xdr:sp>
    <xdr:clientData fLocksWithSheet="0"/>
  </xdr:oneCellAnchor>
  <xdr:oneCellAnchor>
    <xdr:from>
      <xdr:col>3</xdr:col>
      <xdr:colOff>295275</xdr:colOff>
      <xdr:row>65</xdr:row>
      <xdr:rowOff>0</xdr:rowOff>
    </xdr:from>
    <xdr:ext cx="1200150" cy="695325"/>
    <xdr:sp macro="" textlink="">
      <xdr:nvSpPr>
        <xdr:cNvPr id="51" name="Shape 51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4764975" y="3451388"/>
          <a:ext cx="1162050" cy="6572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SALONES DE PRIMARIA</a:t>
          </a:r>
          <a:endParaRPr sz="1400"/>
        </a:p>
      </xdr:txBody>
    </xdr:sp>
    <xdr:clientData fLocksWithSheet="0"/>
  </xdr:oneCellAnchor>
  <xdr:oneCellAnchor>
    <xdr:from>
      <xdr:col>1</xdr:col>
      <xdr:colOff>504825</xdr:colOff>
      <xdr:row>65</xdr:row>
      <xdr:rowOff>0</xdr:rowOff>
    </xdr:from>
    <xdr:ext cx="1209675" cy="695325"/>
    <xdr:sp macro="" textlink="">
      <xdr:nvSpPr>
        <xdr:cNvPr id="52" name="Shape 52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4760213" y="3451388"/>
          <a:ext cx="1171575" cy="6572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PATIO CÍVICO</a:t>
          </a:r>
          <a:endParaRPr sz="1400"/>
        </a:p>
      </xdr:txBody>
    </xdr:sp>
    <xdr:clientData fLocksWithSheet="0"/>
  </xdr:oneCellAnchor>
  <xdr:oneCellAnchor>
    <xdr:from>
      <xdr:col>1</xdr:col>
      <xdr:colOff>504825</xdr:colOff>
      <xdr:row>69</xdr:row>
      <xdr:rowOff>161925</xdr:rowOff>
    </xdr:from>
    <xdr:ext cx="1209675" cy="676275"/>
    <xdr:sp macro="" textlink="">
      <xdr:nvSpPr>
        <xdr:cNvPr id="53" name="Shape 53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4760213" y="3460913"/>
          <a:ext cx="1171575" cy="6381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ENTRADA Y RECEPCIÓN DE CONTROL</a:t>
          </a:r>
          <a:endParaRPr sz="1400"/>
        </a:p>
      </xdr:txBody>
    </xdr:sp>
    <xdr:clientData fLocksWithSheet="0"/>
  </xdr:oneCellAnchor>
  <xdr:oneCellAnchor>
    <xdr:from>
      <xdr:col>3</xdr:col>
      <xdr:colOff>314325</xdr:colOff>
      <xdr:row>69</xdr:row>
      <xdr:rowOff>161925</xdr:rowOff>
    </xdr:from>
    <xdr:ext cx="1200150" cy="676275"/>
    <xdr:sp macro="" textlink="">
      <xdr:nvSpPr>
        <xdr:cNvPr id="54" name="Shape 54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4764975" y="3460913"/>
          <a:ext cx="1162050" cy="6381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BIBLIOTECA</a:t>
          </a:r>
          <a:endParaRPr sz="1400"/>
        </a:p>
      </xdr:txBody>
    </xdr:sp>
    <xdr:clientData fLocksWithSheet="0"/>
  </xdr:oneCellAnchor>
  <xdr:oneCellAnchor>
    <xdr:from>
      <xdr:col>7</xdr:col>
      <xdr:colOff>47625</xdr:colOff>
      <xdr:row>69</xdr:row>
      <xdr:rowOff>161925</xdr:rowOff>
    </xdr:from>
    <xdr:ext cx="1200150" cy="676275"/>
    <xdr:sp macro="" textlink="">
      <xdr:nvSpPr>
        <xdr:cNvPr id="55" name="Shape 55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4764975" y="3460913"/>
          <a:ext cx="1162050" cy="6381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CLASES AL AIRE LIBRE</a:t>
          </a:r>
          <a:endParaRPr sz="1400"/>
        </a:p>
      </xdr:txBody>
    </xdr:sp>
    <xdr:clientData fLocksWithSheet="0"/>
  </xdr:oneCellAnchor>
  <xdr:oneCellAnchor>
    <xdr:from>
      <xdr:col>5</xdr:col>
      <xdr:colOff>257175</xdr:colOff>
      <xdr:row>75</xdr:row>
      <xdr:rowOff>95250</xdr:rowOff>
    </xdr:from>
    <xdr:ext cx="1200150" cy="876300"/>
    <xdr:sp macro="" textlink="">
      <xdr:nvSpPr>
        <xdr:cNvPr id="56" name="Shape 56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4764975" y="3360900"/>
          <a:ext cx="1162050" cy="8382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SALONES JARDÍN DE NIÑOS</a:t>
          </a:r>
          <a:endParaRPr sz="1400"/>
        </a:p>
      </xdr:txBody>
    </xdr:sp>
    <xdr:clientData fLocksWithSheet="0"/>
  </xdr:oneCellAnchor>
  <xdr:oneCellAnchor>
    <xdr:from>
      <xdr:col>1</xdr:col>
      <xdr:colOff>542925</xdr:colOff>
      <xdr:row>75</xdr:row>
      <xdr:rowOff>95250</xdr:rowOff>
    </xdr:from>
    <xdr:ext cx="933450" cy="1581150"/>
    <xdr:sp macro="" textlink="">
      <xdr:nvSpPr>
        <xdr:cNvPr id="57" name="Shape 57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4898325" y="3008475"/>
          <a:ext cx="895350" cy="154305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ACCESO</a:t>
          </a:r>
          <a:endParaRPr sz="1400"/>
        </a:p>
      </xdr:txBody>
    </xdr:sp>
    <xdr:clientData fLocksWithSheet="0"/>
  </xdr:oneCellAnchor>
  <xdr:oneCellAnchor>
    <xdr:from>
      <xdr:col>3</xdr:col>
      <xdr:colOff>114300</xdr:colOff>
      <xdr:row>75</xdr:row>
      <xdr:rowOff>152400</xdr:rowOff>
    </xdr:from>
    <xdr:ext cx="1504950" cy="742950"/>
    <xdr:sp macro="" textlink="">
      <xdr:nvSpPr>
        <xdr:cNvPr id="58" name="Shape 58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4612575" y="3422813"/>
          <a:ext cx="1466850" cy="7143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DIRECCIÓN ADMINISTRACIÓN</a:t>
          </a:r>
          <a:endParaRPr sz="1400"/>
        </a:p>
      </xdr:txBody>
    </xdr:sp>
    <xdr:clientData fLocksWithSheet="0"/>
  </xdr:oneCellAnchor>
  <xdr:oneCellAnchor>
    <xdr:from>
      <xdr:col>3</xdr:col>
      <xdr:colOff>485775</xdr:colOff>
      <xdr:row>81</xdr:row>
      <xdr:rowOff>152400</xdr:rowOff>
    </xdr:from>
    <xdr:ext cx="2219325" cy="219075"/>
    <xdr:sp macro="" textlink="">
      <xdr:nvSpPr>
        <xdr:cNvPr id="59" name="Shape 59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4255388" y="3689513"/>
          <a:ext cx="2181225" cy="1809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ESTACIONAMIENTO</a:t>
          </a:r>
          <a:endParaRPr sz="1400"/>
        </a:p>
      </xdr:txBody>
    </xdr:sp>
    <xdr:clientData fLocksWithSheet="0"/>
  </xdr:oneCellAnchor>
  <xdr:oneCellAnchor>
    <xdr:from>
      <xdr:col>7</xdr:col>
      <xdr:colOff>47625</xdr:colOff>
      <xdr:row>75</xdr:row>
      <xdr:rowOff>95250</xdr:rowOff>
    </xdr:from>
    <xdr:ext cx="1200150" cy="876300"/>
    <xdr:sp macro="" textlink="">
      <xdr:nvSpPr>
        <xdr:cNvPr id="60" name="Shape 60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4764975" y="3360900"/>
          <a:ext cx="1162050" cy="8382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JUEGOS AL AIRE LIBRE</a:t>
          </a:r>
          <a:endParaRPr sz="1400"/>
        </a:p>
      </xdr:txBody>
    </xdr:sp>
    <xdr:clientData fLocksWithSheet="0"/>
  </xdr:oneCellAnchor>
  <xdr:oneCellAnchor>
    <xdr:from>
      <xdr:col>7</xdr:col>
      <xdr:colOff>304800</xdr:colOff>
      <xdr:row>45</xdr:row>
      <xdr:rowOff>28575</xdr:rowOff>
    </xdr:from>
    <xdr:ext cx="990600" cy="590550"/>
    <xdr:sp macro="" textlink="">
      <xdr:nvSpPr>
        <xdr:cNvPr id="61" name="Shape 61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4869750" y="3503775"/>
          <a:ext cx="952500" cy="55245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rgbClr val="FFC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ACCESO DE SERVICIO</a:t>
          </a:r>
          <a:endParaRPr sz="1400"/>
        </a:p>
      </xdr:txBody>
    </xdr:sp>
    <xdr:clientData fLocksWithSheet="0"/>
  </xdr:oneCellAnchor>
  <xdr:oneCellAnchor>
    <xdr:from>
      <xdr:col>4</xdr:col>
      <xdr:colOff>104775</xdr:colOff>
      <xdr:row>47</xdr:row>
      <xdr:rowOff>104775</xdr:rowOff>
    </xdr:from>
    <xdr:ext cx="38100" cy="2857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244215" y="8341995"/>
          <a:ext cx="38100" cy="285750"/>
          <a:chOff x="5346000" y="3637125"/>
          <a:chExt cx="0" cy="285900"/>
        </a:xfrm>
      </xdr:grpSpPr>
      <xdr:cxnSp macro="">
        <xdr:nvCxnSpPr>
          <xdr:cNvPr id="62" name="Shape 62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CxnSpPr>
            <a:endCxn id="48" idx="0"/>
          </xdr:cNvCxnSpPr>
        </xdr:nvCxnSpPr>
        <xdr:spPr>
          <a:xfrm>
            <a:off x="5346000" y="3637125"/>
            <a:ext cx="0" cy="2859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28575</xdr:colOff>
      <xdr:row>47</xdr:row>
      <xdr:rowOff>104775</xdr:rowOff>
    </xdr:from>
    <xdr:ext cx="38100" cy="28575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1598295" y="8341995"/>
          <a:ext cx="38100" cy="285750"/>
          <a:chOff x="5346000" y="3636975"/>
          <a:chExt cx="0" cy="285900"/>
        </a:xfrm>
      </xdr:grpSpPr>
      <xdr:cxnSp macro="">
        <xdr:nvCxnSpPr>
          <xdr:cNvPr id="63" name="Shape 63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CxnSpPr>
            <a:stCxn id="47" idx="0"/>
          </xdr:cNvCxnSpPr>
        </xdr:nvCxnSpPr>
        <xdr:spPr>
          <a:xfrm rot="10800000">
            <a:off x="5346000" y="3636975"/>
            <a:ext cx="0" cy="2859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123825</xdr:colOff>
      <xdr:row>47</xdr:row>
      <xdr:rowOff>95250</xdr:rowOff>
    </xdr:from>
    <xdr:ext cx="38100" cy="295275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832985" y="8332470"/>
          <a:ext cx="38100" cy="295275"/>
          <a:chOff x="5341163" y="3632438"/>
          <a:chExt cx="9600" cy="295200"/>
        </a:xfrm>
      </xdr:grpSpPr>
      <xdr:cxnSp macro="">
        <xdr:nvCxnSpPr>
          <xdr:cNvPr id="64" name="Shape 64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CxnSpPr>
            <a:stCxn id="49" idx="0"/>
          </xdr:cNvCxnSpPr>
        </xdr:nvCxnSpPr>
        <xdr:spPr>
          <a:xfrm rot="10800000">
            <a:off x="5341163" y="3632438"/>
            <a:ext cx="9600" cy="2952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647700</xdr:colOff>
      <xdr:row>46</xdr:row>
      <xdr:rowOff>95250</xdr:rowOff>
    </xdr:from>
    <xdr:ext cx="438150" cy="38100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5356860" y="8157210"/>
          <a:ext cx="438150" cy="38100"/>
          <a:chOff x="5126925" y="3780000"/>
          <a:chExt cx="438300" cy="0"/>
        </a:xfrm>
      </xdr:grpSpPr>
      <xdr:cxnSp macro="">
        <xdr:nvCxnSpPr>
          <xdr:cNvPr id="65" name="Shape 65">
            <a:extLst>
              <a:ext uri="{FF2B5EF4-FFF2-40B4-BE49-F238E27FC236}">
                <a16:creationId xmlns:a16="http://schemas.microsoft.com/office/drawing/2014/main" id="{00000000-0008-0000-0100-000041000000}"/>
              </a:ext>
            </a:extLst>
          </xdr:cNvPr>
          <xdr:cNvCxnSpPr>
            <a:stCxn id="46" idx="3"/>
            <a:endCxn id="61" idx="1"/>
          </xdr:cNvCxnSpPr>
        </xdr:nvCxnSpPr>
        <xdr:spPr>
          <a:xfrm>
            <a:off x="5126925" y="3780000"/>
            <a:ext cx="4383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114300</xdr:colOff>
      <xdr:row>63</xdr:row>
      <xdr:rowOff>161925</xdr:rowOff>
    </xdr:from>
    <xdr:ext cx="38100" cy="219075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3253740" y="11203305"/>
          <a:ext cx="38100" cy="219075"/>
          <a:chOff x="5346000" y="3670463"/>
          <a:chExt cx="0" cy="219000"/>
        </a:xfrm>
      </xdr:grpSpPr>
      <xdr:cxnSp macro="">
        <xdr:nvCxnSpPr>
          <xdr:cNvPr id="66" name="Shape 66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CxnSpPr>
            <a:stCxn id="48" idx="2"/>
            <a:endCxn id="51" idx="0"/>
          </xdr:cNvCxnSpPr>
        </xdr:nvCxnSpPr>
        <xdr:spPr>
          <a:xfrm>
            <a:off x="5346000" y="3670463"/>
            <a:ext cx="0" cy="2190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161925</xdr:colOff>
      <xdr:row>66</xdr:row>
      <xdr:rowOff>152400</xdr:rowOff>
    </xdr:from>
    <xdr:ext cx="142875" cy="38100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pSpPr/>
      </xdr:nvGrpSpPr>
      <xdr:grpSpPr>
        <a:xfrm>
          <a:off x="2516505" y="11719560"/>
          <a:ext cx="142875" cy="38100"/>
          <a:chOff x="5274638" y="3780000"/>
          <a:chExt cx="142800" cy="0"/>
        </a:xfrm>
      </xdr:grpSpPr>
      <xdr:cxnSp macro="">
        <xdr:nvCxnSpPr>
          <xdr:cNvPr id="67" name="Shape 67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CxnSpPr>
            <a:stCxn id="51" idx="1"/>
            <a:endCxn id="52" idx="3"/>
          </xdr:cNvCxnSpPr>
        </xdr:nvCxnSpPr>
        <xdr:spPr>
          <a:xfrm rot="10800000">
            <a:off x="5274638" y="3780000"/>
            <a:ext cx="1428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123825</xdr:colOff>
      <xdr:row>68</xdr:row>
      <xdr:rowOff>133350</xdr:rowOff>
    </xdr:from>
    <xdr:ext cx="38100" cy="2286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3263265" y="12051030"/>
          <a:ext cx="38100" cy="228600"/>
          <a:chOff x="5336625" y="3665700"/>
          <a:chExt cx="18900" cy="228600"/>
        </a:xfrm>
      </xdr:grpSpPr>
      <xdr:cxnSp macro="">
        <xdr:nvCxnSpPr>
          <xdr:cNvPr id="68" name="Shape 68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CxnSpPr>
            <a:stCxn id="54" idx="0"/>
            <a:endCxn id="51" idx="2"/>
          </xdr:cNvCxnSpPr>
        </xdr:nvCxnSpPr>
        <xdr:spPr>
          <a:xfrm rot="10800000">
            <a:off x="5336625" y="3665700"/>
            <a:ext cx="18900" cy="2286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19050</xdr:colOff>
      <xdr:row>73</xdr:row>
      <xdr:rowOff>104775</xdr:rowOff>
    </xdr:from>
    <xdr:ext cx="38100" cy="390525"/>
    <xdr:grpSp>
      <xdr:nvGrpSpPr>
        <xdr:cNvPr id="9" name="Shape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1588770" y="12898755"/>
          <a:ext cx="38100" cy="390525"/>
          <a:chOff x="5346000" y="3584738"/>
          <a:chExt cx="0" cy="390525"/>
        </a:xfrm>
      </xdr:grpSpPr>
      <xdr:cxnSp macro="">
        <xdr:nvCxnSpPr>
          <xdr:cNvPr id="69" name="Shape 69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CxnSpPr/>
        </xdr:nvCxnSpPr>
        <xdr:spPr>
          <a:xfrm>
            <a:off x="5346000" y="3584738"/>
            <a:ext cx="0" cy="390525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561975</xdr:colOff>
      <xdr:row>73</xdr:row>
      <xdr:rowOff>104775</xdr:rowOff>
    </xdr:from>
    <xdr:ext cx="495300" cy="4191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2131695" y="12898755"/>
          <a:ext cx="495300" cy="419100"/>
          <a:chOff x="5107875" y="3579975"/>
          <a:chExt cx="476250" cy="400050"/>
        </a:xfrm>
      </xdr:grpSpPr>
      <xdr:cxnSp macro="">
        <xdr:nvCxnSpPr>
          <xdr:cNvPr id="70" name="Shape 70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CxnSpPr/>
        </xdr:nvCxnSpPr>
        <xdr:spPr>
          <a:xfrm rot="10800000">
            <a:off x="5107875" y="3579975"/>
            <a:ext cx="476250" cy="40005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161925</xdr:colOff>
      <xdr:row>71</xdr:row>
      <xdr:rowOff>114300</xdr:rowOff>
    </xdr:from>
    <xdr:ext cx="161925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2516505" y="12557760"/>
          <a:ext cx="161925" cy="38100"/>
          <a:chOff x="5264963" y="3780000"/>
          <a:chExt cx="162000" cy="0"/>
        </a:xfrm>
      </xdr:grpSpPr>
      <xdr:cxnSp macro="">
        <xdr:nvCxnSpPr>
          <xdr:cNvPr id="71" name="Shape 71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CxnSpPr>
            <a:stCxn id="54" idx="1"/>
            <a:endCxn id="53" idx="3"/>
          </xdr:cNvCxnSpPr>
        </xdr:nvCxnSpPr>
        <xdr:spPr>
          <a:xfrm rot="10800000">
            <a:off x="5264963" y="3780000"/>
            <a:ext cx="1620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133350</xdr:colOff>
      <xdr:row>51</xdr:row>
      <xdr:rowOff>133350</xdr:rowOff>
    </xdr:from>
    <xdr:ext cx="38100" cy="9525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4842510" y="9071610"/>
          <a:ext cx="38100" cy="952500"/>
          <a:chOff x="5346000" y="3303750"/>
          <a:chExt cx="0" cy="952500"/>
        </a:xfrm>
      </xdr:grpSpPr>
      <xdr:cxnSp macro="">
        <xdr:nvCxnSpPr>
          <xdr:cNvPr id="72" name="Shape 72">
            <a:extLst>
              <a:ext uri="{FF2B5EF4-FFF2-40B4-BE49-F238E27FC236}">
                <a16:creationId xmlns:a16="http://schemas.microsoft.com/office/drawing/2014/main" id="{00000000-0008-0000-0100-000048000000}"/>
              </a:ext>
            </a:extLst>
          </xdr:cNvPr>
          <xdr:cNvCxnSpPr>
            <a:stCxn id="49" idx="2"/>
            <a:endCxn id="50" idx="0"/>
          </xdr:cNvCxnSpPr>
        </xdr:nvCxnSpPr>
        <xdr:spPr>
          <a:xfrm>
            <a:off x="5346000" y="3303750"/>
            <a:ext cx="0" cy="9525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333375</xdr:colOff>
      <xdr:row>62</xdr:row>
      <xdr:rowOff>142875</xdr:rowOff>
    </xdr:from>
    <xdr:ext cx="752475" cy="428625"/>
    <xdr:sp macro="" textlink="">
      <xdr:nvSpPr>
        <xdr:cNvPr id="73" name="Shape 73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>
          <a:off x="4979288" y="3575213"/>
          <a:ext cx="733425" cy="409575"/>
        </a:xfrm>
        <a:custGeom>
          <a:avLst/>
          <a:gdLst/>
          <a:ahLst/>
          <a:cxnLst/>
          <a:rect l="l" t="t" r="r" b="b"/>
          <a:pathLst>
            <a:path w="728382" h="649942" extrusionOk="0">
              <a:moveTo>
                <a:pt x="0" y="649942"/>
              </a:moveTo>
              <a:lnTo>
                <a:pt x="0" y="0"/>
              </a:lnTo>
              <a:lnTo>
                <a:pt x="728382" y="0"/>
              </a:lnTo>
            </a:path>
          </a:pathLst>
        </a:custGeom>
        <a:noFill/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323850</xdr:colOff>
      <xdr:row>68</xdr:row>
      <xdr:rowOff>133350</xdr:rowOff>
    </xdr:from>
    <xdr:ext cx="38100" cy="22860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1893570" y="12051030"/>
          <a:ext cx="38100" cy="228600"/>
          <a:chOff x="5346000" y="3665700"/>
          <a:chExt cx="0" cy="228600"/>
        </a:xfrm>
      </xdr:grpSpPr>
      <xdr:cxnSp macro="">
        <xdr:nvCxnSpPr>
          <xdr:cNvPr id="74" name="Shape 74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CxnSpPr>
            <a:stCxn id="52" idx="2"/>
            <a:endCxn id="53" idx="0"/>
          </xdr:cNvCxnSpPr>
        </xdr:nvCxnSpPr>
        <xdr:spPr>
          <a:xfrm>
            <a:off x="5346000" y="3665700"/>
            <a:ext cx="0" cy="2286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0</xdr:colOff>
      <xdr:row>62</xdr:row>
      <xdr:rowOff>142875</xdr:rowOff>
    </xdr:from>
    <xdr:ext cx="1019175" cy="1466850"/>
    <xdr:sp macro="" textlink="">
      <xdr:nvSpPr>
        <xdr:cNvPr id="75" name="Shape 75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/>
      </xdr:nvSpPr>
      <xdr:spPr>
        <a:xfrm>
          <a:off x="4845938" y="3056100"/>
          <a:ext cx="1000125" cy="1447800"/>
        </a:xfrm>
        <a:custGeom>
          <a:avLst/>
          <a:gdLst/>
          <a:ahLst/>
          <a:cxnLst/>
          <a:rect l="l" t="t" r="r" b="b"/>
          <a:pathLst>
            <a:path w="1008530" h="1759323" extrusionOk="0">
              <a:moveTo>
                <a:pt x="1008530" y="0"/>
              </a:moveTo>
              <a:lnTo>
                <a:pt x="1008530" y="1759323"/>
              </a:lnTo>
              <a:lnTo>
                <a:pt x="0" y="1759323"/>
              </a:lnTo>
            </a:path>
          </a:pathLst>
        </a:custGeom>
        <a:noFill/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4</xdr:col>
      <xdr:colOff>733425</xdr:colOff>
      <xdr:row>71</xdr:row>
      <xdr:rowOff>114300</xdr:rowOff>
    </xdr:from>
    <xdr:ext cx="1619250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3872865" y="12557760"/>
          <a:ext cx="1619250" cy="38100"/>
          <a:chOff x="4536525" y="3780000"/>
          <a:chExt cx="1619100" cy="0"/>
        </a:xfrm>
      </xdr:grpSpPr>
      <xdr:cxnSp macro="">
        <xdr:nvCxnSpPr>
          <xdr:cNvPr id="76" name="Shape 76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CxnSpPr>
            <a:stCxn id="55" idx="1"/>
            <a:endCxn id="54" idx="3"/>
          </xdr:cNvCxnSpPr>
        </xdr:nvCxnSpPr>
        <xdr:spPr>
          <a:xfrm rot="10800000">
            <a:off x="4536525" y="3780000"/>
            <a:ext cx="16191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238125</xdr:colOff>
      <xdr:row>72</xdr:row>
      <xdr:rowOff>95250</xdr:rowOff>
    </xdr:from>
    <xdr:ext cx="609600" cy="581025"/>
    <xdr:sp macro="" textlink="">
      <xdr:nvSpPr>
        <xdr:cNvPr id="77" name="Shape 77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/>
      </xdr:nvSpPr>
      <xdr:spPr>
        <a:xfrm>
          <a:off x="5050725" y="3499013"/>
          <a:ext cx="590550" cy="561975"/>
        </a:xfrm>
        <a:custGeom>
          <a:avLst/>
          <a:gdLst/>
          <a:ahLst/>
          <a:cxnLst/>
          <a:rect l="l" t="t" r="r" b="b"/>
          <a:pathLst>
            <a:path w="403411" h="593912" extrusionOk="0">
              <a:moveTo>
                <a:pt x="403411" y="0"/>
              </a:moveTo>
              <a:lnTo>
                <a:pt x="0" y="0"/>
              </a:lnTo>
              <a:lnTo>
                <a:pt x="0" y="593912"/>
              </a:lnTo>
              <a:lnTo>
                <a:pt x="22411" y="593912"/>
              </a:lnTo>
            </a:path>
          </a:pathLst>
        </a:custGeom>
        <a:noFill/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628650</xdr:colOff>
      <xdr:row>73</xdr:row>
      <xdr:rowOff>95250</xdr:rowOff>
    </xdr:from>
    <xdr:ext cx="38100" cy="38100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pSpPr/>
      </xdr:nvGrpSpPr>
      <xdr:grpSpPr>
        <a:xfrm>
          <a:off x="6122670" y="12889230"/>
          <a:ext cx="38100" cy="381000"/>
          <a:chOff x="5346000" y="3589500"/>
          <a:chExt cx="0" cy="381000"/>
        </a:xfrm>
      </xdr:grpSpPr>
      <xdr:cxnSp macro="">
        <xdr:nvCxnSpPr>
          <xdr:cNvPr id="78" name="Shape 78">
            <a:extLst>
              <a:ext uri="{FF2B5EF4-FFF2-40B4-BE49-F238E27FC236}">
                <a16:creationId xmlns:a16="http://schemas.microsoft.com/office/drawing/2014/main" id="{00000000-0008-0000-0100-00004E000000}"/>
              </a:ext>
            </a:extLst>
          </xdr:cNvPr>
          <xdr:cNvCxnSpPr>
            <a:stCxn id="55" idx="2"/>
            <a:endCxn id="60" idx="0"/>
          </xdr:cNvCxnSpPr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676275</xdr:colOff>
      <xdr:row>77</xdr:row>
      <xdr:rowOff>66675</xdr:rowOff>
    </xdr:from>
    <xdr:ext cx="152400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5385435" y="13561695"/>
          <a:ext cx="152400" cy="38100"/>
          <a:chOff x="5269800" y="3780000"/>
          <a:chExt cx="152400" cy="0"/>
        </a:xfrm>
      </xdr:grpSpPr>
      <xdr:cxnSp macro="">
        <xdr:nvCxnSpPr>
          <xdr:cNvPr id="79" name="Shape 79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CxnSpPr>
            <a:stCxn id="56" idx="3"/>
            <a:endCxn id="60" idx="1"/>
          </xdr:cNvCxnSpPr>
        </xdr:nvCxnSpPr>
        <xdr:spPr>
          <a:xfrm>
            <a:off x="5269800" y="3780000"/>
            <a:ext cx="1524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76200</xdr:colOff>
      <xdr:row>77</xdr:row>
      <xdr:rowOff>57150</xdr:rowOff>
    </xdr:from>
    <xdr:ext cx="190500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4000500" y="13552170"/>
          <a:ext cx="190500" cy="38100"/>
          <a:chOff x="5250750" y="3775238"/>
          <a:chExt cx="190500" cy="9600"/>
        </a:xfrm>
      </xdr:grpSpPr>
      <xdr:cxnSp macro="">
        <xdr:nvCxnSpPr>
          <xdr:cNvPr id="80" name="Shape 80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CxnSpPr>
            <a:stCxn id="58" idx="3"/>
            <a:endCxn id="56" idx="1"/>
          </xdr:cNvCxnSpPr>
        </xdr:nvCxnSpPr>
        <xdr:spPr>
          <a:xfrm>
            <a:off x="5250750" y="3775238"/>
            <a:ext cx="190500" cy="96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704850</xdr:colOff>
      <xdr:row>77</xdr:row>
      <xdr:rowOff>57150</xdr:rowOff>
    </xdr:from>
    <xdr:ext cx="200025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2274570" y="13552170"/>
          <a:ext cx="200025" cy="38100"/>
          <a:chOff x="5245913" y="3775238"/>
          <a:chExt cx="200100" cy="9600"/>
        </a:xfrm>
      </xdr:grpSpPr>
      <xdr:cxnSp macro="">
        <xdr:nvCxnSpPr>
          <xdr:cNvPr id="81" name="Shape 81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CxnSpPr>
            <a:stCxn id="58" idx="1"/>
          </xdr:cNvCxnSpPr>
        </xdr:nvCxnSpPr>
        <xdr:spPr>
          <a:xfrm flipH="1">
            <a:off x="5245913" y="3775238"/>
            <a:ext cx="200100" cy="96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695325</xdr:colOff>
      <xdr:row>82</xdr:row>
      <xdr:rowOff>0</xdr:rowOff>
    </xdr:from>
    <xdr:ext cx="581025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pSpPr/>
      </xdr:nvGrpSpPr>
      <xdr:grpSpPr>
        <a:xfrm>
          <a:off x="2265045" y="14371320"/>
          <a:ext cx="581025" cy="38100"/>
          <a:chOff x="5055413" y="3780000"/>
          <a:chExt cx="581100" cy="0"/>
        </a:xfrm>
      </xdr:grpSpPr>
      <xdr:cxnSp macro="">
        <xdr:nvCxnSpPr>
          <xdr:cNvPr id="82" name="Shape 82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CxnSpPr>
            <a:stCxn id="59" idx="1"/>
          </xdr:cNvCxnSpPr>
        </xdr:nvCxnSpPr>
        <xdr:spPr>
          <a:xfrm rot="10800000">
            <a:off x="5055413" y="3780000"/>
            <a:ext cx="5811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76200</xdr:colOff>
      <xdr:row>73</xdr:row>
      <xdr:rowOff>76200</xdr:rowOff>
    </xdr:from>
    <xdr:ext cx="2238375" cy="400050"/>
    <xdr:sp macro="" textlink="">
      <xdr:nvSpPr>
        <xdr:cNvPr id="83" name="Shape 8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/>
      </xdr:nvSpPr>
      <xdr:spPr>
        <a:xfrm>
          <a:off x="4236338" y="3589500"/>
          <a:ext cx="2219325" cy="381000"/>
        </a:xfrm>
        <a:custGeom>
          <a:avLst/>
          <a:gdLst/>
          <a:ahLst/>
          <a:cxnLst/>
          <a:rect l="l" t="t" r="r" b="b"/>
          <a:pathLst>
            <a:path w="2218765" h="403411" extrusionOk="0">
              <a:moveTo>
                <a:pt x="0" y="0"/>
              </a:moveTo>
              <a:lnTo>
                <a:pt x="291353" y="257735"/>
              </a:lnTo>
              <a:lnTo>
                <a:pt x="2218765" y="257735"/>
              </a:lnTo>
              <a:lnTo>
                <a:pt x="2218765" y="403411"/>
              </a:lnTo>
            </a:path>
          </a:pathLst>
        </a:custGeom>
        <a:noFill/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6</xdr:col>
      <xdr:colOff>714375</xdr:colOff>
      <xdr:row>48</xdr:row>
      <xdr:rowOff>57150</xdr:rowOff>
    </xdr:from>
    <xdr:ext cx="1000125" cy="381000"/>
    <xdr:sp macro="" textlink="">
      <xdr:nvSpPr>
        <xdr:cNvPr id="84" name="Shape 84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4855463" y="3599025"/>
          <a:ext cx="981075" cy="361950"/>
        </a:xfrm>
        <a:custGeom>
          <a:avLst/>
          <a:gdLst/>
          <a:ahLst/>
          <a:cxnLst/>
          <a:rect l="l" t="t" r="r" b="b"/>
          <a:pathLst>
            <a:path w="907676" h="381000" extrusionOk="0">
              <a:moveTo>
                <a:pt x="0" y="381000"/>
              </a:moveTo>
              <a:lnTo>
                <a:pt x="907676" y="381000"/>
              </a:lnTo>
              <a:lnTo>
                <a:pt x="907676" y="0"/>
              </a:lnTo>
            </a:path>
          </a:pathLst>
        </a:custGeom>
        <a:noFill/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56</xdr:row>
      <xdr:rowOff>142875</xdr:rowOff>
    </xdr:from>
    <xdr:ext cx="2324100" cy="1104900"/>
    <xdr:sp macro="" textlink="">
      <xdr:nvSpPr>
        <xdr:cNvPr id="85" name="Shape 85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/>
      </xdr:nvSpPr>
      <xdr:spPr>
        <a:xfrm>
          <a:off x="4203000" y="3241838"/>
          <a:ext cx="2286000" cy="10763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CUARTO DE JUEGOS GIMNASIO</a:t>
          </a:r>
          <a:endParaRPr sz="1400"/>
        </a:p>
      </xdr:txBody>
    </xdr:sp>
    <xdr:clientData fLocksWithSheet="0"/>
  </xdr:oneCellAnchor>
  <xdr:oneCellAnchor>
    <xdr:from>
      <xdr:col>2</xdr:col>
      <xdr:colOff>28575</xdr:colOff>
      <xdr:row>52</xdr:row>
      <xdr:rowOff>133350</xdr:rowOff>
    </xdr:from>
    <xdr:ext cx="38100" cy="752475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1598295" y="9246870"/>
          <a:ext cx="38100" cy="752475"/>
          <a:chOff x="5346000" y="3403763"/>
          <a:chExt cx="0" cy="752400"/>
        </a:xfrm>
      </xdr:grpSpPr>
      <xdr:cxnSp macro="">
        <xdr:nvCxnSpPr>
          <xdr:cNvPr id="86" name="Shape 86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>
            <a:stCxn id="47" idx="2"/>
            <a:endCxn id="85" idx="0"/>
          </xdr:cNvCxnSpPr>
        </xdr:nvCxnSpPr>
        <xdr:spPr>
          <a:xfrm>
            <a:off x="5346000" y="3403763"/>
            <a:ext cx="0" cy="7524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23</xdr:col>
      <xdr:colOff>657225</xdr:colOff>
      <xdr:row>48</xdr:row>
      <xdr:rowOff>123825</xdr:rowOff>
    </xdr:from>
    <xdr:ext cx="8201025" cy="371475"/>
    <xdr:sp macro="" textlink="">
      <xdr:nvSpPr>
        <xdr:cNvPr id="87" name="Shape 87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/>
      </xdr:nvSpPr>
      <xdr:spPr>
        <a:xfrm>
          <a:off x="1264538" y="3608550"/>
          <a:ext cx="8162925" cy="3429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CAFETERÍA</a:t>
          </a:r>
          <a:endParaRPr sz="1400"/>
        </a:p>
      </xdr:txBody>
    </xdr:sp>
    <xdr:clientData fLocksWithSheet="0"/>
  </xdr:oneCellAnchor>
  <xdr:oneCellAnchor>
    <xdr:from>
      <xdr:col>23</xdr:col>
      <xdr:colOff>666750</xdr:colOff>
      <xdr:row>51</xdr:row>
      <xdr:rowOff>133350</xdr:rowOff>
    </xdr:from>
    <xdr:ext cx="1504950" cy="2019300"/>
    <xdr:sp macro="" textlink="">
      <xdr:nvSpPr>
        <xdr:cNvPr id="88" name="Shape 88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/>
      </xdr:nvSpPr>
      <xdr:spPr>
        <a:xfrm>
          <a:off x="4612575" y="2784638"/>
          <a:ext cx="1466850" cy="19907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JUEGOS Y RECREO AL AIRE LIBRE DE PRIMARIA</a:t>
          </a:r>
          <a:endParaRPr sz="1400"/>
        </a:p>
      </xdr:txBody>
    </xdr:sp>
    <xdr:clientData fLocksWithSheet="0"/>
  </xdr:oneCellAnchor>
  <xdr:oneCellAnchor>
    <xdr:from>
      <xdr:col>26</xdr:col>
      <xdr:colOff>142875</xdr:colOff>
      <xdr:row>51</xdr:row>
      <xdr:rowOff>133350</xdr:rowOff>
    </xdr:from>
    <xdr:ext cx="1200150" cy="2705100"/>
    <xdr:sp macro="" textlink="">
      <xdr:nvSpPr>
        <xdr:cNvPr id="89" name="Shape 89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/>
      </xdr:nvSpPr>
      <xdr:spPr>
        <a:xfrm>
          <a:off x="4764975" y="2446500"/>
          <a:ext cx="1162050" cy="26670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SERVICIOS GENERALES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CUARTOS DE USO MÚLTIPLE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AUDITORIO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CAFAETERÍA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SALA DE JUNTAS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CUARTO DE JUEGOS</a:t>
          </a:r>
          <a:endParaRPr sz="1100" b="1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28</xdr:col>
      <xdr:colOff>161925</xdr:colOff>
      <xdr:row>51</xdr:row>
      <xdr:rowOff>133350</xdr:rowOff>
    </xdr:from>
    <xdr:ext cx="4962525" cy="2019300"/>
    <xdr:sp macro="" textlink="">
      <xdr:nvSpPr>
        <xdr:cNvPr id="90" name="Shape 90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/>
      </xdr:nvSpPr>
      <xdr:spPr>
        <a:xfrm>
          <a:off x="2883788" y="2784638"/>
          <a:ext cx="4924425" cy="19907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PATIO DE SERVICIO</a:t>
          </a:r>
          <a:endParaRPr sz="1100" b="1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28</xdr:col>
      <xdr:colOff>190500</xdr:colOff>
      <xdr:row>64</xdr:row>
      <xdr:rowOff>-9525</xdr:rowOff>
    </xdr:from>
    <xdr:ext cx="4962525" cy="314325"/>
    <xdr:sp macro="" textlink="">
      <xdr:nvSpPr>
        <xdr:cNvPr id="91" name="Shape 91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/>
      </xdr:nvSpPr>
      <xdr:spPr>
        <a:xfrm>
          <a:off x="2883788" y="3641888"/>
          <a:ext cx="4924425" cy="2762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SERVICIOS GENERALES DEL EDIFICIO</a:t>
          </a:r>
          <a:endParaRPr sz="1400"/>
        </a:p>
      </xdr:txBody>
    </xdr:sp>
    <xdr:clientData fLocksWithSheet="0"/>
  </xdr:oneCellAnchor>
  <xdr:oneCellAnchor>
    <xdr:from>
      <xdr:col>26</xdr:col>
      <xdr:colOff>142875</xdr:colOff>
      <xdr:row>67</xdr:row>
      <xdr:rowOff>123825</xdr:rowOff>
    </xdr:from>
    <xdr:ext cx="1200150" cy="695325"/>
    <xdr:sp macro="" textlink="">
      <xdr:nvSpPr>
        <xdr:cNvPr id="92" name="Shape 92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/>
      </xdr:nvSpPr>
      <xdr:spPr>
        <a:xfrm>
          <a:off x="4764975" y="3451388"/>
          <a:ext cx="1162050" cy="6572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SALONES DE PRIMARIA</a:t>
          </a:r>
          <a:endParaRPr sz="1400"/>
        </a:p>
      </xdr:txBody>
    </xdr:sp>
    <xdr:clientData fLocksWithSheet="0"/>
  </xdr:oneCellAnchor>
  <xdr:oneCellAnchor>
    <xdr:from>
      <xdr:col>24</xdr:col>
      <xdr:colOff>238125</xdr:colOff>
      <xdr:row>66</xdr:row>
      <xdr:rowOff>104775</xdr:rowOff>
    </xdr:from>
    <xdr:ext cx="1200150" cy="1914525"/>
    <xdr:sp macro="" textlink="">
      <xdr:nvSpPr>
        <xdr:cNvPr id="93" name="Shape 93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/>
      </xdr:nvSpPr>
      <xdr:spPr>
        <a:xfrm>
          <a:off x="4764975" y="2841788"/>
          <a:ext cx="1162050" cy="18764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PATIO CÍVICO</a:t>
          </a:r>
          <a:endParaRPr sz="1400"/>
        </a:p>
      </xdr:txBody>
    </xdr:sp>
    <xdr:clientData fLocksWithSheet="0"/>
  </xdr:oneCellAnchor>
  <xdr:oneCellAnchor>
    <xdr:from>
      <xdr:col>24</xdr:col>
      <xdr:colOff>266700</xdr:colOff>
      <xdr:row>79</xdr:row>
      <xdr:rowOff>123825</xdr:rowOff>
    </xdr:from>
    <xdr:ext cx="1200150" cy="2295525"/>
    <xdr:sp macro="" textlink="">
      <xdr:nvSpPr>
        <xdr:cNvPr id="94" name="Shape 94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/>
      </xdr:nvSpPr>
      <xdr:spPr>
        <a:xfrm>
          <a:off x="4764975" y="2651288"/>
          <a:ext cx="1162050" cy="2257425"/>
        </a:xfrm>
        <a:prstGeom prst="roundRect">
          <a:avLst>
            <a:gd name="adj" fmla="val 16667"/>
          </a:avLst>
        </a:prstGeom>
        <a:solidFill>
          <a:srgbClr val="E1EFD8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ENTRADA Y RECEPCIÓN DE CONTROL</a:t>
          </a:r>
          <a:endParaRPr sz="1400"/>
        </a:p>
      </xdr:txBody>
    </xdr:sp>
    <xdr:clientData fLocksWithSheet="0"/>
  </xdr:oneCellAnchor>
  <xdr:oneCellAnchor>
    <xdr:from>
      <xdr:col>26</xdr:col>
      <xdr:colOff>161925</xdr:colOff>
      <xdr:row>72</xdr:row>
      <xdr:rowOff>85725</xdr:rowOff>
    </xdr:from>
    <xdr:ext cx="1200150" cy="695325"/>
    <xdr:sp macro="" textlink="">
      <xdr:nvSpPr>
        <xdr:cNvPr id="95" name="Shape 95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/>
      </xdr:nvSpPr>
      <xdr:spPr>
        <a:xfrm>
          <a:off x="4764975" y="3451388"/>
          <a:ext cx="1162050" cy="6572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BIBLIOTECA</a:t>
          </a:r>
          <a:endParaRPr sz="1400"/>
        </a:p>
      </xdr:txBody>
    </xdr:sp>
    <xdr:clientData fLocksWithSheet="0"/>
  </xdr:oneCellAnchor>
  <xdr:oneCellAnchor>
    <xdr:from>
      <xdr:col>29</xdr:col>
      <xdr:colOff>714375</xdr:colOff>
      <xdr:row>92</xdr:row>
      <xdr:rowOff>114300</xdr:rowOff>
    </xdr:from>
    <xdr:ext cx="1209675" cy="695325"/>
    <xdr:sp macro="" textlink="">
      <xdr:nvSpPr>
        <xdr:cNvPr id="96" name="Shape 96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4760213" y="3451388"/>
          <a:ext cx="1171575" cy="6572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CLASES AL AIRE LIBRE</a:t>
          </a:r>
          <a:endParaRPr sz="1400"/>
        </a:p>
      </xdr:txBody>
    </xdr:sp>
    <xdr:clientData fLocksWithSheet="0"/>
  </xdr:oneCellAnchor>
  <xdr:oneCellAnchor>
    <xdr:from>
      <xdr:col>28</xdr:col>
      <xdr:colOff>161925</xdr:colOff>
      <xdr:row>98</xdr:row>
      <xdr:rowOff>66675</xdr:rowOff>
    </xdr:from>
    <xdr:ext cx="4962525" cy="876300"/>
    <xdr:sp macro="" textlink="">
      <xdr:nvSpPr>
        <xdr:cNvPr id="97" name="Shape 97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/>
      </xdr:nvSpPr>
      <xdr:spPr>
        <a:xfrm>
          <a:off x="2883788" y="3360900"/>
          <a:ext cx="4924425" cy="8382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SALONES JARDÍN DE NIÑOS</a:t>
          </a:r>
          <a:endParaRPr sz="1400"/>
        </a:p>
      </xdr:txBody>
    </xdr:sp>
    <xdr:clientData fLocksWithSheet="0"/>
  </xdr:oneCellAnchor>
  <xdr:oneCellAnchor>
    <xdr:from>
      <xdr:col>24</xdr:col>
      <xdr:colOff>447675</xdr:colOff>
      <xdr:row>98</xdr:row>
      <xdr:rowOff>66675</xdr:rowOff>
    </xdr:from>
    <xdr:ext cx="933450" cy="1581150"/>
    <xdr:sp macro="" textlink="">
      <xdr:nvSpPr>
        <xdr:cNvPr id="98" name="Shape 98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/>
      </xdr:nvSpPr>
      <xdr:spPr>
        <a:xfrm>
          <a:off x="4898325" y="3008475"/>
          <a:ext cx="895350" cy="154305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ACCESO</a:t>
          </a:r>
          <a:endParaRPr sz="1400"/>
        </a:p>
      </xdr:txBody>
    </xdr:sp>
    <xdr:clientData fLocksWithSheet="0"/>
  </xdr:oneCellAnchor>
  <xdr:oneCellAnchor>
    <xdr:from>
      <xdr:col>26</xdr:col>
      <xdr:colOff>19050</xdr:colOff>
      <xdr:row>98</xdr:row>
      <xdr:rowOff>123825</xdr:rowOff>
    </xdr:from>
    <xdr:ext cx="1495425" cy="742950"/>
    <xdr:sp macro="" textlink="">
      <xdr:nvSpPr>
        <xdr:cNvPr id="99" name="Shape 99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/>
      </xdr:nvSpPr>
      <xdr:spPr>
        <a:xfrm>
          <a:off x="4617338" y="3422813"/>
          <a:ext cx="1457325" cy="7143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DIRECCIÓN ADMINISTRACIÓN</a:t>
          </a:r>
          <a:endParaRPr sz="1400"/>
        </a:p>
      </xdr:txBody>
    </xdr:sp>
    <xdr:clientData fLocksWithSheet="0"/>
  </xdr:oneCellAnchor>
  <xdr:oneCellAnchor>
    <xdr:from>
      <xdr:col>26</xdr:col>
      <xdr:colOff>390525</xdr:colOff>
      <xdr:row>104</xdr:row>
      <xdr:rowOff>123825</xdr:rowOff>
    </xdr:from>
    <xdr:ext cx="5981700" cy="219075"/>
    <xdr:sp macro="" textlink="">
      <xdr:nvSpPr>
        <xdr:cNvPr id="100" name="Shape 100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/>
      </xdr:nvSpPr>
      <xdr:spPr>
        <a:xfrm>
          <a:off x="2374200" y="3689513"/>
          <a:ext cx="5943600" cy="1809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ESTACIONAMIENTO</a:t>
          </a:r>
          <a:endParaRPr sz="1400"/>
        </a:p>
      </xdr:txBody>
    </xdr:sp>
    <xdr:clientData fLocksWithSheet="0"/>
  </xdr:oneCellAnchor>
  <xdr:oneCellAnchor>
    <xdr:from>
      <xdr:col>29</xdr:col>
      <xdr:colOff>714375</xdr:colOff>
      <xdr:row>98</xdr:row>
      <xdr:rowOff>66675</xdr:rowOff>
    </xdr:from>
    <xdr:ext cx="1209675" cy="876300"/>
    <xdr:sp macro="" textlink="">
      <xdr:nvSpPr>
        <xdr:cNvPr id="101" name="Shape 101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/>
      </xdr:nvSpPr>
      <xdr:spPr>
        <a:xfrm>
          <a:off x="4760213" y="3360900"/>
          <a:ext cx="1171575" cy="8382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JUEGOS AL AIRE LIBRE</a:t>
          </a:r>
          <a:endParaRPr sz="1400"/>
        </a:p>
      </xdr:txBody>
    </xdr:sp>
    <xdr:clientData fLocksWithSheet="0"/>
  </xdr:oneCellAnchor>
  <xdr:oneCellAnchor>
    <xdr:from>
      <xdr:col>30</xdr:col>
      <xdr:colOff>152400</xdr:colOff>
      <xdr:row>48</xdr:row>
      <xdr:rowOff>57150</xdr:rowOff>
    </xdr:from>
    <xdr:ext cx="990600" cy="504825"/>
    <xdr:sp macro="" textlink="">
      <xdr:nvSpPr>
        <xdr:cNvPr id="102" name="Shape 102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/>
      </xdr:nvSpPr>
      <xdr:spPr>
        <a:xfrm>
          <a:off x="4869750" y="3546638"/>
          <a:ext cx="952500" cy="4667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rgbClr val="FFC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ACCESO DE SERVICIO</a:t>
          </a:r>
          <a:endParaRPr sz="1400"/>
        </a:p>
      </xdr:txBody>
    </xdr:sp>
    <xdr:clientData fLocksWithSheet="0"/>
  </xdr:oneCellAnchor>
  <xdr:oneCellAnchor>
    <xdr:from>
      <xdr:col>26</xdr:col>
      <xdr:colOff>723900</xdr:colOff>
      <xdr:row>50</xdr:row>
      <xdr:rowOff>123825</xdr:rowOff>
    </xdr:from>
    <xdr:ext cx="38100" cy="209550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pSpPr/>
      </xdr:nvGrpSpPr>
      <xdr:grpSpPr>
        <a:xfrm>
          <a:off x="21130260" y="8886825"/>
          <a:ext cx="38100" cy="209550"/>
          <a:chOff x="5346000" y="3675225"/>
          <a:chExt cx="0" cy="209400"/>
        </a:xfrm>
      </xdr:grpSpPr>
      <xdr:cxnSp macro="">
        <xdr:nvCxnSpPr>
          <xdr:cNvPr id="103" name="Shape 103">
            <a:extLst>
              <a:ext uri="{FF2B5EF4-FFF2-40B4-BE49-F238E27FC236}">
                <a16:creationId xmlns:a16="http://schemas.microsoft.com/office/drawing/2014/main" id="{00000000-0008-0000-0100-000067000000}"/>
              </a:ext>
            </a:extLst>
          </xdr:cNvPr>
          <xdr:cNvCxnSpPr>
            <a:endCxn id="89" idx="0"/>
          </xdr:cNvCxnSpPr>
        </xdr:nvCxnSpPr>
        <xdr:spPr>
          <a:xfrm>
            <a:off x="5346000" y="3675225"/>
            <a:ext cx="0" cy="2094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24</xdr:col>
      <xdr:colOff>638175</xdr:colOff>
      <xdr:row>50</xdr:row>
      <xdr:rowOff>123825</xdr:rowOff>
    </xdr:from>
    <xdr:ext cx="38100" cy="20955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19474815" y="8886825"/>
          <a:ext cx="38100" cy="209550"/>
          <a:chOff x="5346000" y="3675375"/>
          <a:chExt cx="0" cy="209400"/>
        </a:xfrm>
      </xdr:grpSpPr>
      <xdr:cxnSp macro="">
        <xdr:nvCxnSpPr>
          <xdr:cNvPr id="104" name="Shape 104">
            <a:extLst>
              <a:ext uri="{FF2B5EF4-FFF2-40B4-BE49-F238E27FC236}">
                <a16:creationId xmlns:a16="http://schemas.microsoft.com/office/drawing/2014/main" id="{00000000-0008-0000-0100-000068000000}"/>
              </a:ext>
            </a:extLst>
          </xdr:cNvPr>
          <xdr:cNvCxnSpPr>
            <a:stCxn id="88" idx="0"/>
          </xdr:cNvCxnSpPr>
        </xdr:nvCxnSpPr>
        <xdr:spPr>
          <a:xfrm rot="10800000">
            <a:off x="5346000" y="3675375"/>
            <a:ext cx="0" cy="2094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28</xdr:col>
      <xdr:colOff>742950</xdr:colOff>
      <xdr:row>50</xdr:row>
      <xdr:rowOff>104775</xdr:rowOff>
    </xdr:from>
    <xdr:ext cx="3800475" cy="238125"/>
    <xdr:grpSp>
      <xdr:nvGrpSpPr>
        <xdr:cNvPr id="23" name="Shape 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719030" y="8867775"/>
          <a:ext cx="3800475" cy="238125"/>
          <a:chOff x="3455213" y="3670538"/>
          <a:chExt cx="3781500" cy="219000"/>
        </a:xfrm>
      </xdr:grpSpPr>
      <xdr:cxnSp macro="">
        <xdr:nvCxnSpPr>
          <xdr:cNvPr id="105" name="Shape 105">
            <a:extLst>
              <a:ext uri="{FF2B5EF4-FFF2-40B4-BE49-F238E27FC236}">
                <a16:creationId xmlns:a16="http://schemas.microsoft.com/office/drawing/2014/main" id="{00000000-0008-0000-0100-000069000000}"/>
              </a:ext>
            </a:extLst>
          </xdr:cNvPr>
          <xdr:cNvCxnSpPr>
            <a:stCxn id="90" idx="0"/>
          </xdr:cNvCxnSpPr>
        </xdr:nvCxnSpPr>
        <xdr:spPr>
          <a:xfrm rot="10800000">
            <a:off x="3455213" y="3670538"/>
            <a:ext cx="3781500" cy="2190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29</xdr:col>
      <xdr:colOff>504825</xdr:colOff>
      <xdr:row>49</xdr:row>
      <xdr:rowOff>114300</xdr:rowOff>
    </xdr:from>
    <xdr:ext cx="438150" cy="381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27136725" y="8702040"/>
          <a:ext cx="438150" cy="38100"/>
          <a:chOff x="5126925" y="3780000"/>
          <a:chExt cx="438300" cy="0"/>
        </a:xfrm>
      </xdr:grpSpPr>
      <xdr:cxnSp macro="">
        <xdr:nvCxnSpPr>
          <xdr:cNvPr id="106" name="Shape 106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CxnSpPr>
            <a:stCxn id="87" idx="3"/>
            <a:endCxn id="102" idx="1"/>
          </xdr:cNvCxnSpPr>
        </xdr:nvCxnSpPr>
        <xdr:spPr>
          <a:xfrm>
            <a:off x="5126925" y="3780000"/>
            <a:ext cx="4383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26</xdr:col>
      <xdr:colOff>723900</xdr:colOff>
      <xdr:row>66</xdr:row>
      <xdr:rowOff>104775</xdr:rowOff>
    </xdr:from>
    <xdr:ext cx="38100" cy="219075"/>
    <xdr:grpSp>
      <xdr:nvGrpSpPr>
        <xdr:cNvPr id="25" name="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21130260" y="11671935"/>
          <a:ext cx="38100" cy="219075"/>
          <a:chOff x="5346000" y="3670463"/>
          <a:chExt cx="0" cy="219000"/>
        </a:xfrm>
      </xdr:grpSpPr>
      <xdr:cxnSp macro="">
        <xdr:nvCxnSpPr>
          <xdr:cNvPr id="107" name="Shape 107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CxnSpPr>
            <a:stCxn id="89" idx="2"/>
            <a:endCxn id="92" idx="0"/>
          </xdr:cNvCxnSpPr>
        </xdr:nvCxnSpPr>
        <xdr:spPr>
          <a:xfrm>
            <a:off x="5346000" y="3670463"/>
            <a:ext cx="0" cy="2190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25</xdr:col>
      <xdr:colOff>685800</xdr:colOff>
      <xdr:row>69</xdr:row>
      <xdr:rowOff>85725</xdr:rowOff>
    </xdr:from>
    <xdr:ext cx="238125" cy="381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20307300" y="12178665"/>
          <a:ext cx="238125" cy="38100"/>
          <a:chOff x="5226863" y="3780000"/>
          <a:chExt cx="238200" cy="0"/>
        </a:xfrm>
      </xdr:grpSpPr>
      <xdr:cxnSp macro="">
        <xdr:nvCxnSpPr>
          <xdr:cNvPr id="108" name="Shape 108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CxnSpPr>
            <a:stCxn id="92" idx="1"/>
          </xdr:cNvCxnSpPr>
        </xdr:nvCxnSpPr>
        <xdr:spPr>
          <a:xfrm rot="10800000">
            <a:off x="5226863" y="3780000"/>
            <a:ext cx="2382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26</xdr:col>
      <xdr:colOff>733425</xdr:colOff>
      <xdr:row>71</xdr:row>
      <xdr:rowOff>76200</xdr:rowOff>
    </xdr:from>
    <xdr:ext cx="38100" cy="209550"/>
    <xdr:grpSp>
      <xdr:nvGrpSpPr>
        <xdr:cNvPr id="27" name="Shape 2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21139785" y="12519660"/>
          <a:ext cx="38100" cy="209550"/>
          <a:chOff x="5336625" y="3675375"/>
          <a:chExt cx="18900" cy="209400"/>
        </a:xfrm>
      </xdr:grpSpPr>
      <xdr:cxnSp macro="">
        <xdr:nvCxnSpPr>
          <xdr:cNvPr id="109" name="Shape 109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CxnSpPr>
            <a:stCxn id="95" idx="0"/>
            <a:endCxn id="92" idx="2"/>
          </xdr:cNvCxnSpPr>
        </xdr:nvCxnSpPr>
        <xdr:spPr>
          <a:xfrm rot="10800000">
            <a:off x="5336625" y="3675375"/>
            <a:ext cx="18900" cy="2094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25</xdr:col>
      <xdr:colOff>104775</xdr:colOff>
      <xdr:row>92</xdr:row>
      <xdr:rowOff>38100</xdr:rowOff>
    </xdr:from>
    <xdr:ext cx="57150" cy="1133475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19726275" y="16162020"/>
          <a:ext cx="57150" cy="1133475"/>
          <a:chOff x="5326950" y="3222788"/>
          <a:chExt cx="38100" cy="1114500"/>
        </a:xfrm>
      </xdr:grpSpPr>
      <xdr:cxnSp macro="">
        <xdr:nvCxnSpPr>
          <xdr:cNvPr id="110" name="Shape 110">
            <a:extLst>
              <a:ext uri="{FF2B5EF4-FFF2-40B4-BE49-F238E27FC236}">
                <a16:creationId xmlns:a16="http://schemas.microsoft.com/office/drawing/2014/main" id="{00000000-0008-0000-0100-00006E000000}"/>
              </a:ext>
            </a:extLst>
          </xdr:cNvPr>
          <xdr:cNvCxnSpPr>
            <a:stCxn id="94" idx="2"/>
            <a:endCxn id="98" idx="0"/>
          </xdr:cNvCxnSpPr>
        </xdr:nvCxnSpPr>
        <xdr:spPr>
          <a:xfrm>
            <a:off x="5326950" y="3222788"/>
            <a:ext cx="38100" cy="11145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25</xdr:col>
      <xdr:colOff>104775</xdr:colOff>
      <xdr:row>92</xdr:row>
      <xdr:rowOff>38100</xdr:rowOff>
    </xdr:from>
    <xdr:ext cx="1447800" cy="1190625"/>
    <xdr:grpSp>
      <xdr:nvGrpSpPr>
        <xdr:cNvPr id="29" name="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pSpPr/>
      </xdr:nvGrpSpPr>
      <xdr:grpSpPr>
        <a:xfrm>
          <a:off x="19726275" y="16162020"/>
          <a:ext cx="1447800" cy="1190625"/>
          <a:chOff x="4631775" y="3194288"/>
          <a:chExt cx="1428600" cy="1171500"/>
        </a:xfrm>
      </xdr:grpSpPr>
      <xdr:cxnSp macro="">
        <xdr:nvCxnSpPr>
          <xdr:cNvPr id="111" name="Shape 111">
            <a:extLst>
              <a:ext uri="{FF2B5EF4-FFF2-40B4-BE49-F238E27FC236}">
                <a16:creationId xmlns:a16="http://schemas.microsoft.com/office/drawing/2014/main" id="{00000000-0008-0000-0100-00006F000000}"/>
              </a:ext>
            </a:extLst>
          </xdr:cNvPr>
          <xdr:cNvCxnSpPr>
            <a:stCxn id="99" idx="0"/>
            <a:endCxn id="94" idx="2"/>
          </xdr:cNvCxnSpPr>
        </xdr:nvCxnSpPr>
        <xdr:spPr>
          <a:xfrm rot="10800000">
            <a:off x="4631775" y="3194288"/>
            <a:ext cx="1428600" cy="11715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25</xdr:col>
      <xdr:colOff>76200</xdr:colOff>
      <xdr:row>77</xdr:row>
      <xdr:rowOff>9525</xdr:rowOff>
    </xdr:from>
    <xdr:ext cx="38100" cy="4953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19697700" y="13504545"/>
          <a:ext cx="38100" cy="495300"/>
          <a:chOff x="5336475" y="3532350"/>
          <a:chExt cx="18900" cy="495300"/>
        </a:xfrm>
      </xdr:grpSpPr>
      <xdr:cxnSp macro="">
        <xdr:nvCxnSpPr>
          <xdr:cNvPr id="112" name="Shape 112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CxnSpPr>
            <a:stCxn id="93" idx="2"/>
            <a:endCxn id="94" idx="0"/>
          </xdr:cNvCxnSpPr>
        </xdr:nvCxnSpPr>
        <xdr:spPr>
          <a:xfrm>
            <a:off x="5336475" y="3532350"/>
            <a:ext cx="18900" cy="4953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25</xdr:col>
      <xdr:colOff>190500</xdr:colOff>
      <xdr:row>64</xdr:row>
      <xdr:rowOff>57150</xdr:rowOff>
    </xdr:from>
    <xdr:ext cx="752475" cy="419100"/>
    <xdr:sp macro="" textlink="">
      <xdr:nvSpPr>
        <xdr:cNvPr id="113" name="Shape 113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/>
      </xdr:nvSpPr>
      <xdr:spPr>
        <a:xfrm>
          <a:off x="4979288" y="3579975"/>
          <a:ext cx="733425" cy="400050"/>
        </a:xfrm>
        <a:custGeom>
          <a:avLst/>
          <a:gdLst/>
          <a:ahLst/>
          <a:cxnLst/>
          <a:rect l="l" t="t" r="r" b="b"/>
          <a:pathLst>
            <a:path w="728382" h="649942" extrusionOk="0">
              <a:moveTo>
                <a:pt x="0" y="649942"/>
              </a:moveTo>
              <a:lnTo>
                <a:pt x="0" y="0"/>
              </a:lnTo>
              <a:lnTo>
                <a:pt x="728382" y="0"/>
              </a:lnTo>
            </a:path>
          </a:pathLst>
        </a:custGeom>
        <a:noFill/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27</xdr:col>
      <xdr:colOff>600075</xdr:colOff>
      <xdr:row>65</xdr:row>
      <xdr:rowOff>123825</xdr:rowOff>
    </xdr:from>
    <xdr:ext cx="4791075" cy="1419225"/>
    <xdr:sp macro="" textlink="">
      <xdr:nvSpPr>
        <xdr:cNvPr id="114" name="Shape 114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/>
      </xdr:nvSpPr>
      <xdr:spPr>
        <a:xfrm>
          <a:off x="2959988" y="3079913"/>
          <a:ext cx="4772025" cy="1400175"/>
        </a:xfrm>
        <a:custGeom>
          <a:avLst/>
          <a:gdLst/>
          <a:ahLst/>
          <a:cxnLst/>
          <a:rect l="l" t="t" r="r" b="b"/>
          <a:pathLst>
            <a:path w="1008530" h="1759323" extrusionOk="0">
              <a:moveTo>
                <a:pt x="1008530" y="0"/>
              </a:moveTo>
              <a:lnTo>
                <a:pt x="1008530" y="1759323"/>
              </a:lnTo>
              <a:lnTo>
                <a:pt x="0" y="1759323"/>
              </a:lnTo>
            </a:path>
          </a:pathLst>
        </a:custGeom>
        <a:noFill/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28</xdr:col>
      <xdr:colOff>742950</xdr:colOff>
      <xdr:row>90</xdr:row>
      <xdr:rowOff>57150</xdr:rowOff>
    </xdr:from>
    <xdr:ext cx="4524375" cy="771525"/>
    <xdr:grpSp>
      <xdr:nvGrpSpPr>
        <xdr:cNvPr id="31" name="Shape 2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719030" y="15830550"/>
          <a:ext cx="4524375" cy="771525"/>
          <a:chOff x="3093263" y="3403838"/>
          <a:chExt cx="4505400" cy="752400"/>
        </a:xfrm>
      </xdr:grpSpPr>
      <xdr:cxnSp macro="">
        <xdr:nvCxnSpPr>
          <xdr:cNvPr id="115" name="Shape 115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CxnSpPr>
            <a:stCxn id="96" idx="1"/>
            <a:endCxn id="116" idx="2"/>
          </xdr:cNvCxnSpPr>
        </xdr:nvCxnSpPr>
        <xdr:spPr>
          <a:xfrm rot="10800000">
            <a:off x="3093263" y="3403838"/>
            <a:ext cx="4505400" cy="7524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29</xdr:col>
      <xdr:colOff>142875</xdr:colOff>
      <xdr:row>95</xdr:row>
      <xdr:rowOff>66675</xdr:rowOff>
    </xdr:from>
    <xdr:ext cx="600075" cy="581025"/>
    <xdr:sp macro="" textlink="">
      <xdr:nvSpPr>
        <xdr:cNvPr id="117" name="Shape 117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/>
      </xdr:nvSpPr>
      <xdr:spPr>
        <a:xfrm>
          <a:off x="5055488" y="3499013"/>
          <a:ext cx="581025" cy="561975"/>
        </a:xfrm>
        <a:custGeom>
          <a:avLst/>
          <a:gdLst/>
          <a:ahLst/>
          <a:cxnLst/>
          <a:rect l="l" t="t" r="r" b="b"/>
          <a:pathLst>
            <a:path w="403411" h="593912" extrusionOk="0">
              <a:moveTo>
                <a:pt x="403411" y="0"/>
              </a:moveTo>
              <a:lnTo>
                <a:pt x="0" y="0"/>
              </a:lnTo>
              <a:lnTo>
                <a:pt x="0" y="593912"/>
              </a:lnTo>
              <a:lnTo>
                <a:pt x="22411" y="593912"/>
              </a:lnTo>
            </a:path>
          </a:pathLst>
        </a:custGeom>
        <a:noFill/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30</xdr:col>
      <xdr:colOff>533400</xdr:colOff>
      <xdr:row>96</xdr:row>
      <xdr:rowOff>66675</xdr:rowOff>
    </xdr:from>
    <xdr:ext cx="38100" cy="3810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pSpPr/>
      </xdr:nvGrpSpPr>
      <xdr:grpSpPr>
        <a:xfrm>
          <a:off x="27950160" y="16891635"/>
          <a:ext cx="38100" cy="381000"/>
          <a:chOff x="5346000" y="3589500"/>
          <a:chExt cx="0" cy="381000"/>
        </a:xfrm>
      </xdr:grpSpPr>
      <xdr:cxnSp macro="">
        <xdr:nvCxnSpPr>
          <xdr:cNvPr id="118" name="Shape 118">
            <a:extLst>
              <a:ext uri="{FF2B5EF4-FFF2-40B4-BE49-F238E27FC236}">
                <a16:creationId xmlns:a16="http://schemas.microsoft.com/office/drawing/2014/main" id="{00000000-0008-0000-0100-000076000000}"/>
              </a:ext>
            </a:extLst>
          </xdr:cNvPr>
          <xdr:cNvCxnSpPr>
            <a:stCxn id="96" idx="2"/>
            <a:endCxn id="101" idx="0"/>
          </xdr:cNvCxnSpPr>
        </xdr:nvCxnSpPr>
        <xdr:spPr>
          <a:xfrm>
            <a:off x="5346000" y="3589500"/>
            <a:ext cx="0" cy="3810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29</xdr:col>
      <xdr:colOff>581025</xdr:colOff>
      <xdr:row>100</xdr:row>
      <xdr:rowOff>28575</xdr:rowOff>
    </xdr:from>
    <xdr:ext cx="142875" cy="38100"/>
    <xdr:grpSp>
      <xdr:nvGrpSpPr>
        <xdr:cNvPr id="33" name="Shape 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pSpPr/>
      </xdr:nvGrpSpPr>
      <xdr:grpSpPr>
        <a:xfrm>
          <a:off x="27212925" y="17554575"/>
          <a:ext cx="142875" cy="38100"/>
          <a:chOff x="5274563" y="3780000"/>
          <a:chExt cx="142800" cy="0"/>
        </a:xfrm>
      </xdr:grpSpPr>
      <xdr:cxnSp macro="">
        <xdr:nvCxnSpPr>
          <xdr:cNvPr id="119" name="Shape 119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CxnSpPr>
            <a:stCxn id="97" idx="3"/>
            <a:endCxn id="101" idx="1"/>
          </xdr:cNvCxnSpPr>
        </xdr:nvCxnSpPr>
        <xdr:spPr>
          <a:xfrm>
            <a:off x="5274563" y="3780000"/>
            <a:ext cx="1428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27</xdr:col>
      <xdr:colOff>742950</xdr:colOff>
      <xdr:row>100</xdr:row>
      <xdr:rowOff>28575</xdr:rowOff>
    </xdr:from>
    <xdr:ext cx="200025" cy="381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21934170" y="17554575"/>
          <a:ext cx="200025" cy="38100"/>
          <a:chOff x="5245988" y="3775238"/>
          <a:chExt cx="200100" cy="9600"/>
        </a:xfrm>
      </xdr:grpSpPr>
      <xdr:cxnSp macro="">
        <xdr:nvCxnSpPr>
          <xdr:cNvPr id="120" name="Shape 120">
            <a:extLst>
              <a:ext uri="{FF2B5EF4-FFF2-40B4-BE49-F238E27FC236}">
                <a16:creationId xmlns:a16="http://schemas.microsoft.com/office/drawing/2014/main" id="{00000000-0008-0000-0100-000078000000}"/>
              </a:ext>
            </a:extLst>
          </xdr:cNvPr>
          <xdr:cNvCxnSpPr>
            <a:stCxn id="99" idx="3"/>
            <a:endCxn id="97" idx="1"/>
          </xdr:cNvCxnSpPr>
        </xdr:nvCxnSpPr>
        <xdr:spPr>
          <a:xfrm>
            <a:off x="5245988" y="3775238"/>
            <a:ext cx="200100" cy="96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25</xdr:col>
      <xdr:colOff>609600</xdr:colOff>
      <xdr:row>100</xdr:row>
      <xdr:rowOff>28575</xdr:rowOff>
    </xdr:from>
    <xdr:ext cx="200025" cy="38100"/>
    <xdr:grpSp>
      <xdr:nvGrpSpPr>
        <xdr:cNvPr id="35" name="Shape 2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pSpPr/>
      </xdr:nvGrpSpPr>
      <xdr:grpSpPr>
        <a:xfrm>
          <a:off x="20231100" y="17554575"/>
          <a:ext cx="200025" cy="38100"/>
          <a:chOff x="5245913" y="3775238"/>
          <a:chExt cx="200100" cy="9600"/>
        </a:xfrm>
      </xdr:grpSpPr>
      <xdr:cxnSp macro="">
        <xdr:nvCxnSpPr>
          <xdr:cNvPr id="121" name="Shape 121">
            <a:extLst>
              <a:ext uri="{FF2B5EF4-FFF2-40B4-BE49-F238E27FC236}">
                <a16:creationId xmlns:a16="http://schemas.microsoft.com/office/drawing/2014/main" id="{00000000-0008-0000-0100-000079000000}"/>
              </a:ext>
            </a:extLst>
          </xdr:cNvPr>
          <xdr:cNvCxnSpPr>
            <a:stCxn id="99" idx="1"/>
          </xdr:cNvCxnSpPr>
        </xdr:nvCxnSpPr>
        <xdr:spPr>
          <a:xfrm flipH="1">
            <a:off x="5245913" y="3775238"/>
            <a:ext cx="200100" cy="96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25</xdr:col>
      <xdr:colOff>600075</xdr:colOff>
      <xdr:row>104</xdr:row>
      <xdr:rowOff>152400</xdr:rowOff>
    </xdr:from>
    <xdr:ext cx="581025" cy="381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20221575" y="18379440"/>
          <a:ext cx="581025" cy="38100"/>
          <a:chOff x="5055413" y="3780000"/>
          <a:chExt cx="581100" cy="0"/>
        </a:xfrm>
      </xdr:grpSpPr>
      <xdr:cxnSp macro="">
        <xdr:nvCxnSpPr>
          <xdr:cNvPr id="122" name="Shape 122">
            <a:extLst>
              <a:ext uri="{FF2B5EF4-FFF2-40B4-BE49-F238E27FC236}">
                <a16:creationId xmlns:a16="http://schemas.microsoft.com/office/drawing/2014/main" id="{00000000-0008-0000-0100-00007A000000}"/>
              </a:ext>
            </a:extLst>
          </xdr:cNvPr>
          <xdr:cNvCxnSpPr>
            <a:stCxn id="100" idx="1"/>
          </xdr:cNvCxnSpPr>
        </xdr:nvCxnSpPr>
        <xdr:spPr>
          <a:xfrm rot="10800000">
            <a:off x="5055413" y="3780000"/>
            <a:ext cx="5811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29</xdr:col>
      <xdr:colOff>571500</xdr:colOff>
      <xdr:row>51</xdr:row>
      <xdr:rowOff>0</xdr:rowOff>
    </xdr:from>
    <xdr:ext cx="1000125" cy="381000"/>
    <xdr:sp macro="" textlink="">
      <xdr:nvSpPr>
        <xdr:cNvPr id="123" name="Shape 123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/>
      </xdr:nvSpPr>
      <xdr:spPr>
        <a:xfrm>
          <a:off x="4855463" y="3599025"/>
          <a:ext cx="981075" cy="361950"/>
        </a:xfrm>
        <a:custGeom>
          <a:avLst/>
          <a:gdLst/>
          <a:ahLst/>
          <a:cxnLst/>
          <a:rect l="l" t="t" r="r" b="b"/>
          <a:pathLst>
            <a:path w="907676" h="381000" extrusionOk="0">
              <a:moveTo>
                <a:pt x="0" y="381000"/>
              </a:moveTo>
              <a:lnTo>
                <a:pt x="907676" y="381000"/>
              </a:lnTo>
              <a:lnTo>
                <a:pt x="907676" y="0"/>
              </a:lnTo>
            </a:path>
          </a:pathLst>
        </a:custGeom>
        <a:noFill/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23</xdr:col>
      <xdr:colOff>666750</xdr:colOff>
      <xdr:row>62</xdr:row>
      <xdr:rowOff>133350</xdr:rowOff>
    </xdr:from>
    <xdr:ext cx="1504950" cy="161925"/>
    <xdr:sp macro="" textlink="">
      <xdr:nvSpPr>
        <xdr:cNvPr id="124" name="Shape 124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/>
      </xdr:nvSpPr>
      <xdr:spPr>
        <a:xfrm>
          <a:off x="4612575" y="3718088"/>
          <a:ext cx="1466850" cy="1238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CUARTO DE JUEGOS GIMNASIO</a:t>
          </a:r>
          <a:endParaRPr sz="1400"/>
        </a:p>
      </xdr:txBody>
    </xdr:sp>
    <xdr:clientData fLocksWithSheet="0"/>
  </xdr:oneCellAnchor>
  <xdr:oneCellAnchor>
    <xdr:from>
      <xdr:col>21</xdr:col>
      <xdr:colOff>342900</xdr:colOff>
      <xdr:row>79</xdr:row>
      <xdr:rowOff>85725</xdr:rowOff>
    </xdr:from>
    <xdr:ext cx="1524000" cy="361950"/>
    <xdr:sp macro="" textlink="">
      <xdr:nvSpPr>
        <xdr:cNvPr id="125" name="Shape 125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/>
      </xdr:nvSpPr>
      <xdr:spPr>
        <a:xfrm>
          <a:off x="4598288" y="3613313"/>
          <a:ext cx="1495425" cy="3333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ZONA DEPORTIVA</a:t>
          </a:r>
          <a:endParaRPr sz="1400"/>
        </a:p>
      </xdr:txBody>
    </xdr:sp>
    <xdr:clientData fLocksWithSheet="0"/>
  </xdr:oneCellAnchor>
  <xdr:oneCellAnchor>
    <xdr:from>
      <xdr:col>21</xdr:col>
      <xdr:colOff>571500</xdr:colOff>
      <xdr:row>74</xdr:row>
      <xdr:rowOff>95250</xdr:rowOff>
    </xdr:from>
    <xdr:ext cx="1085850" cy="361950"/>
    <xdr:sp macro="" textlink="">
      <xdr:nvSpPr>
        <xdr:cNvPr id="126" name="Shape 126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/>
      </xdr:nvSpPr>
      <xdr:spPr>
        <a:xfrm>
          <a:off x="4822125" y="3613313"/>
          <a:ext cx="1047750" cy="3333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TALLERES</a:t>
          </a:r>
          <a:endParaRPr sz="1400"/>
        </a:p>
      </xdr:txBody>
    </xdr:sp>
    <xdr:clientData fLocksWithSheet="0"/>
  </xdr:oneCellAnchor>
  <xdr:oneCellAnchor>
    <xdr:from>
      <xdr:col>21</xdr:col>
      <xdr:colOff>571500</xdr:colOff>
      <xdr:row>70</xdr:row>
      <xdr:rowOff>76200</xdr:rowOff>
    </xdr:from>
    <xdr:ext cx="1085850" cy="533400"/>
    <xdr:sp macro="" textlink="">
      <xdr:nvSpPr>
        <xdr:cNvPr id="127" name="Shape 127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/>
      </xdr:nvSpPr>
      <xdr:spPr>
        <a:xfrm>
          <a:off x="4822125" y="3532350"/>
          <a:ext cx="1047750" cy="4953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AULAS DE SECUNDARIA</a:t>
          </a:r>
          <a:endParaRPr sz="1400"/>
        </a:p>
      </xdr:txBody>
    </xdr:sp>
    <xdr:clientData fLocksWithSheet="0"/>
  </xdr:oneCellAnchor>
  <xdr:oneCellAnchor>
    <xdr:from>
      <xdr:col>21</xdr:col>
      <xdr:colOff>342900</xdr:colOff>
      <xdr:row>67</xdr:row>
      <xdr:rowOff>28575</xdr:rowOff>
    </xdr:from>
    <xdr:ext cx="1495425" cy="361950"/>
    <xdr:sp macro="" textlink="">
      <xdr:nvSpPr>
        <xdr:cNvPr id="128" name="Shape 128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/>
      </xdr:nvSpPr>
      <xdr:spPr>
        <a:xfrm>
          <a:off x="4617338" y="3613313"/>
          <a:ext cx="1457325" cy="3333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LABORATORIOS</a:t>
          </a:r>
          <a:endParaRPr sz="1400"/>
        </a:p>
      </xdr:txBody>
    </xdr:sp>
    <xdr:clientData fLocksWithSheet="0"/>
  </xdr:oneCellAnchor>
  <xdr:oneCellAnchor>
    <xdr:from>
      <xdr:col>30</xdr:col>
      <xdr:colOff>114300</xdr:colOff>
      <xdr:row>63</xdr:row>
      <xdr:rowOff>9525</xdr:rowOff>
    </xdr:from>
    <xdr:ext cx="1076325" cy="152400"/>
    <xdr:sp macro="" textlink="">
      <xdr:nvSpPr>
        <xdr:cNvPr id="129" name="Shape 129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/>
      </xdr:nvSpPr>
      <xdr:spPr>
        <a:xfrm>
          <a:off x="4826888" y="3722850"/>
          <a:ext cx="1038225" cy="1143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CONSERJE</a:t>
          </a:r>
          <a:endParaRPr sz="1400"/>
        </a:p>
      </xdr:txBody>
    </xdr:sp>
    <xdr:clientData fLocksWithSheet="0"/>
  </xdr:oneCellAnchor>
  <xdr:oneCellAnchor>
    <xdr:from>
      <xdr:col>30</xdr:col>
      <xdr:colOff>114300</xdr:colOff>
      <xdr:row>65</xdr:row>
      <xdr:rowOff>19050</xdr:rowOff>
    </xdr:from>
    <xdr:ext cx="1076325" cy="361950"/>
    <xdr:sp macro="" textlink="">
      <xdr:nvSpPr>
        <xdr:cNvPr id="130" name="Shape 130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/>
      </xdr:nvSpPr>
      <xdr:spPr>
        <a:xfrm>
          <a:off x="4826888" y="3613313"/>
          <a:ext cx="1038225" cy="3333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COMEDOR</a:t>
          </a:r>
          <a:endParaRPr sz="1400"/>
        </a:p>
      </xdr:txBody>
    </xdr:sp>
    <xdr:clientData fLocksWithSheet="0"/>
  </xdr:oneCellAnchor>
  <xdr:oneCellAnchor>
    <xdr:from>
      <xdr:col>30</xdr:col>
      <xdr:colOff>114300</xdr:colOff>
      <xdr:row>68</xdr:row>
      <xdr:rowOff>19050</xdr:rowOff>
    </xdr:from>
    <xdr:ext cx="1076325" cy="885825"/>
    <xdr:sp macro="" textlink="">
      <xdr:nvSpPr>
        <xdr:cNvPr id="131" name="Shape 131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/>
      </xdr:nvSpPr>
      <xdr:spPr>
        <a:xfrm>
          <a:off x="4826888" y="3356138"/>
          <a:ext cx="1038225" cy="8477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CUARTO DE MÁQUINA Y BODEGA GENERAL</a:t>
          </a:r>
          <a:endParaRPr sz="1400"/>
        </a:p>
      </xdr:txBody>
    </xdr:sp>
    <xdr:clientData fLocksWithSheet="0"/>
  </xdr:oneCellAnchor>
  <xdr:oneCellAnchor>
    <xdr:from>
      <xdr:col>30</xdr:col>
      <xdr:colOff>114300</xdr:colOff>
      <xdr:row>74</xdr:row>
      <xdr:rowOff>-9525</xdr:rowOff>
    </xdr:from>
    <xdr:ext cx="1076325" cy="561975"/>
    <xdr:sp macro="" textlink="">
      <xdr:nvSpPr>
        <xdr:cNvPr id="132" name="Shape 132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/>
      </xdr:nvSpPr>
      <xdr:spPr>
        <a:xfrm>
          <a:off x="4826888" y="3518063"/>
          <a:ext cx="1038225" cy="5238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CONSEJO ESTUDIANTIL</a:t>
          </a:r>
          <a:endParaRPr sz="1400"/>
        </a:p>
      </xdr:txBody>
    </xdr:sp>
    <xdr:clientData fLocksWithSheet="0"/>
  </xdr:oneCellAnchor>
  <xdr:oneCellAnchor>
    <xdr:from>
      <xdr:col>28</xdr:col>
      <xdr:colOff>342900</xdr:colOff>
      <xdr:row>72</xdr:row>
      <xdr:rowOff>57150</xdr:rowOff>
    </xdr:from>
    <xdr:ext cx="4838700" cy="495300"/>
    <xdr:sp macro="" textlink="">
      <xdr:nvSpPr>
        <xdr:cNvPr id="133" name="Shape 133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/>
      </xdr:nvSpPr>
      <xdr:spPr>
        <a:xfrm>
          <a:off x="2945700" y="3551400"/>
          <a:ext cx="4800600" cy="4572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TÓPICO</a:t>
          </a:r>
          <a:endParaRPr sz="1400"/>
        </a:p>
      </xdr:txBody>
    </xdr:sp>
    <xdr:clientData fLocksWithSheet="0"/>
  </xdr:oneCellAnchor>
  <xdr:oneCellAnchor>
    <xdr:from>
      <xdr:col>22</xdr:col>
      <xdr:colOff>323850</xdr:colOff>
      <xdr:row>76</xdr:row>
      <xdr:rowOff>85725</xdr:rowOff>
    </xdr:from>
    <xdr:ext cx="38100" cy="561975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17590770" y="13405485"/>
          <a:ext cx="38100" cy="561975"/>
          <a:chOff x="5346000" y="3499088"/>
          <a:chExt cx="0" cy="561900"/>
        </a:xfrm>
      </xdr:grpSpPr>
      <xdr:cxnSp macro="">
        <xdr:nvCxnSpPr>
          <xdr:cNvPr id="134" name="Shape 134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CxnSpPr>
            <a:stCxn id="125" idx="0"/>
            <a:endCxn id="126" idx="2"/>
          </xdr:cNvCxnSpPr>
        </xdr:nvCxnSpPr>
        <xdr:spPr>
          <a:xfrm rot="10800000">
            <a:off x="5346000" y="3499088"/>
            <a:ext cx="0" cy="5619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22</xdr:col>
      <xdr:colOff>314325</xdr:colOff>
      <xdr:row>69</xdr:row>
      <xdr:rowOff>19050</xdr:rowOff>
    </xdr:from>
    <xdr:ext cx="38100" cy="257175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17581245" y="12111990"/>
          <a:ext cx="38100" cy="257175"/>
          <a:chOff x="5341163" y="3651488"/>
          <a:chExt cx="9600" cy="257100"/>
        </a:xfrm>
      </xdr:grpSpPr>
      <xdr:cxnSp macro="">
        <xdr:nvCxnSpPr>
          <xdr:cNvPr id="135" name="Shape 135">
            <a:extLst>
              <a:ext uri="{FF2B5EF4-FFF2-40B4-BE49-F238E27FC236}">
                <a16:creationId xmlns:a16="http://schemas.microsoft.com/office/drawing/2014/main" id="{00000000-0008-0000-0100-000087000000}"/>
              </a:ext>
            </a:extLst>
          </xdr:cNvPr>
          <xdr:cNvCxnSpPr>
            <a:stCxn id="127" idx="0"/>
            <a:endCxn id="128" idx="2"/>
          </xdr:cNvCxnSpPr>
        </xdr:nvCxnSpPr>
        <xdr:spPr>
          <a:xfrm rot="10800000">
            <a:off x="5341163" y="3651488"/>
            <a:ext cx="9600" cy="2571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22</xdr:col>
      <xdr:colOff>323850</xdr:colOff>
      <xdr:row>73</xdr:row>
      <xdr:rowOff>47625</xdr:rowOff>
    </xdr:from>
    <xdr:ext cx="38100" cy="247650"/>
    <xdr:grpSp>
      <xdr:nvGrpSpPr>
        <xdr:cNvPr id="39" name="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pSpPr/>
      </xdr:nvGrpSpPr>
      <xdr:grpSpPr>
        <a:xfrm>
          <a:off x="17590770" y="12841605"/>
          <a:ext cx="38100" cy="247650"/>
          <a:chOff x="5346000" y="3656175"/>
          <a:chExt cx="0" cy="247500"/>
        </a:xfrm>
      </xdr:grpSpPr>
      <xdr:cxnSp macro="">
        <xdr:nvCxnSpPr>
          <xdr:cNvPr id="136" name="Shape 136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CxnSpPr>
            <a:stCxn id="127" idx="2"/>
            <a:endCxn id="126" idx="0"/>
          </xdr:cNvCxnSpPr>
        </xdr:nvCxnSpPr>
        <xdr:spPr>
          <a:xfrm>
            <a:off x="5346000" y="3656175"/>
            <a:ext cx="0" cy="2475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25</xdr:col>
      <xdr:colOff>104775</xdr:colOff>
      <xdr:row>92</xdr:row>
      <xdr:rowOff>47625</xdr:rowOff>
    </xdr:from>
    <xdr:ext cx="6715125" cy="112395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pSpPr/>
      </xdr:nvGrpSpPr>
      <xdr:grpSpPr>
        <a:xfrm>
          <a:off x="19726275" y="16171545"/>
          <a:ext cx="6715125" cy="1123950"/>
          <a:chOff x="1993200" y="3222788"/>
          <a:chExt cx="6705600" cy="1114500"/>
        </a:xfrm>
      </xdr:grpSpPr>
      <xdr:cxnSp macro="">
        <xdr:nvCxnSpPr>
          <xdr:cNvPr id="137" name="Shape 137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CxnSpPr>
            <a:stCxn id="94" idx="2"/>
            <a:endCxn id="97" idx="0"/>
          </xdr:cNvCxnSpPr>
        </xdr:nvCxnSpPr>
        <xdr:spPr>
          <a:xfrm>
            <a:off x="1993200" y="3222788"/>
            <a:ext cx="6705600" cy="111450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28</xdr:col>
      <xdr:colOff>180975</xdr:colOff>
      <xdr:row>80</xdr:row>
      <xdr:rowOff>133350</xdr:rowOff>
    </xdr:from>
    <xdr:ext cx="4905375" cy="1762125"/>
    <xdr:sp macro="" textlink="">
      <xdr:nvSpPr>
        <xdr:cNvPr id="116" name="Shape 116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/>
      </xdr:nvSpPr>
      <xdr:spPr>
        <a:xfrm>
          <a:off x="2912363" y="2917988"/>
          <a:ext cx="4867275" cy="17240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CIRCULACIONES A CUBIERTO Y PATIO DE RECREO</a:t>
          </a:r>
          <a:endParaRPr sz="1100" b="1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27</xdr:col>
      <xdr:colOff>0</xdr:colOff>
      <xdr:row>76</xdr:row>
      <xdr:rowOff>28575</xdr:rowOff>
    </xdr:from>
    <xdr:ext cx="1514475" cy="847725"/>
    <xdr:grpSp>
      <xdr:nvGrpSpPr>
        <xdr:cNvPr id="41" name="Shape 2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pSpPr/>
      </xdr:nvGrpSpPr>
      <xdr:grpSpPr>
        <a:xfrm>
          <a:off x="21191220" y="13348335"/>
          <a:ext cx="1514475" cy="847725"/>
          <a:chOff x="4593525" y="3360900"/>
          <a:chExt cx="1504800" cy="838200"/>
        </a:xfrm>
      </xdr:grpSpPr>
      <xdr:cxnSp macro="">
        <xdr:nvCxnSpPr>
          <xdr:cNvPr id="138" name="Shape 138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CxnSpPr>
            <a:stCxn id="95" idx="2"/>
            <a:endCxn id="116" idx="0"/>
          </xdr:cNvCxnSpPr>
        </xdr:nvCxnSpPr>
        <xdr:spPr>
          <a:xfrm>
            <a:off x="4593525" y="3360900"/>
            <a:ext cx="1504800" cy="83820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23</xdr:col>
      <xdr:colOff>104775</xdr:colOff>
      <xdr:row>71</xdr:row>
      <xdr:rowOff>123825</xdr:rowOff>
    </xdr:from>
    <xdr:ext cx="914400" cy="381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pSpPr/>
      </xdr:nvGrpSpPr>
      <xdr:grpSpPr>
        <a:xfrm>
          <a:off x="18156555" y="12567285"/>
          <a:ext cx="914400" cy="38100"/>
          <a:chOff x="4888800" y="3770625"/>
          <a:chExt cx="914400" cy="18900"/>
        </a:xfrm>
      </xdr:grpSpPr>
      <xdr:cxnSp macro="">
        <xdr:nvCxnSpPr>
          <xdr:cNvPr id="139" name="Shape 139">
            <a:extLst>
              <a:ext uri="{FF2B5EF4-FFF2-40B4-BE49-F238E27FC236}">
                <a16:creationId xmlns:a16="http://schemas.microsoft.com/office/drawing/2014/main" id="{00000000-0008-0000-0100-00008B000000}"/>
              </a:ext>
            </a:extLst>
          </xdr:cNvPr>
          <xdr:cNvCxnSpPr>
            <a:stCxn id="127" idx="3"/>
            <a:endCxn id="93" idx="1"/>
          </xdr:cNvCxnSpPr>
        </xdr:nvCxnSpPr>
        <xdr:spPr>
          <a:xfrm rot="10800000" flipH="1">
            <a:off x="4888800" y="3770625"/>
            <a:ext cx="914400" cy="1890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11</xdr:col>
      <xdr:colOff>400050</xdr:colOff>
      <xdr:row>48</xdr:row>
      <xdr:rowOff>123825</xdr:rowOff>
    </xdr:from>
    <xdr:ext cx="4438650" cy="371475"/>
    <xdr:sp macro="" textlink="">
      <xdr:nvSpPr>
        <xdr:cNvPr id="140" name="Shape 140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/>
      </xdr:nvSpPr>
      <xdr:spPr>
        <a:xfrm>
          <a:off x="3145725" y="3608550"/>
          <a:ext cx="4400550" cy="3429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CAFETERÍA</a:t>
          </a:r>
          <a:endParaRPr sz="1400"/>
        </a:p>
      </xdr:txBody>
    </xdr:sp>
    <xdr:clientData fLocksWithSheet="0"/>
  </xdr:oneCellAnchor>
  <xdr:oneCellAnchor>
    <xdr:from>
      <xdr:col>11</xdr:col>
      <xdr:colOff>409575</xdr:colOff>
      <xdr:row>51</xdr:row>
      <xdr:rowOff>133350</xdr:rowOff>
    </xdr:from>
    <xdr:ext cx="1504950" cy="2019300"/>
    <xdr:sp macro="" textlink="">
      <xdr:nvSpPr>
        <xdr:cNvPr id="141" name="Shape 141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/>
      </xdr:nvSpPr>
      <xdr:spPr>
        <a:xfrm>
          <a:off x="4612575" y="2784638"/>
          <a:ext cx="1466850" cy="19907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JUEGOS Y RECREO AL AIRE LIBRE DE PRIMARIA</a:t>
          </a:r>
          <a:endParaRPr sz="1400"/>
        </a:p>
      </xdr:txBody>
    </xdr:sp>
    <xdr:clientData fLocksWithSheet="0"/>
  </xdr:oneCellAnchor>
  <xdr:oneCellAnchor>
    <xdr:from>
      <xdr:col>13</xdr:col>
      <xdr:colOff>638175</xdr:colOff>
      <xdr:row>51</xdr:row>
      <xdr:rowOff>133350</xdr:rowOff>
    </xdr:from>
    <xdr:ext cx="1209675" cy="2705100"/>
    <xdr:sp macro="" textlink="">
      <xdr:nvSpPr>
        <xdr:cNvPr id="142" name="Shape 142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/>
      </xdr:nvSpPr>
      <xdr:spPr>
        <a:xfrm>
          <a:off x="4760213" y="2446500"/>
          <a:ext cx="1171575" cy="26670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SERVICIOS GENERALES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CUARTOS DE USO MÚLTIPLE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AUDITORIO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CAFAETERÍA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SALA DE JUNTAS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CUARTO DE JUEGOS</a:t>
          </a:r>
          <a:endParaRPr sz="1100" b="1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15</xdr:col>
      <xdr:colOff>657225</xdr:colOff>
      <xdr:row>51</xdr:row>
      <xdr:rowOff>133350</xdr:rowOff>
    </xdr:from>
    <xdr:ext cx="1209675" cy="2019300"/>
    <xdr:sp macro="" textlink="">
      <xdr:nvSpPr>
        <xdr:cNvPr id="143" name="Shape 143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/>
      </xdr:nvSpPr>
      <xdr:spPr>
        <a:xfrm>
          <a:off x="4760213" y="2784638"/>
          <a:ext cx="1171575" cy="19907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PATIO DE SERVICIO</a:t>
          </a:r>
          <a:endParaRPr sz="1100" b="1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15</xdr:col>
      <xdr:colOff>657225</xdr:colOff>
      <xdr:row>62</xdr:row>
      <xdr:rowOff>133350</xdr:rowOff>
    </xdr:from>
    <xdr:ext cx="1209675" cy="314325"/>
    <xdr:sp macro="" textlink="">
      <xdr:nvSpPr>
        <xdr:cNvPr id="144" name="Shape 144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/>
      </xdr:nvSpPr>
      <xdr:spPr>
        <a:xfrm>
          <a:off x="4760213" y="3641888"/>
          <a:ext cx="1171575" cy="2762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SERVICIOS GENERALES DEL EDIFICIO</a:t>
          </a:r>
          <a:endParaRPr sz="1400"/>
        </a:p>
      </xdr:txBody>
    </xdr:sp>
    <xdr:clientData fLocksWithSheet="0"/>
  </xdr:oneCellAnchor>
  <xdr:oneCellAnchor>
    <xdr:from>
      <xdr:col>13</xdr:col>
      <xdr:colOff>638175</xdr:colOff>
      <xdr:row>67</xdr:row>
      <xdr:rowOff>123825</xdr:rowOff>
    </xdr:from>
    <xdr:ext cx="1209675" cy="695325"/>
    <xdr:sp macro="" textlink="">
      <xdr:nvSpPr>
        <xdr:cNvPr id="145" name="Shape 145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/>
      </xdr:nvSpPr>
      <xdr:spPr>
        <a:xfrm>
          <a:off x="4760213" y="3451388"/>
          <a:ext cx="1171575" cy="6572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SALONES DE PRIMARIA</a:t>
          </a:r>
          <a:endParaRPr sz="1400"/>
        </a:p>
      </xdr:txBody>
    </xdr:sp>
    <xdr:clientData fLocksWithSheet="0"/>
  </xdr:oneCellAnchor>
  <xdr:oneCellAnchor>
    <xdr:from>
      <xdr:col>12</xdr:col>
      <xdr:colOff>-9525</xdr:colOff>
      <xdr:row>66</xdr:row>
      <xdr:rowOff>104775</xdr:rowOff>
    </xdr:from>
    <xdr:ext cx="1200150" cy="1914525"/>
    <xdr:sp macro="" textlink="">
      <xdr:nvSpPr>
        <xdr:cNvPr id="146" name="Shape 146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/>
      </xdr:nvSpPr>
      <xdr:spPr>
        <a:xfrm>
          <a:off x="4764975" y="2841788"/>
          <a:ext cx="1162050" cy="18764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PATIO CÍVICO</a:t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79</xdr:row>
      <xdr:rowOff>123825</xdr:rowOff>
    </xdr:from>
    <xdr:ext cx="1200150" cy="2295525"/>
    <xdr:sp macro="" textlink="">
      <xdr:nvSpPr>
        <xdr:cNvPr id="147" name="Shape 147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/>
      </xdr:nvSpPr>
      <xdr:spPr>
        <a:xfrm>
          <a:off x="4764975" y="2651288"/>
          <a:ext cx="1162050" cy="2257425"/>
        </a:xfrm>
        <a:prstGeom prst="roundRect">
          <a:avLst>
            <a:gd name="adj" fmla="val 16667"/>
          </a:avLst>
        </a:prstGeom>
        <a:solidFill>
          <a:srgbClr val="E1EFD8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ENTRADA Y RECEPCIÓN DE CONTROL</a:t>
          </a:r>
          <a:endParaRPr sz="1400"/>
        </a:p>
      </xdr:txBody>
    </xdr:sp>
    <xdr:clientData fLocksWithSheet="0"/>
  </xdr:oneCellAnchor>
  <xdr:oneCellAnchor>
    <xdr:from>
      <xdr:col>13</xdr:col>
      <xdr:colOff>657225</xdr:colOff>
      <xdr:row>72</xdr:row>
      <xdr:rowOff>85725</xdr:rowOff>
    </xdr:from>
    <xdr:ext cx="1209675" cy="695325"/>
    <xdr:sp macro="" textlink="">
      <xdr:nvSpPr>
        <xdr:cNvPr id="148" name="Shape 148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/>
      </xdr:nvSpPr>
      <xdr:spPr>
        <a:xfrm>
          <a:off x="4760213" y="3451388"/>
          <a:ext cx="1171575" cy="6572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BIBLIOTECA</a:t>
          </a:r>
          <a:endParaRPr sz="1400"/>
        </a:p>
      </xdr:txBody>
    </xdr:sp>
    <xdr:clientData fLocksWithSheet="0"/>
  </xdr:oneCellAnchor>
  <xdr:oneCellAnchor>
    <xdr:from>
      <xdr:col>18</xdr:col>
      <xdr:colOff>342900</xdr:colOff>
      <xdr:row>82</xdr:row>
      <xdr:rowOff>47625</xdr:rowOff>
    </xdr:from>
    <xdr:ext cx="933450" cy="1857375"/>
    <xdr:sp macro="" textlink="">
      <xdr:nvSpPr>
        <xdr:cNvPr id="149" name="Shape 149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/>
      </xdr:nvSpPr>
      <xdr:spPr>
        <a:xfrm>
          <a:off x="4898325" y="2870363"/>
          <a:ext cx="895350" cy="18192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ACCESO</a:t>
          </a:r>
          <a:endParaRPr sz="1400"/>
        </a:p>
      </xdr:txBody>
    </xdr:sp>
    <xdr:clientData fLocksWithSheet="0"/>
  </xdr:oneCellAnchor>
  <xdr:oneCellAnchor>
    <xdr:from>
      <xdr:col>15</xdr:col>
      <xdr:colOff>0</xdr:colOff>
      <xdr:row>85</xdr:row>
      <xdr:rowOff>57150</xdr:rowOff>
    </xdr:from>
    <xdr:ext cx="1495425" cy="742950"/>
    <xdr:sp macro="" textlink="">
      <xdr:nvSpPr>
        <xdr:cNvPr id="150" name="Shape 150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/>
      </xdr:nvSpPr>
      <xdr:spPr>
        <a:xfrm>
          <a:off x="4617338" y="3422813"/>
          <a:ext cx="1457325" cy="7143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DIRECCIÓN ADMINISTRACIÓN</a:t>
          </a:r>
          <a:endParaRPr sz="1400"/>
        </a:p>
      </xdr:txBody>
    </xdr:sp>
    <xdr:clientData fLocksWithSheet="0"/>
  </xdr:oneCellAnchor>
  <xdr:oneCellAnchor>
    <xdr:from>
      <xdr:col>15</xdr:col>
      <xdr:colOff>38100</xdr:colOff>
      <xdr:row>90</xdr:row>
      <xdr:rowOff>152400</xdr:rowOff>
    </xdr:from>
    <xdr:ext cx="2209800" cy="219075"/>
    <xdr:sp macro="" textlink="">
      <xdr:nvSpPr>
        <xdr:cNvPr id="151" name="Shape 151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/>
      </xdr:nvSpPr>
      <xdr:spPr>
        <a:xfrm>
          <a:off x="4260150" y="3689513"/>
          <a:ext cx="2171700" cy="1809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ESTACIONAMIENTO</a:t>
          </a:r>
          <a:endParaRPr sz="1400"/>
        </a:p>
      </xdr:txBody>
    </xdr:sp>
    <xdr:clientData fLocksWithSheet="0"/>
  </xdr:oneCellAnchor>
  <xdr:oneCellAnchor>
    <xdr:from>
      <xdr:col>17</xdr:col>
      <xdr:colOff>657225</xdr:colOff>
      <xdr:row>48</xdr:row>
      <xdr:rowOff>57150</xdr:rowOff>
    </xdr:from>
    <xdr:ext cx="1000125" cy="504825"/>
    <xdr:sp macro="" textlink="">
      <xdr:nvSpPr>
        <xdr:cNvPr id="152" name="Shape 152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/>
      </xdr:nvSpPr>
      <xdr:spPr>
        <a:xfrm>
          <a:off x="4864988" y="3546638"/>
          <a:ext cx="962025" cy="4667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rgbClr val="FFC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ACCESO DE SERVICIO</a:t>
          </a:r>
          <a:endParaRPr sz="1400"/>
        </a:p>
      </xdr:txBody>
    </xdr:sp>
    <xdr:clientData fLocksWithSheet="0"/>
  </xdr:oneCellAnchor>
  <xdr:oneCellAnchor>
    <xdr:from>
      <xdr:col>14</xdr:col>
      <xdr:colOff>457200</xdr:colOff>
      <xdr:row>50</xdr:row>
      <xdr:rowOff>123825</xdr:rowOff>
    </xdr:from>
    <xdr:ext cx="38100" cy="209550"/>
    <xdr:grpSp>
      <xdr:nvGrpSpPr>
        <xdr:cNvPr id="43" name="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pSpPr/>
      </xdr:nvGrpSpPr>
      <xdr:grpSpPr>
        <a:xfrm>
          <a:off x="11445240" y="8886825"/>
          <a:ext cx="38100" cy="209550"/>
          <a:chOff x="5346000" y="3675225"/>
          <a:chExt cx="0" cy="209400"/>
        </a:xfrm>
      </xdr:grpSpPr>
      <xdr:cxnSp macro="">
        <xdr:nvCxnSpPr>
          <xdr:cNvPr id="153" name="Shape 153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CxnSpPr>
            <a:endCxn id="142" idx="0"/>
          </xdr:cNvCxnSpPr>
        </xdr:nvCxnSpPr>
        <xdr:spPr>
          <a:xfrm>
            <a:off x="5346000" y="3675225"/>
            <a:ext cx="0" cy="2094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12</xdr:col>
      <xdr:colOff>371475</xdr:colOff>
      <xdr:row>50</xdr:row>
      <xdr:rowOff>123825</xdr:rowOff>
    </xdr:from>
    <xdr:ext cx="38100" cy="20955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pSpPr/>
      </xdr:nvGrpSpPr>
      <xdr:grpSpPr>
        <a:xfrm>
          <a:off x="9789795" y="8886825"/>
          <a:ext cx="38100" cy="209550"/>
          <a:chOff x="5346000" y="3675375"/>
          <a:chExt cx="0" cy="209400"/>
        </a:xfrm>
      </xdr:grpSpPr>
      <xdr:cxnSp macro="">
        <xdr:nvCxnSpPr>
          <xdr:cNvPr id="154" name="Shape 154"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CxnSpPr>
            <a:stCxn id="141" idx="0"/>
          </xdr:cNvCxnSpPr>
        </xdr:nvCxnSpPr>
        <xdr:spPr>
          <a:xfrm rot="10800000">
            <a:off x="5346000" y="3675375"/>
            <a:ext cx="0" cy="2094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16</xdr:col>
      <xdr:colOff>476250</xdr:colOff>
      <xdr:row>50</xdr:row>
      <xdr:rowOff>114300</xdr:rowOff>
    </xdr:from>
    <xdr:ext cx="38100" cy="219075"/>
    <xdr:grpSp>
      <xdr:nvGrpSpPr>
        <xdr:cNvPr id="45" name="Shape 2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13034010" y="8877300"/>
          <a:ext cx="38100" cy="219075"/>
          <a:chOff x="5341163" y="3670538"/>
          <a:chExt cx="9600" cy="219000"/>
        </a:xfrm>
      </xdr:grpSpPr>
      <xdr:cxnSp macro="">
        <xdr:nvCxnSpPr>
          <xdr:cNvPr id="155" name="Shape 155">
            <a:extLst>
              <a:ext uri="{FF2B5EF4-FFF2-40B4-BE49-F238E27FC236}">
                <a16:creationId xmlns:a16="http://schemas.microsoft.com/office/drawing/2014/main" id="{00000000-0008-0000-0100-00009B000000}"/>
              </a:ext>
            </a:extLst>
          </xdr:cNvPr>
          <xdr:cNvCxnSpPr>
            <a:stCxn id="143" idx="0"/>
          </xdr:cNvCxnSpPr>
        </xdr:nvCxnSpPr>
        <xdr:spPr>
          <a:xfrm rot="10800000">
            <a:off x="5341163" y="3670538"/>
            <a:ext cx="9600" cy="2190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17</xdr:col>
      <xdr:colOff>238125</xdr:colOff>
      <xdr:row>49</xdr:row>
      <xdr:rowOff>114300</xdr:rowOff>
    </xdr:from>
    <xdr:ext cx="428625" cy="38100"/>
    <xdr:grpSp>
      <xdr:nvGrpSpPr>
        <xdr:cNvPr id="156" name="Shape 2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GrpSpPr/>
      </xdr:nvGrpSpPr>
      <xdr:grpSpPr>
        <a:xfrm>
          <a:off x="13580745" y="8702040"/>
          <a:ext cx="428625" cy="38100"/>
          <a:chOff x="5131688" y="3780000"/>
          <a:chExt cx="428700" cy="0"/>
        </a:xfrm>
      </xdr:grpSpPr>
      <xdr:cxnSp macro="">
        <xdr:nvCxnSpPr>
          <xdr:cNvPr id="157" name="Shape 156">
            <a:extLst>
              <a:ext uri="{FF2B5EF4-FFF2-40B4-BE49-F238E27FC236}">
                <a16:creationId xmlns:a16="http://schemas.microsoft.com/office/drawing/2014/main" id="{00000000-0008-0000-0100-00009D000000}"/>
              </a:ext>
            </a:extLst>
          </xdr:cNvPr>
          <xdr:cNvCxnSpPr>
            <a:stCxn id="140" idx="3"/>
            <a:endCxn id="152" idx="1"/>
          </xdr:cNvCxnSpPr>
        </xdr:nvCxnSpPr>
        <xdr:spPr>
          <a:xfrm>
            <a:off x="5131688" y="3780000"/>
            <a:ext cx="4287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14</xdr:col>
      <xdr:colOff>466725</xdr:colOff>
      <xdr:row>66</xdr:row>
      <xdr:rowOff>104775</xdr:rowOff>
    </xdr:from>
    <xdr:ext cx="38100" cy="219075"/>
    <xdr:grpSp>
      <xdr:nvGrpSpPr>
        <xdr:cNvPr id="158" name="Shape 2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GrpSpPr/>
      </xdr:nvGrpSpPr>
      <xdr:grpSpPr>
        <a:xfrm>
          <a:off x="11454765" y="11671935"/>
          <a:ext cx="38100" cy="219075"/>
          <a:chOff x="5346000" y="3670463"/>
          <a:chExt cx="0" cy="219000"/>
        </a:xfrm>
      </xdr:grpSpPr>
      <xdr:cxnSp macro="">
        <xdr:nvCxnSpPr>
          <xdr:cNvPr id="159" name="Shape 157">
            <a:extLst>
              <a:ext uri="{FF2B5EF4-FFF2-40B4-BE49-F238E27FC236}">
                <a16:creationId xmlns:a16="http://schemas.microsoft.com/office/drawing/2014/main" id="{00000000-0008-0000-0100-00009F000000}"/>
              </a:ext>
            </a:extLst>
          </xdr:cNvPr>
          <xdr:cNvCxnSpPr>
            <a:stCxn id="142" idx="2"/>
            <a:endCxn id="145" idx="0"/>
          </xdr:cNvCxnSpPr>
        </xdr:nvCxnSpPr>
        <xdr:spPr>
          <a:xfrm>
            <a:off x="5346000" y="3670463"/>
            <a:ext cx="0" cy="2190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13</xdr:col>
      <xdr:colOff>438150</xdr:colOff>
      <xdr:row>69</xdr:row>
      <xdr:rowOff>85725</xdr:rowOff>
    </xdr:from>
    <xdr:ext cx="219075" cy="38100"/>
    <xdr:grpSp>
      <xdr:nvGrpSpPr>
        <xdr:cNvPr id="160" name="Shape 2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GrpSpPr/>
      </xdr:nvGrpSpPr>
      <xdr:grpSpPr>
        <a:xfrm>
          <a:off x="10641330" y="12178665"/>
          <a:ext cx="219075" cy="38100"/>
          <a:chOff x="5236538" y="3780000"/>
          <a:chExt cx="219000" cy="0"/>
        </a:xfrm>
      </xdr:grpSpPr>
      <xdr:cxnSp macro="">
        <xdr:nvCxnSpPr>
          <xdr:cNvPr id="161" name="Shape 158">
            <a:extLst>
              <a:ext uri="{FF2B5EF4-FFF2-40B4-BE49-F238E27FC236}">
                <a16:creationId xmlns:a16="http://schemas.microsoft.com/office/drawing/2014/main" id="{00000000-0008-0000-0100-0000A1000000}"/>
              </a:ext>
            </a:extLst>
          </xdr:cNvPr>
          <xdr:cNvCxnSpPr>
            <a:stCxn id="145" idx="1"/>
          </xdr:cNvCxnSpPr>
        </xdr:nvCxnSpPr>
        <xdr:spPr>
          <a:xfrm rot="10800000">
            <a:off x="5236538" y="3780000"/>
            <a:ext cx="2190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14</xdr:col>
      <xdr:colOff>476250</xdr:colOff>
      <xdr:row>71</xdr:row>
      <xdr:rowOff>76200</xdr:rowOff>
    </xdr:from>
    <xdr:ext cx="38100" cy="209550"/>
    <xdr:grpSp>
      <xdr:nvGrpSpPr>
        <xdr:cNvPr id="162" name="Shape 2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11464290" y="12519660"/>
          <a:ext cx="38100" cy="209550"/>
          <a:chOff x="5336625" y="3675375"/>
          <a:chExt cx="18900" cy="209400"/>
        </a:xfrm>
      </xdr:grpSpPr>
      <xdr:cxnSp macro="">
        <xdr:nvCxnSpPr>
          <xdr:cNvPr id="163" name="Shape 159">
            <a:extLst>
              <a:ext uri="{FF2B5EF4-FFF2-40B4-BE49-F238E27FC236}">
                <a16:creationId xmlns:a16="http://schemas.microsoft.com/office/drawing/2014/main" id="{00000000-0008-0000-0100-0000A3000000}"/>
              </a:ext>
            </a:extLst>
          </xdr:cNvPr>
          <xdr:cNvCxnSpPr>
            <a:stCxn id="148" idx="0"/>
            <a:endCxn id="145" idx="2"/>
          </xdr:cNvCxnSpPr>
        </xdr:nvCxnSpPr>
        <xdr:spPr>
          <a:xfrm rot="10800000">
            <a:off x="5336625" y="3675375"/>
            <a:ext cx="18900" cy="2094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16</xdr:col>
      <xdr:colOff>704850</xdr:colOff>
      <xdr:row>87</xdr:row>
      <xdr:rowOff>47625</xdr:rowOff>
    </xdr:from>
    <xdr:ext cx="1181100" cy="38100"/>
    <xdr:grpSp>
      <xdr:nvGrpSpPr>
        <xdr:cNvPr id="164" name="Shape 2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GrpSpPr/>
      </xdr:nvGrpSpPr>
      <xdr:grpSpPr>
        <a:xfrm>
          <a:off x="13262610" y="15295245"/>
          <a:ext cx="1181100" cy="38100"/>
          <a:chOff x="4755450" y="3780000"/>
          <a:chExt cx="1181100" cy="0"/>
        </a:xfrm>
      </xdr:grpSpPr>
      <xdr:cxnSp macro="">
        <xdr:nvCxnSpPr>
          <xdr:cNvPr id="165" name="Shape 160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CxnSpPr>
            <a:stCxn id="150" idx="3"/>
            <a:endCxn id="149" idx="1"/>
          </xdr:cNvCxnSpPr>
        </xdr:nvCxnSpPr>
        <xdr:spPr>
          <a:xfrm>
            <a:off x="4755450" y="3780000"/>
            <a:ext cx="11811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13</xdr:col>
      <xdr:colOff>438150</xdr:colOff>
      <xdr:row>83</xdr:row>
      <xdr:rowOff>142875</xdr:rowOff>
    </xdr:from>
    <xdr:ext cx="3752850" cy="38100"/>
    <xdr:grpSp>
      <xdr:nvGrpSpPr>
        <xdr:cNvPr id="166" name="Shape 2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GrpSpPr/>
      </xdr:nvGrpSpPr>
      <xdr:grpSpPr>
        <a:xfrm>
          <a:off x="10641330" y="14689455"/>
          <a:ext cx="3752850" cy="38100"/>
          <a:chOff x="3469575" y="3770475"/>
          <a:chExt cx="3752850" cy="19050"/>
        </a:xfrm>
      </xdr:grpSpPr>
      <xdr:cxnSp macro="">
        <xdr:nvCxnSpPr>
          <xdr:cNvPr id="167" name="Shape 161">
            <a:extLst>
              <a:ext uri="{FF2B5EF4-FFF2-40B4-BE49-F238E27FC236}">
                <a16:creationId xmlns:a16="http://schemas.microsoft.com/office/drawing/2014/main" id="{00000000-0008-0000-0100-0000A7000000}"/>
              </a:ext>
            </a:extLst>
          </xdr:cNvPr>
          <xdr:cNvCxnSpPr/>
        </xdr:nvCxnSpPr>
        <xdr:spPr>
          <a:xfrm flipH="1">
            <a:off x="3469575" y="3770475"/>
            <a:ext cx="3752850" cy="1905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12</xdr:col>
      <xdr:colOff>571500</xdr:colOff>
      <xdr:row>77</xdr:row>
      <xdr:rowOff>9525</xdr:rowOff>
    </xdr:from>
    <xdr:ext cx="38100" cy="495300"/>
    <xdr:grpSp>
      <xdr:nvGrpSpPr>
        <xdr:cNvPr id="168" name="Shape 2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GrpSpPr/>
      </xdr:nvGrpSpPr>
      <xdr:grpSpPr>
        <a:xfrm>
          <a:off x="9989820" y="13504545"/>
          <a:ext cx="38100" cy="495300"/>
          <a:chOff x="5341238" y="3532350"/>
          <a:chExt cx="9600" cy="495300"/>
        </a:xfrm>
      </xdr:grpSpPr>
      <xdr:cxnSp macro="">
        <xdr:nvCxnSpPr>
          <xdr:cNvPr id="169" name="Shape 162">
            <a:extLst>
              <a:ext uri="{FF2B5EF4-FFF2-40B4-BE49-F238E27FC236}">
                <a16:creationId xmlns:a16="http://schemas.microsoft.com/office/drawing/2014/main" id="{00000000-0008-0000-0100-0000A9000000}"/>
              </a:ext>
            </a:extLst>
          </xdr:cNvPr>
          <xdr:cNvCxnSpPr>
            <a:stCxn id="146" idx="2"/>
            <a:endCxn id="147" idx="0"/>
          </xdr:cNvCxnSpPr>
        </xdr:nvCxnSpPr>
        <xdr:spPr>
          <a:xfrm>
            <a:off x="5341238" y="3532350"/>
            <a:ext cx="9600" cy="4953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12</xdr:col>
      <xdr:colOff>685800</xdr:colOff>
      <xdr:row>65</xdr:row>
      <xdr:rowOff>19050</xdr:rowOff>
    </xdr:from>
    <xdr:ext cx="752475" cy="276225"/>
    <xdr:sp macro="" textlink="">
      <xdr:nvSpPr>
        <xdr:cNvPr id="170" name="Shape 163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/>
      </xdr:nvSpPr>
      <xdr:spPr>
        <a:xfrm>
          <a:off x="4979288" y="3651413"/>
          <a:ext cx="733425" cy="257175"/>
        </a:xfrm>
        <a:custGeom>
          <a:avLst/>
          <a:gdLst/>
          <a:ahLst/>
          <a:cxnLst/>
          <a:rect l="l" t="t" r="r" b="b"/>
          <a:pathLst>
            <a:path w="728382" h="649942" extrusionOk="0">
              <a:moveTo>
                <a:pt x="0" y="649942"/>
              </a:moveTo>
              <a:lnTo>
                <a:pt x="0" y="0"/>
              </a:lnTo>
              <a:lnTo>
                <a:pt x="728382" y="0"/>
              </a:lnTo>
            </a:path>
          </a:pathLst>
        </a:custGeom>
        <a:noFill/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342900</xdr:colOff>
      <xdr:row>64</xdr:row>
      <xdr:rowOff>38100</xdr:rowOff>
    </xdr:from>
    <xdr:ext cx="1019175" cy="1666875"/>
    <xdr:sp macro="" textlink="">
      <xdr:nvSpPr>
        <xdr:cNvPr id="171" name="Shape 164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/>
      </xdr:nvSpPr>
      <xdr:spPr>
        <a:xfrm>
          <a:off x="4845938" y="2956088"/>
          <a:ext cx="1000125" cy="1647825"/>
        </a:xfrm>
        <a:custGeom>
          <a:avLst/>
          <a:gdLst/>
          <a:ahLst/>
          <a:cxnLst/>
          <a:rect l="l" t="t" r="r" b="b"/>
          <a:pathLst>
            <a:path w="1008530" h="1759323" extrusionOk="0">
              <a:moveTo>
                <a:pt x="1008530" y="0"/>
              </a:moveTo>
              <a:lnTo>
                <a:pt x="1008530" y="1759323"/>
              </a:lnTo>
              <a:lnTo>
                <a:pt x="0" y="1759323"/>
              </a:lnTo>
            </a:path>
          </a:pathLst>
        </a:custGeom>
        <a:noFill/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17</xdr:col>
      <xdr:colOff>695325</xdr:colOff>
      <xdr:row>91</xdr:row>
      <xdr:rowOff>104775</xdr:rowOff>
    </xdr:from>
    <xdr:ext cx="438150" cy="38100"/>
    <xdr:grpSp>
      <xdr:nvGrpSpPr>
        <xdr:cNvPr id="172" name="Shape 2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GrpSpPr/>
      </xdr:nvGrpSpPr>
      <xdr:grpSpPr>
        <a:xfrm>
          <a:off x="14037945" y="16053435"/>
          <a:ext cx="438150" cy="38100"/>
          <a:chOff x="5126925" y="3780000"/>
          <a:chExt cx="438150" cy="0"/>
        </a:xfrm>
      </xdr:grpSpPr>
      <xdr:cxnSp macro="">
        <xdr:nvCxnSpPr>
          <xdr:cNvPr id="173" name="Shape 165">
            <a:extLst>
              <a:ext uri="{FF2B5EF4-FFF2-40B4-BE49-F238E27FC236}">
                <a16:creationId xmlns:a16="http://schemas.microsoft.com/office/drawing/2014/main" id="{00000000-0008-0000-0100-0000AD000000}"/>
              </a:ext>
            </a:extLst>
          </xdr:cNvPr>
          <xdr:cNvCxnSpPr/>
        </xdr:nvCxnSpPr>
        <xdr:spPr>
          <a:xfrm rot="10800000">
            <a:off x="5126925" y="3780000"/>
            <a:ext cx="43815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17</xdr:col>
      <xdr:colOff>304800</xdr:colOff>
      <xdr:row>51</xdr:row>
      <xdr:rowOff>0</xdr:rowOff>
    </xdr:from>
    <xdr:ext cx="990600" cy="381000"/>
    <xdr:sp macro="" textlink="">
      <xdr:nvSpPr>
        <xdr:cNvPr id="174" name="Shape 16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/>
      </xdr:nvSpPr>
      <xdr:spPr>
        <a:xfrm>
          <a:off x="4860225" y="3599025"/>
          <a:ext cx="971550" cy="361950"/>
        </a:xfrm>
        <a:custGeom>
          <a:avLst/>
          <a:gdLst/>
          <a:ahLst/>
          <a:cxnLst/>
          <a:rect l="l" t="t" r="r" b="b"/>
          <a:pathLst>
            <a:path w="907676" h="381000" extrusionOk="0">
              <a:moveTo>
                <a:pt x="0" y="381000"/>
              </a:moveTo>
              <a:lnTo>
                <a:pt x="907676" y="381000"/>
              </a:lnTo>
              <a:lnTo>
                <a:pt x="907676" y="0"/>
              </a:lnTo>
            </a:path>
          </a:pathLst>
        </a:custGeom>
        <a:noFill/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409575</xdr:colOff>
      <xdr:row>62</xdr:row>
      <xdr:rowOff>133350</xdr:rowOff>
    </xdr:from>
    <xdr:ext cx="1504950" cy="161925"/>
    <xdr:sp macro="" textlink="">
      <xdr:nvSpPr>
        <xdr:cNvPr id="175" name="Shape 16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/>
      </xdr:nvSpPr>
      <xdr:spPr>
        <a:xfrm>
          <a:off x="4612575" y="3718088"/>
          <a:ext cx="1466850" cy="1238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CUARTO DE JUEGOS GIMNASIO</a:t>
          </a:r>
          <a:endParaRPr sz="1400"/>
        </a:p>
      </xdr:txBody>
    </xdr:sp>
    <xdr:clientData fLocksWithSheet="0"/>
  </xdr:oneCellAnchor>
  <xdr:oneCellAnchor>
    <xdr:from>
      <xdr:col>9</xdr:col>
      <xdr:colOff>85725</xdr:colOff>
      <xdr:row>79</xdr:row>
      <xdr:rowOff>85725</xdr:rowOff>
    </xdr:from>
    <xdr:ext cx="1524000" cy="361950"/>
    <xdr:sp macro="" textlink="">
      <xdr:nvSpPr>
        <xdr:cNvPr id="176" name="Shape 16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/>
      </xdr:nvSpPr>
      <xdr:spPr>
        <a:xfrm>
          <a:off x="4598288" y="3613313"/>
          <a:ext cx="1495425" cy="3333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ZONA DEPORTIVA</a:t>
          </a:r>
          <a:endParaRPr sz="1400"/>
        </a:p>
      </xdr:txBody>
    </xdr:sp>
    <xdr:clientData fLocksWithSheet="0"/>
  </xdr:oneCellAnchor>
  <xdr:oneCellAnchor>
    <xdr:from>
      <xdr:col>9</xdr:col>
      <xdr:colOff>304800</xdr:colOff>
      <xdr:row>74</xdr:row>
      <xdr:rowOff>104775</xdr:rowOff>
    </xdr:from>
    <xdr:ext cx="1076325" cy="361950"/>
    <xdr:sp macro="" textlink="">
      <xdr:nvSpPr>
        <xdr:cNvPr id="177" name="Shape 16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/>
      </xdr:nvSpPr>
      <xdr:spPr>
        <a:xfrm>
          <a:off x="4826888" y="3613313"/>
          <a:ext cx="1038225" cy="3333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TALLERES</a:t>
          </a:r>
          <a:endParaRPr sz="1400"/>
        </a:p>
      </xdr:txBody>
    </xdr:sp>
    <xdr:clientData fLocksWithSheet="0"/>
  </xdr:oneCellAnchor>
  <xdr:oneCellAnchor>
    <xdr:from>
      <xdr:col>9</xdr:col>
      <xdr:colOff>304800</xdr:colOff>
      <xdr:row>70</xdr:row>
      <xdr:rowOff>19050</xdr:rowOff>
    </xdr:from>
    <xdr:ext cx="1076325" cy="657225"/>
    <xdr:sp macro="" textlink="">
      <xdr:nvSpPr>
        <xdr:cNvPr id="178" name="Shape 17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/>
      </xdr:nvSpPr>
      <xdr:spPr>
        <a:xfrm>
          <a:off x="4826888" y="3470438"/>
          <a:ext cx="1038225" cy="6191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AULAS DE SECUNDARIA</a:t>
          </a:r>
          <a:endParaRPr sz="1400"/>
        </a:p>
      </xdr:txBody>
    </xdr:sp>
    <xdr:clientData fLocksWithSheet="0"/>
  </xdr:oneCellAnchor>
  <xdr:oneCellAnchor>
    <xdr:from>
      <xdr:col>9</xdr:col>
      <xdr:colOff>76200</xdr:colOff>
      <xdr:row>67</xdr:row>
      <xdr:rowOff>28575</xdr:rowOff>
    </xdr:from>
    <xdr:ext cx="1495425" cy="361950"/>
    <xdr:sp macro="" textlink="">
      <xdr:nvSpPr>
        <xdr:cNvPr id="179" name="Shape 17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/>
      </xdr:nvSpPr>
      <xdr:spPr>
        <a:xfrm>
          <a:off x="4617338" y="3613313"/>
          <a:ext cx="1457325" cy="3333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LABORATORIOS</a:t>
          </a:r>
          <a:endParaRPr sz="1400"/>
        </a:p>
      </xdr:txBody>
    </xdr:sp>
    <xdr:clientData fLocksWithSheet="0"/>
  </xdr:oneCellAnchor>
  <xdr:oneCellAnchor>
    <xdr:from>
      <xdr:col>18</xdr:col>
      <xdr:colOff>257175</xdr:colOff>
      <xdr:row>62</xdr:row>
      <xdr:rowOff>133350</xdr:rowOff>
    </xdr:from>
    <xdr:ext cx="1076325" cy="152400"/>
    <xdr:sp macro="" textlink="">
      <xdr:nvSpPr>
        <xdr:cNvPr id="180" name="Shape 17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/>
      </xdr:nvSpPr>
      <xdr:spPr>
        <a:xfrm>
          <a:off x="4826888" y="3722850"/>
          <a:ext cx="1038225" cy="1143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CONSERJE</a:t>
          </a:r>
          <a:endParaRPr sz="1400"/>
        </a:p>
      </xdr:txBody>
    </xdr:sp>
    <xdr:clientData fLocksWithSheet="0"/>
  </xdr:oneCellAnchor>
  <xdr:oneCellAnchor>
    <xdr:from>
      <xdr:col>18</xdr:col>
      <xdr:colOff>257175</xdr:colOff>
      <xdr:row>64</xdr:row>
      <xdr:rowOff>142875</xdr:rowOff>
    </xdr:from>
    <xdr:ext cx="1076325" cy="361950"/>
    <xdr:sp macro="" textlink="">
      <xdr:nvSpPr>
        <xdr:cNvPr id="181" name="Shape 17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/>
      </xdr:nvSpPr>
      <xdr:spPr>
        <a:xfrm>
          <a:off x="4826888" y="3613313"/>
          <a:ext cx="1038225" cy="3333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COMEDOR</a:t>
          </a:r>
          <a:endParaRPr sz="1400"/>
        </a:p>
      </xdr:txBody>
    </xdr:sp>
    <xdr:clientData fLocksWithSheet="0"/>
  </xdr:oneCellAnchor>
  <xdr:oneCellAnchor>
    <xdr:from>
      <xdr:col>18</xdr:col>
      <xdr:colOff>257175</xdr:colOff>
      <xdr:row>67</xdr:row>
      <xdr:rowOff>142875</xdr:rowOff>
    </xdr:from>
    <xdr:ext cx="1076325" cy="885825"/>
    <xdr:sp macro="" textlink="">
      <xdr:nvSpPr>
        <xdr:cNvPr id="182" name="Shape 17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/>
      </xdr:nvSpPr>
      <xdr:spPr>
        <a:xfrm>
          <a:off x="4826888" y="3356138"/>
          <a:ext cx="1038225" cy="8477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CUARTO DE MÁQUINA Y BODEGA GENERAL</a:t>
          </a:r>
          <a:endParaRPr sz="1400"/>
        </a:p>
      </xdr:txBody>
    </xdr:sp>
    <xdr:clientData fLocksWithSheet="0"/>
  </xdr:oneCellAnchor>
  <xdr:oneCellAnchor>
    <xdr:from>
      <xdr:col>18</xdr:col>
      <xdr:colOff>257175</xdr:colOff>
      <xdr:row>73</xdr:row>
      <xdr:rowOff>104775</xdr:rowOff>
    </xdr:from>
    <xdr:ext cx="1076325" cy="552450"/>
    <xdr:sp macro="" textlink="">
      <xdr:nvSpPr>
        <xdr:cNvPr id="183" name="Shape 17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/>
      </xdr:nvSpPr>
      <xdr:spPr>
        <a:xfrm>
          <a:off x="4826888" y="3518063"/>
          <a:ext cx="1038225" cy="5238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CONSEJO ESTUDIANTIL</a:t>
          </a:r>
          <a:endParaRPr sz="1400"/>
        </a:p>
      </xdr:txBody>
    </xdr:sp>
    <xdr:clientData fLocksWithSheet="0"/>
  </xdr:oneCellAnchor>
  <xdr:oneCellAnchor>
    <xdr:from>
      <xdr:col>16</xdr:col>
      <xdr:colOff>76200</xdr:colOff>
      <xdr:row>72</xdr:row>
      <xdr:rowOff>0</xdr:rowOff>
    </xdr:from>
    <xdr:ext cx="1076325" cy="495300"/>
    <xdr:sp macro="" textlink="">
      <xdr:nvSpPr>
        <xdr:cNvPr id="184" name="Shape 17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/>
      </xdr:nvSpPr>
      <xdr:spPr>
        <a:xfrm>
          <a:off x="4826888" y="3551400"/>
          <a:ext cx="1038225" cy="4572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TÓPICO</a:t>
          </a:r>
          <a:endParaRPr sz="1400"/>
        </a:p>
      </xdr:txBody>
    </xdr:sp>
    <xdr:clientData fLocksWithSheet="0"/>
  </xdr:oneCellAnchor>
  <xdr:oneCellAnchor>
    <xdr:from>
      <xdr:col>10</xdr:col>
      <xdr:colOff>66675</xdr:colOff>
      <xdr:row>76</xdr:row>
      <xdr:rowOff>85725</xdr:rowOff>
    </xdr:from>
    <xdr:ext cx="38100" cy="561975"/>
    <xdr:grpSp>
      <xdr:nvGrpSpPr>
        <xdr:cNvPr id="185" name="Shape 2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GrpSpPr/>
      </xdr:nvGrpSpPr>
      <xdr:grpSpPr>
        <a:xfrm>
          <a:off x="7915275" y="13405485"/>
          <a:ext cx="38100" cy="561975"/>
          <a:chOff x="5346000" y="3499088"/>
          <a:chExt cx="0" cy="561900"/>
        </a:xfrm>
      </xdr:grpSpPr>
      <xdr:cxnSp macro="">
        <xdr:nvCxnSpPr>
          <xdr:cNvPr id="186" name="Shape 177">
            <a:extLst>
              <a:ext uri="{FF2B5EF4-FFF2-40B4-BE49-F238E27FC236}">
                <a16:creationId xmlns:a16="http://schemas.microsoft.com/office/drawing/2014/main" id="{00000000-0008-0000-0100-0000BA000000}"/>
              </a:ext>
            </a:extLst>
          </xdr:cNvPr>
          <xdr:cNvCxnSpPr>
            <a:stCxn id="168" idx="0"/>
            <a:endCxn id="169" idx="2"/>
          </xdr:cNvCxnSpPr>
        </xdr:nvCxnSpPr>
        <xdr:spPr>
          <a:xfrm rot="10800000">
            <a:off x="5346000" y="3499088"/>
            <a:ext cx="0" cy="5619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10</xdr:col>
      <xdr:colOff>47625</xdr:colOff>
      <xdr:row>69</xdr:row>
      <xdr:rowOff>9525</xdr:rowOff>
    </xdr:from>
    <xdr:ext cx="38100" cy="200025"/>
    <xdr:grpSp>
      <xdr:nvGrpSpPr>
        <xdr:cNvPr id="187" name="Shape 2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GrpSpPr/>
      </xdr:nvGrpSpPr>
      <xdr:grpSpPr>
        <a:xfrm>
          <a:off x="7896225" y="12102465"/>
          <a:ext cx="38100" cy="200025"/>
          <a:chOff x="5341163" y="3679913"/>
          <a:chExt cx="9600" cy="200100"/>
        </a:xfrm>
      </xdr:grpSpPr>
      <xdr:cxnSp macro="">
        <xdr:nvCxnSpPr>
          <xdr:cNvPr id="188" name="Shape 178">
            <a:extLst>
              <a:ext uri="{FF2B5EF4-FFF2-40B4-BE49-F238E27FC236}">
                <a16:creationId xmlns:a16="http://schemas.microsoft.com/office/drawing/2014/main" id="{00000000-0008-0000-0100-0000BC000000}"/>
              </a:ext>
            </a:extLst>
          </xdr:cNvPr>
          <xdr:cNvCxnSpPr>
            <a:stCxn id="170" idx="0"/>
            <a:endCxn id="171" idx="2"/>
          </xdr:cNvCxnSpPr>
        </xdr:nvCxnSpPr>
        <xdr:spPr>
          <a:xfrm rot="10800000">
            <a:off x="5341163" y="3679913"/>
            <a:ext cx="9600" cy="2001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10</xdr:col>
      <xdr:colOff>57150</xdr:colOff>
      <xdr:row>73</xdr:row>
      <xdr:rowOff>114300</xdr:rowOff>
    </xdr:from>
    <xdr:ext cx="38100" cy="180975"/>
    <xdr:grpSp>
      <xdr:nvGrpSpPr>
        <xdr:cNvPr id="189" name="Shape 2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GrpSpPr/>
      </xdr:nvGrpSpPr>
      <xdr:grpSpPr>
        <a:xfrm>
          <a:off x="7905750" y="12908280"/>
          <a:ext cx="38100" cy="180975"/>
          <a:chOff x="5346000" y="3689513"/>
          <a:chExt cx="0" cy="180900"/>
        </a:xfrm>
      </xdr:grpSpPr>
      <xdr:cxnSp macro="">
        <xdr:nvCxnSpPr>
          <xdr:cNvPr id="190" name="Shape 179">
            <a:extLst>
              <a:ext uri="{FF2B5EF4-FFF2-40B4-BE49-F238E27FC236}">
                <a16:creationId xmlns:a16="http://schemas.microsoft.com/office/drawing/2014/main" id="{00000000-0008-0000-0100-0000BE000000}"/>
              </a:ext>
            </a:extLst>
          </xdr:cNvPr>
          <xdr:cNvCxnSpPr>
            <a:stCxn id="170" idx="2"/>
            <a:endCxn id="169" idx="0"/>
          </xdr:cNvCxnSpPr>
        </xdr:nvCxnSpPr>
        <xdr:spPr>
          <a:xfrm>
            <a:off x="5346000" y="3689513"/>
            <a:ext cx="0" cy="1809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10</xdr:col>
      <xdr:colOff>600075</xdr:colOff>
      <xdr:row>71</xdr:row>
      <xdr:rowOff>133350</xdr:rowOff>
    </xdr:from>
    <xdr:ext cx="923925" cy="38100"/>
    <xdr:grpSp>
      <xdr:nvGrpSpPr>
        <xdr:cNvPr id="191" name="Shape 2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GrpSpPr/>
      </xdr:nvGrpSpPr>
      <xdr:grpSpPr>
        <a:xfrm>
          <a:off x="8448675" y="12576810"/>
          <a:ext cx="923925" cy="38100"/>
          <a:chOff x="4884038" y="3765788"/>
          <a:chExt cx="924000" cy="28500"/>
        </a:xfrm>
      </xdr:grpSpPr>
      <xdr:cxnSp macro="">
        <xdr:nvCxnSpPr>
          <xdr:cNvPr id="192" name="Shape 180">
            <a:extLst>
              <a:ext uri="{FF2B5EF4-FFF2-40B4-BE49-F238E27FC236}">
                <a16:creationId xmlns:a16="http://schemas.microsoft.com/office/drawing/2014/main" id="{00000000-0008-0000-0100-0000C0000000}"/>
              </a:ext>
            </a:extLst>
          </xdr:cNvPr>
          <xdr:cNvCxnSpPr>
            <a:stCxn id="170" idx="3"/>
            <a:endCxn id="146" idx="1"/>
          </xdr:cNvCxnSpPr>
        </xdr:nvCxnSpPr>
        <xdr:spPr>
          <a:xfrm rot="10800000" flipH="1">
            <a:off x="4884038" y="3765788"/>
            <a:ext cx="924000" cy="285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</xdr:col>
      <xdr:colOff>95250</xdr:colOff>
      <xdr:row>7</xdr:row>
      <xdr:rowOff>-9525</xdr:rowOff>
    </xdr:from>
    <xdr:ext cx="1571625" cy="381000"/>
    <xdr:sp macro="" textlink="">
      <xdr:nvSpPr>
        <xdr:cNvPr id="193" name="Shape 181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/>
      </xdr:nvSpPr>
      <xdr:spPr>
        <a:xfrm>
          <a:off x="4579238" y="3608550"/>
          <a:ext cx="1533525" cy="3429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ACCESO</a:t>
          </a:r>
          <a:endParaRPr sz="1400"/>
        </a:p>
      </xdr:txBody>
    </xdr:sp>
    <xdr:clientData fLocksWithSheet="0"/>
  </xdr:oneCellAnchor>
  <xdr:oneCellAnchor>
    <xdr:from>
      <xdr:col>0</xdr:col>
      <xdr:colOff>695325</xdr:colOff>
      <xdr:row>10</xdr:row>
      <xdr:rowOff>66675</xdr:rowOff>
    </xdr:from>
    <xdr:ext cx="1247775" cy="371475"/>
    <xdr:sp macro="" textlink="">
      <xdr:nvSpPr>
        <xdr:cNvPr id="194" name="Shape 182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/>
      </xdr:nvSpPr>
      <xdr:spPr>
        <a:xfrm>
          <a:off x="4741163" y="3608550"/>
          <a:ext cx="1209675" cy="3429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AVISOS</a:t>
          </a:r>
          <a:endParaRPr sz="1400"/>
        </a:p>
      </xdr:txBody>
    </xdr:sp>
    <xdr:clientData fLocksWithSheet="0"/>
  </xdr:oneCellAnchor>
  <xdr:oneCellAnchor>
    <xdr:from>
      <xdr:col>3</xdr:col>
      <xdr:colOff>95250</xdr:colOff>
      <xdr:row>10</xdr:row>
      <xdr:rowOff>19050</xdr:rowOff>
    </xdr:from>
    <xdr:ext cx="1571625" cy="495300"/>
    <xdr:sp macro="" textlink="">
      <xdr:nvSpPr>
        <xdr:cNvPr id="195" name="Shape 183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/>
      </xdr:nvSpPr>
      <xdr:spPr>
        <a:xfrm>
          <a:off x="4579238" y="3551400"/>
          <a:ext cx="1533525" cy="4572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PLAZA</a:t>
          </a:r>
          <a:endParaRPr sz="1400"/>
        </a:p>
      </xdr:txBody>
    </xdr:sp>
    <xdr:clientData fLocksWithSheet="0"/>
  </xdr:oneCellAnchor>
  <xdr:oneCellAnchor>
    <xdr:from>
      <xdr:col>5</xdr:col>
      <xdr:colOff>590550</xdr:colOff>
      <xdr:row>9</xdr:row>
      <xdr:rowOff>142875</xdr:rowOff>
    </xdr:from>
    <xdr:ext cx="1476375" cy="590550"/>
    <xdr:sp macro="" textlink="">
      <xdr:nvSpPr>
        <xdr:cNvPr id="196" name="Shape 184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/>
      </xdr:nvSpPr>
      <xdr:spPr>
        <a:xfrm>
          <a:off x="4626863" y="3503775"/>
          <a:ext cx="1438275" cy="55245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ESTACIONAMIENTO DE FAMILIARES</a:t>
          </a:r>
          <a:endParaRPr sz="1400"/>
        </a:p>
      </xdr:txBody>
    </xdr:sp>
    <xdr:clientData fLocksWithSheet="0"/>
  </xdr:oneCellAnchor>
  <xdr:oneCellAnchor>
    <xdr:from>
      <xdr:col>2</xdr:col>
      <xdr:colOff>676275</xdr:colOff>
      <xdr:row>13</xdr:row>
      <xdr:rowOff>123825</xdr:rowOff>
    </xdr:from>
    <xdr:ext cx="1952625" cy="800100"/>
    <xdr:sp macro="" textlink="">
      <xdr:nvSpPr>
        <xdr:cNvPr id="197" name="Shape 185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/>
      </xdr:nvSpPr>
      <xdr:spPr>
        <a:xfrm>
          <a:off x="4388738" y="3399000"/>
          <a:ext cx="1914525" cy="7620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PUERTA DE ACCESO CONTROL, RECEPCIÓN Y ENTREGA DE NIÑOS</a:t>
          </a:r>
          <a:endParaRPr sz="1100" b="1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600075</xdr:colOff>
      <xdr:row>14</xdr:row>
      <xdr:rowOff>38100</xdr:rowOff>
    </xdr:from>
    <xdr:ext cx="1476375" cy="590550"/>
    <xdr:sp macro="" textlink="">
      <xdr:nvSpPr>
        <xdr:cNvPr id="198" name="Shape 186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/>
      </xdr:nvSpPr>
      <xdr:spPr>
        <a:xfrm>
          <a:off x="4626863" y="3503775"/>
          <a:ext cx="1438275" cy="55245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ESTACIONAMIENTO DE PERSONAL ADMINISTRATIVO</a:t>
          </a:r>
          <a:endParaRPr sz="1400"/>
        </a:p>
      </xdr:txBody>
    </xdr:sp>
    <xdr:clientData fLocksWithSheet="0"/>
  </xdr:oneCellAnchor>
  <xdr:oneCellAnchor>
    <xdr:from>
      <xdr:col>3</xdr:col>
      <xdr:colOff>95250</xdr:colOff>
      <xdr:row>19</xdr:row>
      <xdr:rowOff>19050</xdr:rowOff>
    </xdr:from>
    <xdr:ext cx="1571625" cy="676275"/>
    <xdr:sp macro="" textlink="">
      <xdr:nvSpPr>
        <xdr:cNvPr id="199" name="Shape 187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/>
      </xdr:nvSpPr>
      <xdr:spPr>
        <a:xfrm>
          <a:off x="4579238" y="3460913"/>
          <a:ext cx="1533525" cy="6381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VESTIBULO DE ESPERA PARA NIÑOS</a:t>
          </a:r>
          <a:endParaRPr sz="1100" b="1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</xdr:colOff>
      <xdr:row>24</xdr:row>
      <xdr:rowOff>0</xdr:rowOff>
    </xdr:from>
    <xdr:ext cx="1571625" cy="676275"/>
    <xdr:sp macro="" textlink="">
      <xdr:nvSpPr>
        <xdr:cNvPr id="200" name="Shape 188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/>
      </xdr:nvSpPr>
      <xdr:spPr>
        <a:xfrm>
          <a:off x="4579238" y="3460913"/>
          <a:ext cx="1533525" cy="6381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CIRCULACIÓN ABIERTA</a:t>
          </a:r>
          <a:endParaRPr sz="1400"/>
        </a:p>
      </xdr:txBody>
    </xdr:sp>
    <xdr:clientData fLocksWithSheet="0"/>
  </xdr:oneCellAnchor>
  <xdr:oneCellAnchor>
    <xdr:from>
      <xdr:col>0</xdr:col>
      <xdr:colOff>381000</xdr:colOff>
      <xdr:row>24</xdr:row>
      <xdr:rowOff>0</xdr:rowOff>
    </xdr:from>
    <xdr:ext cx="1771650" cy="676275"/>
    <xdr:sp macro="" textlink="">
      <xdr:nvSpPr>
        <xdr:cNvPr id="201" name="Shape 189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/>
      </xdr:nvSpPr>
      <xdr:spPr>
        <a:xfrm>
          <a:off x="4479225" y="3460913"/>
          <a:ext cx="1733550" cy="6381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ZONA EDUCATIVA</a:t>
          </a:r>
          <a:endParaRPr sz="1400"/>
        </a:p>
      </xdr:txBody>
    </xdr:sp>
    <xdr:clientData fLocksWithSheet="0"/>
  </xdr:oneCellAnchor>
  <xdr:oneCellAnchor>
    <xdr:from>
      <xdr:col>5</xdr:col>
      <xdr:colOff>600075</xdr:colOff>
      <xdr:row>24</xdr:row>
      <xdr:rowOff>38100</xdr:rowOff>
    </xdr:from>
    <xdr:ext cx="1476375" cy="590550"/>
    <xdr:sp macro="" textlink="">
      <xdr:nvSpPr>
        <xdr:cNvPr id="202" name="Shape 190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/>
      </xdr:nvSpPr>
      <xdr:spPr>
        <a:xfrm>
          <a:off x="4626863" y="3503775"/>
          <a:ext cx="1438275" cy="55245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DIRECCIÓN Y ADMINISTRACIÓN</a:t>
          </a:r>
          <a:endParaRPr sz="1400"/>
        </a:p>
      </xdr:txBody>
    </xdr:sp>
    <xdr:clientData fLocksWithSheet="0"/>
  </xdr:oneCellAnchor>
  <xdr:oneCellAnchor>
    <xdr:from>
      <xdr:col>3</xdr:col>
      <xdr:colOff>95250</xdr:colOff>
      <xdr:row>29</xdr:row>
      <xdr:rowOff>76200</xdr:rowOff>
    </xdr:from>
    <xdr:ext cx="1571625" cy="676275"/>
    <xdr:sp macro="" textlink="">
      <xdr:nvSpPr>
        <xdr:cNvPr id="203" name="Shape 191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/>
      </xdr:nvSpPr>
      <xdr:spPr>
        <a:xfrm>
          <a:off x="4579238" y="3460913"/>
          <a:ext cx="1533525" cy="6381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PATIO CÍVICO Y RECREO</a:t>
          </a:r>
          <a:endParaRPr sz="1100" b="1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600075</xdr:colOff>
      <xdr:row>29</xdr:row>
      <xdr:rowOff>123825</xdr:rowOff>
    </xdr:from>
    <xdr:ext cx="1447800" cy="590550"/>
    <xdr:sp macro="" textlink="">
      <xdr:nvSpPr>
        <xdr:cNvPr id="204" name="Shape 192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/>
      </xdr:nvSpPr>
      <xdr:spPr>
        <a:xfrm>
          <a:off x="4641150" y="3503775"/>
          <a:ext cx="1409700" cy="55245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SERVICIOS GENERALES</a:t>
          </a:r>
          <a:endParaRPr sz="1400"/>
        </a:p>
      </xdr:txBody>
    </xdr:sp>
    <xdr:clientData fLocksWithSheet="0"/>
  </xdr:oneCellAnchor>
  <xdr:oneCellAnchor>
    <xdr:from>
      <xdr:col>3</xdr:col>
      <xdr:colOff>95250</xdr:colOff>
      <xdr:row>33</xdr:row>
      <xdr:rowOff>152400</xdr:rowOff>
    </xdr:from>
    <xdr:ext cx="1571625" cy="619125"/>
    <xdr:sp macro="" textlink="">
      <xdr:nvSpPr>
        <xdr:cNvPr id="205" name="Shape 193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/>
      </xdr:nvSpPr>
      <xdr:spPr>
        <a:xfrm>
          <a:off x="4579238" y="3489488"/>
          <a:ext cx="1533525" cy="5810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JUEGOS Y DEPORTES</a:t>
          </a:r>
          <a:endParaRPr sz="1400"/>
        </a:p>
      </xdr:txBody>
    </xdr:sp>
    <xdr:clientData fLocksWithSheet="0"/>
  </xdr:oneCellAnchor>
  <xdr:oneCellAnchor>
    <xdr:from>
      <xdr:col>4</xdr:col>
      <xdr:colOff>104775</xdr:colOff>
      <xdr:row>8</xdr:row>
      <xdr:rowOff>171450</xdr:rowOff>
    </xdr:from>
    <xdr:ext cx="38100" cy="228600"/>
    <xdr:grpSp>
      <xdr:nvGrpSpPr>
        <xdr:cNvPr id="206" name="Shape 2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GrpSpPr/>
      </xdr:nvGrpSpPr>
      <xdr:grpSpPr>
        <a:xfrm>
          <a:off x="3244215" y="1573530"/>
          <a:ext cx="38100" cy="228600"/>
          <a:chOff x="5346000" y="3665700"/>
          <a:chExt cx="0" cy="228600"/>
        </a:xfrm>
      </xdr:grpSpPr>
      <xdr:cxnSp macro="">
        <xdr:nvCxnSpPr>
          <xdr:cNvPr id="207" name="Shape 194">
            <a:extLst>
              <a:ext uri="{FF2B5EF4-FFF2-40B4-BE49-F238E27FC236}">
                <a16:creationId xmlns:a16="http://schemas.microsoft.com/office/drawing/2014/main" id="{00000000-0008-0000-0100-0000CF000000}"/>
              </a:ext>
            </a:extLst>
          </xdr:cNvPr>
          <xdr:cNvCxnSpPr>
            <a:stCxn id="181" idx="2"/>
            <a:endCxn id="183" idx="0"/>
          </xdr:cNvCxnSpPr>
        </xdr:nvCxnSpPr>
        <xdr:spPr>
          <a:xfrm>
            <a:off x="5346000" y="3665700"/>
            <a:ext cx="0" cy="2286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104775</xdr:colOff>
      <xdr:row>12</xdr:row>
      <xdr:rowOff>133350</xdr:rowOff>
    </xdr:from>
    <xdr:ext cx="38100" cy="190500"/>
    <xdr:grpSp>
      <xdr:nvGrpSpPr>
        <xdr:cNvPr id="208" name="Shape 2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GrpSpPr/>
      </xdr:nvGrpSpPr>
      <xdr:grpSpPr>
        <a:xfrm>
          <a:off x="3244215" y="2236470"/>
          <a:ext cx="38100" cy="190500"/>
          <a:chOff x="5346000" y="3684750"/>
          <a:chExt cx="0" cy="190500"/>
        </a:xfrm>
      </xdr:grpSpPr>
      <xdr:cxnSp macro="">
        <xdr:nvCxnSpPr>
          <xdr:cNvPr id="209" name="Shape 195">
            <a:extLst>
              <a:ext uri="{FF2B5EF4-FFF2-40B4-BE49-F238E27FC236}">
                <a16:creationId xmlns:a16="http://schemas.microsoft.com/office/drawing/2014/main" id="{00000000-0008-0000-0100-0000D1000000}"/>
              </a:ext>
            </a:extLst>
          </xdr:cNvPr>
          <xdr:cNvCxnSpPr>
            <a:stCxn id="183" idx="2"/>
            <a:endCxn id="185" idx="0"/>
          </xdr:cNvCxnSpPr>
        </xdr:nvCxnSpPr>
        <xdr:spPr>
          <a:xfrm>
            <a:off x="5346000" y="3684750"/>
            <a:ext cx="0" cy="1905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104775</xdr:colOff>
      <xdr:row>17</xdr:row>
      <xdr:rowOff>180975</xdr:rowOff>
    </xdr:from>
    <xdr:ext cx="38100" cy="219075"/>
    <xdr:grpSp>
      <xdr:nvGrpSpPr>
        <xdr:cNvPr id="210" name="Shape 2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GrpSpPr/>
      </xdr:nvGrpSpPr>
      <xdr:grpSpPr>
        <a:xfrm>
          <a:off x="3244215" y="3152775"/>
          <a:ext cx="38100" cy="219075"/>
          <a:chOff x="5346000" y="3670463"/>
          <a:chExt cx="0" cy="219000"/>
        </a:xfrm>
      </xdr:grpSpPr>
      <xdr:cxnSp macro="">
        <xdr:nvCxnSpPr>
          <xdr:cNvPr id="211" name="Shape 196">
            <a:extLst>
              <a:ext uri="{FF2B5EF4-FFF2-40B4-BE49-F238E27FC236}">
                <a16:creationId xmlns:a16="http://schemas.microsoft.com/office/drawing/2014/main" id="{00000000-0008-0000-0100-0000D3000000}"/>
              </a:ext>
            </a:extLst>
          </xdr:cNvPr>
          <xdr:cNvCxnSpPr>
            <a:stCxn id="185" idx="2"/>
            <a:endCxn id="187" idx="0"/>
          </xdr:cNvCxnSpPr>
        </xdr:nvCxnSpPr>
        <xdr:spPr>
          <a:xfrm>
            <a:off x="5346000" y="3670463"/>
            <a:ext cx="0" cy="2190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104775</xdr:colOff>
      <xdr:row>22</xdr:row>
      <xdr:rowOff>142875</xdr:rowOff>
    </xdr:from>
    <xdr:ext cx="38100" cy="238125"/>
    <xdr:grpSp>
      <xdr:nvGrpSpPr>
        <xdr:cNvPr id="212" name="Shape 2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GrpSpPr/>
      </xdr:nvGrpSpPr>
      <xdr:grpSpPr>
        <a:xfrm>
          <a:off x="3244215" y="3998595"/>
          <a:ext cx="38100" cy="238125"/>
          <a:chOff x="5346000" y="3660938"/>
          <a:chExt cx="0" cy="238200"/>
        </a:xfrm>
      </xdr:grpSpPr>
      <xdr:cxnSp macro="">
        <xdr:nvCxnSpPr>
          <xdr:cNvPr id="213" name="Shape 197">
            <a:extLst>
              <a:ext uri="{FF2B5EF4-FFF2-40B4-BE49-F238E27FC236}">
                <a16:creationId xmlns:a16="http://schemas.microsoft.com/office/drawing/2014/main" id="{00000000-0008-0000-0100-0000D5000000}"/>
              </a:ext>
            </a:extLst>
          </xdr:cNvPr>
          <xdr:cNvCxnSpPr>
            <a:stCxn id="187" idx="2"/>
            <a:endCxn id="188" idx="0"/>
          </xdr:cNvCxnSpPr>
        </xdr:nvCxnSpPr>
        <xdr:spPr>
          <a:xfrm>
            <a:off x="5346000" y="3660938"/>
            <a:ext cx="0" cy="2382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104775</xdr:colOff>
      <xdr:row>27</xdr:row>
      <xdr:rowOff>114300</xdr:rowOff>
    </xdr:from>
    <xdr:ext cx="38100" cy="352425"/>
    <xdr:grpSp>
      <xdr:nvGrpSpPr>
        <xdr:cNvPr id="214" name="Shape 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GrpSpPr/>
      </xdr:nvGrpSpPr>
      <xdr:grpSpPr>
        <a:xfrm>
          <a:off x="3244215" y="4846320"/>
          <a:ext cx="38100" cy="352425"/>
          <a:chOff x="5346000" y="3603788"/>
          <a:chExt cx="0" cy="352500"/>
        </a:xfrm>
      </xdr:grpSpPr>
      <xdr:cxnSp macro="">
        <xdr:nvCxnSpPr>
          <xdr:cNvPr id="215" name="Shape 198">
            <a:extLst>
              <a:ext uri="{FF2B5EF4-FFF2-40B4-BE49-F238E27FC236}">
                <a16:creationId xmlns:a16="http://schemas.microsoft.com/office/drawing/2014/main" id="{00000000-0008-0000-0100-0000D7000000}"/>
              </a:ext>
            </a:extLst>
          </xdr:cNvPr>
          <xdr:cNvCxnSpPr>
            <a:stCxn id="188" idx="2"/>
            <a:endCxn id="191" idx="0"/>
          </xdr:cNvCxnSpPr>
        </xdr:nvCxnSpPr>
        <xdr:spPr>
          <a:xfrm>
            <a:off x="5346000" y="3603788"/>
            <a:ext cx="0" cy="3525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104775</xdr:colOff>
      <xdr:row>33</xdr:row>
      <xdr:rowOff>9525</xdr:rowOff>
    </xdr:from>
    <xdr:ext cx="38100" cy="161925"/>
    <xdr:grpSp>
      <xdr:nvGrpSpPr>
        <xdr:cNvPr id="216" name="Shape 2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GrpSpPr/>
      </xdr:nvGrpSpPr>
      <xdr:grpSpPr>
        <a:xfrm>
          <a:off x="3244215" y="5793105"/>
          <a:ext cx="38100" cy="161925"/>
          <a:chOff x="5346000" y="3699038"/>
          <a:chExt cx="0" cy="162000"/>
        </a:xfrm>
      </xdr:grpSpPr>
      <xdr:cxnSp macro="">
        <xdr:nvCxnSpPr>
          <xdr:cNvPr id="217" name="Shape 199">
            <a:extLst>
              <a:ext uri="{FF2B5EF4-FFF2-40B4-BE49-F238E27FC236}">
                <a16:creationId xmlns:a16="http://schemas.microsoft.com/office/drawing/2014/main" id="{00000000-0008-0000-0100-0000D9000000}"/>
              </a:ext>
            </a:extLst>
          </xdr:cNvPr>
          <xdr:cNvCxnSpPr>
            <a:stCxn id="191" idx="2"/>
            <a:endCxn id="193" idx="0"/>
          </xdr:cNvCxnSpPr>
        </xdr:nvCxnSpPr>
        <xdr:spPr>
          <a:xfrm>
            <a:off x="5346000" y="3699038"/>
            <a:ext cx="0" cy="1620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619125</xdr:colOff>
      <xdr:row>25</xdr:row>
      <xdr:rowOff>142875</xdr:rowOff>
    </xdr:from>
    <xdr:ext cx="266700" cy="38100"/>
    <xdr:grpSp>
      <xdr:nvGrpSpPr>
        <xdr:cNvPr id="218" name="Shape 2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GrpSpPr/>
      </xdr:nvGrpSpPr>
      <xdr:grpSpPr>
        <a:xfrm>
          <a:off x="2188845" y="4524375"/>
          <a:ext cx="266700" cy="38100"/>
          <a:chOff x="5212650" y="3780000"/>
          <a:chExt cx="266700" cy="0"/>
        </a:xfrm>
      </xdr:grpSpPr>
      <xdr:cxnSp macro="">
        <xdr:nvCxnSpPr>
          <xdr:cNvPr id="219" name="Shape 200">
            <a:extLst>
              <a:ext uri="{FF2B5EF4-FFF2-40B4-BE49-F238E27FC236}">
                <a16:creationId xmlns:a16="http://schemas.microsoft.com/office/drawing/2014/main" id="{00000000-0008-0000-0100-0000DB000000}"/>
              </a:ext>
            </a:extLst>
          </xdr:cNvPr>
          <xdr:cNvCxnSpPr>
            <a:stCxn id="189" idx="3"/>
            <a:endCxn id="188" idx="1"/>
          </xdr:cNvCxnSpPr>
        </xdr:nvCxnSpPr>
        <xdr:spPr>
          <a:xfrm>
            <a:off x="5212650" y="3780000"/>
            <a:ext cx="2667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133350</xdr:colOff>
      <xdr:row>25</xdr:row>
      <xdr:rowOff>142875</xdr:rowOff>
    </xdr:from>
    <xdr:ext cx="485775" cy="38100"/>
    <xdr:grpSp>
      <xdr:nvGrpSpPr>
        <xdr:cNvPr id="220" name="Shape 2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GrpSpPr/>
      </xdr:nvGrpSpPr>
      <xdr:grpSpPr>
        <a:xfrm>
          <a:off x="4057650" y="4524375"/>
          <a:ext cx="485775" cy="38100"/>
          <a:chOff x="5103113" y="3780000"/>
          <a:chExt cx="485700" cy="0"/>
        </a:xfrm>
      </xdr:grpSpPr>
      <xdr:cxnSp macro="">
        <xdr:nvCxnSpPr>
          <xdr:cNvPr id="221" name="Shape 201">
            <a:extLst>
              <a:ext uri="{FF2B5EF4-FFF2-40B4-BE49-F238E27FC236}">
                <a16:creationId xmlns:a16="http://schemas.microsoft.com/office/drawing/2014/main" id="{00000000-0008-0000-0100-0000DD000000}"/>
              </a:ext>
            </a:extLst>
          </xdr:cNvPr>
          <xdr:cNvCxnSpPr>
            <a:stCxn id="188" idx="3"/>
            <a:endCxn id="190" idx="1"/>
          </xdr:cNvCxnSpPr>
        </xdr:nvCxnSpPr>
        <xdr:spPr>
          <a:xfrm>
            <a:off x="5103113" y="3780000"/>
            <a:ext cx="4857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400050</xdr:colOff>
      <xdr:row>11</xdr:row>
      <xdr:rowOff>57150</xdr:rowOff>
    </xdr:from>
    <xdr:ext cx="485775" cy="38100"/>
    <xdr:grpSp>
      <xdr:nvGrpSpPr>
        <xdr:cNvPr id="222" name="Shape 2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GrpSpPr/>
      </xdr:nvGrpSpPr>
      <xdr:grpSpPr>
        <a:xfrm>
          <a:off x="1969770" y="1985010"/>
          <a:ext cx="485775" cy="38100"/>
          <a:chOff x="5103113" y="3780000"/>
          <a:chExt cx="485700" cy="0"/>
        </a:xfrm>
      </xdr:grpSpPr>
      <xdr:cxnSp macro="">
        <xdr:nvCxnSpPr>
          <xdr:cNvPr id="223" name="Shape 202">
            <a:extLst>
              <a:ext uri="{FF2B5EF4-FFF2-40B4-BE49-F238E27FC236}">
                <a16:creationId xmlns:a16="http://schemas.microsoft.com/office/drawing/2014/main" id="{00000000-0008-0000-0100-0000DF000000}"/>
              </a:ext>
            </a:extLst>
          </xdr:cNvPr>
          <xdr:cNvCxnSpPr>
            <a:stCxn id="182" idx="3"/>
            <a:endCxn id="183" idx="1"/>
          </xdr:cNvCxnSpPr>
        </xdr:nvCxnSpPr>
        <xdr:spPr>
          <a:xfrm>
            <a:off x="5103113" y="3780000"/>
            <a:ext cx="4857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133350</xdr:colOff>
      <xdr:row>11</xdr:row>
      <xdr:rowOff>57150</xdr:rowOff>
    </xdr:from>
    <xdr:ext cx="476250" cy="38100"/>
    <xdr:grpSp>
      <xdr:nvGrpSpPr>
        <xdr:cNvPr id="224" name="Shape 2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GrpSpPr/>
      </xdr:nvGrpSpPr>
      <xdr:grpSpPr>
        <a:xfrm>
          <a:off x="4057650" y="1985010"/>
          <a:ext cx="476250" cy="38100"/>
          <a:chOff x="5107875" y="3780000"/>
          <a:chExt cx="476100" cy="0"/>
        </a:xfrm>
      </xdr:grpSpPr>
      <xdr:cxnSp macro="">
        <xdr:nvCxnSpPr>
          <xdr:cNvPr id="225" name="Shape 203">
            <a:extLst>
              <a:ext uri="{FF2B5EF4-FFF2-40B4-BE49-F238E27FC236}">
                <a16:creationId xmlns:a16="http://schemas.microsoft.com/office/drawing/2014/main" id="{00000000-0008-0000-0100-0000E1000000}"/>
              </a:ext>
            </a:extLst>
          </xdr:cNvPr>
          <xdr:cNvCxnSpPr>
            <a:stCxn id="183" idx="3"/>
            <a:endCxn id="184" idx="1"/>
          </xdr:cNvCxnSpPr>
        </xdr:nvCxnSpPr>
        <xdr:spPr>
          <a:xfrm>
            <a:off x="5107875" y="3780000"/>
            <a:ext cx="4761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552450</xdr:colOff>
      <xdr:row>12</xdr:row>
      <xdr:rowOff>180975</xdr:rowOff>
    </xdr:from>
    <xdr:ext cx="28575" cy="247650"/>
    <xdr:grpSp>
      <xdr:nvGrpSpPr>
        <xdr:cNvPr id="226" name="Shape 2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GrpSpPr/>
      </xdr:nvGrpSpPr>
      <xdr:grpSpPr>
        <a:xfrm>
          <a:off x="5261610" y="2276475"/>
          <a:ext cx="28575" cy="247650"/>
          <a:chOff x="5341238" y="3656175"/>
          <a:chExt cx="9600" cy="247500"/>
        </a:xfrm>
      </xdr:grpSpPr>
      <xdr:cxnSp macro="">
        <xdr:nvCxnSpPr>
          <xdr:cNvPr id="227" name="Shape 204">
            <a:extLst>
              <a:ext uri="{FF2B5EF4-FFF2-40B4-BE49-F238E27FC236}">
                <a16:creationId xmlns:a16="http://schemas.microsoft.com/office/drawing/2014/main" id="{00000000-0008-0000-0100-0000E3000000}"/>
              </a:ext>
            </a:extLst>
          </xdr:cNvPr>
          <xdr:cNvCxnSpPr>
            <a:stCxn id="184" idx="2"/>
            <a:endCxn id="186" idx="0"/>
          </xdr:cNvCxnSpPr>
        </xdr:nvCxnSpPr>
        <xdr:spPr>
          <a:xfrm>
            <a:off x="5341238" y="3656175"/>
            <a:ext cx="9600" cy="2475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552450</xdr:colOff>
      <xdr:row>17</xdr:row>
      <xdr:rowOff>76200</xdr:rowOff>
    </xdr:from>
    <xdr:ext cx="38100" cy="1257300"/>
    <xdr:grpSp>
      <xdr:nvGrpSpPr>
        <xdr:cNvPr id="228" name="Shape 2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GrpSpPr/>
      </xdr:nvGrpSpPr>
      <xdr:grpSpPr>
        <a:xfrm>
          <a:off x="5261610" y="3055620"/>
          <a:ext cx="38100" cy="1257300"/>
          <a:chOff x="5346000" y="3151350"/>
          <a:chExt cx="0" cy="1257300"/>
        </a:xfrm>
      </xdr:grpSpPr>
      <xdr:cxnSp macro="">
        <xdr:nvCxnSpPr>
          <xdr:cNvPr id="229" name="Shape 205">
            <a:extLst>
              <a:ext uri="{FF2B5EF4-FFF2-40B4-BE49-F238E27FC236}">
                <a16:creationId xmlns:a16="http://schemas.microsoft.com/office/drawing/2014/main" id="{00000000-0008-0000-0100-0000E5000000}"/>
              </a:ext>
            </a:extLst>
          </xdr:cNvPr>
          <xdr:cNvCxnSpPr>
            <a:stCxn id="186" idx="2"/>
            <a:endCxn id="190" idx="0"/>
          </xdr:cNvCxnSpPr>
        </xdr:nvCxnSpPr>
        <xdr:spPr>
          <a:xfrm>
            <a:off x="5346000" y="3151350"/>
            <a:ext cx="0" cy="12573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133350</xdr:colOff>
      <xdr:row>31</xdr:row>
      <xdr:rowOff>38100</xdr:rowOff>
    </xdr:from>
    <xdr:ext cx="485775" cy="38100"/>
    <xdr:grpSp>
      <xdr:nvGrpSpPr>
        <xdr:cNvPr id="230" name="Shape 2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GrpSpPr/>
      </xdr:nvGrpSpPr>
      <xdr:grpSpPr>
        <a:xfrm>
          <a:off x="4057650" y="5471160"/>
          <a:ext cx="485775" cy="38100"/>
          <a:chOff x="5103113" y="3780000"/>
          <a:chExt cx="485700" cy="0"/>
        </a:xfrm>
      </xdr:grpSpPr>
      <xdr:cxnSp macro="">
        <xdr:nvCxnSpPr>
          <xdr:cNvPr id="231" name="Shape 206">
            <a:extLst>
              <a:ext uri="{FF2B5EF4-FFF2-40B4-BE49-F238E27FC236}">
                <a16:creationId xmlns:a16="http://schemas.microsoft.com/office/drawing/2014/main" id="{00000000-0008-0000-0100-0000E7000000}"/>
              </a:ext>
            </a:extLst>
          </xdr:cNvPr>
          <xdr:cNvCxnSpPr>
            <a:stCxn id="191" idx="3"/>
            <a:endCxn id="192" idx="1"/>
          </xdr:cNvCxnSpPr>
        </xdr:nvCxnSpPr>
        <xdr:spPr>
          <a:xfrm>
            <a:off x="5103113" y="3780000"/>
            <a:ext cx="4857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352425</xdr:colOff>
      <xdr:row>27</xdr:row>
      <xdr:rowOff>114300</xdr:rowOff>
    </xdr:from>
    <xdr:ext cx="1295400" cy="1495425"/>
    <xdr:sp macro="" textlink="">
      <xdr:nvSpPr>
        <xdr:cNvPr id="232" name="Shape 207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/>
      </xdr:nvSpPr>
      <xdr:spPr>
        <a:xfrm>
          <a:off x="4707825" y="3041813"/>
          <a:ext cx="1276350" cy="1476375"/>
        </a:xfrm>
        <a:custGeom>
          <a:avLst/>
          <a:gdLst/>
          <a:ahLst/>
          <a:cxnLst/>
          <a:rect l="l" t="t" r="r" b="b"/>
          <a:pathLst>
            <a:path w="1085850" h="1552575" extrusionOk="0">
              <a:moveTo>
                <a:pt x="0" y="0"/>
              </a:moveTo>
              <a:lnTo>
                <a:pt x="0" y="1552575"/>
              </a:lnTo>
              <a:lnTo>
                <a:pt x="238125" y="1552575"/>
              </a:lnTo>
              <a:lnTo>
                <a:pt x="1085850" y="1552575"/>
              </a:lnTo>
            </a:path>
          </a:pathLst>
        </a:custGeom>
        <a:noFill/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609600</xdr:colOff>
      <xdr:row>27</xdr:row>
      <xdr:rowOff>123825</xdr:rowOff>
    </xdr:from>
    <xdr:ext cx="1047750" cy="609600"/>
    <xdr:sp macro="" textlink="">
      <xdr:nvSpPr>
        <xdr:cNvPr id="233" name="Shape 208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/>
      </xdr:nvSpPr>
      <xdr:spPr>
        <a:xfrm>
          <a:off x="4831650" y="3484725"/>
          <a:ext cx="1028700" cy="590550"/>
        </a:xfrm>
        <a:custGeom>
          <a:avLst/>
          <a:gdLst/>
          <a:ahLst/>
          <a:cxnLst/>
          <a:rect l="l" t="t" r="r" b="b"/>
          <a:pathLst>
            <a:path w="838200" h="628650" extrusionOk="0">
              <a:moveTo>
                <a:pt x="0" y="0"/>
              </a:moveTo>
              <a:lnTo>
                <a:pt x="0" y="628650"/>
              </a:lnTo>
              <a:lnTo>
                <a:pt x="838200" y="628650"/>
              </a:lnTo>
            </a:path>
          </a:pathLst>
        </a:custGeom>
        <a:noFill/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123825</xdr:colOff>
      <xdr:row>27</xdr:row>
      <xdr:rowOff>66675</xdr:rowOff>
    </xdr:from>
    <xdr:ext cx="1219200" cy="723900"/>
    <xdr:grpSp>
      <xdr:nvGrpSpPr>
        <xdr:cNvPr id="234" name="Shape 2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GrpSpPr/>
      </xdr:nvGrpSpPr>
      <xdr:grpSpPr>
        <a:xfrm>
          <a:off x="4048125" y="4798695"/>
          <a:ext cx="1219200" cy="723900"/>
          <a:chOff x="4745925" y="3427425"/>
          <a:chExt cx="1200300" cy="705000"/>
        </a:xfrm>
      </xdr:grpSpPr>
      <xdr:cxnSp macro="">
        <xdr:nvCxnSpPr>
          <xdr:cNvPr id="235" name="Shape 209">
            <a:extLst>
              <a:ext uri="{FF2B5EF4-FFF2-40B4-BE49-F238E27FC236}">
                <a16:creationId xmlns:a16="http://schemas.microsoft.com/office/drawing/2014/main" id="{00000000-0008-0000-0100-0000EB000000}"/>
              </a:ext>
            </a:extLst>
          </xdr:cNvPr>
          <xdr:cNvCxnSpPr>
            <a:stCxn id="191" idx="3"/>
            <a:endCxn id="190" idx="2"/>
          </xdr:cNvCxnSpPr>
        </xdr:nvCxnSpPr>
        <xdr:spPr>
          <a:xfrm rot="10800000" flipH="1">
            <a:off x="4745925" y="3427425"/>
            <a:ext cx="1200300" cy="7050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485775</xdr:colOff>
      <xdr:row>16</xdr:row>
      <xdr:rowOff>0</xdr:rowOff>
    </xdr:from>
    <xdr:ext cx="361950" cy="2800350"/>
    <xdr:sp macro="" textlink="">
      <xdr:nvSpPr>
        <xdr:cNvPr id="236" name="Shape 210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/>
      </xdr:nvSpPr>
      <xdr:spPr>
        <a:xfrm>
          <a:off x="5174550" y="2389350"/>
          <a:ext cx="342900" cy="2781300"/>
        </a:xfrm>
        <a:custGeom>
          <a:avLst/>
          <a:gdLst/>
          <a:ahLst/>
          <a:cxnLst/>
          <a:rect l="l" t="t" r="r" b="b"/>
          <a:pathLst>
            <a:path w="342900" h="2924175" extrusionOk="0">
              <a:moveTo>
                <a:pt x="47625" y="0"/>
              </a:moveTo>
              <a:lnTo>
                <a:pt x="342900" y="0"/>
              </a:lnTo>
              <a:lnTo>
                <a:pt x="342900" y="2924175"/>
              </a:lnTo>
              <a:lnTo>
                <a:pt x="0" y="2924175"/>
              </a:lnTo>
            </a:path>
          </a:pathLst>
        </a:custGeom>
        <a:noFill/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571500</xdr:colOff>
      <xdr:row>6</xdr:row>
      <xdr:rowOff>123825</xdr:rowOff>
    </xdr:from>
    <xdr:ext cx="4438650" cy="371475"/>
    <xdr:sp macro="" textlink="">
      <xdr:nvSpPr>
        <xdr:cNvPr id="237" name="Shape 211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/>
      </xdr:nvSpPr>
      <xdr:spPr>
        <a:xfrm>
          <a:off x="3145725" y="3608550"/>
          <a:ext cx="4400550" cy="3429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CAFETERÍA</a:t>
          </a:r>
          <a:endParaRPr sz="1400"/>
        </a:p>
      </xdr:txBody>
    </xdr:sp>
    <xdr:clientData fLocksWithSheet="0"/>
  </xdr:oneCellAnchor>
  <xdr:oneCellAnchor>
    <xdr:from>
      <xdr:col>9</xdr:col>
      <xdr:colOff>581025</xdr:colOff>
      <xdr:row>9</xdr:row>
      <xdr:rowOff>133350</xdr:rowOff>
    </xdr:from>
    <xdr:ext cx="1504950" cy="685800"/>
    <xdr:sp macro="" textlink="">
      <xdr:nvSpPr>
        <xdr:cNvPr id="238" name="Shape 212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/>
      </xdr:nvSpPr>
      <xdr:spPr>
        <a:xfrm>
          <a:off x="4612575" y="3456150"/>
          <a:ext cx="1466850" cy="6477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JUEGOS Y RECREO AL AIRE LIBRE DE PRIMARIA</a:t>
          </a:r>
          <a:endParaRPr sz="1400"/>
        </a:p>
      </xdr:txBody>
    </xdr:sp>
    <xdr:clientData fLocksWithSheet="0"/>
  </xdr:oneCellAnchor>
  <xdr:oneCellAnchor>
    <xdr:from>
      <xdr:col>12</xdr:col>
      <xdr:colOff>47625</xdr:colOff>
      <xdr:row>9</xdr:row>
      <xdr:rowOff>133350</xdr:rowOff>
    </xdr:from>
    <xdr:ext cx="1200150" cy="1876425"/>
    <xdr:sp macro="" textlink="">
      <xdr:nvSpPr>
        <xdr:cNvPr id="239" name="Shape 213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/>
      </xdr:nvSpPr>
      <xdr:spPr>
        <a:xfrm>
          <a:off x="4764975" y="2860838"/>
          <a:ext cx="1162050" cy="18383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SERVICIOS GENERALES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CUARTOS DE USO MÚLTIPLE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AUDITORIO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SALA DE JUNTAS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CUARTO DE JUEGOS</a:t>
          </a:r>
          <a:endParaRPr sz="1100" b="1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14</xdr:col>
      <xdr:colOff>66675</xdr:colOff>
      <xdr:row>9</xdr:row>
      <xdr:rowOff>133350</xdr:rowOff>
    </xdr:from>
    <xdr:ext cx="1200150" cy="504825"/>
    <xdr:sp macro="" textlink="">
      <xdr:nvSpPr>
        <xdr:cNvPr id="240" name="Shape 214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/>
      </xdr:nvSpPr>
      <xdr:spPr>
        <a:xfrm>
          <a:off x="4764975" y="3546638"/>
          <a:ext cx="1162050" cy="4667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PATIO DE SERVICIO</a:t>
          </a:r>
          <a:endParaRPr sz="1100" b="1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14</xdr:col>
      <xdr:colOff>66675</xdr:colOff>
      <xdr:row>14</xdr:row>
      <xdr:rowOff>9525</xdr:rowOff>
    </xdr:from>
    <xdr:ext cx="1200150" cy="695325"/>
    <xdr:sp macro="" textlink="">
      <xdr:nvSpPr>
        <xdr:cNvPr id="241" name="Shape 215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/>
      </xdr:nvSpPr>
      <xdr:spPr>
        <a:xfrm>
          <a:off x="4764975" y="3451388"/>
          <a:ext cx="1162050" cy="6572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SERVICIOS GENERALES DEL EDIFICIO</a:t>
          </a:r>
          <a:endParaRPr sz="1400"/>
        </a:p>
      </xdr:txBody>
    </xdr:sp>
    <xdr:clientData fLocksWithSheet="0"/>
  </xdr:oneCellAnchor>
  <xdr:oneCellAnchor>
    <xdr:from>
      <xdr:col>12</xdr:col>
      <xdr:colOff>47625</xdr:colOff>
      <xdr:row>21</xdr:row>
      <xdr:rowOff>19050</xdr:rowOff>
    </xdr:from>
    <xdr:ext cx="1200150" cy="695325"/>
    <xdr:sp macro="" textlink="">
      <xdr:nvSpPr>
        <xdr:cNvPr id="242" name="Shape 216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/>
      </xdr:nvSpPr>
      <xdr:spPr>
        <a:xfrm>
          <a:off x="4764975" y="3451388"/>
          <a:ext cx="1162050" cy="6572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SALONES DE PRIMARIA</a:t>
          </a:r>
          <a:endParaRPr sz="1400"/>
        </a:p>
      </xdr:txBody>
    </xdr:sp>
    <xdr:clientData fLocksWithSheet="0"/>
  </xdr:oneCellAnchor>
  <xdr:oneCellAnchor>
    <xdr:from>
      <xdr:col>10</xdr:col>
      <xdr:colOff>257175</xdr:colOff>
      <xdr:row>21</xdr:row>
      <xdr:rowOff>19050</xdr:rowOff>
    </xdr:from>
    <xdr:ext cx="1200150" cy="695325"/>
    <xdr:sp macro="" textlink="">
      <xdr:nvSpPr>
        <xdr:cNvPr id="243" name="Shape 217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/>
      </xdr:nvSpPr>
      <xdr:spPr>
        <a:xfrm>
          <a:off x="4764975" y="3451388"/>
          <a:ext cx="1162050" cy="6572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PATIO CÍVICO</a:t>
          </a:r>
          <a:endParaRPr sz="1400"/>
        </a:p>
      </xdr:txBody>
    </xdr:sp>
    <xdr:clientData fLocksWithSheet="0"/>
  </xdr:oneCellAnchor>
  <xdr:oneCellAnchor>
    <xdr:from>
      <xdr:col>10</xdr:col>
      <xdr:colOff>257175</xdr:colOff>
      <xdr:row>26</xdr:row>
      <xdr:rowOff>0</xdr:rowOff>
    </xdr:from>
    <xdr:ext cx="1200150" cy="695325"/>
    <xdr:sp macro="" textlink="">
      <xdr:nvSpPr>
        <xdr:cNvPr id="244" name="Shape 218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/>
      </xdr:nvSpPr>
      <xdr:spPr>
        <a:xfrm>
          <a:off x="4764975" y="3451388"/>
          <a:ext cx="1162050" cy="6572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ENTRADA Y RECEPCIÓN DE CONTROL</a:t>
          </a:r>
          <a:endParaRPr sz="1400"/>
        </a:p>
      </xdr:txBody>
    </xdr:sp>
    <xdr:clientData fLocksWithSheet="0"/>
  </xdr:oneCellAnchor>
  <xdr:oneCellAnchor>
    <xdr:from>
      <xdr:col>12</xdr:col>
      <xdr:colOff>66675</xdr:colOff>
      <xdr:row>26</xdr:row>
      <xdr:rowOff>0</xdr:rowOff>
    </xdr:from>
    <xdr:ext cx="1200150" cy="695325"/>
    <xdr:sp macro="" textlink="">
      <xdr:nvSpPr>
        <xdr:cNvPr id="245" name="Shape 219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/>
      </xdr:nvSpPr>
      <xdr:spPr>
        <a:xfrm>
          <a:off x="4764975" y="3451388"/>
          <a:ext cx="1162050" cy="6572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BIBLIOTECA</a:t>
          </a:r>
          <a:endParaRPr sz="1400"/>
        </a:p>
      </xdr:txBody>
    </xdr:sp>
    <xdr:clientData fLocksWithSheet="0"/>
  </xdr:oneCellAnchor>
  <xdr:oneCellAnchor>
    <xdr:from>
      <xdr:col>10</xdr:col>
      <xdr:colOff>295275</xdr:colOff>
      <xdr:row>31</xdr:row>
      <xdr:rowOff>142875</xdr:rowOff>
    </xdr:from>
    <xdr:ext cx="933450" cy="1400175"/>
    <xdr:sp macro="" textlink="">
      <xdr:nvSpPr>
        <xdr:cNvPr id="246" name="Shape 220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/>
      </xdr:nvSpPr>
      <xdr:spPr>
        <a:xfrm>
          <a:off x="4898325" y="3098963"/>
          <a:ext cx="895350" cy="13620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ACCESO</a:t>
          </a:r>
          <a:endParaRPr sz="1400"/>
        </a:p>
      </xdr:txBody>
    </xdr:sp>
    <xdr:clientData fLocksWithSheet="0"/>
  </xdr:oneCellAnchor>
  <xdr:oneCellAnchor>
    <xdr:from>
      <xdr:col>11</xdr:col>
      <xdr:colOff>638175</xdr:colOff>
      <xdr:row>32</xdr:row>
      <xdr:rowOff>9525</xdr:rowOff>
    </xdr:from>
    <xdr:ext cx="1504950" cy="561975"/>
    <xdr:sp macro="" textlink="">
      <xdr:nvSpPr>
        <xdr:cNvPr id="247" name="Shape 221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/>
      </xdr:nvSpPr>
      <xdr:spPr>
        <a:xfrm>
          <a:off x="4612575" y="3513300"/>
          <a:ext cx="1466850" cy="5334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DIRECCIÓN ADMINISTRACIÓN</a:t>
          </a:r>
          <a:endParaRPr sz="1400"/>
        </a:p>
      </xdr:txBody>
    </xdr:sp>
    <xdr:clientData fLocksWithSheet="0"/>
  </xdr:oneCellAnchor>
  <xdr:oneCellAnchor>
    <xdr:from>
      <xdr:col>12</xdr:col>
      <xdr:colOff>247650</xdr:colOff>
      <xdr:row>37</xdr:row>
      <xdr:rowOff>9525</xdr:rowOff>
    </xdr:from>
    <xdr:ext cx="2219325" cy="219075"/>
    <xdr:sp macro="" textlink="">
      <xdr:nvSpPr>
        <xdr:cNvPr id="248" name="Shape 222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/>
      </xdr:nvSpPr>
      <xdr:spPr>
        <a:xfrm>
          <a:off x="4255388" y="3689513"/>
          <a:ext cx="2181225" cy="1809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ESTACIONAMIENTO</a:t>
          </a:r>
          <a:endParaRPr sz="1400"/>
        </a:p>
      </xdr:txBody>
    </xdr:sp>
    <xdr:clientData fLocksWithSheet="0"/>
  </xdr:oneCellAnchor>
  <xdr:oneCellAnchor>
    <xdr:from>
      <xdr:col>16</xdr:col>
      <xdr:colOff>57150</xdr:colOff>
      <xdr:row>6</xdr:row>
      <xdr:rowOff>57150</xdr:rowOff>
    </xdr:from>
    <xdr:ext cx="990600" cy="504825"/>
    <xdr:sp macro="" textlink="">
      <xdr:nvSpPr>
        <xdr:cNvPr id="249" name="Shape 223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/>
      </xdr:nvSpPr>
      <xdr:spPr>
        <a:xfrm>
          <a:off x="4869750" y="3546638"/>
          <a:ext cx="952500" cy="4667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rgbClr val="FFC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ACCESO DE SERVICIO</a:t>
          </a:r>
          <a:endParaRPr sz="1400"/>
        </a:p>
      </xdr:txBody>
    </xdr:sp>
    <xdr:clientData fLocksWithSheet="0"/>
  </xdr:oneCellAnchor>
  <xdr:oneCellAnchor>
    <xdr:from>
      <xdr:col>12</xdr:col>
      <xdr:colOff>628650</xdr:colOff>
      <xdr:row>8</xdr:row>
      <xdr:rowOff>114300</xdr:rowOff>
    </xdr:from>
    <xdr:ext cx="38100" cy="209550"/>
    <xdr:grpSp>
      <xdr:nvGrpSpPr>
        <xdr:cNvPr id="250" name="Shape 2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GrpSpPr/>
      </xdr:nvGrpSpPr>
      <xdr:grpSpPr>
        <a:xfrm>
          <a:off x="10046970" y="1516380"/>
          <a:ext cx="38100" cy="209550"/>
          <a:chOff x="5346000" y="3675225"/>
          <a:chExt cx="0" cy="209400"/>
        </a:xfrm>
      </xdr:grpSpPr>
      <xdr:cxnSp macro="">
        <xdr:nvCxnSpPr>
          <xdr:cNvPr id="251" name="Shape 224">
            <a:extLst>
              <a:ext uri="{FF2B5EF4-FFF2-40B4-BE49-F238E27FC236}">
                <a16:creationId xmlns:a16="http://schemas.microsoft.com/office/drawing/2014/main" id="{00000000-0008-0000-0100-0000FB000000}"/>
              </a:ext>
            </a:extLst>
          </xdr:cNvPr>
          <xdr:cNvCxnSpPr>
            <a:endCxn id="213" idx="0"/>
          </xdr:cNvCxnSpPr>
        </xdr:nvCxnSpPr>
        <xdr:spPr>
          <a:xfrm>
            <a:off x="5346000" y="3675225"/>
            <a:ext cx="0" cy="2094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10</xdr:col>
      <xdr:colOff>542925</xdr:colOff>
      <xdr:row>8</xdr:row>
      <xdr:rowOff>123825</xdr:rowOff>
    </xdr:from>
    <xdr:ext cx="38100" cy="209550"/>
    <xdr:grpSp>
      <xdr:nvGrpSpPr>
        <xdr:cNvPr id="252" name="Shape 2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GrpSpPr/>
      </xdr:nvGrpSpPr>
      <xdr:grpSpPr>
        <a:xfrm>
          <a:off x="8391525" y="1525905"/>
          <a:ext cx="38100" cy="209550"/>
          <a:chOff x="5346000" y="3675375"/>
          <a:chExt cx="0" cy="209400"/>
        </a:xfrm>
      </xdr:grpSpPr>
      <xdr:cxnSp macro="">
        <xdr:nvCxnSpPr>
          <xdr:cNvPr id="253" name="Shape 225">
            <a:extLst>
              <a:ext uri="{FF2B5EF4-FFF2-40B4-BE49-F238E27FC236}">
                <a16:creationId xmlns:a16="http://schemas.microsoft.com/office/drawing/2014/main" id="{00000000-0008-0000-0100-0000FD000000}"/>
              </a:ext>
            </a:extLst>
          </xdr:cNvPr>
          <xdr:cNvCxnSpPr>
            <a:stCxn id="212" idx="0"/>
          </xdr:cNvCxnSpPr>
        </xdr:nvCxnSpPr>
        <xdr:spPr>
          <a:xfrm rot="10800000">
            <a:off x="5346000" y="3675375"/>
            <a:ext cx="0" cy="2094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14</xdr:col>
      <xdr:colOff>647700</xdr:colOff>
      <xdr:row>8</xdr:row>
      <xdr:rowOff>114300</xdr:rowOff>
    </xdr:from>
    <xdr:ext cx="38100" cy="219075"/>
    <xdr:grpSp>
      <xdr:nvGrpSpPr>
        <xdr:cNvPr id="254" name="Shape 2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GrpSpPr/>
      </xdr:nvGrpSpPr>
      <xdr:grpSpPr>
        <a:xfrm>
          <a:off x="11635740" y="1516380"/>
          <a:ext cx="38100" cy="219075"/>
          <a:chOff x="5341163" y="3670538"/>
          <a:chExt cx="9600" cy="219000"/>
        </a:xfrm>
      </xdr:grpSpPr>
      <xdr:cxnSp macro="">
        <xdr:nvCxnSpPr>
          <xdr:cNvPr id="255" name="Shape 226">
            <a:extLst>
              <a:ext uri="{FF2B5EF4-FFF2-40B4-BE49-F238E27FC236}">
                <a16:creationId xmlns:a16="http://schemas.microsoft.com/office/drawing/2014/main" id="{00000000-0008-0000-0100-0000FF000000}"/>
              </a:ext>
            </a:extLst>
          </xdr:cNvPr>
          <xdr:cNvCxnSpPr>
            <a:stCxn id="214" idx="0"/>
          </xdr:cNvCxnSpPr>
        </xdr:nvCxnSpPr>
        <xdr:spPr>
          <a:xfrm rot="10800000">
            <a:off x="5341163" y="3670538"/>
            <a:ext cx="9600" cy="2190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15</xdr:col>
      <xdr:colOff>409575</xdr:colOff>
      <xdr:row>7</xdr:row>
      <xdr:rowOff>104775</xdr:rowOff>
    </xdr:from>
    <xdr:ext cx="438150" cy="38100"/>
    <xdr:grpSp>
      <xdr:nvGrpSpPr>
        <xdr:cNvPr id="256" name="Shape 2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GrpSpPr/>
      </xdr:nvGrpSpPr>
      <xdr:grpSpPr>
        <a:xfrm>
          <a:off x="12182475" y="1331595"/>
          <a:ext cx="438150" cy="38100"/>
          <a:chOff x="5126925" y="3780000"/>
          <a:chExt cx="438300" cy="0"/>
        </a:xfrm>
      </xdr:grpSpPr>
      <xdr:cxnSp macro="">
        <xdr:nvCxnSpPr>
          <xdr:cNvPr id="257" name="Shape 227">
            <a:extLst>
              <a:ext uri="{FF2B5EF4-FFF2-40B4-BE49-F238E27FC236}">
                <a16:creationId xmlns:a16="http://schemas.microsoft.com/office/drawing/2014/main" id="{00000000-0008-0000-0100-000001010000}"/>
              </a:ext>
            </a:extLst>
          </xdr:cNvPr>
          <xdr:cNvCxnSpPr>
            <a:stCxn id="211" idx="3"/>
            <a:endCxn id="223" idx="1"/>
          </xdr:cNvCxnSpPr>
        </xdr:nvCxnSpPr>
        <xdr:spPr>
          <a:xfrm>
            <a:off x="5126925" y="3780000"/>
            <a:ext cx="4383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12</xdr:col>
      <xdr:colOff>638175</xdr:colOff>
      <xdr:row>20</xdr:row>
      <xdr:rowOff>0</xdr:rowOff>
    </xdr:from>
    <xdr:ext cx="38100" cy="219075"/>
    <xdr:grpSp>
      <xdr:nvGrpSpPr>
        <xdr:cNvPr id="258" name="Shape 2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GrpSpPr/>
      </xdr:nvGrpSpPr>
      <xdr:grpSpPr>
        <a:xfrm>
          <a:off x="10056495" y="3505200"/>
          <a:ext cx="38100" cy="219075"/>
          <a:chOff x="5346000" y="3670463"/>
          <a:chExt cx="0" cy="219000"/>
        </a:xfrm>
      </xdr:grpSpPr>
      <xdr:cxnSp macro="">
        <xdr:nvCxnSpPr>
          <xdr:cNvPr id="259" name="Shape 228">
            <a:extLst>
              <a:ext uri="{FF2B5EF4-FFF2-40B4-BE49-F238E27FC236}">
                <a16:creationId xmlns:a16="http://schemas.microsoft.com/office/drawing/2014/main" id="{00000000-0008-0000-0100-000003010000}"/>
              </a:ext>
            </a:extLst>
          </xdr:cNvPr>
          <xdr:cNvCxnSpPr>
            <a:stCxn id="213" idx="2"/>
            <a:endCxn id="216" idx="0"/>
          </xdr:cNvCxnSpPr>
        </xdr:nvCxnSpPr>
        <xdr:spPr>
          <a:xfrm>
            <a:off x="5346000" y="3670463"/>
            <a:ext cx="0" cy="2190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11</xdr:col>
      <xdr:colOff>685800</xdr:colOff>
      <xdr:row>23</xdr:row>
      <xdr:rowOff>-9525</xdr:rowOff>
    </xdr:from>
    <xdr:ext cx="152400" cy="38100"/>
    <xdr:grpSp>
      <xdr:nvGrpSpPr>
        <xdr:cNvPr id="260" name="Shape 2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GrpSpPr/>
      </xdr:nvGrpSpPr>
      <xdr:grpSpPr>
        <a:xfrm>
          <a:off x="9319260" y="4021455"/>
          <a:ext cx="152400" cy="38100"/>
          <a:chOff x="5269800" y="3780000"/>
          <a:chExt cx="152400" cy="0"/>
        </a:xfrm>
      </xdr:grpSpPr>
      <xdr:cxnSp macro="">
        <xdr:nvCxnSpPr>
          <xdr:cNvPr id="261" name="Shape 229">
            <a:extLst>
              <a:ext uri="{FF2B5EF4-FFF2-40B4-BE49-F238E27FC236}">
                <a16:creationId xmlns:a16="http://schemas.microsoft.com/office/drawing/2014/main" id="{00000000-0008-0000-0100-000005010000}"/>
              </a:ext>
            </a:extLst>
          </xdr:cNvPr>
          <xdr:cNvCxnSpPr>
            <a:stCxn id="216" idx="1"/>
            <a:endCxn id="217" idx="3"/>
          </xdr:cNvCxnSpPr>
        </xdr:nvCxnSpPr>
        <xdr:spPr>
          <a:xfrm rot="10800000">
            <a:off x="5269800" y="3780000"/>
            <a:ext cx="1524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12</xdr:col>
      <xdr:colOff>647700</xdr:colOff>
      <xdr:row>24</xdr:row>
      <xdr:rowOff>161925</xdr:rowOff>
    </xdr:from>
    <xdr:ext cx="38100" cy="228600"/>
    <xdr:grpSp>
      <xdr:nvGrpSpPr>
        <xdr:cNvPr id="262" name="Shape 2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GrpSpPr/>
      </xdr:nvGrpSpPr>
      <xdr:grpSpPr>
        <a:xfrm>
          <a:off x="10066020" y="4368165"/>
          <a:ext cx="38100" cy="228600"/>
          <a:chOff x="5336625" y="3665700"/>
          <a:chExt cx="18900" cy="228600"/>
        </a:xfrm>
      </xdr:grpSpPr>
      <xdr:cxnSp macro="">
        <xdr:nvCxnSpPr>
          <xdr:cNvPr id="263" name="Shape 230">
            <a:extLst>
              <a:ext uri="{FF2B5EF4-FFF2-40B4-BE49-F238E27FC236}">
                <a16:creationId xmlns:a16="http://schemas.microsoft.com/office/drawing/2014/main" id="{00000000-0008-0000-0100-000007010000}"/>
              </a:ext>
            </a:extLst>
          </xdr:cNvPr>
          <xdr:cNvCxnSpPr>
            <a:stCxn id="219" idx="0"/>
            <a:endCxn id="216" idx="2"/>
          </xdr:cNvCxnSpPr>
        </xdr:nvCxnSpPr>
        <xdr:spPr>
          <a:xfrm rot="10800000">
            <a:off x="5336625" y="3665700"/>
            <a:ext cx="18900" cy="2286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10</xdr:col>
      <xdr:colOff>542925</xdr:colOff>
      <xdr:row>29</xdr:row>
      <xdr:rowOff>152400</xdr:rowOff>
    </xdr:from>
    <xdr:ext cx="38100" cy="390525"/>
    <xdr:grpSp>
      <xdr:nvGrpSpPr>
        <xdr:cNvPr id="264" name="Shape 2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GrpSpPr/>
      </xdr:nvGrpSpPr>
      <xdr:grpSpPr>
        <a:xfrm>
          <a:off x="8391525" y="5234940"/>
          <a:ext cx="38100" cy="390525"/>
          <a:chOff x="5346000" y="3584738"/>
          <a:chExt cx="0" cy="390525"/>
        </a:xfrm>
      </xdr:grpSpPr>
      <xdr:cxnSp macro="">
        <xdr:nvCxnSpPr>
          <xdr:cNvPr id="265" name="Shape 69">
            <a:extLst>
              <a:ext uri="{FF2B5EF4-FFF2-40B4-BE49-F238E27FC236}">
                <a16:creationId xmlns:a16="http://schemas.microsoft.com/office/drawing/2014/main" id="{00000000-0008-0000-0100-000009010000}"/>
              </a:ext>
            </a:extLst>
          </xdr:cNvPr>
          <xdr:cNvCxnSpPr/>
        </xdr:nvCxnSpPr>
        <xdr:spPr>
          <a:xfrm>
            <a:off x="5346000" y="3584738"/>
            <a:ext cx="0" cy="390525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11</xdr:col>
      <xdr:colOff>323850</xdr:colOff>
      <xdr:row>29</xdr:row>
      <xdr:rowOff>152400</xdr:rowOff>
    </xdr:from>
    <xdr:ext cx="495300" cy="419100"/>
    <xdr:grpSp>
      <xdr:nvGrpSpPr>
        <xdr:cNvPr id="266" name="Shape 2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GrpSpPr/>
      </xdr:nvGrpSpPr>
      <xdr:grpSpPr>
        <a:xfrm>
          <a:off x="8957310" y="5234940"/>
          <a:ext cx="495300" cy="419100"/>
          <a:chOff x="5107875" y="3579975"/>
          <a:chExt cx="476250" cy="400050"/>
        </a:xfrm>
      </xdr:grpSpPr>
      <xdr:cxnSp macro="">
        <xdr:nvCxnSpPr>
          <xdr:cNvPr id="267" name="Shape 231">
            <a:extLst>
              <a:ext uri="{FF2B5EF4-FFF2-40B4-BE49-F238E27FC236}">
                <a16:creationId xmlns:a16="http://schemas.microsoft.com/office/drawing/2014/main" id="{00000000-0008-0000-0100-00000B010000}"/>
              </a:ext>
            </a:extLst>
          </xdr:cNvPr>
          <xdr:cNvCxnSpPr/>
        </xdr:nvCxnSpPr>
        <xdr:spPr>
          <a:xfrm rot="10800000">
            <a:off x="5107875" y="3579975"/>
            <a:ext cx="476250" cy="40005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11</xdr:col>
      <xdr:colOff>685800</xdr:colOff>
      <xdr:row>27</xdr:row>
      <xdr:rowOff>152400</xdr:rowOff>
    </xdr:from>
    <xdr:ext cx="171450" cy="38100"/>
    <xdr:grpSp>
      <xdr:nvGrpSpPr>
        <xdr:cNvPr id="268" name="Shape 2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GrpSpPr/>
      </xdr:nvGrpSpPr>
      <xdr:grpSpPr>
        <a:xfrm>
          <a:off x="9319260" y="4884420"/>
          <a:ext cx="171450" cy="38100"/>
          <a:chOff x="5260425" y="3780000"/>
          <a:chExt cx="171300" cy="0"/>
        </a:xfrm>
      </xdr:grpSpPr>
      <xdr:cxnSp macro="">
        <xdr:nvCxnSpPr>
          <xdr:cNvPr id="269" name="Shape 232">
            <a:extLst>
              <a:ext uri="{FF2B5EF4-FFF2-40B4-BE49-F238E27FC236}">
                <a16:creationId xmlns:a16="http://schemas.microsoft.com/office/drawing/2014/main" id="{00000000-0008-0000-0100-00000D010000}"/>
              </a:ext>
            </a:extLst>
          </xdr:cNvPr>
          <xdr:cNvCxnSpPr>
            <a:stCxn id="219" idx="1"/>
            <a:endCxn id="218" idx="3"/>
          </xdr:cNvCxnSpPr>
        </xdr:nvCxnSpPr>
        <xdr:spPr>
          <a:xfrm rot="10800000">
            <a:off x="5260425" y="3780000"/>
            <a:ext cx="1713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14</xdr:col>
      <xdr:colOff>657225</xdr:colOff>
      <xdr:row>12</xdr:row>
      <xdr:rowOff>76200</xdr:rowOff>
    </xdr:from>
    <xdr:ext cx="38100" cy="323850"/>
    <xdr:grpSp>
      <xdr:nvGrpSpPr>
        <xdr:cNvPr id="270" name="Shape 2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GrpSpPr/>
      </xdr:nvGrpSpPr>
      <xdr:grpSpPr>
        <a:xfrm>
          <a:off x="11645265" y="2179320"/>
          <a:ext cx="38100" cy="323850"/>
          <a:chOff x="5346000" y="3618075"/>
          <a:chExt cx="0" cy="324000"/>
        </a:xfrm>
      </xdr:grpSpPr>
      <xdr:cxnSp macro="">
        <xdr:nvCxnSpPr>
          <xdr:cNvPr id="271" name="Shape 233">
            <a:extLst>
              <a:ext uri="{FF2B5EF4-FFF2-40B4-BE49-F238E27FC236}">
                <a16:creationId xmlns:a16="http://schemas.microsoft.com/office/drawing/2014/main" id="{00000000-0008-0000-0100-00000F010000}"/>
              </a:ext>
            </a:extLst>
          </xdr:cNvPr>
          <xdr:cNvCxnSpPr>
            <a:stCxn id="214" idx="2"/>
            <a:endCxn id="215" idx="0"/>
          </xdr:cNvCxnSpPr>
        </xdr:nvCxnSpPr>
        <xdr:spPr>
          <a:xfrm>
            <a:off x="5346000" y="3618075"/>
            <a:ext cx="0" cy="3240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13</xdr:col>
      <xdr:colOff>485775</xdr:colOff>
      <xdr:row>15</xdr:row>
      <xdr:rowOff>161925</xdr:rowOff>
    </xdr:from>
    <xdr:ext cx="371475" cy="38100"/>
    <xdr:grpSp>
      <xdr:nvGrpSpPr>
        <xdr:cNvPr id="272" name="Shape 2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GrpSpPr/>
      </xdr:nvGrpSpPr>
      <xdr:grpSpPr>
        <a:xfrm>
          <a:off x="10688955" y="2790825"/>
          <a:ext cx="371475" cy="38100"/>
          <a:chOff x="5160338" y="3780000"/>
          <a:chExt cx="371400" cy="0"/>
        </a:xfrm>
      </xdr:grpSpPr>
      <xdr:cxnSp macro="">
        <xdr:nvCxnSpPr>
          <xdr:cNvPr id="273" name="Shape 234">
            <a:extLst>
              <a:ext uri="{FF2B5EF4-FFF2-40B4-BE49-F238E27FC236}">
                <a16:creationId xmlns:a16="http://schemas.microsoft.com/office/drawing/2014/main" id="{00000000-0008-0000-0100-000011010000}"/>
              </a:ext>
            </a:extLst>
          </xdr:cNvPr>
          <xdr:cNvCxnSpPr>
            <a:stCxn id="215" idx="1"/>
          </xdr:cNvCxnSpPr>
        </xdr:nvCxnSpPr>
        <xdr:spPr>
          <a:xfrm rot="10800000">
            <a:off x="5160338" y="3780000"/>
            <a:ext cx="3714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11</xdr:col>
      <xdr:colOff>95250</xdr:colOff>
      <xdr:row>17</xdr:row>
      <xdr:rowOff>142875</xdr:rowOff>
    </xdr:from>
    <xdr:ext cx="752475" cy="638175"/>
    <xdr:sp macro="" textlink="">
      <xdr:nvSpPr>
        <xdr:cNvPr id="274" name="Shape 235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/>
      </xdr:nvSpPr>
      <xdr:spPr>
        <a:xfrm>
          <a:off x="4979288" y="3470438"/>
          <a:ext cx="733425" cy="619125"/>
        </a:xfrm>
        <a:custGeom>
          <a:avLst/>
          <a:gdLst/>
          <a:ahLst/>
          <a:cxnLst/>
          <a:rect l="l" t="t" r="r" b="b"/>
          <a:pathLst>
            <a:path w="728382" h="649942" extrusionOk="0">
              <a:moveTo>
                <a:pt x="0" y="649942"/>
              </a:moveTo>
              <a:lnTo>
                <a:pt x="0" y="0"/>
              </a:lnTo>
              <a:lnTo>
                <a:pt x="728382" y="0"/>
              </a:lnTo>
            </a:path>
          </a:pathLst>
        </a:custGeom>
        <a:noFill/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85725</xdr:colOff>
      <xdr:row>24</xdr:row>
      <xdr:rowOff>161925</xdr:rowOff>
    </xdr:from>
    <xdr:ext cx="38100" cy="228600"/>
    <xdr:grpSp>
      <xdr:nvGrpSpPr>
        <xdr:cNvPr id="275" name="Shape 2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GrpSpPr/>
      </xdr:nvGrpSpPr>
      <xdr:grpSpPr>
        <a:xfrm>
          <a:off x="8719185" y="4368165"/>
          <a:ext cx="38100" cy="228600"/>
          <a:chOff x="5346000" y="3665700"/>
          <a:chExt cx="0" cy="228600"/>
        </a:xfrm>
      </xdr:grpSpPr>
      <xdr:cxnSp macro="">
        <xdr:nvCxnSpPr>
          <xdr:cNvPr id="276" name="Shape 236">
            <a:extLst>
              <a:ext uri="{FF2B5EF4-FFF2-40B4-BE49-F238E27FC236}">
                <a16:creationId xmlns:a16="http://schemas.microsoft.com/office/drawing/2014/main" id="{00000000-0008-0000-0100-000014010000}"/>
              </a:ext>
            </a:extLst>
          </xdr:cNvPr>
          <xdr:cNvCxnSpPr>
            <a:stCxn id="217" idx="2"/>
            <a:endCxn id="218" idx="0"/>
          </xdr:cNvCxnSpPr>
        </xdr:nvCxnSpPr>
        <xdr:spPr>
          <a:xfrm>
            <a:off x="5346000" y="3665700"/>
            <a:ext cx="0" cy="2286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13</xdr:col>
      <xdr:colOff>514350</xdr:colOff>
      <xdr:row>17</xdr:row>
      <xdr:rowOff>133350</xdr:rowOff>
    </xdr:from>
    <xdr:ext cx="1028700" cy="1685925"/>
    <xdr:sp macro="" textlink="">
      <xdr:nvSpPr>
        <xdr:cNvPr id="277" name="Shape 237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/>
      </xdr:nvSpPr>
      <xdr:spPr>
        <a:xfrm>
          <a:off x="4841175" y="2946563"/>
          <a:ext cx="1009650" cy="1666875"/>
        </a:xfrm>
        <a:custGeom>
          <a:avLst/>
          <a:gdLst/>
          <a:ahLst/>
          <a:cxnLst/>
          <a:rect l="l" t="t" r="r" b="b"/>
          <a:pathLst>
            <a:path w="1008530" h="1759323" extrusionOk="0">
              <a:moveTo>
                <a:pt x="1008530" y="0"/>
              </a:moveTo>
              <a:lnTo>
                <a:pt x="1008530" y="1759323"/>
              </a:lnTo>
              <a:lnTo>
                <a:pt x="0" y="1759323"/>
              </a:lnTo>
            </a:path>
          </a:pathLst>
        </a:custGeom>
        <a:noFill/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466725</xdr:colOff>
      <xdr:row>33</xdr:row>
      <xdr:rowOff>104775</xdr:rowOff>
    </xdr:from>
    <xdr:ext cx="190500" cy="38100"/>
    <xdr:grpSp>
      <xdr:nvGrpSpPr>
        <xdr:cNvPr id="278" name="Shape 2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GrpSpPr/>
      </xdr:nvGrpSpPr>
      <xdr:grpSpPr>
        <a:xfrm>
          <a:off x="9100185" y="5888355"/>
          <a:ext cx="190500" cy="38100"/>
          <a:chOff x="5250750" y="3775238"/>
          <a:chExt cx="190500" cy="9600"/>
        </a:xfrm>
      </xdr:grpSpPr>
      <xdr:cxnSp macro="">
        <xdr:nvCxnSpPr>
          <xdr:cNvPr id="279" name="Shape 238">
            <a:extLst>
              <a:ext uri="{FF2B5EF4-FFF2-40B4-BE49-F238E27FC236}">
                <a16:creationId xmlns:a16="http://schemas.microsoft.com/office/drawing/2014/main" id="{00000000-0008-0000-0100-000017010000}"/>
              </a:ext>
            </a:extLst>
          </xdr:cNvPr>
          <xdr:cNvCxnSpPr>
            <a:stCxn id="221" idx="1"/>
          </xdr:cNvCxnSpPr>
        </xdr:nvCxnSpPr>
        <xdr:spPr>
          <a:xfrm flipH="1">
            <a:off x="5250750" y="3775238"/>
            <a:ext cx="190500" cy="96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11</xdr:col>
      <xdr:colOff>457200</xdr:colOff>
      <xdr:row>37</xdr:row>
      <xdr:rowOff>38100</xdr:rowOff>
    </xdr:from>
    <xdr:ext cx="581025" cy="38100"/>
    <xdr:grpSp>
      <xdr:nvGrpSpPr>
        <xdr:cNvPr id="280" name="Shape 2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GrpSpPr/>
      </xdr:nvGrpSpPr>
      <xdr:grpSpPr>
        <a:xfrm>
          <a:off x="9090660" y="6522720"/>
          <a:ext cx="581025" cy="38100"/>
          <a:chOff x="5055413" y="3780000"/>
          <a:chExt cx="581100" cy="0"/>
        </a:xfrm>
      </xdr:grpSpPr>
      <xdr:cxnSp macro="">
        <xdr:nvCxnSpPr>
          <xdr:cNvPr id="281" name="Shape 239">
            <a:extLst>
              <a:ext uri="{FF2B5EF4-FFF2-40B4-BE49-F238E27FC236}">
                <a16:creationId xmlns:a16="http://schemas.microsoft.com/office/drawing/2014/main" id="{00000000-0008-0000-0100-000019010000}"/>
              </a:ext>
            </a:extLst>
          </xdr:cNvPr>
          <xdr:cNvCxnSpPr>
            <a:stCxn id="222" idx="1"/>
          </xdr:cNvCxnSpPr>
        </xdr:nvCxnSpPr>
        <xdr:spPr>
          <a:xfrm rot="10800000">
            <a:off x="5055413" y="3780000"/>
            <a:ext cx="5811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15</xdr:col>
      <xdr:colOff>476250</xdr:colOff>
      <xdr:row>9</xdr:row>
      <xdr:rowOff>0</xdr:rowOff>
    </xdr:from>
    <xdr:ext cx="990600" cy="381000"/>
    <xdr:sp macro="" textlink="">
      <xdr:nvSpPr>
        <xdr:cNvPr id="282" name="Shape 240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/>
      </xdr:nvSpPr>
      <xdr:spPr>
        <a:xfrm>
          <a:off x="4860225" y="3599025"/>
          <a:ext cx="971550" cy="361950"/>
        </a:xfrm>
        <a:custGeom>
          <a:avLst/>
          <a:gdLst/>
          <a:ahLst/>
          <a:cxnLst/>
          <a:rect l="l" t="t" r="r" b="b"/>
          <a:pathLst>
            <a:path w="907676" h="381000" extrusionOk="0">
              <a:moveTo>
                <a:pt x="0" y="381000"/>
              </a:moveTo>
              <a:lnTo>
                <a:pt x="907676" y="381000"/>
              </a:lnTo>
              <a:lnTo>
                <a:pt x="907676" y="0"/>
              </a:lnTo>
            </a:path>
          </a:pathLst>
        </a:custGeom>
        <a:noFill/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581025</xdr:colOff>
      <xdr:row>14</xdr:row>
      <xdr:rowOff>-9525</xdr:rowOff>
    </xdr:from>
    <xdr:ext cx="1504950" cy="571500"/>
    <xdr:sp macro="" textlink="">
      <xdr:nvSpPr>
        <xdr:cNvPr id="283" name="Shape 241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/>
      </xdr:nvSpPr>
      <xdr:spPr>
        <a:xfrm>
          <a:off x="4612575" y="3513300"/>
          <a:ext cx="1466850" cy="5334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CUARTO DE JUEGOS GIMNASIO</a:t>
          </a:r>
          <a:endParaRPr sz="1400"/>
        </a:p>
      </xdr:txBody>
    </xdr:sp>
    <xdr:clientData fLocksWithSheet="0"/>
  </xdr:oneCellAnchor>
  <xdr:oneCellAnchor>
    <xdr:from>
      <xdr:col>10</xdr:col>
      <xdr:colOff>542925</xdr:colOff>
      <xdr:row>13</xdr:row>
      <xdr:rowOff>76200</xdr:rowOff>
    </xdr:from>
    <xdr:ext cx="38100" cy="114300"/>
    <xdr:grpSp>
      <xdr:nvGrpSpPr>
        <xdr:cNvPr id="284" name="Shape 2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GrpSpPr/>
      </xdr:nvGrpSpPr>
      <xdr:grpSpPr>
        <a:xfrm>
          <a:off x="8391525" y="2354580"/>
          <a:ext cx="38100" cy="114300"/>
          <a:chOff x="5346000" y="3722850"/>
          <a:chExt cx="0" cy="114300"/>
        </a:xfrm>
      </xdr:grpSpPr>
      <xdr:cxnSp macro="">
        <xdr:nvCxnSpPr>
          <xdr:cNvPr id="285" name="Shape 242">
            <a:extLst>
              <a:ext uri="{FF2B5EF4-FFF2-40B4-BE49-F238E27FC236}">
                <a16:creationId xmlns:a16="http://schemas.microsoft.com/office/drawing/2014/main" id="{00000000-0008-0000-0100-00001D010000}"/>
              </a:ext>
            </a:extLst>
          </xdr:cNvPr>
          <xdr:cNvCxnSpPr>
            <a:stCxn id="212" idx="2"/>
            <a:endCxn id="241" idx="0"/>
          </xdr:cNvCxnSpPr>
        </xdr:nvCxnSpPr>
        <xdr:spPr>
          <a:xfrm>
            <a:off x="5346000" y="3722850"/>
            <a:ext cx="0" cy="1143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18</xdr:col>
      <xdr:colOff>447675</xdr:colOff>
      <xdr:row>6</xdr:row>
      <xdr:rowOff>28575</xdr:rowOff>
    </xdr:from>
    <xdr:ext cx="1524000" cy="361950"/>
    <xdr:sp macro="" textlink="">
      <xdr:nvSpPr>
        <xdr:cNvPr id="286" name="Shape 243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/>
      </xdr:nvSpPr>
      <xdr:spPr>
        <a:xfrm>
          <a:off x="4598288" y="3613313"/>
          <a:ext cx="1495425" cy="3333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JUEGOS Y DEPORTES</a:t>
          </a:r>
          <a:endParaRPr sz="1400"/>
        </a:p>
      </xdr:txBody>
    </xdr:sp>
    <xdr:clientData fLocksWithSheet="0"/>
  </xdr:oneCellAnchor>
  <xdr:oneCellAnchor>
    <xdr:from>
      <xdr:col>20</xdr:col>
      <xdr:colOff>609600</xdr:colOff>
      <xdr:row>6</xdr:row>
      <xdr:rowOff>28575</xdr:rowOff>
    </xdr:from>
    <xdr:ext cx="1085850" cy="361950"/>
    <xdr:sp macro="" textlink="">
      <xdr:nvSpPr>
        <xdr:cNvPr id="287" name="Shape 244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/>
      </xdr:nvSpPr>
      <xdr:spPr>
        <a:xfrm>
          <a:off x="4822125" y="3613313"/>
          <a:ext cx="1047750" cy="3333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TALLERES</a:t>
          </a:r>
          <a:endParaRPr sz="1400"/>
        </a:p>
      </xdr:txBody>
    </xdr:sp>
    <xdr:clientData fLocksWithSheet="0"/>
  </xdr:oneCellAnchor>
  <xdr:oneCellAnchor>
    <xdr:from>
      <xdr:col>22</xdr:col>
      <xdr:colOff>504825</xdr:colOff>
      <xdr:row>5</xdr:row>
      <xdr:rowOff>123825</xdr:rowOff>
    </xdr:from>
    <xdr:ext cx="1085850" cy="457200"/>
    <xdr:sp macro="" textlink="">
      <xdr:nvSpPr>
        <xdr:cNvPr id="288" name="Shape 245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/>
      </xdr:nvSpPr>
      <xdr:spPr>
        <a:xfrm>
          <a:off x="4822125" y="3570450"/>
          <a:ext cx="1047750" cy="4191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SALONES DE SECUNDARIA</a:t>
          </a:r>
          <a:endParaRPr sz="1100" b="1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24</xdr:col>
      <xdr:colOff>266700</xdr:colOff>
      <xdr:row>6</xdr:row>
      <xdr:rowOff>28575</xdr:rowOff>
    </xdr:from>
    <xdr:ext cx="1495425" cy="361950"/>
    <xdr:sp macro="" textlink="">
      <xdr:nvSpPr>
        <xdr:cNvPr id="289" name="Shape 246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/>
      </xdr:nvSpPr>
      <xdr:spPr>
        <a:xfrm>
          <a:off x="4617338" y="3613313"/>
          <a:ext cx="1457325" cy="3333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LABORATORIOS</a:t>
          </a:r>
          <a:endParaRPr sz="1400"/>
        </a:p>
      </xdr:txBody>
    </xdr:sp>
    <xdr:clientData fLocksWithSheet="0"/>
  </xdr:oneCellAnchor>
  <xdr:oneCellAnchor>
    <xdr:from>
      <xdr:col>20</xdr:col>
      <xdr:colOff>609600</xdr:colOff>
      <xdr:row>9</xdr:row>
      <xdr:rowOff>152400</xdr:rowOff>
    </xdr:from>
    <xdr:ext cx="1085850" cy="361950"/>
    <xdr:sp macro="" textlink="">
      <xdr:nvSpPr>
        <xdr:cNvPr id="290" name="Shape 247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/>
      </xdr:nvSpPr>
      <xdr:spPr>
        <a:xfrm>
          <a:off x="4822125" y="3613313"/>
          <a:ext cx="1047750" cy="3333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CONSERJE</a:t>
          </a:r>
          <a:endParaRPr sz="1400"/>
        </a:p>
      </xdr:txBody>
    </xdr:sp>
    <xdr:clientData fLocksWithSheet="0"/>
  </xdr:oneCellAnchor>
  <xdr:oneCellAnchor>
    <xdr:from>
      <xdr:col>20</xdr:col>
      <xdr:colOff>609600</xdr:colOff>
      <xdr:row>13</xdr:row>
      <xdr:rowOff>9525</xdr:rowOff>
    </xdr:from>
    <xdr:ext cx="1085850" cy="371475"/>
    <xdr:sp macro="" textlink="">
      <xdr:nvSpPr>
        <xdr:cNvPr id="291" name="Shape 248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/>
      </xdr:nvSpPr>
      <xdr:spPr>
        <a:xfrm>
          <a:off x="4822125" y="3613313"/>
          <a:ext cx="1047750" cy="3333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COMEDOR</a:t>
          </a:r>
          <a:endParaRPr sz="1400"/>
        </a:p>
      </xdr:txBody>
    </xdr:sp>
    <xdr:clientData fLocksWithSheet="0"/>
  </xdr:oneCellAnchor>
  <xdr:oneCellAnchor>
    <xdr:from>
      <xdr:col>20</xdr:col>
      <xdr:colOff>609600</xdr:colOff>
      <xdr:row>16</xdr:row>
      <xdr:rowOff>9525</xdr:rowOff>
    </xdr:from>
    <xdr:ext cx="1085850" cy="904875"/>
    <xdr:sp macro="" textlink="">
      <xdr:nvSpPr>
        <xdr:cNvPr id="292" name="Shape 249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/>
      </xdr:nvSpPr>
      <xdr:spPr>
        <a:xfrm>
          <a:off x="4822125" y="3346613"/>
          <a:ext cx="1047750" cy="8667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CUARTO DE MÁQUINA Y BODEGA GENERAL</a:t>
          </a:r>
          <a:endParaRPr sz="1400"/>
        </a:p>
      </xdr:txBody>
    </xdr:sp>
    <xdr:clientData fLocksWithSheet="0"/>
  </xdr:oneCellAnchor>
  <xdr:oneCellAnchor>
    <xdr:from>
      <xdr:col>20</xdr:col>
      <xdr:colOff>571500</xdr:colOff>
      <xdr:row>21</xdr:row>
      <xdr:rowOff>104775</xdr:rowOff>
    </xdr:from>
    <xdr:ext cx="1085850" cy="504825"/>
    <xdr:sp macro="" textlink="">
      <xdr:nvSpPr>
        <xdr:cNvPr id="293" name="Shape 250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/>
      </xdr:nvSpPr>
      <xdr:spPr>
        <a:xfrm>
          <a:off x="4822125" y="3546638"/>
          <a:ext cx="1047750" cy="4667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CONSEJO ESTUDIANTIL</a:t>
          </a:r>
          <a:endParaRPr sz="1400"/>
        </a:p>
      </xdr:txBody>
    </xdr:sp>
    <xdr:clientData fLocksWithSheet="0"/>
  </xdr:oneCellAnchor>
  <xdr:oneCellAnchor>
    <xdr:from>
      <xdr:col>20</xdr:col>
      <xdr:colOff>609600</xdr:colOff>
      <xdr:row>25</xdr:row>
      <xdr:rowOff>85725</xdr:rowOff>
    </xdr:from>
    <xdr:ext cx="1085850" cy="552450"/>
    <xdr:sp macro="" textlink="">
      <xdr:nvSpPr>
        <xdr:cNvPr id="294" name="Shape 251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/>
      </xdr:nvSpPr>
      <xdr:spPr>
        <a:xfrm>
          <a:off x="4822125" y="3518063"/>
          <a:ext cx="1047750" cy="5238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DIRECCIÓN Y ADMINISTRACIÓN</a:t>
          </a:r>
          <a:endParaRPr sz="1100" b="1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24</xdr:col>
      <xdr:colOff>542925</xdr:colOff>
      <xdr:row>9</xdr:row>
      <xdr:rowOff>152400</xdr:rowOff>
    </xdr:from>
    <xdr:ext cx="1085850" cy="361950"/>
    <xdr:sp macro="" textlink="">
      <xdr:nvSpPr>
        <xdr:cNvPr id="295" name="Shape 252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/>
      </xdr:nvSpPr>
      <xdr:spPr>
        <a:xfrm>
          <a:off x="4822125" y="3613313"/>
          <a:ext cx="1047750" cy="3333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BIBLIOTECA</a:t>
          </a:r>
          <a:endParaRPr sz="1400"/>
        </a:p>
      </xdr:txBody>
    </xdr:sp>
    <xdr:clientData fLocksWithSheet="0"/>
  </xdr:oneCellAnchor>
  <xdr:oneCellAnchor>
    <xdr:from>
      <xdr:col>24</xdr:col>
      <xdr:colOff>542925</xdr:colOff>
      <xdr:row>13</xdr:row>
      <xdr:rowOff>9525</xdr:rowOff>
    </xdr:from>
    <xdr:ext cx="1085850" cy="504825"/>
    <xdr:sp macro="" textlink="">
      <xdr:nvSpPr>
        <xdr:cNvPr id="296" name="Shape 253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/>
      </xdr:nvSpPr>
      <xdr:spPr>
        <a:xfrm>
          <a:off x="4822125" y="3546638"/>
          <a:ext cx="1047750" cy="4667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TÓPICO</a:t>
          </a:r>
          <a:endParaRPr sz="1400"/>
        </a:p>
      </xdr:txBody>
    </xdr:sp>
    <xdr:clientData fLocksWithSheet="0"/>
  </xdr:oneCellAnchor>
  <xdr:oneCellAnchor>
    <xdr:from>
      <xdr:col>24</xdr:col>
      <xdr:colOff>542925</xdr:colOff>
      <xdr:row>16</xdr:row>
      <xdr:rowOff>85725</xdr:rowOff>
    </xdr:from>
    <xdr:ext cx="1085850" cy="419100"/>
    <xdr:sp macro="" textlink="">
      <xdr:nvSpPr>
        <xdr:cNvPr id="297" name="Shape 254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/>
      </xdr:nvSpPr>
      <xdr:spPr>
        <a:xfrm>
          <a:off x="4822125" y="3589500"/>
          <a:ext cx="1047750" cy="381000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AUDITORIO</a:t>
          </a:r>
          <a:endParaRPr sz="1400"/>
        </a:p>
      </xdr:txBody>
    </xdr:sp>
    <xdr:clientData fLocksWithSheet="0"/>
  </xdr:oneCellAnchor>
  <xdr:oneCellAnchor>
    <xdr:from>
      <xdr:col>24</xdr:col>
      <xdr:colOff>542925</xdr:colOff>
      <xdr:row>19</xdr:row>
      <xdr:rowOff>123825</xdr:rowOff>
    </xdr:from>
    <xdr:ext cx="1085850" cy="600075"/>
    <xdr:sp macro="" textlink="">
      <xdr:nvSpPr>
        <xdr:cNvPr id="298" name="Shape 255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/>
      </xdr:nvSpPr>
      <xdr:spPr>
        <a:xfrm>
          <a:off x="4822125" y="3499013"/>
          <a:ext cx="1047750" cy="5619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VESTÍBULO DE CONTROL</a:t>
          </a:r>
          <a:endParaRPr sz="1400"/>
        </a:p>
      </xdr:txBody>
    </xdr:sp>
    <xdr:clientData fLocksWithSheet="0"/>
  </xdr:oneCellAnchor>
  <xdr:oneCellAnchor>
    <xdr:from>
      <xdr:col>24</xdr:col>
      <xdr:colOff>542925</xdr:colOff>
      <xdr:row>23</xdr:row>
      <xdr:rowOff>161925</xdr:rowOff>
    </xdr:from>
    <xdr:ext cx="1085850" cy="600075"/>
    <xdr:sp macro="" textlink="">
      <xdr:nvSpPr>
        <xdr:cNvPr id="299" name="Shape 256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/>
      </xdr:nvSpPr>
      <xdr:spPr>
        <a:xfrm>
          <a:off x="4822125" y="3499013"/>
          <a:ext cx="1047750" cy="5619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ACCESO DE ALUMNOS</a:t>
          </a:r>
          <a:endParaRPr sz="1400"/>
        </a:p>
      </xdr:txBody>
    </xdr:sp>
    <xdr:clientData fLocksWithSheet="0"/>
  </xdr:oneCellAnchor>
  <xdr:oneCellAnchor>
    <xdr:from>
      <xdr:col>18</xdr:col>
      <xdr:colOff>476250</xdr:colOff>
      <xdr:row>22</xdr:row>
      <xdr:rowOff>0</xdr:rowOff>
    </xdr:from>
    <xdr:ext cx="1085850" cy="561975"/>
    <xdr:sp macro="" textlink="">
      <xdr:nvSpPr>
        <xdr:cNvPr id="300" name="Shape 257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/>
      </xdr:nvSpPr>
      <xdr:spPr>
        <a:xfrm>
          <a:off x="4822125" y="3518063"/>
          <a:ext cx="1047750" cy="5238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ESTACIONAMIENTO</a:t>
          </a:r>
          <a:endParaRPr sz="1400"/>
        </a:p>
      </xdr:txBody>
    </xdr:sp>
    <xdr:clientData fLocksWithSheet="0"/>
  </xdr:oneCellAnchor>
  <xdr:oneCellAnchor>
    <xdr:from>
      <xdr:col>18</xdr:col>
      <xdr:colOff>476250</xdr:colOff>
      <xdr:row>28</xdr:row>
      <xdr:rowOff>66675</xdr:rowOff>
    </xdr:from>
    <xdr:ext cx="1085850" cy="552450"/>
    <xdr:sp macro="" textlink="">
      <xdr:nvSpPr>
        <xdr:cNvPr id="301" name="Shape 258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/>
      </xdr:nvSpPr>
      <xdr:spPr>
        <a:xfrm>
          <a:off x="4822125" y="3518063"/>
          <a:ext cx="1047750" cy="52387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rgbClr val="FFC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ACCESO DE SERVICO</a:t>
          </a:r>
          <a:endParaRPr sz="1400"/>
        </a:p>
      </xdr:txBody>
    </xdr:sp>
    <xdr:clientData fLocksWithSheet="0"/>
  </xdr:oneCellAnchor>
  <xdr:oneCellAnchor>
    <xdr:from>
      <xdr:col>20</xdr:col>
      <xdr:colOff>428625</xdr:colOff>
      <xdr:row>7</xdr:row>
      <xdr:rowOff>9525</xdr:rowOff>
    </xdr:from>
    <xdr:ext cx="200025" cy="38100"/>
    <xdr:grpSp>
      <xdr:nvGrpSpPr>
        <xdr:cNvPr id="302" name="Shape 2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GrpSpPr/>
      </xdr:nvGrpSpPr>
      <xdr:grpSpPr>
        <a:xfrm>
          <a:off x="16125825" y="1236345"/>
          <a:ext cx="200025" cy="38100"/>
          <a:chOff x="5245988" y="3780000"/>
          <a:chExt cx="200100" cy="0"/>
        </a:xfrm>
      </xdr:grpSpPr>
      <xdr:cxnSp macro="">
        <xdr:nvCxnSpPr>
          <xdr:cNvPr id="303" name="Shape 259">
            <a:extLst>
              <a:ext uri="{FF2B5EF4-FFF2-40B4-BE49-F238E27FC236}">
                <a16:creationId xmlns:a16="http://schemas.microsoft.com/office/drawing/2014/main" id="{00000000-0008-0000-0100-00002F010000}"/>
              </a:ext>
            </a:extLst>
          </xdr:cNvPr>
          <xdr:cNvCxnSpPr>
            <a:stCxn id="243" idx="3"/>
            <a:endCxn id="244" idx="1"/>
          </xdr:cNvCxnSpPr>
        </xdr:nvCxnSpPr>
        <xdr:spPr>
          <a:xfrm>
            <a:off x="5245988" y="3780000"/>
            <a:ext cx="2001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22</xdr:col>
      <xdr:colOff>142875</xdr:colOff>
      <xdr:row>6</xdr:row>
      <xdr:rowOff>142875</xdr:rowOff>
    </xdr:from>
    <xdr:ext cx="381000" cy="85725"/>
    <xdr:grpSp>
      <xdr:nvGrpSpPr>
        <xdr:cNvPr id="304" name="Shape 2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GrpSpPr/>
      </xdr:nvGrpSpPr>
      <xdr:grpSpPr>
        <a:xfrm>
          <a:off x="17409795" y="1194435"/>
          <a:ext cx="381000" cy="85725"/>
          <a:chOff x="5165025" y="3746738"/>
          <a:chExt cx="362100" cy="66600"/>
        </a:xfrm>
      </xdr:grpSpPr>
      <xdr:cxnSp macro="">
        <xdr:nvCxnSpPr>
          <xdr:cNvPr id="305" name="Shape 260">
            <a:extLst>
              <a:ext uri="{FF2B5EF4-FFF2-40B4-BE49-F238E27FC236}">
                <a16:creationId xmlns:a16="http://schemas.microsoft.com/office/drawing/2014/main" id="{00000000-0008-0000-0100-000031010000}"/>
              </a:ext>
            </a:extLst>
          </xdr:cNvPr>
          <xdr:cNvCxnSpPr>
            <a:stCxn id="244" idx="3"/>
            <a:endCxn id="261" idx="1"/>
          </xdr:cNvCxnSpPr>
        </xdr:nvCxnSpPr>
        <xdr:spPr>
          <a:xfrm rot="10800000" flipH="1">
            <a:off x="5165025" y="3746738"/>
            <a:ext cx="362100" cy="666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24</xdr:col>
      <xdr:colOff>28575</xdr:colOff>
      <xdr:row>6</xdr:row>
      <xdr:rowOff>142875</xdr:rowOff>
    </xdr:from>
    <xdr:ext cx="257175" cy="85725"/>
    <xdr:grpSp>
      <xdr:nvGrpSpPr>
        <xdr:cNvPr id="306" name="Shape 2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GrpSpPr/>
      </xdr:nvGrpSpPr>
      <xdr:grpSpPr>
        <a:xfrm>
          <a:off x="18865215" y="1194435"/>
          <a:ext cx="257175" cy="85725"/>
          <a:chOff x="5226938" y="3746663"/>
          <a:chExt cx="238200" cy="66600"/>
        </a:xfrm>
      </xdr:grpSpPr>
      <xdr:cxnSp macro="">
        <xdr:nvCxnSpPr>
          <xdr:cNvPr id="307" name="Shape 262">
            <a:extLst>
              <a:ext uri="{FF2B5EF4-FFF2-40B4-BE49-F238E27FC236}">
                <a16:creationId xmlns:a16="http://schemas.microsoft.com/office/drawing/2014/main" id="{00000000-0008-0000-0100-000033010000}"/>
              </a:ext>
            </a:extLst>
          </xdr:cNvPr>
          <xdr:cNvCxnSpPr>
            <a:stCxn id="261" idx="3"/>
            <a:endCxn id="263" idx="1"/>
          </xdr:cNvCxnSpPr>
        </xdr:nvCxnSpPr>
        <xdr:spPr>
          <a:xfrm>
            <a:off x="5226938" y="3746663"/>
            <a:ext cx="238200" cy="666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23</xdr:col>
      <xdr:colOff>257175</xdr:colOff>
      <xdr:row>8</xdr:row>
      <xdr:rowOff>19050</xdr:rowOff>
    </xdr:from>
    <xdr:ext cx="38100" cy="342900"/>
    <xdr:grpSp>
      <xdr:nvGrpSpPr>
        <xdr:cNvPr id="308" name="Shape 2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GrpSpPr/>
      </xdr:nvGrpSpPr>
      <xdr:grpSpPr>
        <a:xfrm>
          <a:off x="18308955" y="1421130"/>
          <a:ext cx="38100" cy="342900"/>
          <a:chOff x="5346000" y="3608550"/>
          <a:chExt cx="0" cy="342900"/>
        </a:xfrm>
      </xdr:grpSpPr>
      <xdr:cxnSp macro="">
        <xdr:nvCxnSpPr>
          <xdr:cNvPr id="309" name="Shape 264">
            <a:extLst>
              <a:ext uri="{FF2B5EF4-FFF2-40B4-BE49-F238E27FC236}">
                <a16:creationId xmlns:a16="http://schemas.microsoft.com/office/drawing/2014/main" id="{00000000-0008-0000-0100-000035010000}"/>
              </a:ext>
            </a:extLst>
          </xdr:cNvPr>
          <xdr:cNvCxnSpPr>
            <a:stCxn id="261" idx="2"/>
            <a:endCxn id="36" idx="0"/>
          </xdr:cNvCxnSpPr>
        </xdr:nvCxnSpPr>
        <xdr:spPr>
          <a:xfrm>
            <a:off x="5346000" y="3608550"/>
            <a:ext cx="0" cy="3429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24</xdr:col>
      <xdr:colOff>28575</xdr:colOff>
      <xdr:row>10</xdr:row>
      <xdr:rowOff>133350</xdr:rowOff>
    </xdr:from>
    <xdr:ext cx="533400" cy="38100"/>
    <xdr:grpSp>
      <xdr:nvGrpSpPr>
        <xdr:cNvPr id="310" name="Shape 2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GrpSpPr/>
      </xdr:nvGrpSpPr>
      <xdr:grpSpPr>
        <a:xfrm>
          <a:off x="18865215" y="1885950"/>
          <a:ext cx="533400" cy="38100"/>
          <a:chOff x="5079300" y="3780000"/>
          <a:chExt cx="533400" cy="0"/>
        </a:xfrm>
      </xdr:grpSpPr>
      <xdr:cxnSp macro="">
        <xdr:nvCxnSpPr>
          <xdr:cNvPr id="311" name="Shape 265">
            <a:extLst>
              <a:ext uri="{FF2B5EF4-FFF2-40B4-BE49-F238E27FC236}">
                <a16:creationId xmlns:a16="http://schemas.microsoft.com/office/drawing/2014/main" id="{00000000-0008-0000-0100-000037010000}"/>
              </a:ext>
            </a:extLst>
          </xdr:cNvPr>
          <xdr:cNvCxnSpPr>
            <a:stCxn id="26" idx="1"/>
          </xdr:cNvCxnSpPr>
        </xdr:nvCxnSpPr>
        <xdr:spPr>
          <a:xfrm rot="10800000">
            <a:off x="5079300" y="3780000"/>
            <a:ext cx="5334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24</xdr:col>
      <xdr:colOff>57150</xdr:colOff>
      <xdr:row>14</xdr:row>
      <xdr:rowOff>66675</xdr:rowOff>
    </xdr:from>
    <xdr:ext cx="495300" cy="38100"/>
    <xdr:grpSp>
      <xdr:nvGrpSpPr>
        <xdr:cNvPr id="312" name="Shape 2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GrpSpPr/>
      </xdr:nvGrpSpPr>
      <xdr:grpSpPr>
        <a:xfrm>
          <a:off x="18893790" y="2520315"/>
          <a:ext cx="495300" cy="38100"/>
          <a:chOff x="5098350" y="3775238"/>
          <a:chExt cx="495300" cy="9600"/>
        </a:xfrm>
      </xdr:grpSpPr>
      <xdr:cxnSp macro="">
        <xdr:nvCxnSpPr>
          <xdr:cNvPr id="313" name="Shape 266">
            <a:extLst>
              <a:ext uri="{FF2B5EF4-FFF2-40B4-BE49-F238E27FC236}">
                <a16:creationId xmlns:a16="http://schemas.microsoft.com/office/drawing/2014/main" id="{00000000-0008-0000-0100-000039010000}"/>
              </a:ext>
            </a:extLst>
          </xdr:cNvPr>
          <xdr:cNvCxnSpPr>
            <a:stCxn id="27" idx="1"/>
          </xdr:cNvCxnSpPr>
        </xdr:nvCxnSpPr>
        <xdr:spPr>
          <a:xfrm flipH="1">
            <a:off x="5098350" y="3775238"/>
            <a:ext cx="495300" cy="96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24</xdr:col>
      <xdr:colOff>76200</xdr:colOff>
      <xdr:row>17</xdr:row>
      <xdr:rowOff>95250</xdr:rowOff>
    </xdr:from>
    <xdr:ext cx="485775" cy="38100"/>
    <xdr:grpSp>
      <xdr:nvGrpSpPr>
        <xdr:cNvPr id="314" name="Shape 2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GrpSpPr/>
      </xdr:nvGrpSpPr>
      <xdr:grpSpPr>
        <a:xfrm>
          <a:off x="18912840" y="3074670"/>
          <a:ext cx="485775" cy="38100"/>
          <a:chOff x="5103188" y="3780000"/>
          <a:chExt cx="485700" cy="0"/>
        </a:xfrm>
      </xdr:grpSpPr>
      <xdr:cxnSp macro="">
        <xdr:nvCxnSpPr>
          <xdr:cNvPr id="315" name="Shape 267">
            <a:extLst>
              <a:ext uri="{FF2B5EF4-FFF2-40B4-BE49-F238E27FC236}">
                <a16:creationId xmlns:a16="http://schemas.microsoft.com/office/drawing/2014/main" id="{00000000-0008-0000-0100-00003B010000}"/>
              </a:ext>
            </a:extLst>
          </xdr:cNvPr>
          <xdr:cNvCxnSpPr>
            <a:stCxn id="28" idx="1"/>
          </xdr:cNvCxnSpPr>
        </xdr:nvCxnSpPr>
        <xdr:spPr>
          <a:xfrm rot="10800000">
            <a:off x="5103188" y="3780000"/>
            <a:ext cx="4857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24</xdr:col>
      <xdr:colOff>47625</xdr:colOff>
      <xdr:row>21</xdr:row>
      <xdr:rowOff>38100</xdr:rowOff>
    </xdr:from>
    <xdr:ext cx="514350" cy="38100"/>
    <xdr:grpSp>
      <xdr:nvGrpSpPr>
        <xdr:cNvPr id="316" name="Shape 2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GrpSpPr/>
      </xdr:nvGrpSpPr>
      <xdr:grpSpPr>
        <a:xfrm>
          <a:off x="18884265" y="3718560"/>
          <a:ext cx="514350" cy="38100"/>
          <a:chOff x="5088675" y="3780000"/>
          <a:chExt cx="514500" cy="0"/>
        </a:xfrm>
      </xdr:grpSpPr>
      <xdr:cxnSp macro="">
        <xdr:nvCxnSpPr>
          <xdr:cNvPr id="317" name="Shape 268">
            <a:extLst>
              <a:ext uri="{FF2B5EF4-FFF2-40B4-BE49-F238E27FC236}">
                <a16:creationId xmlns:a16="http://schemas.microsoft.com/office/drawing/2014/main" id="{00000000-0008-0000-0100-00003D010000}"/>
              </a:ext>
            </a:extLst>
          </xdr:cNvPr>
          <xdr:cNvCxnSpPr>
            <a:stCxn id="29" idx="1"/>
          </xdr:cNvCxnSpPr>
        </xdr:nvCxnSpPr>
        <xdr:spPr>
          <a:xfrm rot="10800000">
            <a:off x="5088675" y="3780000"/>
            <a:ext cx="5145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25</xdr:col>
      <xdr:colOff>304800</xdr:colOff>
      <xdr:row>22</xdr:row>
      <xdr:rowOff>161925</xdr:rowOff>
    </xdr:from>
    <xdr:ext cx="38100" cy="200025"/>
    <xdr:grpSp>
      <xdr:nvGrpSpPr>
        <xdr:cNvPr id="318" name="Shape 2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GrpSpPr/>
      </xdr:nvGrpSpPr>
      <xdr:grpSpPr>
        <a:xfrm>
          <a:off x="19926300" y="4017645"/>
          <a:ext cx="38100" cy="200025"/>
          <a:chOff x="5346000" y="3679913"/>
          <a:chExt cx="0" cy="200100"/>
        </a:xfrm>
      </xdr:grpSpPr>
      <xdr:cxnSp macro="">
        <xdr:nvCxnSpPr>
          <xdr:cNvPr id="319" name="Shape 269">
            <a:extLst>
              <a:ext uri="{FF2B5EF4-FFF2-40B4-BE49-F238E27FC236}">
                <a16:creationId xmlns:a16="http://schemas.microsoft.com/office/drawing/2014/main" id="{00000000-0008-0000-0100-00003F010000}"/>
              </a:ext>
            </a:extLst>
          </xdr:cNvPr>
          <xdr:cNvCxnSpPr>
            <a:stCxn id="30" idx="0"/>
            <a:endCxn id="29" idx="2"/>
          </xdr:cNvCxnSpPr>
        </xdr:nvCxnSpPr>
        <xdr:spPr>
          <a:xfrm rot="10800000">
            <a:off x="5346000" y="3679913"/>
            <a:ext cx="0" cy="2001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22</xdr:col>
      <xdr:colOff>161925</xdr:colOff>
      <xdr:row>26</xdr:row>
      <xdr:rowOff>95250</xdr:rowOff>
    </xdr:from>
    <xdr:ext cx="895350" cy="171450"/>
    <xdr:sp macro="" textlink="">
      <xdr:nvSpPr>
        <xdr:cNvPr id="320" name="Shape 270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/>
      </xdr:nvSpPr>
      <xdr:spPr>
        <a:xfrm>
          <a:off x="4907850" y="3703800"/>
          <a:ext cx="876300" cy="152400"/>
        </a:xfrm>
        <a:custGeom>
          <a:avLst/>
          <a:gdLst/>
          <a:ahLst/>
          <a:cxnLst/>
          <a:rect l="l" t="t" r="r" b="b"/>
          <a:pathLst>
            <a:path w="885265" h="156882" extrusionOk="0">
              <a:moveTo>
                <a:pt x="885265" y="0"/>
              </a:moveTo>
              <a:lnTo>
                <a:pt x="885265" y="156882"/>
              </a:lnTo>
              <a:lnTo>
                <a:pt x="0" y="156882"/>
              </a:lnTo>
            </a:path>
          </a:pathLst>
        </a:custGeom>
        <a:noFill/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114300</xdr:colOff>
      <xdr:row>22</xdr:row>
      <xdr:rowOff>133350</xdr:rowOff>
    </xdr:from>
    <xdr:ext cx="361950" cy="38100"/>
    <xdr:grpSp>
      <xdr:nvGrpSpPr>
        <xdr:cNvPr id="321" name="Shape 2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GrpSpPr/>
      </xdr:nvGrpSpPr>
      <xdr:grpSpPr>
        <a:xfrm>
          <a:off x="17381220" y="3989070"/>
          <a:ext cx="361950" cy="38100"/>
          <a:chOff x="5165025" y="3780000"/>
          <a:chExt cx="362100" cy="0"/>
        </a:xfrm>
      </xdr:grpSpPr>
      <xdr:cxnSp macro="">
        <xdr:nvCxnSpPr>
          <xdr:cNvPr id="322" name="Shape 271">
            <a:extLst>
              <a:ext uri="{FF2B5EF4-FFF2-40B4-BE49-F238E27FC236}">
                <a16:creationId xmlns:a16="http://schemas.microsoft.com/office/drawing/2014/main" id="{00000000-0008-0000-0100-000042010000}"/>
              </a:ext>
            </a:extLst>
          </xdr:cNvPr>
          <xdr:cNvCxnSpPr>
            <a:stCxn id="24" idx="3"/>
          </xdr:cNvCxnSpPr>
        </xdr:nvCxnSpPr>
        <xdr:spPr>
          <a:xfrm>
            <a:off x="5165025" y="3780000"/>
            <a:ext cx="3621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22</xdr:col>
      <xdr:colOff>152400</xdr:colOff>
      <xdr:row>18</xdr:row>
      <xdr:rowOff>76200</xdr:rowOff>
    </xdr:from>
    <xdr:ext cx="676275" cy="38100"/>
    <xdr:grpSp>
      <xdr:nvGrpSpPr>
        <xdr:cNvPr id="323" name="Shape 2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GrpSpPr/>
      </xdr:nvGrpSpPr>
      <xdr:grpSpPr>
        <a:xfrm>
          <a:off x="17419320" y="3230880"/>
          <a:ext cx="676275" cy="38100"/>
          <a:chOff x="5007863" y="3780000"/>
          <a:chExt cx="676200" cy="0"/>
        </a:xfrm>
      </xdr:grpSpPr>
      <xdr:cxnSp macro="">
        <xdr:nvCxnSpPr>
          <xdr:cNvPr id="324" name="Shape 272">
            <a:extLst>
              <a:ext uri="{FF2B5EF4-FFF2-40B4-BE49-F238E27FC236}">
                <a16:creationId xmlns:a16="http://schemas.microsoft.com/office/drawing/2014/main" id="{00000000-0008-0000-0100-000044010000}"/>
              </a:ext>
            </a:extLst>
          </xdr:cNvPr>
          <xdr:cNvCxnSpPr>
            <a:stCxn id="22" idx="3"/>
          </xdr:cNvCxnSpPr>
        </xdr:nvCxnSpPr>
        <xdr:spPr>
          <a:xfrm>
            <a:off x="5007863" y="3780000"/>
            <a:ext cx="6762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22</xdr:col>
      <xdr:colOff>152400</xdr:colOff>
      <xdr:row>14</xdr:row>
      <xdr:rowOff>0</xdr:rowOff>
    </xdr:from>
    <xdr:ext cx="419100" cy="38100"/>
    <xdr:grpSp>
      <xdr:nvGrpSpPr>
        <xdr:cNvPr id="325" name="Shape 2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GrpSpPr/>
      </xdr:nvGrpSpPr>
      <xdr:grpSpPr>
        <a:xfrm>
          <a:off x="17419320" y="2453640"/>
          <a:ext cx="419100" cy="38100"/>
          <a:chOff x="5136450" y="3780000"/>
          <a:chExt cx="419100" cy="0"/>
        </a:xfrm>
      </xdr:grpSpPr>
      <xdr:cxnSp macro="">
        <xdr:nvCxnSpPr>
          <xdr:cNvPr id="326" name="Shape 273">
            <a:extLst>
              <a:ext uri="{FF2B5EF4-FFF2-40B4-BE49-F238E27FC236}">
                <a16:creationId xmlns:a16="http://schemas.microsoft.com/office/drawing/2014/main" id="{00000000-0008-0000-0100-000046010000}"/>
              </a:ext>
            </a:extLst>
          </xdr:cNvPr>
          <xdr:cNvCxnSpPr>
            <a:stCxn id="21" idx="3"/>
          </xdr:cNvCxnSpPr>
        </xdr:nvCxnSpPr>
        <xdr:spPr>
          <a:xfrm>
            <a:off x="5136450" y="3780000"/>
            <a:ext cx="4191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22</xdr:col>
      <xdr:colOff>152400</xdr:colOff>
      <xdr:row>10</xdr:row>
      <xdr:rowOff>133350</xdr:rowOff>
    </xdr:from>
    <xdr:ext cx="466725" cy="38100"/>
    <xdr:grpSp>
      <xdr:nvGrpSpPr>
        <xdr:cNvPr id="327" name="Shape 2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GrpSpPr/>
      </xdr:nvGrpSpPr>
      <xdr:grpSpPr>
        <a:xfrm>
          <a:off x="17419320" y="1885950"/>
          <a:ext cx="466725" cy="38100"/>
          <a:chOff x="5112638" y="3780000"/>
          <a:chExt cx="466800" cy="0"/>
        </a:xfrm>
      </xdr:grpSpPr>
      <xdr:cxnSp macro="">
        <xdr:nvCxnSpPr>
          <xdr:cNvPr id="328" name="Shape 274">
            <a:extLst>
              <a:ext uri="{FF2B5EF4-FFF2-40B4-BE49-F238E27FC236}">
                <a16:creationId xmlns:a16="http://schemas.microsoft.com/office/drawing/2014/main" id="{00000000-0008-0000-0100-000048010000}"/>
              </a:ext>
            </a:extLst>
          </xdr:cNvPr>
          <xdr:cNvCxnSpPr>
            <a:stCxn id="20" idx="3"/>
          </xdr:cNvCxnSpPr>
        </xdr:nvCxnSpPr>
        <xdr:spPr>
          <a:xfrm>
            <a:off x="5112638" y="3780000"/>
            <a:ext cx="466800" cy="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18</xdr:col>
      <xdr:colOff>581025</xdr:colOff>
      <xdr:row>8</xdr:row>
      <xdr:rowOff>28575</xdr:rowOff>
    </xdr:from>
    <xdr:ext cx="38100" cy="2543175"/>
    <xdr:grpSp>
      <xdr:nvGrpSpPr>
        <xdr:cNvPr id="329" name="Shape 2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GrpSpPr/>
      </xdr:nvGrpSpPr>
      <xdr:grpSpPr>
        <a:xfrm>
          <a:off x="14708505" y="1430655"/>
          <a:ext cx="38100" cy="2543175"/>
          <a:chOff x="5346000" y="2508413"/>
          <a:chExt cx="0" cy="2543175"/>
        </a:xfrm>
      </xdr:grpSpPr>
      <xdr:cxnSp macro="">
        <xdr:nvCxnSpPr>
          <xdr:cNvPr id="330" name="Shape 275">
            <a:extLst>
              <a:ext uri="{FF2B5EF4-FFF2-40B4-BE49-F238E27FC236}">
                <a16:creationId xmlns:a16="http://schemas.microsoft.com/office/drawing/2014/main" id="{00000000-0008-0000-0100-00004A010000}"/>
              </a:ext>
            </a:extLst>
          </xdr:cNvPr>
          <xdr:cNvCxnSpPr/>
        </xdr:nvCxnSpPr>
        <xdr:spPr>
          <a:xfrm>
            <a:off x="5346000" y="2508413"/>
            <a:ext cx="0" cy="2543175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19</xdr:col>
      <xdr:colOff>66675</xdr:colOff>
      <xdr:row>10</xdr:row>
      <xdr:rowOff>142875</xdr:rowOff>
    </xdr:from>
    <xdr:ext cx="1314450" cy="2057400"/>
    <xdr:sp macro="" textlink="">
      <xdr:nvSpPr>
        <xdr:cNvPr id="331" name="Shape 276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/>
      </xdr:nvSpPr>
      <xdr:spPr>
        <a:xfrm>
          <a:off x="4698300" y="2760825"/>
          <a:ext cx="1295400" cy="2038350"/>
        </a:xfrm>
        <a:custGeom>
          <a:avLst/>
          <a:gdLst/>
          <a:ahLst/>
          <a:cxnLst/>
          <a:rect l="l" t="t" r="r" b="b"/>
          <a:pathLst>
            <a:path w="1299882" h="2151530" extrusionOk="0">
              <a:moveTo>
                <a:pt x="1299882" y="0"/>
              </a:moveTo>
              <a:lnTo>
                <a:pt x="0" y="0"/>
              </a:lnTo>
              <a:lnTo>
                <a:pt x="0" y="2151530"/>
              </a:lnTo>
            </a:path>
          </a:pathLst>
        </a:custGeom>
        <a:noFill/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19</xdr:col>
      <xdr:colOff>352425</xdr:colOff>
      <xdr:row>13</xdr:row>
      <xdr:rowOff>161925</xdr:rowOff>
    </xdr:from>
    <xdr:ext cx="1057275" cy="1495425"/>
    <xdr:sp macro="" textlink="">
      <xdr:nvSpPr>
        <xdr:cNvPr id="332" name="Shape 277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/>
      </xdr:nvSpPr>
      <xdr:spPr>
        <a:xfrm>
          <a:off x="4826888" y="3041813"/>
          <a:ext cx="1038225" cy="1476375"/>
        </a:xfrm>
        <a:custGeom>
          <a:avLst/>
          <a:gdLst/>
          <a:ahLst/>
          <a:cxnLst/>
          <a:rect l="l" t="t" r="r" b="b"/>
          <a:pathLst>
            <a:path w="1042147" h="1557618" extrusionOk="0">
              <a:moveTo>
                <a:pt x="1042147" y="0"/>
              </a:moveTo>
              <a:lnTo>
                <a:pt x="0" y="0"/>
              </a:lnTo>
              <a:lnTo>
                <a:pt x="0" y="1557618"/>
              </a:lnTo>
            </a:path>
          </a:pathLst>
        </a:custGeom>
        <a:noFill/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561975</xdr:colOff>
      <xdr:row>18</xdr:row>
      <xdr:rowOff>38100</xdr:rowOff>
    </xdr:from>
    <xdr:ext cx="828675" cy="723900"/>
    <xdr:sp macro="" textlink="">
      <xdr:nvSpPr>
        <xdr:cNvPr id="333" name="Shape 278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/>
      </xdr:nvSpPr>
      <xdr:spPr>
        <a:xfrm>
          <a:off x="4941188" y="3427575"/>
          <a:ext cx="809625" cy="704850"/>
        </a:xfrm>
        <a:custGeom>
          <a:avLst/>
          <a:gdLst/>
          <a:ahLst/>
          <a:cxnLst/>
          <a:rect l="l" t="t" r="r" b="b"/>
          <a:pathLst>
            <a:path w="818029" h="739588" extrusionOk="0">
              <a:moveTo>
                <a:pt x="818029" y="0"/>
              </a:moveTo>
              <a:lnTo>
                <a:pt x="0" y="0"/>
              </a:lnTo>
              <a:lnTo>
                <a:pt x="0" y="739588"/>
              </a:lnTo>
            </a:path>
          </a:pathLst>
        </a:custGeom>
        <a:noFill/>
        <a:ln w="1905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19</xdr:col>
      <xdr:colOff>247650</xdr:colOff>
      <xdr:row>24</xdr:row>
      <xdr:rowOff>161925</xdr:rowOff>
    </xdr:from>
    <xdr:ext cx="1152525" cy="390525"/>
    <xdr:grpSp>
      <xdr:nvGrpSpPr>
        <xdr:cNvPr id="334" name="Shape 2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GrpSpPr/>
      </xdr:nvGrpSpPr>
      <xdr:grpSpPr>
        <a:xfrm>
          <a:off x="15159990" y="4368165"/>
          <a:ext cx="1152525" cy="390525"/>
          <a:chOff x="4779263" y="3594263"/>
          <a:chExt cx="1133400" cy="371400"/>
        </a:xfrm>
      </xdr:grpSpPr>
      <xdr:cxnSp macro="">
        <xdr:nvCxnSpPr>
          <xdr:cNvPr id="335" name="Shape 279">
            <a:extLst>
              <a:ext uri="{FF2B5EF4-FFF2-40B4-BE49-F238E27FC236}">
                <a16:creationId xmlns:a16="http://schemas.microsoft.com/office/drawing/2014/main" id="{00000000-0008-0000-0100-00004F010000}"/>
              </a:ext>
            </a:extLst>
          </xdr:cNvPr>
          <xdr:cNvCxnSpPr>
            <a:stCxn id="31" idx="2"/>
            <a:endCxn id="25" idx="1"/>
          </xdr:cNvCxnSpPr>
        </xdr:nvCxnSpPr>
        <xdr:spPr>
          <a:xfrm>
            <a:off x="4779263" y="3594263"/>
            <a:ext cx="1133400" cy="3714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19</xdr:col>
      <xdr:colOff>238125</xdr:colOff>
      <xdr:row>24</xdr:row>
      <xdr:rowOff>171450</xdr:rowOff>
    </xdr:from>
    <xdr:ext cx="38100" cy="638175"/>
    <xdr:grpSp>
      <xdr:nvGrpSpPr>
        <xdr:cNvPr id="336" name="Shape 2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GrpSpPr/>
      </xdr:nvGrpSpPr>
      <xdr:grpSpPr>
        <a:xfrm>
          <a:off x="15150465" y="4377690"/>
          <a:ext cx="38100" cy="638175"/>
          <a:chOff x="5346000" y="3460913"/>
          <a:chExt cx="0" cy="638100"/>
        </a:xfrm>
      </xdr:grpSpPr>
      <xdr:cxnSp macro="">
        <xdr:nvCxnSpPr>
          <xdr:cNvPr id="337" name="Shape 280">
            <a:extLst>
              <a:ext uri="{FF2B5EF4-FFF2-40B4-BE49-F238E27FC236}">
                <a16:creationId xmlns:a16="http://schemas.microsoft.com/office/drawing/2014/main" id="{00000000-0008-0000-0100-000051010000}"/>
              </a:ext>
            </a:extLst>
          </xdr:cNvPr>
          <xdr:cNvCxnSpPr>
            <a:stCxn id="31" idx="2"/>
            <a:endCxn id="32" idx="0"/>
          </xdr:cNvCxnSpPr>
        </xdr:nvCxnSpPr>
        <xdr:spPr>
          <a:xfrm>
            <a:off x="5346000" y="3460913"/>
            <a:ext cx="0" cy="638100"/>
          </a:xfrm>
          <a:prstGeom prst="straightConnector1">
            <a:avLst/>
          </a:prstGeom>
          <a:noFill/>
          <a:ln w="1905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22</xdr:col>
      <xdr:colOff>466725</xdr:colOff>
      <xdr:row>9</xdr:row>
      <xdr:rowOff>161925</xdr:rowOff>
    </xdr:from>
    <xdr:ext cx="1152525" cy="3019425"/>
    <xdr:sp macro="" textlink="">
      <xdr:nvSpPr>
        <xdr:cNvPr id="338" name="Shape 281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/>
      </xdr:nvSpPr>
      <xdr:spPr>
        <a:xfrm>
          <a:off x="4788788" y="2289338"/>
          <a:ext cx="1114425" cy="2981325"/>
        </a:xfrm>
        <a:prstGeom prst="roundRect">
          <a:avLst>
            <a:gd name="adj" fmla="val 16667"/>
          </a:avLst>
        </a:prstGeom>
        <a:solidFill>
          <a:schemeClr val="lt1"/>
        </a:solidFill>
        <a:ln w="381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PATIO CÍVICO RECREATIVO</a:t>
          </a:r>
          <a:endParaRPr sz="1400"/>
        </a:p>
      </xdr:txBody>
    </xdr:sp>
    <xdr:clientData fLocksWithSheet="0"/>
  </xdr:oneCellAnchor>
  <xdr:oneCellAnchor>
    <xdr:from>
      <xdr:col>20</xdr:col>
      <xdr:colOff>409575</xdr:colOff>
      <xdr:row>9</xdr:row>
      <xdr:rowOff>28575</xdr:rowOff>
    </xdr:from>
    <xdr:ext cx="1466850" cy="2943225"/>
    <xdr:sp macro="" textlink="">
      <xdr:nvSpPr>
        <xdr:cNvPr id="339" name="Shape 282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/>
      </xdr:nvSpPr>
      <xdr:spPr>
        <a:xfrm>
          <a:off x="4650675" y="2341725"/>
          <a:ext cx="1390650" cy="2876550"/>
        </a:xfrm>
        <a:prstGeom prst="roundRect">
          <a:avLst>
            <a:gd name="adj" fmla="val 16667"/>
          </a:avLst>
        </a:prstGeom>
        <a:noFill/>
        <a:ln w="762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552450</xdr:colOff>
      <xdr:row>9</xdr:row>
      <xdr:rowOff>114300</xdr:rowOff>
    </xdr:from>
    <xdr:ext cx="742950" cy="704850"/>
    <xdr:sp macro="" textlink="">
      <xdr:nvSpPr>
        <xdr:cNvPr id="283" name="Shape 283">
          <a:extLst>
            <a:ext uri="{FF2B5EF4-FFF2-40B4-BE49-F238E27FC236}">
              <a16:creationId xmlns:a16="http://schemas.microsoft.com/office/drawing/2014/main" id="{00000000-0008-0000-0300-00001B010000}"/>
            </a:ext>
          </a:extLst>
        </xdr:cNvPr>
        <xdr:cNvSpPr/>
      </xdr:nvSpPr>
      <xdr:spPr>
        <a:xfrm>
          <a:off x="4984050" y="3437100"/>
          <a:ext cx="723900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552450</xdr:colOff>
      <xdr:row>13</xdr:row>
      <xdr:rowOff>66675</xdr:rowOff>
    </xdr:from>
    <xdr:ext cx="742950" cy="885825"/>
    <xdr:sp macro="" textlink="">
      <xdr:nvSpPr>
        <xdr:cNvPr id="284" name="Shape 284">
          <a:extLst>
            <a:ext uri="{FF2B5EF4-FFF2-40B4-BE49-F238E27FC236}">
              <a16:creationId xmlns:a16="http://schemas.microsoft.com/office/drawing/2014/main" id="{00000000-0008-0000-0300-00001C010000}"/>
            </a:ext>
          </a:extLst>
        </xdr:cNvPr>
        <xdr:cNvSpPr/>
      </xdr:nvSpPr>
      <xdr:spPr>
        <a:xfrm>
          <a:off x="4984050" y="3346613"/>
          <a:ext cx="723900" cy="8667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552450</xdr:colOff>
      <xdr:row>18</xdr:row>
      <xdr:rowOff>19050</xdr:rowOff>
    </xdr:from>
    <xdr:ext cx="742950" cy="704850"/>
    <xdr:sp macro="" textlink="">
      <xdr:nvSpPr>
        <xdr:cNvPr id="2" name="Shape 28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4984050" y="3437100"/>
          <a:ext cx="723900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552450</xdr:colOff>
      <xdr:row>21</xdr:row>
      <xdr:rowOff>152400</xdr:rowOff>
    </xdr:from>
    <xdr:ext cx="742950" cy="771525"/>
    <xdr:sp macro="" textlink="">
      <xdr:nvSpPr>
        <xdr:cNvPr id="285" name="Shape 285">
          <a:extLst>
            <a:ext uri="{FF2B5EF4-FFF2-40B4-BE49-F238E27FC236}">
              <a16:creationId xmlns:a16="http://schemas.microsoft.com/office/drawing/2014/main" id="{00000000-0008-0000-0300-00001D010000}"/>
            </a:ext>
          </a:extLst>
        </xdr:cNvPr>
        <xdr:cNvSpPr/>
      </xdr:nvSpPr>
      <xdr:spPr>
        <a:xfrm>
          <a:off x="4984050" y="3403763"/>
          <a:ext cx="723900" cy="7524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695325</xdr:colOff>
      <xdr:row>25</xdr:row>
      <xdr:rowOff>104775</xdr:rowOff>
    </xdr:from>
    <xdr:ext cx="742950" cy="704850"/>
    <xdr:sp macro="" textlink="">
      <xdr:nvSpPr>
        <xdr:cNvPr id="286" name="Shape 286">
          <a:extLst>
            <a:ext uri="{FF2B5EF4-FFF2-40B4-BE49-F238E27FC236}">
              <a16:creationId xmlns:a16="http://schemas.microsoft.com/office/drawing/2014/main" id="{00000000-0008-0000-0300-00001E010000}"/>
            </a:ext>
          </a:extLst>
        </xdr:cNvPr>
        <xdr:cNvSpPr/>
      </xdr:nvSpPr>
      <xdr:spPr>
        <a:xfrm>
          <a:off x="4984050" y="3437100"/>
          <a:ext cx="723900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638175</xdr:colOff>
      <xdr:row>25</xdr:row>
      <xdr:rowOff>104775</xdr:rowOff>
    </xdr:from>
    <xdr:ext cx="742950" cy="704850"/>
    <xdr:sp macro="" textlink="">
      <xdr:nvSpPr>
        <xdr:cNvPr id="3" name="Shape 28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984050" y="3437100"/>
          <a:ext cx="723900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552450</xdr:colOff>
      <xdr:row>25</xdr:row>
      <xdr:rowOff>104775</xdr:rowOff>
    </xdr:from>
    <xdr:ext cx="742950" cy="704850"/>
    <xdr:sp macro="" textlink="">
      <xdr:nvSpPr>
        <xdr:cNvPr id="4" name="Shape 28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4984050" y="3437100"/>
          <a:ext cx="723900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733425</xdr:colOff>
      <xdr:row>25</xdr:row>
      <xdr:rowOff>104775</xdr:rowOff>
    </xdr:from>
    <xdr:ext cx="742950" cy="704850"/>
    <xdr:sp macro="" textlink="">
      <xdr:nvSpPr>
        <xdr:cNvPr id="5" name="Shape 28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4984050" y="3437100"/>
          <a:ext cx="723900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19050</xdr:colOff>
      <xdr:row>25</xdr:row>
      <xdr:rowOff>104775</xdr:rowOff>
    </xdr:from>
    <xdr:ext cx="733425" cy="70485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4988813" y="3437100"/>
          <a:ext cx="714375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600075</xdr:colOff>
      <xdr:row>25</xdr:row>
      <xdr:rowOff>104775</xdr:rowOff>
    </xdr:from>
    <xdr:ext cx="742950" cy="704850"/>
    <xdr:sp macro="" textlink="">
      <xdr:nvSpPr>
        <xdr:cNvPr id="7" name="Shape 28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4984050" y="3437100"/>
          <a:ext cx="723900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695325</xdr:colOff>
      <xdr:row>4</xdr:row>
      <xdr:rowOff>171450</xdr:rowOff>
    </xdr:from>
    <xdr:ext cx="742950" cy="885825"/>
    <xdr:sp macro="" textlink="">
      <xdr:nvSpPr>
        <xdr:cNvPr id="287" name="Shape 287">
          <a:extLst>
            <a:ext uri="{FF2B5EF4-FFF2-40B4-BE49-F238E27FC236}">
              <a16:creationId xmlns:a16="http://schemas.microsoft.com/office/drawing/2014/main" id="{00000000-0008-0000-0300-00001F010000}"/>
            </a:ext>
          </a:extLst>
        </xdr:cNvPr>
        <xdr:cNvSpPr/>
      </xdr:nvSpPr>
      <xdr:spPr>
        <a:xfrm>
          <a:off x="4984050" y="3346613"/>
          <a:ext cx="723900" cy="8667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638175</xdr:colOff>
      <xdr:row>4</xdr:row>
      <xdr:rowOff>171450</xdr:rowOff>
    </xdr:from>
    <xdr:ext cx="742950" cy="885825"/>
    <xdr:sp macro="" textlink="">
      <xdr:nvSpPr>
        <xdr:cNvPr id="288" name="Shape 288">
          <a:extLst>
            <a:ext uri="{FF2B5EF4-FFF2-40B4-BE49-F238E27FC236}">
              <a16:creationId xmlns:a16="http://schemas.microsoft.com/office/drawing/2014/main" id="{00000000-0008-0000-0300-000020010000}"/>
            </a:ext>
          </a:extLst>
        </xdr:cNvPr>
        <xdr:cNvSpPr/>
      </xdr:nvSpPr>
      <xdr:spPr>
        <a:xfrm>
          <a:off x="4984050" y="3346613"/>
          <a:ext cx="723900" cy="8667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17</xdr:col>
      <xdr:colOff>552450</xdr:colOff>
      <xdr:row>4</xdr:row>
      <xdr:rowOff>171450</xdr:rowOff>
    </xdr:from>
    <xdr:ext cx="742950" cy="885825"/>
    <xdr:sp macro="" textlink="">
      <xdr:nvSpPr>
        <xdr:cNvPr id="8" name="Shape 28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984050" y="3346613"/>
          <a:ext cx="723900" cy="8667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733425</xdr:colOff>
      <xdr:row>4</xdr:row>
      <xdr:rowOff>171450</xdr:rowOff>
    </xdr:from>
    <xdr:ext cx="742950" cy="885825"/>
    <xdr:sp macro="" textlink="">
      <xdr:nvSpPr>
        <xdr:cNvPr id="9" name="Shape 28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984050" y="3346613"/>
          <a:ext cx="723900" cy="8667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571500</xdr:colOff>
      <xdr:row>3</xdr:row>
      <xdr:rowOff>85725</xdr:rowOff>
    </xdr:from>
    <xdr:ext cx="647700" cy="228600"/>
    <xdr:sp macro="" textlink="">
      <xdr:nvSpPr>
        <xdr:cNvPr id="289" name="Shape 289">
          <a:extLst>
            <a:ext uri="{FF2B5EF4-FFF2-40B4-BE49-F238E27FC236}">
              <a16:creationId xmlns:a16="http://schemas.microsoft.com/office/drawing/2014/main" id="{00000000-0008-0000-0300-000021010000}"/>
            </a:ext>
          </a:extLst>
        </xdr:cNvPr>
        <xdr:cNvSpPr txBox="1"/>
      </xdr:nvSpPr>
      <xdr:spPr>
        <a:xfrm>
          <a:off x="5026913" y="3670463"/>
          <a:ext cx="638175" cy="219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1.40 M</a:t>
          </a:r>
          <a:endParaRPr sz="1400"/>
        </a:p>
      </xdr:txBody>
    </xdr:sp>
    <xdr:clientData fLocksWithSheet="0"/>
  </xdr:oneCellAnchor>
  <xdr:oneCellAnchor>
    <xdr:from>
      <xdr:col>10</xdr:col>
      <xdr:colOff>552450</xdr:colOff>
      <xdr:row>6</xdr:row>
      <xdr:rowOff>28575</xdr:rowOff>
    </xdr:from>
    <xdr:ext cx="238125" cy="609600"/>
    <xdr:sp macro="" textlink="">
      <xdr:nvSpPr>
        <xdr:cNvPr id="290" name="Shape 290">
          <a:extLst>
            <a:ext uri="{FF2B5EF4-FFF2-40B4-BE49-F238E27FC236}">
              <a16:creationId xmlns:a16="http://schemas.microsoft.com/office/drawing/2014/main" id="{00000000-0008-0000-0300-000022010000}"/>
            </a:ext>
          </a:extLst>
        </xdr:cNvPr>
        <xdr:cNvSpPr txBox="1"/>
      </xdr:nvSpPr>
      <xdr:spPr>
        <a:xfrm rot="5400000">
          <a:off x="5045963" y="3665700"/>
          <a:ext cx="600075" cy="228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1.40 M</a:t>
          </a:r>
          <a:endParaRPr sz="1400"/>
        </a:p>
      </xdr:txBody>
    </xdr:sp>
    <xdr:clientData fLocksWithSheet="0"/>
  </xdr:oneCellAnchor>
  <xdr:oneCellAnchor>
    <xdr:from>
      <xdr:col>9</xdr:col>
      <xdr:colOff>171450</xdr:colOff>
      <xdr:row>0</xdr:row>
      <xdr:rowOff>180975</xdr:rowOff>
    </xdr:from>
    <xdr:ext cx="1638300" cy="504825"/>
    <xdr:sp macro="" textlink="">
      <xdr:nvSpPr>
        <xdr:cNvPr id="291" name="Shape 291">
          <a:extLst>
            <a:ext uri="{FF2B5EF4-FFF2-40B4-BE49-F238E27FC236}">
              <a16:creationId xmlns:a16="http://schemas.microsoft.com/office/drawing/2014/main" id="{00000000-0008-0000-0300-000023010000}"/>
            </a:ext>
          </a:extLst>
        </xdr:cNvPr>
        <xdr:cNvSpPr txBox="1"/>
      </xdr:nvSpPr>
      <xdr:spPr>
        <a:xfrm>
          <a:off x="4531613" y="3532350"/>
          <a:ext cx="1628775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ÁREA DE TRABAJO INDIVIDUAL: 1.96 M2</a:t>
          </a:r>
          <a:endParaRPr sz="1400"/>
        </a:p>
      </xdr:txBody>
    </xdr:sp>
    <xdr:clientData fLocksWithSheet="0"/>
  </xdr:oneCellAnchor>
  <xdr:oneCellAnchor>
    <xdr:from>
      <xdr:col>10</xdr:col>
      <xdr:colOff>-9525</xdr:colOff>
      <xdr:row>20</xdr:row>
      <xdr:rowOff>47625</xdr:rowOff>
    </xdr:from>
    <xdr:ext cx="733425" cy="771525"/>
    <xdr:sp macro="" textlink="">
      <xdr:nvSpPr>
        <xdr:cNvPr id="292" name="Shape 292">
          <a:extLst>
            <a:ext uri="{FF2B5EF4-FFF2-40B4-BE49-F238E27FC236}">
              <a16:creationId xmlns:a16="http://schemas.microsoft.com/office/drawing/2014/main" id="{00000000-0008-0000-0300-000024010000}"/>
            </a:ext>
          </a:extLst>
        </xdr:cNvPr>
        <xdr:cNvSpPr/>
      </xdr:nvSpPr>
      <xdr:spPr>
        <a:xfrm>
          <a:off x="4988813" y="3403763"/>
          <a:ext cx="714375" cy="7524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561975</xdr:colOff>
      <xdr:row>10</xdr:row>
      <xdr:rowOff>123825</xdr:rowOff>
    </xdr:from>
    <xdr:ext cx="161925" cy="619125"/>
    <xdr:sp macro="" textlink="">
      <xdr:nvSpPr>
        <xdr:cNvPr id="293" name="Shape 293">
          <a:extLst>
            <a:ext uri="{FF2B5EF4-FFF2-40B4-BE49-F238E27FC236}">
              <a16:creationId xmlns:a16="http://schemas.microsoft.com/office/drawing/2014/main" id="{00000000-0008-0000-0300-000025010000}"/>
            </a:ext>
          </a:extLst>
        </xdr:cNvPr>
        <xdr:cNvSpPr/>
      </xdr:nvSpPr>
      <xdr:spPr>
        <a:xfrm>
          <a:off x="5269800" y="3475200"/>
          <a:ext cx="152400" cy="6096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47625</xdr:colOff>
      <xdr:row>27</xdr:row>
      <xdr:rowOff>38100</xdr:rowOff>
    </xdr:from>
    <xdr:ext cx="647700" cy="161925"/>
    <xdr:sp macro="" textlink="">
      <xdr:nvSpPr>
        <xdr:cNvPr id="294" name="Shape 294">
          <a:extLst>
            <a:ext uri="{FF2B5EF4-FFF2-40B4-BE49-F238E27FC236}">
              <a16:creationId xmlns:a16="http://schemas.microsoft.com/office/drawing/2014/main" id="{00000000-0008-0000-0300-000026010000}"/>
            </a:ext>
          </a:extLst>
        </xdr:cNvPr>
        <xdr:cNvSpPr/>
      </xdr:nvSpPr>
      <xdr:spPr>
        <a:xfrm rot="-5400000">
          <a:off x="5269800" y="3460913"/>
          <a:ext cx="152400" cy="63817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</xdr:col>
      <xdr:colOff>295275</xdr:colOff>
      <xdr:row>9</xdr:row>
      <xdr:rowOff>161925</xdr:rowOff>
    </xdr:from>
    <xdr:ext cx="161925" cy="619125"/>
    <xdr:sp macro="" textlink="">
      <xdr:nvSpPr>
        <xdr:cNvPr id="295" name="Shape 295">
          <a:extLst>
            <a:ext uri="{FF2B5EF4-FFF2-40B4-BE49-F238E27FC236}">
              <a16:creationId xmlns:a16="http://schemas.microsoft.com/office/drawing/2014/main" id="{00000000-0008-0000-0300-000027010000}"/>
            </a:ext>
          </a:extLst>
        </xdr:cNvPr>
        <xdr:cNvSpPr/>
      </xdr:nvSpPr>
      <xdr:spPr>
        <a:xfrm rot="10800000">
          <a:off x="5269800" y="3475200"/>
          <a:ext cx="152400" cy="6096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</xdr:col>
      <xdr:colOff>295275</xdr:colOff>
      <xdr:row>6</xdr:row>
      <xdr:rowOff>9525</xdr:rowOff>
    </xdr:from>
    <xdr:ext cx="161925" cy="619125"/>
    <xdr:sp macro="" textlink="">
      <xdr:nvSpPr>
        <xdr:cNvPr id="10" name="Shape 295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0800000">
          <a:off x="5269800" y="3475200"/>
          <a:ext cx="152400" cy="6096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</xdr:col>
      <xdr:colOff>295275</xdr:colOff>
      <xdr:row>13</xdr:row>
      <xdr:rowOff>114300</xdr:rowOff>
    </xdr:from>
    <xdr:ext cx="161925" cy="800100"/>
    <xdr:sp macro="" textlink="">
      <xdr:nvSpPr>
        <xdr:cNvPr id="296" name="Shape 296">
          <a:extLst>
            <a:ext uri="{FF2B5EF4-FFF2-40B4-BE49-F238E27FC236}">
              <a16:creationId xmlns:a16="http://schemas.microsoft.com/office/drawing/2014/main" id="{00000000-0008-0000-0300-000028010000}"/>
            </a:ext>
          </a:extLst>
        </xdr:cNvPr>
        <xdr:cNvSpPr/>
      </xdr:nvSpPr>
      <xdr:spPr>
        <a:xfrm rot="10800000">
          <a:off x="5269800" y="3384713"/>
          <a:ext cx="152400" cy="79057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</xdr:col>
      <xdr:colOff>295275</xdr:colOff>
      <xdr:row>18</xdr:row>
      <xdr:rowOff>85725</xdr:rowOff>
    </xdr:from>
    <xdr:ext cx="161925" cy="619125"/>
    <xdr:sp macro="" textlink="">
      <xdr:nvSpPr>
        <xdr:cNvPr id="11" name="Shape 295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 rot="10800000">
          <a:off x="5269800" y="3475200"/>
          <a:ext cx="152400" cy="6096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</xdr:col>
      <xdr:colOff>295275</xdr:colOff>
      <xdr:row>22</xdr:row>
      <xdr:rowOff>38100</xdr:rowOff>
    </xdr:from>
    <xdr:ext cx="161925" cy="685800"/>
    <xdr:sp macro="" textlink="">
      <xdr:nvSpPr>
        <xdr:cNvPr id="297" name="Shape 297">
          <a:extLst>
            <a:ext uri="{FF2B5EF4-FFF2-40B4-BE49-F238E27FC236}">
              <a16:creationId xmlns:a16="http://schemas.microsoft.com/office/drawing/2014/main" id="{00000000-0008-0000-0300-000029010000}"/>
            </a:ext>
          </a:extLst>
        </xdr:cNvPr>
        <xdr:cNvSpPr/>
      </xdr:nvSpPr>
      <xdr:spPr>
        <a:xfrm rot="10800000">
          <a:off x="5269800" y="3441863"/>
          <a:ext cx="152400" cy="67627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723900</xdr:colOff>
      <xdr:row>0</xdr:row>
      <xdr:rowOff>180975</xdr:rowOff>
    </xdr:from>
    <xdr:ext cx="4572000" cy="361950"/>
    <xdr:sp macro="" textlink="">
      <xdr:nvSpPr>
        <xdr:cNvPr id="298" name="Shape 298">
          <a:extLst>
            <a:ext uri="{FF2B5EF4-FFF2-40B4-BE49-F238E27FC236}">
              <a16:creationId xmlns:a16="http://schemas.microsoft.com/office/drawing/2014/main" id="{00000000-0008-0000-0300-00002A010000}"/>
            </a:ext>
          </a:extLst>
        </xdr:cNvPr>
        <xdr:cNvSpPr txBox="1"/>
      </xdr:nvSpPr>
      <xdr:spPr>
        <a:xfrm>
          <a:off x="3064763" y="3603788"/>
          <a:ext cx="4562475" cy="352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AULA AFORTO 30 ESTUDIANTES: 70.50 -71.00 M2</a:t>
          </a:r>
          <a:endParaRPr sz="1400"/>
        </a:p>
      </xdr:txBody>
    </xdr:sp>
    <xdr:clientData fLocksWithSheet="0"/>
  </xdr:oneCellAnchor>
  <xdr:oneCellAnchor>
    <xdr:from>
      <xdr:col>14</xdr:col>
      <xdr:colOff>228600</xdr:colOff>
      <xdr:row>29</xdr:row>
      <xdr:rowOff>0</xdr:rowOff>
    </xdr:from>
    <xdr:ext cx="2324100" cy="76200"/>
    <xdr:sp macro="" textlink="">
      <xdr:nvSpPr>
        <xdr:cNvPr id="299" name="Shape 299">
          <a:extLst>
            <a:ext uri="{FF2B5EF4-FFF2-40B4-BE49-F238E27FC236}">
              <a16:creationId xmlns:a16="http://schemas.microsoft.com/office/drawing/2014/main" id="{00000000-0008-0000-0300-00002B010000}"/>
            </a:ext>
          </a:extLst>
        </xdr:cNvPr>
        <xdr:cNvSpPr/>
      </xdr:nvSpPr>
      <xdr:spPr>
        <a:xfrm rot="-5400000">
          <a:off x="5312663" y="2622713"/>
          <a:ext cx="66675" cy="231457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438150</xdr:colOff>
      <xdr:row>4</xdr:row>
      <xdr:rowOff>152400</xdr:rowOff>
    </xdr:from>
    <xdr:ext cx="742950" cy="885825"/>
    <xdr:sp macro="" textlink="">
      <xdr:nvSpPr>
        <xdr:cNvPr id="300" name="Shape 300">
          <a:extLst>
            <a:ext uri="{FF2B5EF4-FFF2-40B4-BE49-F238E27FC236}">
              <a16:creationId xmlns:a16="http://schemas.microsoft.com/office/drawing/2014/main" id="{00000000-0008-0000-0300-00002C010000}"/>
            </a:ext>
          </a:extLst>
        </xdr:cNvPr>
        <xdr:cNvSpPr/>
      </xdr:nvSpPr>
      <xdr:spPr>
        <a:xfrm>
          <a:off x="4984050" y="3346613"/>
          <a:ext cx="723900" cy="8667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390525</xdr:colOff>
      <xdr:row>4</xdr:row>
      <xdr:rowOff>152400</xdr:rowOff>
    </xdr:from>
    <xdr:ext cx="742950" cy="885825"/>
    <xdr:sp macro="" textlink="">
      <xdr:nvSpPr>
        <xdr:cNvPr id="12" name="Shape 300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4984050" y="3346613"/>
          <a:ext cx="723900" cy="8667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352425</xdr:colOff>
      <xdr:row>4</xdr:row>
      <xdr:rowOff>152400</xdr:rowOff>
    </xdr:from>
    <xdr:ext cx="742950" cy="885825"/>
    <xdr:sp macro="" textlink="">
      <xdr:nvSpPr>
        <xdr:cNvPr id="13" name="Shape 300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4984050" y="3346613"/>
          <a:ext cx="723900" cy="8667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314325</xdr:colOff>
      <xdr:row>4</xdr:row>
      <xdr:rowOff>152400</xdr:rowOff>
    </xdr:from>
    <xdr:ext cx="742950" cy="885825"/>
    <xdr:sp macro="" textlink="">
      <xdr:nvSpPr>
        <xdr:cNvPr id="14" name="Shape 30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4984050" y="3346613"/>
          <a:ext cx="723900" cy="8667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23</xdr:col>
      <xdr:colOff>276225</xdr:colOff>
      <xdr:row>4</xdr:row>
      <xdr:rowOff>152400</xdr:rowOff>
    </xdr:from>
    <xdr:ext cx="742950" cy="885825"/>
    <xdr:sp macro="" textlink="">
      <xdr:nvSpPr>
        <xdr:cNvPr id="15" name="Shape 300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4984050" y="3346613"/>
          <a:ext cx="723900" cy="8667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438150</xdr:colOff>
      <xdr:row>9</xdr:row>
      <xdr:rowOff>114300</xdr:rowOff>
    </xdr:from>
    <xdr:ext cx="742950" cy="704850"/>
    <xdr:sp macro="" textlink="">
      <xdr:nvSpPr>
        <xdr:cNvPr id="301" name="Shape 301">
          <a:extLst>
            <a:ext uri="{FF2B5EF4-FFF2-40B4-BE49-F238E27FC236}">
              <a16:creationId xmlns:a16="http://schemas.microsoft.com/office/drawing/2014/main" id="{00000000-0008-0000-0300-00002D010000}"/>
            </a:ext>
          </a:extLst>
        </xdr:cNvPr>
        <xdr:cNvSpPr/>
      </xdr:nvSpPr>
      <xdr:spPr>
        <a:xfrm>
          <a:off x="4984050" y="3437100"/>
          <a:ext cx="723900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390525</xdr:colOff>
      <xdr:row>9</xdr:row>
      <xdr:rowOff>114300</xdr:rowOff>
    </xdr:from>
    <xdr:ext cx="742950" cy="704850"/>
    <xdr:sp macro="" textlink="">
      <xdr:nvSpPr>
        <xdr:cNvPr id="16" name="Shape 301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4984050" y="3437100"/>
          <a:ext cx="723900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352425</xdr:colOff>
      <xdr:row>9</xdr:row>
      <xdr:rowOff>114300</xdr:rowOff>
    </xdr:from>
    <xdr:ext cx="742950" cy="704850"/>
    <xdr:sp macro="" textlink="">
      <xdr:nvSpPr>
        <xdr:cNvPr id="17" name="Shape 301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4984050" y="3437100"/>
          <a:ext cx="723900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314325</xdr:colOff>
      <xdr:row>9</xdr:row>
      <xdr:rowOff>114300</xdr:rowOff>
    </xdr:from>
    <xdr:ext cx="742950" cy="704850"/>
    <xdr:sp macro="" textlink="">
      <xdr:nvSpPr>
        <xdr:cNvPr id="18" name="Shape 301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4984050" y="3437100"/>
          <a:ext cx="723900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23</xdr:col>
      <xdr:colOff>276225</xdr:colOff>
      <xdr:row>9</xdr:row>
      <xdr:rowOff>114300</xdr:rowOff>
    </xdr:from>
    <xdr:ext cx="742950" cy="704850"/>
    <xdr:sp macro="" textlink="">
      <xdr:nvSpPr>
        <xdr:cNvPr id="19" name="Shape 301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4984050" y="3437100"/>
          <a:ext cx="723900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438150</xdr:colOff>
      <xdr:row>13</xdr:row>
      <xdr:rowOff>76200</xdr:rowOff>
    </xdr:from>
    <xdr:ext cx="742950" cy="885825"/>
    <xdr:sp macro="" textlink="">
      <xdr:nvSpPr>
        <xdr:cNvPr id="20" name="Shape 300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4984050" y="3346613"/>
          <a:ext cx="723900" cy="8667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</xdr:col>
      <xdr:colOff>390525</xdr:colOff>
      <xdr:row>13</xdr:row>
      <xdr:rowOff>76200</xdr:rowOff>
    </xdr:from>
    <xdr:ext cx="742950" cy="885825"/>
    <xdr:sp macro="" textlink="">
      <xdr:nvSpPr>
        <xdr:cNvPr id="21" name="Shape 30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4984050" y="3346613"/>
          <a:ext cx="723900" cy="8667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21</xdr:col>
      <xdr:colOff>352425</xdr:colOff>
      <xdr:row>13</xdr:row>
      <xdr:rowOff>76200</xdr:rowOff>
    </xdr:from>
    <xdr:ext cx="742950" cy="885825"/>
    <xdr:sp macro="" textlink="">
      <xdr:nvSpPr>
        <xdr:cNvPr id="22" name="Shape 300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4984050" y="3346613"/>
          <a:ext cx="723900" cy="8667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22</xdr:col>
      <xdr:colOff>314325</xdr:colOff>
      <xdr:row>13</xdr:row>
      <xdr:rowOff>76200</xdr:rowOff>
    </xdr:from>
    <xdr:ext cx="742950" cy="885825"/>
    <xdr:sp macro="" textlink="">
      <xdr:nvSpPr>
        <xdr:cNvPr id="23" name="Shape 300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4984050" y="3346613"/>
          <a:ext cx="723900" cy="8667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23</xdr:col>
      <xdr:colOff>276225</xdr:colOff>
      <xdr:row>13</xdr:row>
      <xdr:rowOff>76200</xdr:rowOff>
    </xdr:from>
    <xdr:ext cx="742950" cy="885825"/>
    <xdr:sp macro="" textlink="">
      <xdr:nvSpPr>
        <xdr:cNvPr id="24" name="Shape 300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4984050" y="3346613"/>
          <a:ext cx="723900" cy="8667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714375</xdr:colOff>
      <xdr:row>9</xdr:row>
      <xdr:rowOff>104775</xdr:rowOff>
    </xdr:from>
    <xdr:ext cx="3048000" cy="219075"/>
    <xdr:sp macro="" textlink="">
      <xdr:nvSpPr>
        <xdr:cNvPr id="302" name="Shape 302">
          <a:extLst>
            <a:ext uri="{FF2B5EF4-FFF2-40B4-BE49-F238E27FC236}">
              <a16:creationId xmlns:a16="http://schemas.microsoft.com/office/drawing/2014/main" id="{00000000-0008-0000-0300-00002E010000}"/>
            </a:ext>
          </a:extLst>
        </xdr:cNvPr>
        <xdr:cNvSpPr/>
      </xdr:nvSpPr>
      <xdr:spPr>
        <a:xfrm>
          <a:off x="3831525" y="3675225"/>
          <a:ext cx="3028950" cy="20955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714375</xdr:colOff>
      <xdr:row>8</xdr:row>
      <xdr:rowOff>104775</xdr:rowOff>
    </xdr:from>
    <xdr:ext cx="3048000" cy="219075"/>
    <xdr:sp macro="" textlink="">
      <xdr:nvSpPr>
        <xdr:cNvPr id="25" name="Shape 302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3831525" y="3675225"/>
          <a:ext cx="3028950" cy="20955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714375</xdr:colOff>
      <xdr:row>13</xdr:row>
      <xdr:rowOff>57150</xdr:rowOff>
    </xdr:from>
    <xdr:ext cx="3048000" cy="219075"/>
    <xdr:sp macro="" textlink="">
      <xdr:nvSpPr>
        <xdr:cNvPr id="26" name="Shape 30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3831525" y="3675225"/>
          <a:ext cx="3028950" cy="20955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714375</xdr:colOff>
      <xdr:row>12</xdr:row>
      <xdr:rowOff>57150</xdr:rowOff>
    </xdr:from>
    <xdr:ext cx="3048000" cy="219075"/>
    <xdr:sp macro="" textlink="">
      <xdr:nvSpPr>
        <xdr:cNvPr id="27" name="Shape 302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3831525" y="3675225"/>
          <a:ext cx="3028950" cy="20955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485775</xdr:colOff>
      <xdr:row>0</xdr:row>
      <xdr:rowOff>180975</xdr:rowOff>
    </xdr:from>
    <xdr:ext cx="3267075" cy="361950"/>
    <xdr:sp macro="" textlink="">
      <xdr:nvSpPr>
        <xdr:cNvPr id="303" name="Shape 303">
          <a:extLst>
            <a:ext uri="{FF2B5EF4-FFF2-40B4-BE49-F238E27FC236}">
              <a16:creationId xmlns:a16="http://schemas.microsoft.com/office/drawing/2014/main" id="{00000000-0008-0000-0300-00002F010000}"/>
            </a:ext>
          </a:extLst>
        </xdr:cNvPr>
        <xdr:cNvSpPr txBox="1"/>
      </xdr:nvSpPr>
      <xdr:spPr>
        <a:xfrm>
          <a:off x="3717225" y="3603788"/>
          <a:ext cx="3257550" cy="352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CAFETERÍA:29 - 30 m2 </a:t>
          </a:r>
          <a:endParaRPr sz="1100" b="1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13</xdr:col>
      <xdr:colOff>19050</xdr:colOff>
      <xdr:row>4</xdr:row>
      <xdr:rowOff>171450</xdr:rowOff>
    </xdr:from>
    <xdr:ext cx="733425" cy="885825"/>
    <xdr:sp macro="" textlink="">
      <xdr:nvSpPr>
        <xdr:cNvPr id="304" name="Shape 304">
          <a:extLst>
            <a:ext uri="{FF2B5EF4-FFF2-40B4-BE49-F238E27FC236}">
              <a16:creationId xmlns:a16="http://schemas.microsoft.com/office/drawing/2014/main" id="{00000000-0008-0000-0300-000030010000}"/>
            </a:ext>
          </a:extLst>
        </xdr:cNvPr>
        <xdr:cNvSpPr/>
      </xdr:nvSpPr>
      <xdr:spPr>
        <a:xfrm>
          <a:off x="4988813" y="3346613"/>
          <a:ext cx="714375" cy="8667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495300</xdr:colOff>
      <xdr:row>7</xdr:row>
      <xdr:rowOff>142875</xdr:rowOff>
    </xdr:from>
    <xdr:ext cx="276225" cy="352425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12504420" y="1369695"/>
          <a:ext cx="276225" cy="352425"/>
          <a:chOff x="5207888" y="3603788"/>
          <a:chExt cx="276225" cy="352425"/>
        </a:xfrm>
      </xdr:grpSpPr>
      <xdr:grpSp>
        <xdr:nvGrpSpPr>
          <xdr:cNvPr id="305" name="Shape 305">
            <a:extLst>
              <a:ext uri="{FF2B5EF4-FFF2-40B4-BE49-F238E27FC236}">
                <a16:creationId xmlns:a16="http://schemas.microsoft.com/office/drawing/2014/main" id="{00000000-0008-0000-0300-000031010000}"/>
              </a:ext>
            </a:extLst>
          </xdr:cNvPr>
          <xdr:cNvGrpSpPr/>
        </xdr:nvGrpSpPr>
        <xdr:grpSpPr>
          <a:xfrm>
            <a:off x="5207888" y="3603788"/>
            <a:ext cx="276225" cy="352425"/>
            <a:chOff x="9257163" y="1175188"/>
            <a:chExt cx="275897" cy="367862"/>
          </a:xfrm>
        </xdr:grpSpPr>
        <xdr:sp macro="" textlink="">
          <xdr:nvSpPr>
            <xdr:cNvPr id="29" name="Shape 17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06" name="Shape 306">
              <a:extLst>
                <a:ext uri="{FF2B5EF4-FFF2-40B4-BE49-F238E27FC236}">
                  <a16:creationId xmlns:a16="http://schemas.microsoft.com/office/drawing/2014/main" id="{00000000-0008-0000-0300-000032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07" name="Shape 307">
              <a:extLst>
                <a:ext uri="{FF2B5EF4-FFF2-40B4-BE49-F238E27FC236}">
                  <a16:creationId xmlns:a16="http://schemas.microsoft.com/office/drawing/2014/main" id="{00000000-0008-0000-0300-000033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15</xdr:col>
      <xdr:colOff>361950</xdr:colOff>
      <xdr:row>7</xdr:row>
      <xdr:rowOff>142875</xdr:rowOff>
    </xdr:from>
    <xdr:ext cx="266700" cy="352425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13940790" y="1369695"/>
          <a:ext cx="266700" cy="352425"/>
          <a:chOff x="5212650" y="3603788"/>
          <a:chExt cx="266700" cy="352425"/>
        </a:xfrm>
      </xdr:grpSpPr>
      <xdr:grpSp>
        <xdr:nvGrpSpPr>
          <xdr:cNvPr id="308" name="Shape 308">
            <a:extLst>
              <a:ext uri="{FF2B5EF4-FFF2-40B4-BE49-F238E27FC236}">
                <a16:creationId xmlns:a16="http://schemas.microsoft.com/office/drawing/2014/main" id="{00000000-0008-0000-0300-000034010000}"/>
              </a:ext>
            </a:extLst>
          </xdr:cNvPr>
          <xdr:cNvGrpSpPr/>
        </xdr:nvGrpSpPr>
        <xdr:grpSpPr>
          <a:xfrm>
            <a:off x="5212650" y="3603788"/>
            <a:ext cx="266700" cy="352425"/>
            <a:chOff x="9257163" y="1175188"/>
            <a:chExt cx="275897" cy="367862"/>
          </a:xfrm>
        </xdr:grpSpPr>
        <xdr:sp macro="" textlink="">
          <xdr:nvSpPr>
            <xdr:cNvPr id="31" name="Shape 17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09" name="Shape 309">
              <a:extLst>
                <a:ext uri="{FF2B5EF4-FFF2-40B4-BE49-F238E27FC236}">
                  <a16:creationId xmlns:a16="http://schemas.microsoft.com/office/drawing/2014/main" id="{00000000-0008-0000-0300-000035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10" name="Shape 310">
              <a:extLst>
                <a:ext uri="{FF2B5EF4-FFF2-40B4-BE49-F238E27FC236}">
                  <a16:creationId xmlns:a16="http://schemas.microsoft.com/office/drawing/2014/main" id="{00000000-0008-0000-0300-000036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16</xdr:col>
      <xdr:colOff>600075</xdr:colOff>
      <xdr:row>4</xdr:row>
      <xdr:rowOff>171450</xdr:rowOff>
    </xdr:from>
    <xdr:ext cx="742950" cy="885825"/>
    <xdr:sp macro="" textlink="">
      <xdr:nvSpPr>
        <xdr:cNvPr id="32" name="Shape 288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4984050" y="3346613"/>
          <a:ext cx="723900" cy="8667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9525</xdr:colOff>
      <xdr:row>7</xdr:row>
      <xdr:rowOff>133350</xdr:rowOff>
    </xdr:from>
    <xdr:ext cx="266700" cy="352425"/>
    <xdr:grpSp>
      <xdr:nvGrpSpPr>
        <xdr:cNvPr id="33" name="Shape 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/>
      </xdr:nvGrpSpPr>
      <xdr:grpSpPr>
        <a:xfrm>
          <a:off x="12803505" y="1360170"/>
          <a:ext cx="266700" cy="352425"/>
          <a:chOff x="5212650" y="3603788"/>
          <a:chExt cx="266700" cy="352425"/>
        </a:xfrm>
      </xdr:grpSpPr>
      <xdr:grpSp>
        <xdr:nvGrpSpPr>
          <xdr:cNvPr id="311" name="Shape 311">
            <a:extLst>
              <a:ext uri="{FF2B5EF4-FFF2-40B4-BE49-F238E27FC236}">
                <a16:creationId xmlns:a16="http://schemas.microsoft.com/office/drawing/2014/main" id="{00000000-0008-0000-0300-000037010000}"/>
              </a:ext>
            </a:extLst>
          </xdr:cNvPr>
          <xdr:cNvGrpSpPr/>
        </xdr:nvGrpSpPr>
        <xdr:grpSpPr>
          <a:xfrm>
            <a:off x="5212650" y="3603788"/>
            <a:ext cx="266700" cy="352425"/>
            <a:chOff x="9257163" y="1175188"/>
            <a:chExt cx="275897" cy="367862"/>
          </a:xfrm>
        </xdr:grpSpPr>
        <xdr:sp macro="" textlink="">
          <xdr:nvSpPr>
            <xdr:cNvPr id="34" name="Shape 17">
              <a:extLst>
                <a:ext uri="{FF2B5EF4-FFF2-40B4-BE49-F238E27FC236}">
                  <a16:creationId xmlns:a16="http://schemas.microsoft.com/office/drawing/2014/main" id="{00000000-0008-0000-0300-00002200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12" name="Shape 312">
              <a:extLst>
                <a:ext uri="{FF2B5EF4-FFF2-40B4-BE49-F238E27FC236}">
                  <a16:creationId xmlns:a16="http://schemas.microsoft.com/office/drawing/2014/main" id="{00000000-0008-0000-0300-000038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13" name="Shape 313">
              <a:extLst>
                <a:ext uri="{FF2B5EF4-FFF2-40B4-BE49-F238E27FC236}">
                  <a16:creationId xmlns:a16="http://schemas.microsoft.com/office/drawing/2014/main" id="{00000000-0008-0000-0300-000039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17</xdr:col>
      <xdr:colOff>314325</xdr:colOff>
      <xdr:row>7</xdr:row>
      <xdr:rowOff>142875</xdr:rowOff>
    </xdr:from>
    <xdr:ext cx="266700" cy="352425"/>
    <xdr:grpSp>
      <xdr:nvGrpSpPr>
        <xdr:cNvPr id="35" name="Shape 2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pSpPr/>
      </xdr:nvGrpSpPr>
      <xdr:grpSpPr>
        <a:xfrm>
          <a:off x="15462885" y="1369695"/>
          <a:ext cx="266700" cy="352425"/>
          <a:chOff x="5212650" y="3603788"/>
          <a:chExt cx="266700" cy="352425"/>
        </a:xfrm>
      </xdr:grpSpPr>
      <xdr:grpSp>
        <xdr:nvGrpSpPr>
          <xdr:cNvPr id="314" name="Shape 314">
            <a:extLst>
              <a:ext uri="{FF2B5EF4-FFF2-40B4-BE49-F238E27FC236}">
                <a16:creationId xmlns:a16="http://schemas.microsoft.com/office/drawing/2014/main" id="{00000000-0008-0000-0300-00003A010000}"/>
              </a:ext>
            </a:extLst>
          </xdr:cNvPr>
          <xdr:cNvGrpSpPr/>
        </xdr:nvGrpSpPr>
        <xdr:grpSpPr>
          <a:xfrm>
            <a:off x="5212650" y="3603788"/>
            <a:ext cx="266700" cy="352425"/>
            <a:chOff x="9257163" y="1175188"/>
            <a:chExt cx="275897" cy="367862"/>
          </a:xfrm>
        </xdr:grpSpPr>
        <xdr:sp macro="" textlink="">
          <xdr:nvSpPr>
            <xdr:cNvPr id="36" name="Shape 17">
              <a:extLst>
                <a:ext uri="{FF2B5EF4-FFF2-40B4-BE49-F238E27FC236}">
                  <a16:creationId xmlns:a16="http://schemas.microsoft.com/office/drawing/2014/main" id="{00000000-0008-0000-0300-00002400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15" name="Shape 315">
              <a:extLst>
                <a:ext uri="{FF2B5EF4-FFF2-40B4-BE49-F238E27FC236}">
                  <a16:creationId xmlns:a16="http://schemas.microsoft.com/office/drawing/2014/main" id="{00000000-0008-0000-0300-00003B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16" name="Shape 316">
              <a:extLst>
                <a:ext uri="{FF2B5EF4-FFF2-40B4-BE49-F238E27FC236}">
                  <a16:creationId xmlns:a16="http://schemas.microsoft.com/office/drawing/2014/main" id="{00000000-0008-0000-0300-00003C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15</xdr:col>
      <xdr:colOff>638175</xdr:colOff>
      <xdr:row>7</xdr:row>
      <xdr:rowOff>142875</xdr:rowOff>
    </xdr:from>
    <xdr:ext cx="276225" cy="352425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pSpPr/>
      </xdr:nvGrpSpPr>
      <xdr:grpSpPr>
        <a:xfrm>
          <a:off x="14217015" y="1369695"/>
          <a:ext cx="276225" cy="352425"/>
          <a:chOff x="5207888" y="3603788"/>
          <a:chExt cx="276225" cy="352425"/>
        </a:xfrm>
      </xdr:grpSpPr>
      <xdr:grpSp>
        <xdr:nvGrpSpPr>
          <xdr:cNvPr id="317" name="Shape 317">
            <a:extLst>
              <a:ext uri="{FF2B5EF4-FFF2-40B4-BE49-F238E27FC236}">
                <a16:creationId xmlns:a16="http://schemas.microsoft.com/office/drawing/2014/main" id="{00000000-0008-0000-0300-00003D010000}"/>
              </a:ext>
            </a:extLst>
          </xdr:cNvPr>
          <xdr:cNvGrpSpPr/>
        </xdr:nvGrpSpPr>
        <xdr:grpSpPr>
          <a:xfrm>
            <a:off x="5207888" y="3603788"/>
            <a:ext cx="276225" cy="352425"/>
            <a:chOff x="9257163" y="1175188"/>
            <a:chExt cx="275897" cy="367862"/>
          </a:xfrm>
        </xdr:grpSpPr>
        <xdr:sp macro="" textlink="">
          <xdr:nvSpPr>
            <xdr:cNvPr id="38" name="Shape 17">
              <a:extLst>
                <a:ext uri="{FF2B5EF4-FFF2-40B4-BE49-F238E27FC236}">
                  <a16:creationId xmlns:a16="http://schemas.microsoft.com/office/drawing/2014/main" id="{00000000-0008-0000-0300-00002600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18" name="Shape 318">
              <a:extLst>
                <a:ext uri="{FF2B5EF4-FFF2-40B4-BE49-F238E27FC236}">
                  <a16:creationId xmlns:a16="http://schemas.microsoft.com/office/drawing/2014/main" id="{00000000-0008-0000-0300-00003E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19" name="Shape 319">
              <a:extLst>
                <a:ext uri="{FF2B5EF4-FFF2-40B4-BE49-F238E27FC236}">
                  <a16:creationId xmlns:a16="http://schemas.microsoft.com/office/drawing/2014/main" id="{00000000-0008-0000-0300-00003F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17</xdr:col>
      <xdr:colOff>571500</xdr:colOff>
      <xdr:row>7</xdr:row>
      <xdr:rowOff>142875</xdr:rowOff>
    </xdr:from>
    <xdr:ext cx="276225" cy="352425"/>
    <xdr:grpSp>
      <xdr:nvGrpSpPr>
        <xdr:cNvPr id="39" name="Shape 2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pSpPr/>
      </xdr:nvGrpSpPr>
      <xdr:grpSpPr>
        <a:xfrm>
          <a:off x="15720060" y="1369695"/>
          <a:ext cx="276225" cy="352425"/>
          <a:chOff x="5207888" y="3603788"/>
          <a:chExt cx="276225" cy="352425"/>
        </a:xfrm>
      </xdr:grpSpPr>
      <xdr:grpSp>
        <xdr:nvGrpSpPr>
          <xdr:cNvPr id="320" name="Shape 320">
            <a:extLst>
              <a:ext uri="{FF2B5EF4-FFF2-40B4-BE49-F238E27FC236}">
                <a16:creationId xmlns:a16="http://schemas.microsoft.com/office/drawing/2014/main" id="{00000000-0008-0000-0300-000040010000}"/>
              </a:ext>
            </a:extLst>
          </xdr:cNvPr>
          <xdr:cNvGrpSpPr/>
        </xdr:nvGrpSpPr>
        <xdr:grpSpPr>
          <a:xfrm>
            <a:off x="5207888" y="3603788"/>
            <a:ext cx="276225" cy="352425"/>
            <a:chOff x="9257163" y="1175188"/>
            <a:chExt cx="275897" cy="367862"/>
          </a:xfrm>
        </xdr:grpSpPr>
        <xdr:sp macro="" textlink="">
          <xdr:nvSpPr>
            <xdr:cNvPr id="40" name="Shape 17">
              <a:extLst>
                <a:ext uri="{FF2B5EF4-FFF2-40B4-BE49-F238E27FC236}">
                  <a16:creationId xmlns:a16="http://schemas.microsoft.com/office/drawing/2014/main" id="{00000000-0008-0000-0300-00002800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21" name="Shape 321">
              <a:extLst>
                <a:ext uri="{FF2B5EF4-FFF2-40B4-BE49-F238E27FC236}">
                  <a16:creationId xmlns:a16="http://schemas.microsoft.com/office/drawing/2014/main" id="{00000000-0008-0000-0300-000041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22" name="Shape 322">
              <a:extLst>
                <a:ext uri="{FF2B5EF4-FFF2-40B4-BE49-F238E27FC236}">
                  <a16:creationId xmlns:a16="http://schemas.microsoft.com/office/drawing/2014/main" id="{00000000-0008-0000-0300-000042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14</xdr:col>
      <xdr:colOff>695325</xdr:colOff>
      <xdr:row>9</xdr:row>
      <xdr:rowOff>114300</xdr:rowOff>
    </xdr:from>
    <xdr:ext cx="742950" cy="704850"/>
    <xdr:sp macro="" textlink="">
      <xdr:nvSpPr>
        <xdr:cNvPr id="41" name="Shape 286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4984050" y="3437100"/>
          <a:ext cx="723900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638175</xdr:colOff>
      <xdr:row>9</xdr:row>
      <xdr:rowOff>114300</xdr:rowOff>
    </xdr:from>
    <xdr:ext cx="742950" cy="704850"/>
    <xdr:sp macro="" textlink="">
      <xdr:nvSpPr>
        <xdr:cNvPr id="42" name="Shape 283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4984050" y="3437100"/>
          <a:ext cx="723900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733425</xdr:colOff>
      <xdr:row>9</xdr:row>
      <xdr:rowOff>114300</xdr:rowOff>
    </xdr:from>
    <xdr:ext cx="742950" cy="704850"/>
    <xdr:sp macro="" textlink="">
      <xdr:nvSpPr>
        <xdr:cNvPr id="43" name="Shape 28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4984050" y="3437100"/>
          <a:ext cx="723900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19050</xdr:colOff>
      <xdr:row>9</xdr:row>
      <xdr:rowOff>114300</xdr:rowOff>
    </xdr:from>
    <xdr:ext cx="733425" cy="704850"/>
    <xdr:sp macro="" textlink="">
      <xdr:nvSpPr>
        <xdr:cNvPr id="44" name="Shape 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4988813" y="3437100"/>
          <a:ext cx="714375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600075</xdr:colOff>
      <xdr:row>9</xdr:row>
      <xdr:rowOff>114300</xdr:rowOff>
    </xdr:from>
    <xdr:ext cx="742950" cy="704850"/>
    <xdr:sp macro="" textlink="">
      <xdr:nvSpPr>
        <xdr:cNvPr id="45" name="Shape 283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4984050" y="3437100"/>
          <a:ext cx="723900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14</xdr:col>
      <xdr:colOff>695325</xdr:colOff>
      <xdr:row>13</xdr:row>
      <xdr:rowOff>66675</xdr:rowOff>
    </xdr:from>
    <xdr:ext cx="742950" cy="885825"/>
    <xdr:sp macro="" textlink="">
      <xdr:nvSpPr>
        <xdr:cNvPr id="323" name="Shape 323">
          <a:extLst>
            <a:ext uri="{FF2B5EF4-FFF2-40B4-BE49-F238E27FC236}">
              <a16:creationId xmlns:a16="http://schemas.microsoft.com/office/drawing/2014/main" id="{00000000-0008-0000-0300-000043010000}"/>
            </a:ext>
          </a:extLst>
        </xdr:cNvPr>
        <xdr:cNvSpPr/>
      </xdr:nvSpPr>
      <xdr:spPr>
        <a:xfrm>
          <a:off x="4984050" y="3346613"/>
          <a:ext cx="723900" cy="8667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638175</xdr:colOff>
      <xdr:row>13</xdr:row>
      <xdr:rowOff>66675</xdr:rowOff>
    </xdr:from>
    <xdr:ext cx="742950" cy="885825"/>
    <xdr:sp macro="" textlink="">
      <xdr:nvSpPr>
        <xdr:cNvPr id="46" name="Shape 284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4984050" y="3346613"/>
          <a:ext cx="723900" cy="8667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733425</xdr:colOff>
      <xdr:row>13</xdr:row>
      <xdr:rowOff>66675</xdr:rowOff>
    </xdr:from>
    <xdr:ext cx="742950" cy="885825"/>
    <xdr:sp macro="" textlink="">
      <xdr:nvSpPr>
        <xdr:cNvPr id="47" name="Shape 284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4984050" y="3346613"/>
          <a:ext cx="723900" cy="8667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19050</xdr:colOff>
      <xdr:row>13</xdr:row>
      <xdr:rowOff>66675</xdr:rowOff>
    </xdr:from>
    <xdr:ext cx="733425" cy="885825"/>
    <xdr:sp macro="" textlink="">
      <xdr:nvSpPr>
        <xdr:cNvPr id="324" name="Shape 324">
          <a:extLst>
            <a:ext uri="{FF2B5EF4-FFF2-40B4-BE49-F238E27FC236}">
              <a16:creationId xmlns:a16="http://schemas.microsoft.com/office/drawing/2014/main" id="{00000000-0008-0000-0300-000044010000}"/>
            </a:ext>
          </a:extLst>
        </xdr:cNvPr>
        <xdr:cNvSpPr/>
      </xdr:nvSpPr>
      <xdr:spPr>
        <a:xfrm>
          <a:off x="4988813" y="3346613"/>
          <a:ext cx="714375" cy="8667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600075</xdr:colOff>
      <xdr:row>13</xdr:row>
      <xdr:rowOff>66675</xdr:rowOff>
    </xdr:from>
    <xdr:ext cx="742950" cy="885825"/>
    <xdr:sp macro="" textlink="">
      <xdr:nvSpPr>
        <xdr:cNvPr id="48" name="Shape 284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4984050" y="3346613"/>
          <a:ext cx="723900" cy="8667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495300</xdr:colOff>
      <xdr:row>11</xdr:row>
      <xdr:rowOff>85725</xdr:rowOff>
    </xdr:from>
    <xdr:ext cx="276225" cy="352425"/>
    <xdr:grpSp>
      <xdr:nvGrpSpPr>
        <xdr:cNvPr id="49" name="Shape 2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GrpSpPr/>
      </xdr:nvGrpSpPr>
      <xdr:grpSpPr>
        <a:xfrm>
          <a:off x="12504420" y="2013585"/>
          <a:ext cx="276225" cy="352425"/>
          <a:chOff x="5207888" y="3603788"/>
          <a:chExt cx="276225" cy="352425"/>
        </a:xfrm>
      </xdr:grpSpPr>
      <xdr:grpSp>
        <xdr:nvGrpSpPr>
          <xdr:cNvPr id="325" name="Shape 325">
            <a:extLst>
              <a:ext uri="{FF2B5EF4-FFF2-40B4-BE49-F238E27FC236}">
                <a16:creationId xmlns:a16="http://schemas.microsoft.com/office/drawing/2014/main" id="{00000000-0008-0000-0300-000045010000}"/>
              </a:ext>
            </a:extLst>
          </xdr:cNvPr>
          <xdr:cNvGrpSpPr/>
        </xdr:nvGrpSpPr>
        <xdr:grpSpPr>
          <a:xfrm>
            <a:off x="5207888" y="3603788"/>
            <a:ext cx="276225" cy="352425"/>
            <a:chOff x="9257163" y="1175188"/>
            <a:chExt cx="275897" cy="367862"/>
          </a:xfrm>
        </xdr:grpSpPr>
        <xdr:sp macro="" textlink="">
          <xdr:nvSpPr>
            <xdr:cNvPr id="50" name="Shape 17">
              <a:extLst>
                <a:ext uri="{FF2B5EF4-FFF2-40B4-BE49-F238E27FC236}">
                  <a16:creationId xmlns:a16="http://schemas.microsoft.com/office/drawing/2014/main" id="{00000000-0008-0000-0300-00003200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26" name="Shape 326">
              <a:extLst>
                <a:ext uri="{FF2B5EF4-FFF2-40B4-BE49-F238E27FC236}">
                  <a16:creationId xmlns:a16="http://schemas.microsoft.com/office/drawing/2014/main" id="{00000000-0008-0000-0300-000046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27" name="Shape 327">
              <a:extLst>
                <a:ext uri="{FF2B5EF4-FFF2-40B4-BE49-F238E27FC236}">
                  <a16:creationId xmlns:a16="http://schemas.microsoft.com/office/drawing/2014/main" id="{00000000-0008-0000-0300-000047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15</xdr:col>
      <xdr:colOff>361950</xdr:colOff>
      <xdr:row>11</xdr:row>
      <xdr:rowOff>85725</xdr:rowOff>
    </xdr:from>
    <xdr:ext cx="266700" cy="352425"/>
    <xdr:grpSp>
      <xdr:nvGrpSpPr>
        <xdr:cNvPr id="51" name="Shap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pSpPr/>
      </xdr:nvGrpSpPr>
      <xdr:grpSpPr>
        <a:xfrm>
          <a:off x="13940790" y="2013585"/>
          <a:ext cx="266700" cy="352425"/>
          <a:chOff x="5212650" y="3603788"/>
          <a:chExt cx="266700" cy="352425"/>
        </a:xfrm>
      </xdr:grpSpPr>
      <xdr:grpSp>
        <xdr:nvGrpSpPr>
          <xdr:cNvPr id="328" name="Shape 328">
            <a:extLst>
              <a:ext uri="{FF2B5EF4-FFF2-40B4-BE49-F238E27FC236}">
                <a16:creationId xmlns:a16="http://schemas.microsoft.com/office/drawing/2014/main" id="{00000000-0008-0000-0300-000048010000}"/>
              </a:ext>
            </a:extLst>
          </xdr:cNvPr>
          <xdr:cNvGrpSpPr/>
        </xdr:nvGrpSpPr>
        <xdr:grpSpPr>
          <a:xfrm>
            <a:off x="5212650" y="3603788"/>
            <a:ext cx="266700" cy="352425"/>
            <a:chOff x="9257163" y="1175188"/>
            <a:chExt cx="275897" cy="367862"/>
          </a:xfrm>
        </xdr:grpSpPr>
        <xdr:sp macro="" textlink="">
          <xdr:nvSpPr>
            <xdr:cNvPr id="52" name="Shape 17">
              <a:extLs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29" name="Shape 329">
              <a:extLst>
                <a:ext uri="{FF2B5EF4-FFF2-40B4-BE49-F238E27FC236}">
                  <a16:creationId xmlns:a16="http://schemas.microsoft.com/office/drawing/2014/main" id="{00000000-0008-0000-0300-000049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30" name="Shape 330">
              <a:extLst>
                <a:ext uri="{FF2B5EF4-FFF2-40B4-BE49-F238E27FC236}">
                  <a16:creationId xmlns:a16="http://schemas.microsoft.com/office/drawing/2014/main" id="{00000000-0008-0000-0300-00004A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14</xdr:col>
      <xdr:colOff>9525</xdr:colOff>
      <xdr:row>11</xdr:row>
      <xdr:rowOff>76200</xdr:rowOff>
    </xdr:from>
    <xdr:ext cx="266700" cy="352425"/>
    <xdr:grpSp>
      <xdr:nvGrpSpPr>
        <xdr:cNvPr id="53" name="Shap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12803505" y="2004060"/>
          <a:ext cx="266700" cy="352425"/>
          <a:chOff x="5212650" y="3603788"/>
          <a:chExt cx="266700" cy="352425"/>
        </a:xfrm>
      </xdr:grpSpPr>
      <xdr:grpSp>
        <xdr:nvGrpSpPr>
          <xdr:cNvPr id="331" name="Shape 331">
            <a:extLst>
              <a:ext uri="{FF2B5EF4-FFF2-40B4-BE49-F238E27FC236}">
                <a16:creationId xmlns:a16="http://schemas.microsoft.com/office/drawing/2014/main" id="{00000000-0008-0000-0300-00004B010000}"/>
              </a:ext>
            </a:extLst>
          </xdr:cNvPr>
          <xdr:cNvGrpSpPr/>
        </xdr:nvGrpSpPr>
        <xdr:grpSpPr>
          <a:xfrm>
            <a:off x="5212650" y="3603788"/>
            <a:ext cx="266700" cy="352425"/>
            <a:chOff x="9257163" y="1175188"/>
            <a:chExt cx="275897" cy="367862"/>
          </a:xfrm>
        </xdr:grpSpPr>
        <xdr:sp macro="" textlink="">
          <xdr:nvSpPr>
            <xdr:cNvPr id="54" name="Shape 17">
              <a:extLst>
                <a:ext uri="{FF2B5EF4-FFF2-40B4-BE49-F238E27FC236}">
                  <a16:creationId xmlns:a16="http://schemas.microsoft.com/office/drawing/2014/main" id="{00000000-0008-0000-0300-00003600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32" name="Shape 332">
              <a:extLst>
                <a:ext uri="{FF2B5EF4-FFF2-40B4-BE49-F238E27FC236}">
                  <a16:creationId xmlns:a16="http://schemas.microsoft.com/office/drawing/2014/main" id="{00000000-0008-0000-0300-00004C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33" name="Shape 333">
              <a:extLst>
                <a:ext uri="{FF2B5EF4-FFF2-40B4-BE49-F238E27FC236}">
                  <a16:creationId xmlns:a16="http://schemas.microsoft.com/office/drawing/2014/main" id="{00000000-0008-0000-0300-00004D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17</xdr:col>
      <xdr:colOff>314325</xdr:colOff>
      <xdr:row>11</xdr:row>
      <xdr:rowOff>85725</xdr:rowOff>
    </xdr:from>
    <xdr:ext cx="266700" cy="352425"/>
    <xdr:grpSp>
      <xdr:nvGrpSpPr>
        <xdr:cNvPr id="55" name="Shape 2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pSpPr/>
      </xdr:nvGrpSpPr>
      <xdr:grpSpPr>
        <a:xfrm>
          <a:off x="15462885" y="2013585"/>
          <a:ext cx="266700" cy="352425"/>
          <a:chOff x="5212650" y="3603788"/>
          <a:chExt cx="266700" cy="352425"/>
        </a:xfrm>
      </xdr:grpSpPr>
      <xdr:grpSp>
        <xdr:nvGrpSpPr>
          <xdr:cNvPr id="334" name="Shape 334">
            <a:extLst>
              <a:ext uri="{FF2B5EF4-FFF2-40B4-BE49-F238E27FC236}">
                <a16:creationId xmlns:a16="http://schemas.microsoft.com/office/drawing/2014/main" id="{00000000-0008-0000-0300-00004E010000}"/>
              </a:ext>
            </a:extLst>
          </xdr:cNvPr>
          <xdr:cNvGrpSpPr/>
        </xdr:nvGrpSpPr>
        <xdr:grpSpPr>
          <a:xfrm>
            <a:off x="5212650" y="3603788"/>
            <a:ext cx="266700" cy="352425"/>
            <a:chOff x="9257163" y="1175188"/>
            <a:chExt cx="275897" cy="367862"/>
          </a:xfrm>
        </xdr:grpSpPr>
        <xdr:sp macro="" textlink="">
          <xdr:nvSpPr>
            <xdr:cNvPr id="56" name="Shape 17">
              <a:extLst>
                <a:ext uri="{FF2B5EF4-FFF2-40B4-BE49-F238E27FC236}">
                  <a16:creationId xmlns:a16="http://schemas.microsoft.com/office/drawing/2014/main" id="{00000000-0008-0000-0300-00003800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35" name="Shape 335">
              <a:extLst>
                <a:ext uri="{FF2B5EF4-FFF2-40B4-BE49-F238E27FC236}">
                  <a16:creationId xmlns:a16="http://schemas.microsoft.com/office/drawing/2014/main" id="{00000000-0008-0000-0300-00004F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36" name="Shape 336">
              <a:extLst>
                <a:ext uri="{FF2B5EF4-FFF2-40B4-BE49-F238E27FC236}">
                  <a16:creationId xmlns:a16="http://schemas.microsoft.com/office/drawing/2014/main" id="{00000000-0008-0000-0300-000050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15</xdr:col>
      <xdr:colOff>638175</xdr:colOff>
      <xdr:row>11</xdr:row>
      <xdr:rowOff>85725</xdr:rowOff>
    </xdr:from>
    <xdr:ext cx="276225" cy="352425"/>
    <xdr:grpSp>
      <xdr:nvGrpSpPr>
        <xdr:cNvPr id="57" name="Shap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GrpSpPr/>
      </xdr:nvGrpSpPr>
      <xdr:grpSpPr>
        <a:xfrm>
          <a:off x="14217015" y="2013585"/>
          <a:ext cx="276225" cy="352425"/>
          <a:chOff x="5207888" y="3603788"/>
          <a:chExt cx="276225" cy="352425"/>
        </a:xfrm>
      </xdr:grpSpPr>
      <xdr:grpSp>
        <xdr:nvGrpSpPr>
          <xdr:cNvPr id="337" name="Shape 337">
            <a:extLst>
              <a:ext uri="{FF2B5EF4-FFF2-40B4-BE49-F238E27FC236}">
                <a16:creationId xmlns:a16="http://schemas.microsoft.com/office/drawing/2014/main" id="{00000000-0008-0000-0300-000051010000}"/>
              </a:ext>
            </a:extLst>
          </xdr:cNvPr>
          <xdr:cNvGrpSpPr/>
        </xdr:nvGrpSpPr>
        <xdr:grpSpPr>
          <a:xfrm>
            <a:off x="5207888" y="3603788"/>
            <a:ext cx="276225" cy="352425"/>
            <a:chOff x="9257163" y="1175188"/>
            <a:chExt cx="275897" cy="367862"/>
          </a:xfrm>
        </xdr:grpSpPr>
        <xdr:sp macro="" textlink="">
          <xdr:nvSpPr>
            <xdr:cNvPr id="58" name="Shape 17">
              <a:extLst>
                <a:ext uri="{FF2B5EF4-FFF2-40B4-BE49-F238E27FC236}">
                  <a16:creationId xmlns:a16="http://schemas.microsoft.com/office/drawing/2014/main" id="{00000000-0008-0000-0300-00003A00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38" name="Shape 338">
              <a:extLst>
                <a:ext uri="{FF2B5EF4-FFF2-40B4-BE49-F238E27FC236}">
                  <a16:creationId xmlns:a16="http://schemas.microsoft.com/office/drawing/2014/main" id="{00000000-0008-0000-0300-000052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39" name="Shape 339">
              <a:extLst>
                <a:ext uri="{FF2B5EF4-FFF2-40B4-BE49-F238E27FC236}">
                  <a16:creationId xmlns:a16="http://schemas.microsoft.com/office/drawing/2014/main" id="{00000000-0008-0000-0300-000053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17</xdr:col>
      <xdr:colOff>571500</xdr:colOff>
      <xdr:row>11</xdr:row>
      <xdr:rowOff>85725</xdr:rowOff>
    </xdr:from>
    <xdr:ext cx="276225" cy="352425"/>
    <xdr:grpSp>
      <xdr:nvGrpSpPr>
        <xdr:cNvPr id="59" name="Shape 2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GrpSpPr/>
      </xdr:nvGrpSpPr>
      <xdr:grpSpPr>
        <a:xfrm>
          <a:off x="15720060" y="2013585"/>
          <a:ext cx="276225" cy="352425"/>
          <a:chOff x="5207888" y="3603788"/>
          <a:chExt cx="276225" cy="352425"/>
        </a:xfrm>
      </xdr:grpSpPr>
      <xdr:grpSp>
        <xdr:nvGrpSpPr>
          <xdr:cNvPr id="340" name="Shape 340">
            <a:extLst>
              <a:ext uri="{FF2B5EF4-FFF2-40B4-BE49-F238E27FC236}">
                <a16:creationId xmlns:a16="http://schemas.microsoft.com/office/drawing/2014/main" id="{00000000-0008-0000-0300-000054010000}"/>
              </a:ext>
            </a:extLst>
          </xdr:cNvPr>
          <xdr:cNvGrpSpPr/>
        </xdr:nvGrpSpPr>
        <xdr:grpSpPr>
          <a:xfrm>
            <a:off x="5207888" y="3603788"/>
            <a:ext cx="276225" cy="352425"/>
            <a:chOff x="9257163" y="1175188"/>
            <a:chExt cx="275897" cy="367862"/>
          </a:xfrm>
        </xdr:grpSpPr>
        <xdr:sp macro="" textlink="">
          <xdr:nvSpPr>
            <xdr:cNvPr id="60" name="Shape 17">
              <a:extLst>
                <a:ext uri="{FF2B5EF4-FFF2-40B4-BE49-F238E27FC236}">
                  <a16:creationId xmlns:a16="http://schemas.microsoft.com/office/drawing/2014/main" id="{00000000-0008-0000-0300-00003C00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41" name="Shape 341">
              <a:extLst>
                <a:ext uri="{FF2B5EF4-FFF2-40B4-BE49-F238E27FC236}">
                  <a16:creationId xmlns:a16="http://schemas.microsoft.com/office/drawing/2014/main" id="{00000000-0008-0000-0300-000055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42" name="Shape 342">
              <a:extLst>
                <a:ext uri="{FF2B5EF4-FFF2-40B4-BE49-F238E27FC236}">
                  <a16:creationId xmlns:a16="http://schemas.microsoft.com/office/drawing/2014/main" id="{00000000-0008-0000-0300-000056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13</xdr:col>
      <xdr:colOff>495300</xdr:colOff>
      <xdr:row>16</xdr:row>
      <xdr:rowOff>38100</xdr:rowOff>
    </xdr:from>
    <xdr:ext cx="276225" cy="352425"/>
    <xdr:grpSp>
      <xdr:nvGrpSpPr>
        <xdr:cNvPr id="61" name="Shape 2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GrpSpPr/>
      </xdr:nvGrpSpPr>
      <xdr:grpSpPr>
        <a:xfrm>
          <a:off x="12504420" y="2842260"/>
          <a:ext cx="276225" cy="352425"/>
          <a:chOff x="5207888" y="3603788"/>
          <a:chExt cx="276225" cy="352425"/>
        </a:xfrm>
      </xdr:grpSpPr>
      <xdr:grpSp>
        <xdr:nvGrpSpPr>
          <xdr:cNvPr id="343" name="Shape 343">
            <a:extLst>
              <a:ext uri="{FF2B5EF4-FFF2-40B4-BE49-F238E27FC236}">
                <a16:creationId xmlns:a16="http://schemas.microsoft.com/office/drawing/2014/main" id="{00000000-0008-0000-0300-000057010000}"/>
              </a:ext>
            </a:extLst>
          </xdr:cNvPr>
          <xdr:cNvGrpSpPr/>
        </xdr:nvGrpSpPr>
        <xdr:grpSpPr>
          <a:xfrm>
            <a:off x="5207888" y="3603788"/>
            <a:ext cx="276225" cy="352425"/>
            <a:chOff x="9257163" y="1175188"/>
            <a:chExt cx="275897" cy="367862"/>
          </a:xfrm>
        </xdr:grpSpPr>
        <xdr:sp macro="" textlink="">
          <xdr:nvSpPr>
            <xdr:cNvPr id="62" name="Shape 17">
              <a:extLst>
                <a:ext uri="{FF2B5EF4-FFF2-40B4-BE49-F238E27FC236}">
                  <a16:creationId xmlns:a16="http://schemas.microsoft.com/office/drawing/2014/main" id="{00000000-0008-0000-0300-00003E00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44" name="Shape 344">
              <a:extLst>
                <a:ext uri="{FF2B5EF4-FFF2-40B4-BE49-F238E27FC236}">
                  <a16:creationId xmlns:a16="http://schemas.microsoft.com/office/drawing/2014/main" id="{00000000-0008-0000-0300-000058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45" name="Shape 345">
              <a:extLst>
                <a:ext uri="{FF2B5EF4-FFF2-40B4-BE49-F238E27FC236}">
                  <a16:creationId xmlns:a16="http://schemas.microsoft.com/office/drawing/2014/main" id="{00000000-0008-0000-0300-000059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15</xdr:col>
      <xdr:colOff>361950</xdr:colOff>
      <xdr:row>16</xdr:row>
      <xdr:rowOff>38100</xdr:rowOff>
    </xdr:from>
    <xdr:ext cx="266700" cy="352425"/>
    <xdr:grpSp>
      <xdr:nvGrpSpPr>
        <xdr:cNvPr id="63" name="Shap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13940790" y="2842260"/>
          <a:ext cx="266700" cy="352425"/>
          <a:chOff x="5212650" y="3603788"/>
          <a:chExt cx="266700" cy="352425"/>
        </a:xfrm>
      </xdr:grpSpPr>
      <xdr:grpSp>
        <xdr:nvGrpSpPr>
          <xdr:cNvPr id="346" name="Shape 346">
            <a:extLst>
              <a:ext uri="{FF2B5EF4-FFF2-40B4-BE49-F238E27FC236}">
                <a16:creationId xmlns:a16="http://schemas.microsoft.com/office/drawing/2014/main" id="{00000000-0008-0000-0300-00005A010000}"/>
              </a:ext>
            </a:extLst>
          </xdr:cNvPr>
          <xdr:cNvGrpSpPr/>
        </xdr:nvGrpSpPr>
        <xdr:grpSpPr>
          <a:xfrm>
            <a:off x="5212650" y="3603788"/>
            <a:ext cx="266700" cy="352425"/>
            <a:chOff x="9257163" y="1175188"/>
            <a:chExt cx="275897" cy="367862"/>
          </a:xfrm>
        </xdr:grpSpPr>
        <xdr:sp macro="" textlink="">
          <xdr:nvSpPr>
            <xdr:cNvPr id="256" name="Shape 17">
              <a:extLst>
                <a:ext uri="{FF2B5EF4-FFF2-40B4-BE49-F238E27FC236}">
                  <a16:creationId xmlns:a16="http://schemas.microsoft.com/office/drawing/2014/main" id="{00000000-0008-0000-0300-00000001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47" name="Shape 347">
              <a:extLst>
                <a:ext uri="{FF2B5EF4-FFF2-40B4-BE49-F238E27FC236}">
                  <a16:creationId xmlns:a16="http://schemas.microsoft.com/office/drawing/2014/main" id="{00000000-0008-0000-0300-00005B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48" name="Shape 348">
              <a:extLst>
                <a:ext uri="{FF2B5EF4-FFF2-40B4-BE49-F238E27FC236}">
                  <a16:creationId xmlns:a16="http://schemas.microsoft.com/office/drawing/2014/main" id="{00000000-0008-0000-0300-00005C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14</xdr:col>
      <xdr:colOff>9525</xdr:colOff>
      <xdr:row>16</xdr:row>
      <xdr:rowOff>28575</xdr:rowOff>
    </xdr:from>
    <xdr:ext cx="266700" cy="352425"/>
    <xdr:grpSp>
      <xdr:nvGrpSpPr>
        <xdr:cNvPr id="257" name="Shape 2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GrpSpPr/>
      </xdr:nvGrpSpPr>
      <xdr:grpSpPr>
        <a:xfrm>
          <a:off x="12803505" y="2832735"/>
          <a:ext cx="266700" cy="352425"/>
          <a:chOff x="5212650" y="3603788"/>
          <a:chExt cx="266700" cy="352425"/>
        </a:xfrm>
      </xdr:grpSpPr>
      <xdr:grpSp>
        <xdr:nvGrpSpPr>
          <xdr:cNvPr id="349" name="Shape 349">
            <a:extLst>
              <a:ext uri="{FF2B5EF4-FFF2-40B4-BE49-F238E27FC236}">
                <a16:creationId xmlns:a16="http://schemas.microsoft.com/office/drawing/2014/main" id="{00000000-0008-0000-0300-00005D010000}"/>
              </a:ext>
            </a:extLst>
          </xdr:cNvPr>
          <xdr:cNvGrpSpPr/>
        </xdr:nvGrpSpPr>
        <xdr:grpSpPr>
          <a:xfrm>
            <a:off x="5212650" y="3603788"/>
            <a:ext cx="266700" cy="352425"/>
            <a:chOff x="9257163" y="1175188"/>
            <a:chExt cx="275897" cy="367862"/>
          </a:xfrm>
        </xdr:grpSpPr>
        <xdr:sp macro="" textlink="">
          <xdr:nvSpPr>
            <xdr:cNvPr id="258" name="Shape 17">
              <a:extLst>
                <a:ext uri="{FF2B5EF4-FFF2-40B4-BE49-F238E27FC236}">
                  <a16:creationId xmlns:a16="http://schemas.microsoft.com/office/drawing/2014/main" id="{00000000-0008-0000-0300-00000201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50" name="Shape 350">
              <a:extLst>
                <a:ext uri="{FF2B5EF4-FFF2-40B4-BE49-F238E27FC236}">
                  <a16:creationId xmlns:a16="http://schemas.microsoft.com/office/drawing/2014/main" id="{00000000-0008-0000-0300-00005E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51" name="Shape 351">
              <a:extLst>
                <a:ext uri="{FF2B5EF4-FFF2-40B4-BE49-F238E27FC236}">
                  <a16:creationId xmlns:a16="http://schemas.microsoft.com/office/drawing/2014/main" id="{00000000-0008-0000-0300-00005F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17</xdr:col>
      <xdr:colOff>314325</xdr:colOff>
      <xdr:row>16</xdr:row>
      <xdr:rowOff>38100</xdr:rowOff>
    </xdr:from>
    <xdr:ext cx="266700" cy="352425"/>
    <xdr:grpSp>
      <xdr:nvGrpSpPr>
        <xdr:cNvPr id="259" name="Shape 2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GrpSpPr/>
      </xdr:nvGrpSpPr>
      <xdr:grpSpPr>
        <a:xfrm>
          <a:off x="15462885" y="2842260"/>
          <a:ext cx="266700" cy="352425"/>
          <a:chOff x="5212650" y="3603788"/>
          <a:chExt cx="266700" cy="352425"/>
        </a:xfrm>
      </xdr:grpSpPr>
      <xdr:grpSp>
        <xdr:nvGrpSpPr>
          <xdr:cNvPr id="352" name="Shape 352">
            <a:extLst>
              <a:ext uri="{FF2B5EF4-FFF2-40B4-BE49-F238E27FC236}">
                <a16:creationId xmlns:a16="http://schemas.microsoft.com/office/drawing/2014/main" id="{00000000-0008-0000-0300-000060010000}"/>
              </a:ext>
            </a:extLst>
          </xdr:cNvPr>
          <xdr:cNvGrpSpPr/>
        </xdr:nvGrpSpPr>
        <xdr:grpSpPr>
          <a:xfrm>
            <a:off x="5212650" y="3603788"/>
            <a:ext cx="266700" cy="352425"/>
            <a:chOff x="9257163" y="1175188"/>
            <a:chExt cx="275897" cy="367862"/>
          </a:xfrm>
        </xdr:grpSpPr>
        <xdr:sp macro="" textlink="">
          <xdr:nvSpPr>
            <xdr:cNvPr id="260" name="Shape 17">
              <a:extLst>
                <a:ext uri="{FF2B5EF4-FFF2-40B4-BE49-F238E27FC236}">
                  <a16:creationId xmlns:a16="http://schemas.microsoft.com/office/drawing/2014/main" id="{00000000-0008-0000-0300-00000401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53" name="Shape 353">
              <a:extLst>
                <a:ext uri="{FF2B5EF4-FFF2-40B4-BE49-F238E27FC236}">
                  <a16:creationId xmlns:a16="http://schemas.microsoft.com/office/drawing/2014/main" id="{00000000-0008-0000-0300-000061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54" name="Shape 354">
              <a:extLst>
                <a:ext uri="{FF2B5EF4-FFF2-40B4-BE49-F238E27FC236}">
                  <a16:creationId xmlns:a16="http://schemas.microsoft.com/office/drawing/2014/main" id="{00000000-0008-0000-0300-000062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15</xdr:col>
      <xdr:colOff>638175</xdr:colOff>
      <xdr:row>16</xdr:row>
      <xdr:rowOff>38100</xdr:rowOff>
    </xdr:from>
    <xdr:ext cx="276225" cy="352425"/>
    <xdr:grpSp>
      <xdr:nvGrpSpPr>
        <xdr:cNvPr id="261" name="Shape 2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GrpSpPr/>
      </xdr:nvGrpSpPr>
      <xdr:grpSpPr>
        <a:xfrm>
          <a:off x="14217015" y="2842260"/>
          <a:ext cx="276225" cy="352425"/>
          <a:chOff x="5207888" y="3603788"/>
          <a:chExt cx="276225" cy="352425"/>
        </a:xfrm>
      </xdr:grpSpPr>
      <xdr:grpSp>
        <xdr:nvGrpSpPr>
          <xdr:cNvPr id="355" name="Shape 355">
            <a:extLst>
              <a:ext uri="{FF2B5EF4-FFF2-40B4-BE49-F238E27FC236}">
                <a16:creationId xmlns:a16="http://schemas.microsoft.com/office/drawing/2014/main" id="{00000000-0008-0000-0300-000063010000}"/>
              </a:ext>
            </a:extLst>
          </xdr:cNvPr>
          <xdr:cNvGrpSpPr/>
        </xdr:nvGrpSpPr>
        <xdr:grpSpPr>
          <a:xfrm>
            <a:off x="5207888" y="3603788"/>
            <a:ext cx="276225" cy="352425"/>
            <a:chOff x="9257163" y="1175188"/>
            <a:chExt cx="275897" cy="367862"/>
          </a:xfrm>
        </xdr:grpSpPr>
        <xdr:sp macro="" textlink="">
          <xdr:nvSpPr>
            <xdr:cNvPr id="262" name="Shape 17">
              <a:extLst>
                <a:ext uri="{FF2B5EF4-FFF2-40B4-BE49-F238E27FC236}">
                  <a16:creationId xmlns:a16="http://schemas.microsoft.com/office/drawing/2014/main" id="{00000000-0008-0000-0300-00000601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56" name="Shape 356">
              <a:extLst>
                <a:ext uri="{FF2B5EF4-FFF2-40B4-BE49-F238E27FC236}">
                  <a16:creationId xmlns:a16="http://schemas.microsoft.com/office/drawing/2014/main" id="{00000000-0008-0000-0300-000064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57" name="Shape 357">
              <a:extLst>
                <a:ext uri="{FF2B5EF4-FFF2-40B4-BE49-F238E27FC236}">
                  <a16:creationId xmlns:a16="http://schemas.microsoft.com/office/drawing/2014/main" id="{00000000-0008-0000-0300-000065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17</xdr:col>
      <xdr:colOff>571500</xdr:colOff>
      <xdr:row>16</xdr:row>
      <xdr:rowOff>38100</xdr:rowOff>
    </xdr:from>
    <xdr:ext cx="276225" cy="352425"/>
    <xdr:grpSp>
      <xdr:nvGrpSpPr>
        <xdr:cNvPr id="263" name="Shape 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GrpSpPr/>
      </xdr:nvGrpSpPr>
      <xdr:grpSpPr>
        <a:xfrm>
          <a:off x="15720060" y="2842260"/>
          <a:ext cx="276225" cy="352425"/>
          <a:chOff x="5207888" y="3603788"/>
          <a:chExt cx="276225" cy="352425"/>
        </a:xfrm>
      </xdr:grpSpPr>
      <xdr:grpSp>
        <xdr:nvGrpSpPr>
          <xdr:cNvPr id="358" name="Shape 358">
            <a:extLst>
              <a:ext uri="{FF2B5EF4-FFF2-40B4-BE49-F238E27FC236}">
                <a16:creationId xmlns:a16="http://schemas.microsoft.com/office/drawing/2014/main" id="{00000000-0008-0000-0300-000066010000}"/>
              </a:ext>
            </a:extLst>
          </xdr:cNvPr>
          <xdr:cNvGrpSpPr/>
        </xdr:nvGrpSpPr>
        <xdr:grpSpPr>
          <a:xfrm>
            <a:off x="5207888" y="3603788"/>
            <a:ext cx="276225" cy="352425"/>
            <a:chOff x="9257163" y="1175188"/>
            <a:chExt cx="275897" cy="367862"/>
          </a:xfrm>
        </xdr:grpSpPr>
        <xdr:sp macro="" textlink="">
          <xdr:nvSpPr>
            <xdr:cNvPr id="264" name="Shape 17">
              <a:extLst>
                <a:ext uri="{FF2B5EF4-FFF2-40B4-BE49-F238E27FC236}">
                  <a16:creationId xmlns:a16="http://schemas.microsoft.com/office/drawing/2014/main" id="{00000000-0008-0000-0300-00000801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59" name="Shape 359">
              <a:extLst>
                <a:ext uri="{FF2B5EF4-FFF2-40B4-BE49-F238E27FC236}">
                  <a16:creationId xmlns:a16="http://schemas.microsoft.com/office/drawing/2014/main" id="{00000000-0008-0000-0300-000067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60" name="Shape 360">
              <a:extLst>
                <a:ext uri="{FF2B5EF4-FFF2-40B4-BE49-F238E27FC236}">
                  <a16:creationId xmlns:a16="http://schemas.microsoft.com/office/drawing/2014/main" id="{00000000-0008-0000-0300-000068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14</xdr:col>
      <xdr:colOff>695325</xdr:colOff>
      <xdr:row>18</xdr:row>
      <xdr:rowOff>19050</xdr:rowOff>
    </xdr:from>
    <xdr:ext cx="742950" cy="704850"/>
    <xdr:sp macro="" textlink="">
      <xdr:nvSpPr>
        <xdr:cNvPr id="265" name="Shape 286">
          <a:extLst>
            <a:ext uri="{FF2B5EF4-FFF2-40B4-BE49-F238E27FC236}">
              <a16:creationId xmlns:a16="http://schemas.microsoft.com/office/drawing/2014/main" id="{00000000-0008-0000-0300-000009010000}"/>
            </a:ext>
          </a:extLst>
        </xdr:cNvPr>
        <xdr:cNvSpPr/>
      </xdr:nvSpPr>
      <xdr:spPr>
        <a:xfrm>
          <a:off x="4984050" y="3437100"/>
          <a:ext cx="723900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638175</xdr:colOff>
      <xdr:row>18</xdr:row>
      <xdr:rowOff>19050</xdr:rowOff>
    </xdr:from>
    <xdr:ext cx="742950" cy="704850"/>
    <xdr:sp macro="" textlink="">
      <xdr:nvSpPr>
        <xdr:cNvPr id="266" name="Shape 283">
          <a:extLst>
            <a:ext uri="{FF2B5EF4-FFF2-40B4-BE49-F238E27FC236}">
              <a16:creationId xmlns:a16="http://schemas.microsoft.com/office/drawing/2014/main" id="{00000000-0008-0000-0300-00000A010000}"/>
            </a:ext>
          </a:extLst>
        </xdr:cNvPr>
        <xdr:cNvSpPr/>
      </xdr:nvSpPr>
      <xdr:spPr>
        <a:xfrm>
          <a:off x="4984050" y="3437100"/>
          <a:ext cx="723900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733425</xdr:colOff>
      <xdr:row>18</xdr:row>
      <xdr:rowOff>19050</xdr:rowOff>
    </xdr:from>
    <xdr:ext cx="742950" cy="704850"/>
    <xdr:sp macro="" textlink="">
      <xdr:nvSpPr>
        <xdr:cNvPr id="267" name="Shape 283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/>
      </xdr:nvSpPr>
      <xdr:spPr>
        <a:xfrm>
          <a:off x="4984050" y="3437100"/>
          <a:ext cx="723900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19050</xdr:colOff>
      <xdr:row>18</xdr:row>
      <xdr:rowOff>19050</xdr:rowOff>
    </xdr:from>
    <xdr:ext cx="733425" cy="704850"/>
    <xdr:sp macro="" textlink="">
      <xdr:nvSpPr>
        <xdr:cNvPr id="268" name="Shape 3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/>
      </xdr:nvSpPr>
      <xdr:spPr>
        <a:xfrm>
          <a:off x="4988813" y="3437100"/>
          <a:ext cx="714375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600075</xdr:colOff>
      <xdr:row>18</xdr:row>
      <xdr:rowOff>19050</xdr:rowOff>
    </xdr:from>
    <xdr:ext cx="742950" cy="704850"/>
    <xdr:sp macro="" textlink="">
      <xdr:nvSpPr>
        <xdr:cNvPr id="269" name="Shape 283">
          <a:extLst>
            <a:ext uri="{FF2B5EF4-FFF2-40B4-BE49-F238E27FC236}">
              <a16:creationId xmlns:a16="http://schemas.microsoft.com/office/drawing/2014/main" id="{00000000-0008-0000-0300-00000D010000}"/>
            </a:ext>
          </a:extLst>
        </xdr:cNvPr>
        <xdr:cNvSpPr/>
      </xdr:nvSpPr>
      <xdr:spPr>
        <a:xfrm>
          <a:off x="4984050" y="3437100"/>
          <a:ext cx="723900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495300</xdr:colOff>
      <xdr:row>19</xdr:row>
      <xdr:rowOff>171450</xdr:rowOff>
    </xdr:from>
    <xdr:ext cx="276225" cy="352425"/>
    <xdr:grpSp>
      <xdr:nvGrpSpPr>
        <xdr:cNvPr id="270" name="Shape 2">
          <a:extLst>
            <a:ext uri="{FF2B5EF4-FFF2-40B4-BE49-F238E27FC236}">
              <a16:creationId xmlns:a16="http://schemas.microsoft.com/office/drawing/2014/main" id="{00000000-0008-0000-0300-00000E010000}"/>
            </a:ext>
          </a:extLst>
        </xdr:cNvPr>
        <xdr:cNvGrpSpPr/>
      </xdr:nvGrpSpPr>
      <xdr:grpSpPr>
        <a:xfrm>
          <a:off x="12504420" y="3501390"/>
          <a:ext cx="276225" cy="352425"/>
          <a:chOff x="5207888" y="3603788"/>
          <a:chExt cx="276225" cy="352425"/>
        </a:xfrm>
      </xdr:grpSpPr>
      <xdr:grpSp>
        <xdr:nvGrpSpPr>
          <xdr:cNvPr id="361" name="Shape 361">
            <a:extLst>
              <a:ext uri="{FF2B5EF4-FFF2-40B4-BE49-F238E27FC236}">
                <a16:creationId xmlns:a16="http://schemas.microsoft.com/office/drawing/2014/main" id="{00000000-0008-0000-0300-000069010000}"/>
              </a:ext>
            </a:extLst>
          </xdr:cNvPr>
          <xdr:cNvGrpSpPr/>
        </xdr:nvGrpSpPr>
        <xdr:grpSpPr>
          <a:xfrm>
            <a:off x="5207888" y="3603788"/>
            <a:ext cx="276225" cy="352425"/>
            <a:chOff x="9257163" y="1175188"/>
            <a:chExt cx="275897" cy="367862"/>
          </a:xfrm>
        </xdr:grpSpPr>
        <xdr:sp macro="" textlink="">
          <xdr:nvSpPr>
            <xdr:cNvPr id="271" name="Shape 17">
              <a:extLst>
                <a:ext uri="{FF2B5EF4-FFF2-40B4-BE49-F238E27FC236}">
                  <a16:creationId xmlns:a16="http://schemas.microsoft.com/office/drawing/2014/main" id="{00000000-0008-0000-0300-00000F01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62" name="Shape 362">
              <a:extLst>
                <a:ext uri="{FF2B5EF4-FFF2-40B4-BE49-F238E27FC236}">
                  <a16:creationId xmlns:a16="http://schemas.microsoft.com/office/drawing/2014/main" id="{00000000-0008-0000-0300-00006A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63" name="Shape 363">
              <a:extLst>
                <a:ext uri="{FF2B5EF4-FFF2-40B4-BE49-F238E27FC236}">
                  <a16:creationId xmlns:a16="http://schemas.microsoft.com/office/drawing/2014/main" id="{00000000-0008-0000-0300-00006B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15</xdr:col>
      <xdr:colOff>361950</xdr:colOff>
      <xdr:row>19</xdr:row>
      <xdr:rowOff>171450</xdr:rowOff>
    </xdr:from>
    <xdr:ext cx="266700" cy="352425"/>
    <xdr:grpSp>
      <xdr:nvGrpSpPr>
        <xdr:cNvPr id="272" name="Shape 2">
          <a:extLst>
            <a:ext uri="{FF2B5EF4-FFF2-40B4-BE49-F238E27FC236}">
              <a16:creationId xmlns:a16="http://schemas.microsoft.com/office/drawing/2014/main" id="{00000000-0008-0000-0300-000010010000}"/>
            </a:ext>
          </a:extLst>
        </xdr:cNvPr>
        <xdr:cNvGrpSpPr/>
      </xdr:nvGrpSpPr>
      <xdr:grpSpPr>
        <a:xfrm>
          <a:off x="13940790" y="3501390"/>
          <a:ext cx="266700" cy="352425"/>
          <a:chOff x="5212650" y="3603788"/>
          <a:chExt cx="266700" cy="352425"/>
        </a:xfrm>
      </xdr:grpSpPr>
      <xdr:grpSp>
        <xdr:nvGrpSpPr>
          <xdr:cNvPr id="364" name="Shape 364">
            <a:extLst>
              <a:ext uri="{FF2B5EF4-FFF2-40B4-BE49-F238E27FC236}">
                <a16:creationId xmlns:a16="http://schemas.microsoft.com/office/drawing/2014/main" id="{00000000-0008-0000-0300-00006C010000}"/>
              </a:ext>
            </a:extLst>
          </xdr:cNvPr>
          <xdr:cNvGrpSpPr/>
        </xdr:nvGrpSpPr>
        <xdr:grpSpPr>
          <a:xfrm>
            <a:off x="5212650" y="3603788"/>
            <a:ext cx="266700" cy="352425"/>
            <a:chOff x="9257163" y="1175188"/>
            <a:chExt cx="275897" cy="367862"/>
          </a:xfrm>
        </xdr:grpSpPr>
        <xdr:sp macro="" textlink="">
          <xdr:nvSpPr>
            <xdr:cNvPr id="273" name="Shape 17">
              <a:extLst>
                <a:ext uri="{FF2B5EF4-FFF2-40B4-BE49-F238E27FC236}">
                  <a16:creationId xmlns:a16="http://schemas.microsoft.com/office/drawing/2014/main" id="{00000000-0008-0000-0300-00001101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65" name="Shape 365">
              <a:extLst>
                <a:ext uri="{FF2B5EF4-FFF2-40B4-BE49-F238E27FC236}">
                  <a16:creationId xmlns:a16="http://schemas.microsoft.com/office/drawing/2014/main" id="{00000000-0008-0000-0300-00006D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66" name="Shape 366">
              <a:extLst>
                <a:ext uri="{FF2B5EF4-FFF2-40B4-BE49-F238E27FC236}">
                  <a16:creationId xmlns:a16="http://schemas.microsoft.com/office/drawing/2014/main" id="{00000000-0008-0000-0300-00006E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14</xdr:col>
      <xdr:colOff>9525</xdr:colOff>
      <xdr:row>19</xdr:row>
      <xdr:rowOff>161925</xdr:rowOff>
    </xdr:from>
    <xdr:ext cx="266700" cy="352425"/>
    <xdr:grpSp>
      <xdr:nvGrpSpPr>
        <xdr:cNvPr id="274" name="Shape 2">
          <a:extLst>
            <a:ext uri="{FF2B5EF4-FFF2-40B4-BE49-F238E27FC236}">
              <a16:creationId xmlns:a16="http://schemas.microsoft.com/office/drawing/2014/main" id="{00000000-0008-0000-0300-000012010000}"/>
            </a:ext>
          </a:extLst>
        </xdr:cNvPr>
        <xdr:cNvGrpSpPr/>
      </xdr:nvGrpSpPr>
      <xdr:grpSpPr>
        <a:xfrm>
          <a:off x="12803505" y="3491865"/>
          <a:ext cx="266700" cy="352425"/>
          <a:chOff x="5212650" y="3603788"/>
          <a:chExt cx="266700" cy="352425"/>
        </a:xfrm>
      </xdr:grpSpPr>
      <xdr:grpSp>
        <xdr:nvGrpSpPr>
          <xdr:cNvPr id="367" name="Shape 367">
            <a:extLst>
              <a:ext uri="{FF2B5EF4-FFF2-40B4-BE49-F238E27FC236}">
                <a16:creationId xmlns:a16="http://schemas.microsoft.com/office/drawing/2014/main" id="{00000000-0008-0000-0300-00006F010000}"/>
              </a:ext>
            </a:extLst>
          </xdr:cNvPr>
          <xdr:cNvGrpSpPr/>
        </xdr:nvGrpSpPr>
        <xdr:grpSpPr>
          <a:xfrm>
            <a:off x="5212650" y="3603788"/>
            <a:ext cx="266700" cy="352425"/>
            <a:chOff x="9257163" y="1175188"/>
            <a:chExt cx="275897" cy="367862"/>
          </a:xfrm>
        </xdr:grpSpPr>
        <xdr:sp macro="" textlink="">
          <xdr:nvSpPr>
            <xdr:cNvPr id="275" name="Shape 17">
              <a:extLst>
                <a:ext uri="{FF2B5EF4-FFF2-40B4-BE49-F238E27FC236}">
                  <a16:creationId xmlns:a16="http://schemas.microsoft.com/office/drawing/2014/main" id="{00000000-0008-0000-0300-00001301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68" name="Shape 368">
              <a:extLst>
                <a:ext uri="{FF2B5EF4-FFF2-40B4-BE49-F238E27FC236}">
                  <a16:creationId xmlns:a16="http://schemas.microsoft.com/office/drawing/2014/main" id="{00000000-0008-0000-0300-000070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69" name="Shape 369">
              <a:extLst>
                <a:ext uri="{FF2B5EF4-FFF2-40B4-BE49-F238E27FC236}">
                  <a16:creationId xmlns:a16="http://schemas.microsoft.com/office/drawing/2014/main" id="{00000000-0008-0000-0300-000071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17</xdr:col>
      <xdr:colOff>314325</xdr:colOff>
      <xdr:row>19</xdr:row>
      <xdr:rowOff>171450</xdr:rowOff>
    </xdr:from>
    <xdr:ext cx="266700" cy="352425"/>
    <xdr:grpSp>
      <xdr:nvGrpSpPr>
        <xdr:cNvPr id="276" name="Shape 2">
          <a:extLst>
            <a:ext uri="{FF2B5EF4-FFF2-40B4-BE49-F238E27FC236}">
              <a16:creationId xmlns:a16="http://schemas.microsoft.com/office/drawing/2014/main" id="{00000000-0008-0000-0300-000014010000}"/>
            </a:ext>
          </a:extLst>
        </xdr:cNvPr>
        <xdr:cNvGrpSpPr/>
      </xdr:nvGrpSpPr>
      <xdr:grpSpPr>
        <a:xfrm>
          <a:off x="15462885" y="3501390"/>
          <a:ext cx="266700" cy="352425"/>
          <a:chOff x="5212650" y="3603788"/>
          <a:chExt cx="266700" cy="352425"/>
        </a:xfrm>
      </xdr:grpSpPr>
      <xdr:grpSp>
        <xdr:nvGrpSpPr>
          <xdr:cNvPr id="370" name="Shape 370">
            <a:extLst>
              <a:ext uri="{FF2B5EF4-FFF2-40B4-BE49-F238E27FC236}">
                <a16:creationId xmlns:a16="http://schemas.microsoft.com/office/drawing/2014/main" id="{00000000-0008-0000-0300-000072010000}"/>
              </a:ext>
            </a:extLst>
          </xdr:cNvPr>
          <xdr:cNvGrpSpPr/>
        </xdr:nvGrpSpPr>
        <xdr:grpSpPr>
          <a:xfrm>
            <a:off x="5212650" y="3603788"/>
            <a:ext cx="266700" cy="352425"/>
            <a:chOff x="9257163" y="1175188"/>
            <a:chExt cx="275897" cy="367862"/>
          </a:xfrm>
        </xdr:grpSpPr>
        <xdr:sp macro="" textlink="">
          <xdr:nvSpPr>
            <xdr:cNvPr id="277" name="Shape 17">
              <a:extLst>
                <a:ext uri="{FF2B5EF4-FFF2-40B4-BE49-F238E27FC236}">
                  <a16:creationId xmlns:a16="http://schemas.microsoft.com/office/drawing/2014/main" id="{00000000-0008-0000-0300-00001501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71" name="Shape 371">
              <a:extLst>
                <a:ext uri="{FF2B5EF4-FFF2-40B4-BE49-F238E27FC236}">
                  <a16:creationId xmlns:a16="http://schemas.microsoft.com/office/drawing/2014/main" id="{00000000-0008-0000-0300-000073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72" name="Shape 372">
              <a:extLst>
                <a:ext uri="{FF2B5EF4-FFF2-40B4-BE49-F238E27FC236}">
                  <a16:creationId xmlns:a16="http://schemas.microsoft.com/office/drawing/2014/main" id="{00000000-0008-0000-0300-000074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15</xdr:col>
      <xdr:colOff>638175</xdr:colOff>
      <xdr:row>19</xdr:row>
      <xdr:rowOff>171450</xdr:rowOff>
    </xdr:from>
    <xdr:ext cx="276225" cy="352425"/>
    <xdr:grpSp>
      <xdr:nvGrpSpPr>
        <xdr:cNvPr id="278" name="Shape 2">
          <a:extLst>
            <a:ext uri="{FF2B5EF4-FFF2-40B4-BE49-F238E27FC236}">
              <a16:creationId xmlns:a16="http://schemas.microsoft.com/office/drawing/2014/main" id="{00000000-0008-0000-0300-000016010000}"/>
            </a:ext>
          </a:extLst>
        </xdr:cNvPr>
        <xdr:cNvGrpSpPr/>
      </xdr:nvGrpSpPr>
      <xdr:grpSpPr>
        <a:xfrm>
          <a:off x="14217015" y="3501390"/>
          <a:ext cx="276225" cy="352425"/>
          <a:chOff x="5207888" y="3603788"/>
          <a:chExt cx="276225" cy="352425"/>
        </a:xfrm>
      </xdr:grpSpPr>
      <xdr:grpSp>
        <xdr:nvGrpSpPr>
          <xdr:cNvPr id="373" name="Shape 373">
            <a:extLst>
              <a:ext uri="{FF2B5EF4-FFF2-40B4-BE49-F238E27FC236}">
                <a16:creationId xmlns:a16="http://schemas.microsoft.com/office/drawing/2014/main" id="{00000000-0008-0000-0300-000075010000}"/>
              </a:ext>
            </a:extLst>
          </xdr:cNvPr>
          <xdr:cNvGrpSpPr/>
        </xdr:nvGrpSpPr>
        <xdr:grpSpPr>
          <a:xfrm>
            <a:off x="5207888" y="3603788"/>
            <a:ext cx="276225" cy="352425"/>
            <a:chOff x="9257163" y="1175188"/>
            <a:chExt cx="275897" cy="367862"/>
          </a:xfrm>
        </xdr:grpSpPr>
        <xdr:sp macro="" textlink="">
          <xdr:nvSpPr>
            <xdr:cNvPr id="279" name="Shape 17">
              <a:extLst>
                <a:ext uri="{FF2B5EF4-FFF2-40B4-BE49-F238E27FC236}">
                  <a16:creationId xmlns:a16="http://schemas.microsoft.com/office/drawing/2014/main" id="{00000000-0008-0000-0300-00001701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74" name="Shape 374">
              <a:extLst>
                <a:ext uri="{FF2B5EF4-FFF2-40B4-BE49-F238E27FC236}">
                  <a16:creationId xmlns:a16="http://schemas.microsoft.com/office/drawing/2014/main" id="{00000000-0008-0000-0300-000076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75" name="Shape 375">
              <a:extLst>
                <a:ext uri="{FF2B5EF4-FFF2-40B4-BE49-F238E27FC236}">
                  <a16:creationId xmlns:a16="http://schemas.microsoft.com/office/drawing/2014/main" id="{00000000-0008-0000-0300-000077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17</xdr:col>
      <xdr:colOff>571500</xdr:colOff>
      <xdr:row>19</xdr:row>
      <xdr:rowOff>171450</xdr:rowOff>
    </xdr:from>
    <xdr:ext cx="276225" cy="352425"/>
    <xdr:grpSp>
      <xdr:nvGrpSpPr>
        <xdr:cNvPr id="280" name="Shape 2">
          <a:extLst>
            <a:ext uri="{FF2B5EF4-FFF2-40B4-BE49-F238E27FC236}">
              <a16:creationId xmlns:a16="http://schemas.microsoft.com/office/drawing/2014/main" id="{00000000-0008-0000-0300-000018010000}"/>
            </a:ext>
          </a:extLst>
        </xdr:cNvPr>
        <xdr:cNvGrpSpPr/>
      </xdr:nvGrpSpPr>
      <xdr:grpSpPr>
        <a:xfrm>
          <a:off x="15720060" y="3501390"/>
          <a:ext cx="276225" cy="352425"/>
          <a:chOff x="5207888" y="3603788"/>
          <a:chExt cx="276225" cy="352425"/>
        </a:xfrm>
      </xdr:grpSpPr>
      <xdr:grpSp>
        <xdr:nvGrpSpPr>
          <xdr:cNvPr id="376" name="Shape 376">
            <a:extLst>
              <a:ext uri="{FF2B5EF4-FFF2-40B4-BE49-F238E27FC236}">
                <a16:creationId xmlns:a16="http://schemas.microsoft.com/office/drawing/2014/main" id="{00000000-0008-0000-0300-000078010000}"/>
              </a:ext>
            </a:extLst>
          </xdr:cNvPr>
          <xdr:cNvGrpSpPr/>
        </xdr:nvGrpSpPr>
        <xdr:grpSpPr>
          <a:xfrm>
            <a:off x="5207888" y="3603788"/>
            <a:ext cx="276225" cy="352425"/>
            <a:chOff x="9257163" y="1175188"/>
            <a:chExt cx="275897" cy="367862"/>
          </a:xfrm>
        </xdr:grpSpPr>
        <xdr:sp macro="" textlink="">
          <xdr:nvSpPr>
            <xdr:cNvPr id="281" name="Shape 17">
              <a:extLst>
                <a:ext uri="{FF2B5EF4-FFF2-40B4-BE49-F238E27FC236}">
                  <a16:creationId xmlns:a16="http://schemas.microsoft.com/office/drawing/2014/main" id="{00000000-0008-0000-0300-00001901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77" name="Shape 377">
              <a:extLst>
                <a:ext uri="{FF2B5EF4-FFF2-40B4-BE49-F238E27FC236}">
                  <a16:creationId xmlns:a16="http://schemas.microsoft.com/office/drawing/2014/main" id="{00000000-0008-0000-0300-000079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78" name="Shape 378">
              <a:extLst>
                <a:ext uri="{FF2B5EF4-FFF2-40B4-BE49-F238E27FC236}">
                  <a16:creationId xmlns:a16="http://schemas.microsoft.com/office/drawing/2014/main" id="{00000000-0008-0000-0300-00007A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14</xdr:col>
      <xdr:colOff>695325</xdr:colOff>
      <xdr:row>21</xdr:row>
      <xdr:rowOff>152400</xdr:rowOff>
    </xdr:from>
    <xdr:ext cx="742950" cy="771525"/>
    <xdr:sp macro="" textlink="">
      <xdr:nvSpPr>
        <xdr:cNvPr id="379" name="Shape 379">
          <a:extLst>
            <a:ext uri="{FF2B5EF4-FFF2-40B4-BE49-F238E27FC236}">
              <a16:creationId xmlns:a16="http://schemas.microsoft.com/office/drawing/2014/main" id="{00000000-0008-0000-0300-00007B010000}"/>
            </a:ext>
          </a:extLst>
        </xdr:cNvPr>
        <xdr:cNvSpPr/>
      </xdr:nvSpPr>
      <xdr:spPr>
        <a:xfrm>
          <a:off x="4984050" y="3403763"/>
          <a:ext cx="723900" cy="7524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638175</xdr:colOff>
      <xdr:row>21</xdr:row>
      <xdr:rowOff>152400</xdr:rowOff>
    </xdr:from>
    <xdr:ext cx="742950" cy="771525"/>
    <xdr:sp macro="" textlink="">
      <xdr:nvSpPr>
        <xdr:cNvPr id="282" name="Shape 285">
          <a:extLst>
            <a:ext uri="{FF2B5EF4-FFF2-40B4-BE49-F238E27FC236}">
              <a16:creationId xmlns:a16="http://schemas.microsoft.com/office/drawing/2014/main" id="{00000000-0008-0000-0300-00001A010000}"/>
            </a:ext>
          </a:extLst>
        </xdr:cNvPr>
        <xdr:cNvSpPr/>
      </xdr:nvSpPr>
      <xdr:spPr>
        <a:xfrm>
          <a:off x="4984050" y="3403763"/>
          <a:ext cx="723900" cy="7524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733425</xdr:colOff>
      <xdr:row>21</xdr:row>
      <xdr:rowOff>152400</xdr:rowOff>
    </xdr:from>
    <xdr:ext cx="742950" cy="771525"/>
    <xdr:sp macro="" textlink="">
      <xdr:nvSpPr>
        <xdr:cNvPr id="380" name="Shape 285">
          <a:extLst>
            <a:ext uri="{FF2B5EF4-FFF2-40B4-BE49-F238E27FC236}">
              <a16:creationId xmlns:a16="http://schemas.microsoft.com/office/drawing/2014/main" id="{00000000-0008-0000-0300-00007C010000}"/>
            </a:ext>
          </a:extLst>
        </xdr:cNvPr>
        <xdr:cNvSpPr/>
      </xdr:nvSpPr>
      <xdr:spPr>
        <a:xfrm>
          <a:off x="4984050" y="3403763"/>
          <a:ext cx="723900" cy="7524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19050</xdr:colOff>
      <xdr:row>21</xdr:row>
      <xdr:rowOff>152400</xdr:rowOff>
    </xdr:from>
    <xdr:ext cx="733425" cy="771525"/>
    <xdr:sp macro="" textlink="">
      <xdr:nvSpPr>
        <xdr:cNvPr id="381" name="Shape 292">
          <a:extLst>
            <a:ext uri="{FF2B5EF4-FFF2-40B4-BE49-F238E27FC236}">
              <a16:creationId xmlns:a16="http://schemas.microsoft.com/office/drawing/2014/main" id="{00000000-0008-0000-0300-00007D010000}"/>
            </a:ext>
          </a:extLst>
        </xdr:cNvPr>
        <xdr:cNvSpPr/>
      </xdr:nvSpPr>
      <xdr:spPr>
        <a:xfrm>
          <a:off x="4988813" y="3403763"/>
          <a:ext cx="714375" cy="7524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600075</xdr:colOff>
      <xdr:row>21</xdr:row>
      <xdr:rowOff>152400</xdr:rowOff>
    </xdr:from>
    <xdr:ext cx="742950" cy="771525"/>
    <xdr:sp macro="" textlink="">
      <xdr:nvSpPr>
        <xdr:cNvPr id="382" name="Shape 285">
          <a:extLst>
            <a:ext uri="{FF2B5EF4-FFF2-40B4-BE49-F238E27FC236}">
              <a16:creationId xmlns:a16="http://schemas.microsoft.com/office/drawing/2014/main" id="{00000000-0008-0000-0300-00007E010000}"/>
            </a:ext>
          </a:extLst>
        </xdr:cNvPr>
        <xdr:cNvSpPr/>
      </xdr:nvSpPr>
      <xdr:spPr>
        <a:xfrm>
          <a:off x="4984050" y="3403763"/>
          <a:ext cx="723900" cy="7524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13</xdr:col>
      <xdr:colOff>495300</xdr:colOff>
      <xdr:row>23</xdr:row>
      <xdr:rowOff>123825</xdr:rowOff>
    </xdr:from>
    <xdr:ext cx="276225" cy="352425"/>
    <xdr:grpSp>
      <xdr:nvGrpSpPr>
        <xdr:cNvPr id="383" name="Shape 2">
          <a:extLst>
            <a:ext uri="{FF2B5EF4-FFF2-40B4-BE49-F238E27FC236}">
              <a16:creationId xmlns:a16="http://schemas.microsoft.com/office/drawing/2014/main" id="{00000000-0008-0000-0300-00007F010000}"/>
            </a:ext>
          </a:extLst>
        </xdr:cNvPr>
        <xdr:cNvGrpSpPr/>
      </xdr:nvGrpSpPr>
      <xdr:grpSpPr>
        <a:xfrm>
          <a:off x="12504420" y="4223385"/>
          <a:ext cx="276225" cy="352425"/>
          <a:chOff x="5207888" y="3603788"/>
          <a:chExt cx="276225" cy="352425"/>
        </a:xfrm>
      </xdr:grpSpPr>
      <xdr:grpSp>
        <xdr:nvGrpSpPr>
          <xdr:cNvPr id="384" name="Shape 380">
            <a:extLst>
              <a:ext uri="{FF2B5EF4-FFF2-40B4-BE49-F238E27FC236}">
                <a16:creationId xmlns:a16="http://schemas.microsoft.com/office/drawing/2014/main" id="{00000000-0008-0000-0300-000080010000}"/>
              </a:ext>
            </a:extLst>
          </xdr:cNvPr>
          <xdr:cNvGrpSpPr/>
        </xdr:nvGrpSpPr>
        <xdr:grpSpPr>
          <a:xfrm>
            <a:off x="5207888" y="3603788"/>
            <a:ext cx="276225" cy="352425"/>
            <a:chOff x="9257163" y="1175188"/>
            <a:chExt cx="275897" cy="367862"/>
          </a:xfrm>
        </xdr:grpSpPr>
        <xdr:sp macro="" textlink="">
          <xdr:nvSpPr>
            <xdr:cNvPr id="385" name="Shape 17">
              <a:extLst>
                <a:ext uri="{FF2B5EF4-FFF2-40B4-BE49-F238E27FC236}">
                  <a16:creationId xmlns:a16="http://schemas.microsoft.com/office/drawing/2014/main" id="{00000000-0008-0000-0300-00008101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86" name="Shape 381">
              <a:extLst>
                <a:ext uri="{FF2B5EF4-FFF2-40B4-BE49-F238E27FC236}">
                  <a16:creationId xmlns:a16="http://schemas.microsoft.com/office/drawing/2014/main" id="{00000000-0008-0000-0300-000082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87" name="Shape 382">
              <a:extLst>
                <a:ext uri="{FF2B5EF4-FFF2-40B4-BE49-F238E27FC236}">
                  <a16:creationId xmlns:a16="http://schemas.microsoft.com/office/drawing/2014/main" id="{00000000-0008-0000-0300-000083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15</xdr:col>
      <xdr:colOff>361950</xdr:colOff>
      <xdr:row>23</xdr:row>
      <xdr:rowOff>123825</xdr:rowOff>
    </xdr:from>
    <xdr:ext cx="266700" cy="352425"/>
    <xdr:grpSp>
      <xdr:nvGrpSpPr>
        <xdr:cNvPr id="388" name="Shape 2">
          <a:extLst>
            <a:ext uri="{FF2B5EF4-FFF2-40B4-BE49-F238E27FC236}">
              <a16:creationId xmlns:a16="http://schemas.microsoft.com/office/drawing/2014/main" id="{00000000-0008-0000-0300-000084010000}"/>
            </a:ext>
          </a:extLst>
        </xdr:cNvPr>
        <xdr:cNvGrpSpPr/>
      </xdr:nvGrpSpPr>
      <xdr:grpSpPr>
        <a:xfrm>
          <a:off x="13940790" y="4223385"/>
          <a:ext cx="266700" cy="352425"/>
          <a:chOff x="5212650" y="3603788"/>
          <a:chExt cx="266700" cy="352425"/>
        </a:xfrm>
      </xdr:grpSpPr>
      <xdr:grpSp>
        <xdr:nvGrpSpPr>
          <xdr:cNvPr id="389" name="Shape 383">
            <a:extLst>
              <a:ext uri="{FF2B5EF4-FFF2-40B4-BE49-F238E27FC236}">
                <a16:creationId xmlns:a16="http://schemas.microsoft.com/office/drawing/2014/main" id="{00000000-0008-0000-0300-000085010000}"/>
              </a:ext>
            </a:extLst>
          </xdr:cNvPr>
          <xdr:cNvGrpSpPr/>
        </xdr:nvGrpSpPr>
        <xdr:grpSpPr>
          <a:xfrm>
            <a:off x="5212650" y="3603788"/>
            <a:ext cx="266700" cy="352425"/>
            <a:chOff x="9257163" y="1175188"/>
            <a:chExt cx="275897" cy="367862"/>
          </a:xfrm>
        </xdr:grpSpPr>
        <xdr:sp macro="" textlink="">
          <xdr:nvSpPr>
            <xdr:cNvPr id="390" name="Shape 17">
              <a:extLst>
                <a:ext uri="{FF2B5EF4-FFF2-40B4-BE49-F238E27FC236}">
                  <a16:creationId xmlns:a16="http://schemas.microsoft.com/office/drawing/2014/main" id="{00000000-0008-0000-0300-00008601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91" name="Shape 384">
              <a:extLst>
                <a:ext uri="{FF2B5EF4-FFF2-40B4-BE49-F238E27FC236}">
                  <a16:creationId xmlns:a16="http://schemas.microsoft.com/office/drawing/2014/main" id="{00000000-0008-0000-0300-000087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92" name="Shape 385">
              <a:extLst>
                <a:ext uri="{FF2B5EF4-FFF2-40B4-BE49-F238E27FC236}">
                  <a16:creationId xmlns:a16="http://schemas.microsoft.com/office/drawing/2014/main" id="{00000000-0008-0000-0300-000088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14</xdr:col>
      <xdr:colOff>9525</xdr:colOff>
      <xdr:row>23</xdr:row>
      <xdr:rowOff>114300</xdr:rowOff>
    </xdr:from>
    <xdr:ext cx="266700" cy="352425"/>
    <xdr:grpSp>
      <xdr:nvGrpSpPr>
        <xdr:cNvPr id="393" name="Shape 2">
          <a:extLst>
            <a:ext uri="{FF2B5EF4-FFF2-40B4-BE49-F238E27FC236}">
              <a16:creationId xmlns:a16="http://schemas.microsoft.com/office/drawing/2014/main" id="{00000000-0008-0000-0300-000089010000}"/>
            </a:ext>
          </a:extLst>
        </xdr:cNvPr>
        <xdr:cNvGrpSpPr/>
      </xdr:nvGrpSpPr>
      <xdr:grpSpPr>
        <a:xfrm>
          <a:off x="12803505" y="4213860"/>
          <a:ext cx="266700" cy="352425"/>
          <a:chOff x="5212650" y="3603788"/>
          <a:chExt cx="266700" cy="352425"/>
        </a:xfrm>
      </xdr:grpSpPr>
      <xdr:grpSp>
        <xdr:nvGrpSpPr>
          <xdr:cNvPr id="394" name="Shape 386">
            <a:extLst>
              <a:ext uri="{FF2B5EF4-FFF2-40B4-BE49-F238E27FC236}">
                <a16:creationId xmlns:a16="http://schemas.microsoft.com/office/drawing/2014/main" id="{00000000-0008-0000-0300-00008A010000}"/>
              </a:ext>
            </a:extLst>
          </xdr:cNvPr>
          <xdr:cNvGrpSpPr/>
        </xdr:nvGrpSpPr>
        <xdr:grpSpPr>
          <a:xfrm>
            <a:off x="5212650" y="3603788"/>
            <a:ext cx="266700" cy="352425"/>
            <a:chOff x="9257163" y="1175188"/>
            <a:chExt cx="275897" cy="367862"/>
          </a:xfrm>
        </xdr:grpSpPr>
        <xdr:sp macro="" textlink="">
          <xdr:nvSpPr>
            <xdr:cNvPr id="395" name="Shape 17">
              <a:extLst>
                <a:ext uri="{FF2B5EF4-FFF2-40B4-BE49-F238E27FC236}">
                  <a16:creationId xmlns:a16="http://schemas.microsoft.com/office/drawing/2014/main" id="{00000000-0008-0000-0300-00008B01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96" name="Shape 387">
              <a:extLst>
                <a:ext uri="{FF2B5EF4-FFF2-40B4-BE49-F238E27FC236}">
                  <a16:creationId xmlns:a16="http://schemas.microsoft.com/office/drawing/2014/main" id="{00000000-0008-0000-0300-00008C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97" name="Shape 388">
              <a:extLst>
                <a:ext uri="{FF2B5EF4-FFF2-40B4-BE49-F238E27FC236}">
                  <a16:creationId xmlns:a16="http://schemas.microsoft.com/office/drawing/2014/main" id="{00000000-0008-0000-0300-00008D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17</xdr:col>
      <xdr:colOff>314325</xdr:colOff>
      <xdr:row>23</xdr:row>
      <xdr:rowOff>123825</xdr:rowOff>
    </xdr:from>
    <xdr:ext cx="266700" cy="352425"/>
    <xdr:grpSp>
      <xdr:nvGrpSpPr>
        <xdr:cNvPr id="398" name="Shape 2">
          <a:extLst>
            <a:ext uri="{FF2B5EF4-FFF2-40B4-BE49-F238E27FC236}">
              <a16:creationId xmlns:a16="http://schemas.microsoft.com/office/drawing/2014/main" id="{00000000-0008-0000-0300-00008E010000}"/>
            </a:ext>
          </a:extLst>
        </xdr:cNvPr>
        <xdr:cNvGrpSpPr/>
      </xdr:nvGrpSpPr>
      <xdr:grpSpPr>
        <a:xfrm>
          <a:off x="15462885" y="4223385"/>
          <a:ext cx="266700" cy="352425"/>
          <a:chOff x="5212650" y="3603788"/>
          <a:chExt cx="266700" cy="352425"/>
        </a:xfrm>
      </xdr:grpSpPr>
      <xdr:grpSp>
        <xdr:nvGrpSpPr>
          <xdr:cNvPr id="399" name="Shape 389">
            <a:extLst>
              <a:ext uri="{FF2B5EF4-FFF2-40B4-BE49-F238E27FC236}">
                <a16:creationId xmlns:a16="http://schemas.microsoft.com/office/drawing/2014/main" id="{00000000-0008-0000-0300-00008F010000}"/>
              </a:ext>
            </a:extLst>
          </xdr:cNvPr>
          <xdr:cNvGrpSpPr/>
        </xdr:nvGrpSpPr>
        <xdr:grpSpPr>
          <a:xfrm>
            <a:off x="5212650" y="3603788"/>
            <a:ext cx="266700" cy="352425"/>
            <a:chOff x="9257163" y="1175188"/>
            <a:chExt cx="275897" cy="367862"/>
          </a:xfrm>
        </xdr:grpSpPr>
        <xdr:sp macro="" textlink="">
          <xdr:nvSpPr>
            <xdr:cNvPr id="400" name="Shape 17">
              <a:extLst>
                <a:ext uri="{FF2B5EF4-FFF2-40B4-BE49-F238E27FC236}">
                  <a16:creationId xmlns:a16="http://schemas.microsoft.com/office/drawing/2014/main" id="{00000000-0008-0000-0300-00009001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1" name="Shape 390">
              <a:extLst>
                <a:ext uri="{FF2B5EF4-FFF2-40B4-BE49-F238E27FC236}">
                  <a16:creationId xmlns:a16="http://schemas.microsoft.com/office/drawing/2014/main" id="{00000000-0008-0000-0300-000091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02" name="Shape 391">
              <a:extLst>
                <a:ext uri="{FF2B5EF4-FFF2-40B4-BE49-F238E27FC236}">
                  <a16:creationId xmlns:a16="http://schemas.microsoft.com/office/drawing/2014/main" id="{00000000-0008-0000-0300-000092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15</xdr:col>
      <xdr:colOff>638175</xdr:colOff>
      <xdr:row>23</xdr:row>
      <xdr:rowOff>123825</xdr:rowOff>
    </xdr:from>
    <xdr:ext cx="276225" cy="352425"/>
    <xdr:grpSp>
      <xdr:nvGrpSpPr>
        <xdr:cNvPr id="403" name="Shape 2">
          <a:extLst>
            <a:ext uri="{FF2B5EF4-FFF2-40B4-BE49-F238E27FC236}">
              <a16:creationId xmlns:a16="http://schemas.microsoft.com/office/drawing/2014/main" id="{00000000-0008-0000-0300-000093010000}"/>
            </a:ext>
          </a:extLst>
        </xdr:cNvPr>
        <xdr:cNvGrpSpPr/>
      </xdr:nvGrpSpPr>
      <xdr:grpSpPr>
        <a:xfrm>
          <a:off x="14217015" y="4223385"/>
          <a:ext cx="276225" cy="352425"/>
          <a:chOff x="5207888" y="3603788"/>
          <a:chExt cx="276225" cy="352425"/>
        </a:xfrm>
      </xdr:grpSpPr>
      <xdr:grpSp>
        <xdr:nvGrpSpPr>
          <xdr:cNvPr id="404" name="Shape 392">
            <a:extLst>
              <a:ext uri="{FF2B5EF4-FFF2-40B4-BE49-F238E27FC236}">
                <a16:creationId xmlns:a16="http://schemas.microsoft.com/office/drawing/2014/main" id="{00000000-0008-0000-0300-000094010000}"/>
              </a:ext>
            </a:extLst>
          </xdr:cNvPr>
          <xdr:cNvGrpSpPr/>
        </xdr:nvGrpSpPr>
        <xdr:grpSpPr>
          <a:xfrm>
            <a:off x="5207888" y="3603788"/>
            <a:ext cx="276225" cy="352425"/>
            <a:chOff x="9257163" y="1175188"/>
            <a:chExt cx="275897" cy="367862"/>
          </a:xfrm>
        </xdr:grpSpPr>
        <xdr:sp macro="" textlink="">
          <xdr:nvSpPr>
            <xdr:cNvPr id="405" name="Shape 17">
              <a:extLst>
                <a:ext uri="{FF2B5EF4-FFF2-40B4-BE49-F238E27FC236}">
                  <a16:creationId xmlns:a16="http://schemas.microsoft.com/office/drawing/2014/main" id="{00000000-0008-0000-0300-00009501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6" name="Shape 393">
              <a:extLst>
                <a:ext uri="{FF2B5EF4-FFF2-40B4-BE49-F238E27FC236}">
                  <a16:creationId xmlns:a16="http://schemas.microsoft.com/office/drawing/2014/main" id="{00000000-0008-0000-0300-000096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07" name="Shape 394">
              <a:extLst>
                <a:ext uri="{FF2B5EF4-FFF2-40B4-BE49-F238E27FC236}">
                  <a16:creationId xmlns:a16="http://schemas.microsoft.com/office/drawing/2014/main" id="{00000000-0008-0000-0300-000097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17</xdr:col>
      <xdr:colOff>571500</xdr:colOff>
      <xdr:row>23</xdr:row>
      <xdr:rowOff>123825</xdr:rowOff>
    </xdr:from>
    <xdr:ext cx="276225" cy="352425"/>
    <xdr:grpSp>
      <xdr:nvGrpSpPr>
        <xdr:cNvPr id="408" name="Shape 2">
          <a:extLst>
            <a:ext uri="{FF2B5EF4-FFF2-40B4-BE49-F238E27FC236}">
              <a16:creationId xmlns:a16="http://schemas.microsoft.com/office/drawing/2014/main" id="{00000000-0008-0000-0300-000098010000}"/>
            </a:ext>
          </a:extLst>
        </xdr:cNvPr>
        <xdr:cNvGrpSpPr/>
      </xdr:nvGrpSpPr>
      <xdr:grpSpPr>
        <a:xfrm>
          <a:off x="15720060" y="4223385"/>
          <a:ext cx="276225" cy="352425"/>
          <a:chOff x="5207888" y="3603788"/>
          <a:chExt cx="276225" cy="352425"/>
        </a:xfrm>
      </xdr:grpSpPr>
      <xdr:grpSp>
        <xdr:nvGrpSpPr>
          <xdr:cNvPr id="409" name="Shape 395">
            <a:extLst>
              <a:ext uri="{FF2B5EF4-FFF2-40B4-BE49-F238E27FC236}">
                <a16:creationId xmlns:a16="http://schemas.microsoft.com/office/drawing/2014/main" id="{00000000-0008-0000-0300-000099010000}"/>
              </a:ext>
            </a:extLst>
          </xdr:cNvPr>
          <xdr:cNvGrpSpPr/>
        </xdr:nvGrpSpPr>
        <xdr:grpSpPr>
          <a:xfrm>
            <a:off x="5207888" y="3603788"/>
            <a:ext cx="276225" cy="352425"/>
            <a:chOff x="9257163" y="1175188"/>
            <a:chExt cx="275897" cy="367862"/>
          </a:xfrm>
        </xdr:grpSpPr>
        <xdr:sp macro="" textlink="">
          <xdr:nvSpPr>
            <xdr:cNvPr id="410" name="Shape 17">
              <a:extLst>
                <a:ext uri="{FF2B5EF4-FFF2-40B4-BE49-F238E27FC236}">
                  <a16:creationId xmlns:a16="http://schemas.microsoft.com/office/drawing/2014/main" id="{00000000-0008-0000-0300-00009A01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11" name="Shape 396">
              <a:extLst>
                <a:ext uri="{FF2B5EF4-FFF2-40B4-BE49-F238E27FC236}">
                  <a16:creationId xmlns:a16="http://schemas.microsoft.com/office/drawing/2014/main" id="{00000000-0008-0000-0300-00009B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12" name="Shape 397">
              <a:extLst>
                <a:ext uri="{FF2B5EF4-FFF2-40B4-BE49-F238E27FC236}">
                  <a16:creationId xmlns:a16="http://schemas.microsoft.com/office/drawing/2014/main" id="{00000000-0008-0000-0300-00009C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13</xdr:col>
      <xdr:colOff>0</xdr:colOff>
      <xdr:row>4</xdr:row>
      <xdr:rowOff>142875</xdr:rowOff>
    </xdr:from>
    <xdr:ext cx="4352925" cy="4562475"/>
    <xdr:sp macro="" textlink="">
      <xdr:nvSpPr>
        <xdr:cNvPr id="413" name="Shape 398">
          <a:extLst>
            <a:ext uri="{FF2B5EF4-FFF2-40B4-BE49-F238E27FC236}">
              <a16:creationId xmlns:a16="http://schemas.microsoft.com/office/drawing/2014/main" id="{00000000-0008-0000-0300-00009D010000}"/>
            </a:ext>
          </a:extLst>
        </xdr:cNvPr>
        <xdr:cNvSpPr/>
      </xdr:nvSpPr>
      <xdr:spPr>
        <a:xfrm>
          <a:off x="3198113" y="1527338"/>
          <a:ext cx="4295775" cy="4505325"/>
        </a:xfrm>
        <a:custGeom>
          <a:avLst/>
          <a:gdLst/>
          <a:ahLst/>
          <a:cxnLst/>
          <a:rect l="l" t="t" r="r" b="b"/>
          <a:pathLst>
            <a:path w="3575539" h="5040923" extrusionOk="0">
              <a:moveTo>
                <a:pt x="3568212" y="5040923"/>
              </a:moveTo>
              <a:lnTo>
                <a:pt x="0" y="5040923"/>
              </a:lnTo>
              <a:lnTo>
                <a:pt x="0" y="0"/>
              </a:lnTo>
              <a:lnTo>
                <a:pt x="3575539" y="0"/>
              </a:lnTo>
              <a:lnTo>
                <a:pt x="3575539" y="4388827"/>
              </a:lnTo>
            </a:path>
          </a:pathLst>
        </a:custGeom>
        <a:noFill/>
        <a:ln w="57150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409575</xdr:colOff>
      <xdr:row>4</xdr:row>
      <xdr:rowOff>123825</xdr:rowOff>
    </xdr:from>
    <xdr:ext cx="3676650" cy="2486025"/>
    <xdr:sp macro="" textlink="">
      <xdr:nvSpPr>
        <xdr:cNvPr id="414" name="Shape 399">
          <a:extLst>
            <a:ext uri="{FF2B5EF4-FFF2-40B4-BE49-F238E27FC236}">
              <a16:creationId xmlns:a16="http://schemas.microsoft.com/office/drawing/2014/main" id="{00000000-0008-0000-0300-00009E010000}"/>
            </a:ext>
          </a:extLst>
        </xdr:cNvPr>
        <xdr:cNvSpPr/>
      </xdr:nvSpPr>
      <xdr:spPr>
        <a:xfrm>
          <a:off x="3536250" y="2565563"/>
          <a:ext cx="3619500" cy="2428875"/>
        </a:xfrm>
        <a:custGeom>
          <a:avLst/>
          <a:gdLst/>
          <a:ahLst/>
          <a:cxnLst/>
          <a:rect l="l" t="t" r="r" b="b"/>
          <a:pathLst>
            <a:path w="3575539" h="5040923" extrusionOk="0">
              <a:moveTo>
                <a:pt x="3568212" y="5040923"/>
              </a:moveTo>
              <a:lnTo>
                <a:pt x="0" y="5040923"/>
              </a:lnTo>
              <a:lnTo>
                <a:pt x="0" y="0"/>
              </a:lnTo>
              <a:lnTo>
                <a:pt x="3575539" y="0"/>
              </a:lnTo>
              <a:lnTo>
                <a:pt x="3575539" y="4388827"/>
              </a:lnTo>
            </a:path>
          </a:pathLst>
        </a:custGeom>
        <a:noFill/>
        <a:ln w="57150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171450</xdr:colOff>
      <xdr:row>16</xdr:row>
      <xdr:rowOff>133350</xdr:rowOff>
    </xdr:from>
    <xdr:ext cx="1638300" cy="504825"/>
    <xdr:sp macro="" textlink="">
      <xdr:nvSpPr>
        <xdr:cNvPr id="415" name="Shape 400">
          <a:extLst>
            <a:ext uri="{FF2B5EF4-FFF2-40B4-BE49-F238E27FC236}">
              <a16:creationId xmlns:a16="http://schemas.microsoft.com/office/drawing/2014/main" id="{00000000-0008-0000-0300-00009F010000}"/>
            </a:ext>
          </a:extLst>
        </xdr:cNvPr>
        <xdr:cNvSpPr txBox="1"/>
      </xdr:nvSpPr>
      <xdr:spPr>
        <a:xfrm>
          <a:off x="4531613" y="3532350"/>
          <a:ext cx="1628775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MÓDULO DE OFICINA: 8-8.5 M2</a:t>
          </a:r>
          <a:endParaRPr sz="1400"/>
        </a:p>
      </xdr:txBody>
    </xdr:sp>
    <xdr:clientData fLocksWithSheet="0"/>
  </xdr:oneCellAnchor>
  <xdr:oneCellAnchor>
    <xdr:from>
      <xdr:col>9</xdr:col>
      <xdr:colOff>28575</xdr:colOff>
      <xdr:row>20</xdr:row>
      <xdr:rowOff>47625</xdr:rowOff>
    </xdr:from>
    <xdr:ext cx="733425" cy="771525"/>
    <xdr:sp macro="" textlink="">
      <xdr:nvSpPr>
        <xdr:cNvPr id="416" name="Shape 292">
          <a:extLst>
            <a:ext uri="{FF2B5EF4-FFF2-40B4-BE49-F238E27FC236}">
              <a16:creationId xmlns:a16="http://schemas.microsoft.com/office/drawing/2014/main" id="{00000000-0008-0000-0300-0000A0010000}"/>
            </a:ext>
          </a:extLst>
        </xdr:cNvPr>
        <xdr:cNvSpPr/>
      </xdr:nvSpPr>
      <xdr:spPr>
        <a:xfrm>
          <a:off x="4988813" y="3403763"/>
          <a:ext cx="714375" cy="7524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28575</xdr:colOff>
      <xdr:row>24</xdr:row>
      <xdr:rowOff>9525</xdr:rowOff>
    </xdr:from>
    <xdr:ext cx="733425" cy="704850"/>
    <xdr:sp macro="" textlink="">
      <xdr:nvSpPr>
        <xdr:cNvPr id="417" name="Shape 3">
          <a:extLst>
            <a:ext uri="{FF2B5EF4-FFF2-40B4-BE49-F238E27FC236}">
              <a16:creationId xmlns:a16="http://schemas.microsoft.com/office/drawing/2014/main" id="{00000000-0008-0000-0300-0000A1010000}"/>
            </a:ext>
          </a:extLst>
        </xdr:cNvPr>
        <xdr:cNvSpPr/>
      </xdr:nvSpPr>
      <xdr:spPr>
        <a:xfrm>
          <a:off x="4988813" y="3437100"/>
          <a:ext cx="714375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-9525</xdr:colOff>
      <xdr:row>24</xdr:row>
      <xdr:rowOff>9525</xdr:rowOff>
    </xdr:from>
    <xdr:ext cx="733425" cy="704850"/>
    <xdr:sp macro="" textlink="">
      <xdr:nvSpPr>
        <xdr:cNvPr id="418" name="Shape 3">
          <a:extLst>
            <a:ext uri="{FF2B5EF4-FFF2-40B4-BE49-F238E27FC236}">
              <a16:creationId xmlns:a16="http://schemas.microsoft.com/office/drawing/2014/main" id="{00000000-0008-0000-0300-0000A2010000}"/>
            </a:ext>
          </a:extLst>
        </xdr:cNvPr>
        <xdr:cNvSpPr/>
      </xdr:nvSpPr>
      <xdr:spPr>
        <a:xfrm>
          <a:off x="4988813" y="3437100"/>
          <a:ext cx="714375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171450</xdr:colOff>
      <xdr:row>21</xdr:row>
      <xdr:rowOff>95250</xdr:rowOff>
    </xdr:from>
    <xdr:ext cx="323850" cy="800100"/>
    <xdr:sp macro="" textlink="">
      <xdr:nvSpPr>
        <xdr:cNvPr id="419" name="Shape 401">
          <a:extLst>
            <a:ext uri="{FF2B5EF4-FFF2-40B4-BE49-F238E27FC236}">
              <a16:creationId xmlns:a16="http://schemas.microsoft.com/office/drawing/2014/main" id="{00000000-0008-0000-0300-0000A3010000}"/>
            </a:ext>
          </a:extLst>
        </xdr:cNvPr>
        <xdr:cNvSpPr/>
      </xdr:nvSpPr>
      <xdr:spPr>
        <a:xfrm>
          <a:off x="5193600" y="3384713"/>
          <a:ext cx="304800" cy="79057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23</xdr:row>
      <xdr:rowOff>152400</xdr:rowOff>
    </xdr:from>
    <xdr:ext cx="285750" cy="390525"/>
    <xdr:sp macro="" textlink="">
      <xdr:nvSpPr>
        <xdr:cNvPr id="420" name="Shape 402">
          <a:extLst>
            <a:ext uri="{FF2B5EF4-FFF2-40B4-BE49-F238E27FC236}">
              <a16:creationId xmlns:a16="http://schemas.microsoft.com/office/drawing/2014/main" id="{00000000-0008-0000-0300-0000A4010000}"/>
            </a:ext>
          </a:extLst>
        </xdr:cNvPr>
        <xdr:cNvSpPr/>
      </xdr:nvSpPr>
      <xdr:spPr>
        <a:xfrm>
          <a:off x="5212650" y="3594263"/>
          <a:ext cx="266700" cy="371475"/>
        </a:xfrm>
        <a:prstGeom prst="roundRect">
          <a:avLst>
            <a:gd name="adj" fmla="val 16667"/>
          </a:avLst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171450</xdr:colOff>
      <xdr:row>25</xdr:row>
      <xdr:rowOff>85725</xdr:rowOff>
    </xdr:from>
    <xdr:ext cx="1238250" cy="314325"/>
    <xdr:sp macro="" textlink="">
      <xdr:nvSpPr>
        <xdr:cNvPr id="421" name="Shape 403">
          <a:extLst>
            <a:ext uri="{FF2B5EF4-FFF2-40B4-BE49-F238E27FC236}">
              <a16:creationId xmlns:a16="http://schemas.microsoft.com/office/drawing/2014/main" id="{00000000-0008-0000-0300-0000A5010000}"/>
            </a:ext>
          </a:extLst>
        </xdr:cNvPr>
        <xdr:cNvSpPr/>
      </xdr:nvSpPr>
      <xdr:spPr>
        <a:xfrm rot="5400000">
          <a:off x="5198363" y="3165638"/>
          <a:ext cx="295275" cy="12287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533400</xdr:colOff>
      <xdr:row>19</xdr:row>
      <xdr:rowOff>123825</xdr:rowOff>
    </xdr:from>
    <xdr:ext cx="3810000" cy="361950"/>
    <xdr:sp macro="" textlink="">
      <xdr:nvSpPr>
        <xdr:cNvPr id="422" name="Shape 404">
          <a:extLst>
            <a:ext uri="{FF2B5EF4-FFF2-40B4-BE49-F238E27FC236}">
              <a16:creationId xmlns:a16="http://schemas.microsoft.com/office/drawing/2014/main" id="{00000000-0008-0000-0300-0000A6010000}"/>
            </a:ext>
          </a:extLst>
        </xdr:cNvPr>
        <xdr:cNvSpPr txBox="1"/>
      </xdr:nvSpPr>
      <xdr:spPr>
        <a:xfrm>
          <a:off x="3445763" y="3603788"/>
          <a:ext cx="3800475" cy="352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ESQUEMA DE CANCHA DEPORTIVA MULTIUSOS</a:t>
          </a:r>
          <a:endParaRPr sz="1100" b="1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9</xdr:col>
      <xdr:colOff>466725</xdr:colOff>
      <xdr:row>5</xdr:row>
      <xdr:rowOff>47625</xdr:rowOff>
    </xdr:from>
    <xdr:ext cx="742950" cy="704850"/>
    <xdr:sp macro="" textlink="">
      <xdr:nvSpPr>
        <xdr:cNvPr id="423" name="Shape 283">
          <a:extLst>
            <a:ext uri="{FF2B5EF4-FFF2-40B4-BE49-F238E27FC236}">
              <a16:creationId xmlns:a16="http://schemas.microsoft.com/office/drawing/2014/main" id="{00000000-0008-0000-0300-0000A7010000}"/>
            </a:ext>
          </a:extLst>
        </xdr:cNvPr>
        <xdr:cNvSpPr/>
      </xdr:nvSpPr>
      <xdr:spPr>
        <a:xfrm>
          <a:off x="4984050" y="3437100"/>
          <a:ext cx="723900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695325</xdr:colOff>
      <xdr:row>6</xdr:row>
      <xdr:rowOff>28575</xdr:rowOff>
    </xdr:from>
    <xdr:ext cx="276225" cy="352425"/>
    <xdr:grpSp>
      <xdr:nvGrpSpPr>
        <xdr:cNvPr id="424" name="Shape 2">
          <a:extLst>
            <a:ext uri="{FF2B5EF4-FFF2-40B4-BE49-F238E27FC236}">
              <a16:creationId xmlns:a16="http://schemas.microsoft.com/office/drawing/2014/main" id="{00000000-0008-0000-0300-0000A8010000}"/>
            </a:ext>
          </a:extLst>
        </xdr:cNvPr>
        <xdr:cNvGrpSpPr/>
      </xdr:nvGrpSpPr>
      <xdr:grpSpPr>
        <a:xfrm>
          <a:off x="9565005" y="1080135"/>
          <a:ext cx="276225" cy="352425"/>
          <a:chOff x="5207888" y="3603788"/>
          <a:chExt cx="276225" cy="352425"/>
        </a:xfrm>
      </xdr:grpSpPr>
      <xdr:grpSp>
        <xdr:nvGrpSpPr>
          <xdr:cNvPr id="425" name="Shape 405">
            <a:extLst>
              <a:ext uri="{FF2B5EF4-FFF2-40B4-BE49-F238E27FC236}">
                <a16:creationId xmlns:a16="http://schemas.microsoft.com/office/drawing/2014/main" id="{00000000-0008-0000-0300-0000A9010000}"/>
              </a:ext>
            </a:extLst>
          </xdr:cNvPr>
          <xdr:cNvGrpSpPr/>
        </xdr:nvGrpSpPr>
        <xdr:grpSpPr>
          <a:xfrm>
            <a:off x="5207888" y="3603788"/>
            <a:ext cx="276225" cy="352425"/>
            <a:chOff x="9257163" y="1175188"/>
            <a:chExt cx="275897" cy="367862"/>
          </a:xfrm>
        </xdr:grpSpPr>
        <xdr:sp macro="" textlink="">
          <xdr:nvSpPr>
            <xdr:cNvPr id="426" name="Shape 17">
              <a:extLst>
                <a:ext uri="{FF2B5EF4-FFF2-40B4-BE49-F238E27FC236}">
                  <a16:creationId xmlns:a16="http://schemas.microsoft.com/office/drawing/2014/main" id="{00000000-0008-0000-0300-0000AA010000}"/>
                </a:ext>
              </a:extLst>
            </xdr:cNvPr>
            <xdr:cNvSpPr/>
          </xdr:nvSpPr>
          <xdr:spPr>
            <a:xfrm>
              <a:off x="9257163" y="1175188"/>
              <a:ext cx="275875" cy="367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27" name="Shape 406">
              <a:extLst>
                <a:ext uri="{FF2B5EF4-FFF2-40B4-BE49-F238E27FC236}">
                  <a16:creationId xmlns:a16="http://schemas.microsoft.com/office/drawing/2014/main" id="{00000000-0008-0000-0300-0000AB010000}"/>
                </a:ext>
              </a:extLst>
            </xdr:cNvPr>
            <xdr:cNvSpPr/>
          </xdr:nvSpPr>
          <xdr:spPr>
            <a:xfrm>
              <a:off x="9305774" y="1175188"/>
              <a:ext cx="157655" cy="229914"/>
            </a:xfrm>
            <a:prstGeom prst="roundRect">
              <a:avLst>
                <a:gd name="adj" fmla="val 16667"/>
              </a:avLst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28" name="Shape 407">
              <a:extLst>
                <a:ext uri="{FF2B5EF4-FFF2-40B4-BE49-F238E27FC236}">
                  <a16:creationId xmlns:a16="http://schemas.microsoft.com/office/drawing/2014/main" id="{00000000-0008-0000-0300-0000AC010000}"/>
                </a:ext>
              </a:extLst>
            </xdr:cNvPr>
            <xdr:cNvSpPr/>
          </xdr:nvSpPr>
          <xdr:spPr>
            <a:xfrm>
              <a:off x="9257163" y="1294743"/>
              <a:ext cx="275897" cy="248307"/>
            </a:xfrm>
            <a:prstGeom prst="rect">
              <a:avLst/>
            </a:prstGeom>
            <a:solidFill>
              <a:schemeClr val="lt1"/>
            </a:solidFill>
            <a:ln w="12700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  <xdr:oneCellAnchor>
    <xdr:from>
      <xdr:col>9</xdr:col>
      <xdr:colOff>171450</xdr:colOff>
      <xdr:row>31</xdr:row>
      <xdr:rowOff>0</xdr:rowOff>
    </xdr:from>
    <xdr:ext cx="1638300" cy="504825"/>
    <xdr:sp macro="" textlink="">
      <xdr:nvSpPr>
        <xdr:cNvPr id="429" name="Shape 408">
          <a:extLst>
            <a:ext uri="{FF2B5EF4-FFF2-40B4-BE49-F238E27FC236}">
              <a16:creationId xmlns:a16="http://schemas.microsoft.com/office/drawing/2014/main" id="{00000000-0008-0000-0300-0000AD010000}"/>
            </a:ext>
          </a:extLst>
        </xdr:cNvPr>
        <xdr:cNvSpPr txBox="1"/>
      </xdr:nvSpPr>
      <xdr:spPr>
        <a:xfrm>
          <a:off x="4531613" y="3532350"/>
          <a:ext cx="1628775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MÓDULO DE SS.HH: 9.8 M2</a:t>
          </a:r>
          <a:endParaRPr sz="1400"/>
        </a:p>
      </xdr:txBody>
    </xdr:sp>
    <xdr:clientData fLocksWithSheet="0"/>
  </xdr:oneCellAnchor>
  <xdr:oneCellAnchor>
    <xdr:from>
      <xdr:col>8</xdr:col>
      <xdr:colOff>457200</xdr:colOff>
      <xdr:row>34</xdr:row>
      <xdr:rowOff>133350</xdr:rowOff>
    </xdr:from>
    <xdr:ext cx="742950" cy="695325"/>
    <xdr:sp macro="" textlink="">
      <xdr:nvSpPr>
        <xdr:cNvPr id="430" name="Shape 409">
          <a:extLst>
            <a:ext uri="{FF2B5EF4-FFF2-40B4-BE49-F238E27FC236}">
              <a16:creationId xmlns:a16="http://schemas.microsoft.com/office/drawing/2014/main" id="{00000000-0008-0000-0300-0000AE010000}"/>
            </a:ext>
          </a:extLst>
        </xdr:cNvPr>
        <xdr:cNvSpPr/>
      </xdr:nvSpPr>
      <xdr:spPr>
        <a:xfrm>
          <a:off x="4984050" y="3441863"/>
          <a:ext cx="723900" cy="6762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295275</xdr:colOff>
      <xdr:row>34</xdr:row>
      <xdr:rowOff>133350</xdr:rowOff>
    </xdr:from>
    <xdr:ext cx="742950" cy="695325"/>
    <xdr:sp macro="" textlink="">
      <xdr:nvSpPr>
        <xdr:cNvPr id="431" name="Shape 410">
          <a:extLst>
            <a:ext uri="{FF2B5EF4-FFF2-40B4-BE49-F238E27FC236}">
              <a16:creationId xmlns:a16="http://schemas.microsoft.com/office/drawing/2014/main" id="{00000000-0008-0000-0300-0000AF010000}"/>
            </a:ext>
          </a:extLst>
        </xdr:cNvPr>
        <xdr:cNvSpPr/>
      </xdr:nvSpPr>
      <xdr:spPr>
        <a:xfrm>
          <a:off x="4984050" y="3441863"/>
          <a:ext cx="723900" cy="676275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447675</xdr:colOff>
      <xdr:row>41</xdr:row>
      <xdr:rowOff>123825</xdr:rowOff>
    </xdr:from>
    <xdr:ext cx="742950" cy="704850"/>
    <xdr:sp macro="" textlink="">
      <xdr:nvSpPr>
        <xdr:cNvPr id="432" name="Shape 411">
          <a:extLst>
            <a:ext uri="{FF2B5EF4-FFF2-40B4-BE49-F238E27FC236}">
              <a16:creationId xmlns:a16="http://schemas.microsoft.com/office/drawing/2014/main" id="{00000000-0008-0000-0300-0000B0010000}"/>
            </a:ext>
          </a:extLst>
        </xdr:cNvPr>
        <xdr:cNvSpPr/>
      </xdr:nvSpPr>
      <xdr:spPr>
        <a:xfrm>
          <a:off x="4984050" y="3437100"/>
          <a:ext cx="723900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314325</xdr:colOff>
      <xdr:row>41</xdr:row>
      <xdr:rowOff>133350</xdr:rowOff>
    </xdr:from>
    <xdr:ext cx="742950" cy="704850"/>
    <xdr:sp macro="" textlink="">
      <xdr:nvSpPr>
        <xdr:cNvPr id="433" name="Shape 283">
          <a:extLst>
            <a:ext uri="{FF2B5EF4-FFF2-40B4-BE49-F238E27FC236}">
              <a16:creationId xmlns:a16="http://schemas.microsoft.com/office/drawing/2014/main" id="{00000000-0008-0000-0300-0000B1010000}"/>
            </a:ext>
          </a:extLst>
        </xdr:cNvPr>
        <xdr:cNvSpPr/>
      </xdr:nvSpPr>
      <xdr:spPr>
        <a:xfrm>
          <a:off x="4984050" y="3437100"/>
          <a:ext cx="723900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428625</xdr:colOff>
      <xdr:row>39</xdr:row>
      <xdr:rowOff>47625</xdr:rowOff>
    </xdr:from>
    <xdr:ext cx="723900" cy="38100"/>
    <xdr:grpSp>
      <xdr:nvGrpSpPr>
        <xdr:cNvPr id="434" name="Shape 2">
          <a:extLst>
            <a:ext uri="{FF2B5EF4-FFF2-40B4-BE49-F238E27FC236}">
              <a16:creationId xmlns:a16="http://schemas.microsoft.com/office/drawing/2014/main" id="{00000000-0008-0000-0300-0000B2010000}"/>
            </a:ext>
          </a:extLst>
        </xdr:cNvPr>
        <xdr:cNvGrpSpPr/>
      </xdr:nvGrpSpPr>
      <xdr:grpSpPr>
        <a:xfrm>
          <a:off x="8399145" y="6951345"/>
          <a:ext cx="723900" cy="38100"/>
          <a:chOff x="4984050" y="3780000"/>
          <a:chExt cx="723900" cy="0"/>
        </a:xfrm>
      </xdr:grpSpPr>
      <xdr:cxnSp macro="">
        <xdr:nvCxnSpPr>
          <xdr:cNvPr id="435" name="Shape 33">
            <a:extLst>
              <a:ext uri="{FF2B5EF4-FFF2-40B4-BE49-F238E27FC236}">
                <a16:creationId xmlns:a16="http://schemas.microsoft.com/office/drawing/2014/main" id="{00000000-0008-0000-0300-0000B3010000}"/>
              </a:ext>
            </a:extLst>
          </xdr:cNvPr>
          <xdr:cNvCxnSpPr/>
        </xdr:nvCxnSpPr>
        <xdr:spPr>
          <a:xfrm>
            <a:off x="4984050" y="3780000"/>
            <a:ext cx="72390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8</xdr:col>
      <xdr:colOff>581025</xdr:colOff>
      <xdr:row>39</xdr:row>
      <xdr:rowOff>133350</xdr:rowOff>
    </xdr:from>
    <xdr:ext cx="523875" cy="276225"/>
    <xdr:sp macro="" textlink="">
      <xdr:nvSpPr>
        <xdr:cNvPr id="436" name="Shape 412">
          <a:extLst>
            <a:ext uri="{FF2B5EF4-FFF2-40B4-BE49-F238E27FC236}">
              <a16:creationId xmlns:a16="http://schemas.microsoft.com/office/drawing/2014/main" id="{00000000-0008-0000-0300-0000B4010000}"/>
            </a:ext>
          </a:extLst>
        </xdr:cNvPr>
        <xdr:cNvSpPr txBox="1"/>
      </xdr:nvSpPr>
      <xdr:spPr>
        <a:xfrm>
          <a:off x="5088825" y="3646650"/>
          <a:ext cx="514350" cy="2667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1.40</a:t>
          </a:r>
          <a:endParaRPr sz="1400"/>
        </a:p>
      </xdr:txBody>
    </xdr:sp>
    <xdr:clientData fLocksWithSheet="0"/>
  </xdr:oneCellAnchor>
  <xdr:oneCellAnchor>
    <xdr:from>
      <xdr:col>10</xdr:col>
      <xdr:colOff>276225</xdr:colOff>
      <xdr:row>41</xdr:row>
      <xdr:rowOff>133350</xdr:rowOff>
    </xdr:from>
    <xdr:ext cx="409575" cy="704850"/>
    <xdr:sp macro="" textlink="">
      <xdr:nvSpPr>
        <xdr:cNvPr id="437" name="Shape 413">
          <a:extLst>
            <a:ext uri="{FF2B5EF4-FFF2-40B4-BE49-F238E27FC236}">
              <a16:creationId xmlns:a16="http://schemas.microsoft.com/office/drawing/2014/main" id="{00000000-0008-0000-0300-0000B5010000}"/>
            </a:ext>
          </a:extLst>
        </xdr:cNvPr>
        <xdr:cNvSpPr/>
      </xdr:nvSpPr>
      <xdr:spPr>
        <a:xfrm>
          <a:off x="5150738" y="3437100"/>
          <a:ext cx="390525" cy="685800"/>
        </a:xfrm>
        <a:prstGeom prst="rect">
          <a:avLst/>
        </a:prstGeom>
        <a:solidFill>
          <a:schemeClr val="lt1"/>
        </a:solidFill>
        <a:ln w="19050" cap="flat" cmpd="sng">
          <a:solidFill>
            <a:srgbClr val="425684"/>
          </a:solidFill>
          <a:prstDash val="dash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485775</xdr:colOff>
      <xdr:row>41</xdr:row>
      <xdr:rowOff>123825</xdr:rowOff>
    </xdr:from>
    <xdr:ext cx="171450" cy="695325"/>
    <xdr:sp macro="" textlink="">
      <xdr:nvSpPr>
        <xdr:cNvPr id="438" name="Shape 414">
          <a:extLst>
            <a:ext uri="{FF2B5EF4-FFF2-40B4-BE49-F238E27FC236}">
              <a16:creationId xmlns:a16="http://schemas.microsoft.com/office/drawing/2014/main" id="{00000000-0008-0000-0300-0000B6010000}"/>
            </a:ext>
          </a:extLst>
        </xdr:cNvPr>
        <xdr:cNvSpPr/>
      </xdr:nvSpPr>
      <xdr:spPr>
        <a:xfrm>
          <a:off x="5265038" y="3437100"/>
          <a:ext cx="161925" cy="68580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295275</xdr:colOff>
      <xdr:row>39</xdr:row>
      <xdr:rowOff>47625</xdr:rowOff>
    </xdr:from>
    <xdr:ext cx="723900" cy="38100"/>
    <xdr:grpSp>
      <xdr:nvGrpSpPr>
        <xdr:cNvPr id="439" name="Shape 2">
          <a:extLst>
            <a:ext uri="{FF2B5EF4-FFF2-40B4-BE49-F238E27FC236}">
              <a16:creationId xmlns:a16="http://schemas.microsoft.com/office/drawing/2014/main" id="{00000000-0008-0000-0300-0000B7010000}"/>
            </a:ext>
          </a:extLst>
        </xdr:cNvPr>
        <xdr:cNvGrpSpPr/>
      </xdr:nvGrpSpPr>
      <xdr:grpSpPr>
        <a:xfrm>
          <a:off x="9164955" y="6951345"/>
          <a:ext cx="723900" cy="38100"/>
          <a:chOff x="4984050" y="3780000"/>
          <a:chExt cx="723900" cy="0"/>
        </a:xfrm>
      </xdr:grpSpPr>
      <xdr:cxnSp macro="">
        <xdr:nvCxnSpPr>
          <xdr:cNvPr id="440" name="Shape 415">
            <a:extLst>
              <a:ext uri="{FF2B5EF4-FFF2-40B4-BE49-F238E27FC236}">
                <a16:creationId xmlns:a16="http://schemas.microsoft.com/office/drawing/2014/main" id="{00000000-0008-0000-0300-0000B8010000}"/>
              </a:ext>
            </a:extLst>
          </xdr:cNvPr>
          <xdr:cNvCxnSpPr/>
        </xdr:nvCxnSpPr>
        <xdr:spPr>
          <a:xfrm>
            <a:off x="4984050" y="3780000"/>
            <a:ext cx="72390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9</xdr:col>
      <xdr:colOff>447675</xdr:colOff>
      <xdr:row>39</xdr:row>
      <xdr:rowOff>133350</xdr:rowOff>
    </xdr:from>
    <xdr:ext cx="514350" cy="276225"/>
    <xdr:sp macro="" textlink="">
      <xdr:nvSpPr>
        <xdr:cNvPr id="441" name="Shape 416">
          <a:extLst>
            <a:ext uri="{FF2B5EF4-FFF2-40B4-BE49-F238E27FC236}">
              <a16:creationId xmlns:a16="http://schemas.microsoft.com/office/drawing/2014/main" id="{00000000-0008-0000-0300-0000B9010000}"/>
            </a:ext>
          </a:extLst>
        </xdr:cNvPr>
        <xdr:cNvSpPr txBox="1"/>
      </xdr:nvSpPr>
      <xdr:spPr>
        <a:xfrm>
          <a:off x="5093588" y="3646650"/>
          <a:ext cx="504825" cy="2667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1.40</a:t>
          </a:r>
          <a:endParaRPr sz="1400"/>
        </a:p>
      </xdr:txBody>
    </xdr:sp>
    <xdr:clientData fLocksWithSheet="0"/>
  </xdr:oneCellAnchor>
  <xdr:oneCellAnchor>
    <xdr:from>
      <xdr:col>10</xdr:col>
      <xdr:colOff>209550</xdr:colOff>
      <xdr:row>39</xdr:row>
      <xdr:rowOff>47625</xdr:rowOff>
    </xdr:from>
    <xdr:ext cx="476250" cy="38100"/>
    <xdr:grpSp>
      <xdr:nvGrpSpPr>
        <xdr:cNvPr id="442" name="Shape 2">
          <a:extLst>
            <a:ext uri="{FF2B5EF4-FFF2-40B4-BE49-F238E27FC236}">
              <a16:creationId xmlns:a16="http://schemas.microsoft.com/office/drawing/2014/main" id="{00000000-0008-0000-0300-0000BA010000}"/>
            </a:ext>
          </a:extLst>
        </xdr:cNvPr>
        <xdr:cNvGrpSpPr/>
      </xdr:nvGrpSpPr>
      <xdr:grpSpPr>
        <a:xfrm>
          <a:off x="9864090" y="6951345"/>
          <a:ext cx="476250" cy="38100"/>
          <a:chOff x="5107875" y="3780000"/>
          <a:chExt cx="476250" cy="0"/>
        </a:xfrm>
      </xdr:grpSpPr>
      <xdr:cxnSp macro="">
        <xdr:nvCxnSpPr>
          <xdr:cNvPr id="443" name="Shape 417">
            <a:extLst>
              <a:ext uri="{FF2B5EF4-FFF2-40B4-BE49-F238E27FC236}">
                <a16:creationId xmlns:a16="http://schemas.microsoft.com/office/drawing/2014/main" id="{00000000-0008-0000-0300-0000BB010000}"/>
              </a:ext>
            </a:extLst>
          </xdr:cNvPr>
          <xdr:cNvCxnSpPr/>
        </xdr:nvCxnSpPr>
        <xdr:spPr>
          <a:xfrm>
            <a:off x="5107875" y="3780000"/>
            <a:ext cx="47625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triangle" w="med" len="med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247650</xdr:colOff>
      <xdr:row>39</xdr:row>
      <xdr:rowOff>133350</xdr:rowOff>
    </xdr:from>
    <xdr:ext cx="514350" cy="276225"/>
    <xdr:sp macro="" textlink="">
      <xdr:nvSpPr>
        <xdr:cNvPr id="444" name="Shape 418">
          <a:extLst>
            <a:ext uri="{FF2B5EF4-FFF2-40B4-BE49-F238E27FC236}">
              <a16:creationId xmlns:a16="http://schemas.microsoft.com/office/drawing/2014/main" id="{00000000-0008-0000-0300-0000BC010000}"/>
            </a:ext>
          </a:extLst>
        </xdr:cNvPr>
        <xdr:cNvSpPr txBox="1"/>
      </xdr:nvSpPr>
      <xdr:spPr>
        <a:xfrm>
          <a:off x="5093588" y="3646650"/>
          <a:ext cx="504825" cy="2667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.70</a:t>
          </a:r>
          <a:endParaRPr sz="1400"/>
        </a:p>
      </xdr:txBody>
    </xdr:sp>
    <xdr:clientData fLocksWithSheet="0"/>
  </xdr:oneCellAnchor>
  <xdr:oneCellAnchor>
    <xdr:from>
      <xdr:col>8</xdr:col>
      <xdr:colOff>447675</xdr:colOff>
      <xdr:row>41</xdr:row>
      <xdr:rowOff>123825</xdr:rowOff>
    </xdr:from>
    <xdr:ext cx="723900" cy="342900"/>
    <xdr:sp macro="" textlink="">
      <xdr:nvSpPr>
        <xdr:cNvPr id="445" name="Shape 419">
          <a:extLst>
            <a:ext uri="{FF2B5EF4-FFF2-40B4-BE49-F238E27FC236}">
              <a16:creationId xmlns:a16="http://schemas.microsoft.com/office/drawing/2014/main" id="{00000000-0008-0000-0300-0000BD010000}"/>
            </a:ext>
          </a:extLst>
        </xdr:cNvPr>
        <xdr:cNvSpPr/>
      </xdr:nvSpPr>
      <xdr:spPr>
        <a:xfrm>
          <a:off x="4988813" y="3613313"/>
          <a:ext cx="714375" cy="33337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447675</xdr:colOff>
      <xdr:row>43</xdr:row>
      <xdr:rowOff>114300</xdr:rowOff>
    </xdr:from>
    <xdr:ext cx="723900" cy="342900"/>
    <xdr:sp macro="" textlink="">
      <xdr:nvSpPr>
        <xdr:cNvPr id="446" name="Shape 420">
          <a:extLst>
            <a:ext uri="{FF2B5EF4-FFF2-40B4-BE49-F238E27FC236}">
              <a16:creationId xmlns:a16="http://schemas.microsoft.com/office/drawing/2014/main" id="{00000000-0008-0000-0300-0000BE010000}"/>
            </a:ext>
          </a:extLst>
        </xdr:cNvPr>
        <xdr:cNvSpPr/>
      </xdr:nvSpPr>
      <xdr:spPr>
        <a:xfrm>
          <a:off x="4988813" y="3613313"/>
          <a:ext cx="714375" cy="33337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447675</xdr:colOff>
      <xdr:row>34</xdr:row>
      <xdr:rowOff>114300</xdr:rowOff>
    </xdr:from>
    <xdr:ext cx="723900" cy="333375"/>
    <xdr:sp macro="" textlink="">
      <xdr:nvSpPr>
        <xdr:cNvPr id="447" name="Shape 421">
          <a:extLst>
            <a:ext uri="{FF2B5EF4-FFF2-40B4-BE49-F238E27FC236}">
              <a16:creationId xmlns:a16="http://schemas.microsoft.com/office/drawing/2014/main" id="{00000000-0008-0000-0300-0000BF010000}"/>
            </a:ext>
          </a:extLst>
        </xdr:cNvPr>
        <xdr:cNvSpPr/>
      </xdr:nvSpPr>
      <xdr:spPr>
        <a:xfrm>
          <a:off x="4988813" y="3618075"/>
          <a:ext cx="714375" cy="32385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447675</xdr:colOff>
      <xdr:row>36</xdr:row>
      <xdr:rowOff>85725</xdr:rowOff>
    </xdr:from>
    <xdr:ext cx="723900" cy="342900"/>
    <xdr:sp macro="" textlink="">
      <xdr:nvSpPr>
        <xdr:cNvPr id="448" name="Shape 420">
          <a:extLst>
            <a:ext uri="{FF2B5EF4-FFF2-40B4-BE49-F238E27FC236}">
              <a16:creationId xmlns:a16="http://schemas.microsoft.com/office/drawing/2014/main" id="{00000000-0008-0000-0300-0000C0010000}"/>
            </a:ext>
          </a:extLst>
        </xdr:cNvPr>
        <xdr:cNvSpPr/>
      </xdr:nvSpPr>
      <xdr:spPr>
        <a:xfrm>
          <a:off x="4988813" y="3613313"/>
          <a:ext cx="714375" cy="33337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66675</xdr:colOff>
      <xdr:row>34</xdr:row>
      <xdr:rowOff>133350</xdr:rowOff>
    </xdr:from>
    <xdr:ext cx="171450" cy="685800"/>
    <xdr:sp macro="" textlink="">
      <xdr:nvSpPr>
        <xdr:cNvPr id="449" name="Shape 422">
          <a:extLst>
            <a:ext uri="{FF2B5EF4-FFF2-40B4-BE49-F238E27FC236}">
              <a16:creationId xmlns:a16="http://schemas.microsoft.com/office/drawing/2014/main" id="{00000000-0008-0000-0300-0000C1010000}"/>
            </a:ext>
          </a:extLst>
        </xdr:cNvPr>
        <xdr:cNvSpPr/>
      </xdr:nvSpPr>
      <xdr:spPr>
        <a:xfrm>
          <a:off x="5265038" y="3441863"/>
          <a:ext cx="161925" cy="67627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19</xdr:col>
      <xdr:colOff>533400</xdr:colOff>
      <xdr:row>22</xdr:row>
      <xdr:rowOff>47625</xdr:rowOff>
    </xdr:from>
    <xdr:ext cx="4152900" cy="2428875"/>
    <xdr:pic>
      <xdr:nvPicPr>
        <xdr:cNvPr id="450" name="image9.png">
          <a:extLst>
            <a:ext uri="{FF2B5EF4-FFF2-40B4-BE49-F238E27FC236}">
              <a16:creationId xmlns:a16="http://schemas.microsoft.com/office/drawing/2014/main" id="{00000000-0008-0000-0300-0000C201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342900</xdr:colOff>
      <xdr:row>36</xdr:row>
      <xdr:rowOff>9525</xdr:rowOff>
    </xdr:from>
    <xdr:ext cx="4419600" cy="3162300"/>
    <xdr:pic>
      <xdr:nvPicPr>
        <xdr:cNvPr id="451" name="image11.png">
          <a:extLst>
            <a:ext uri="{FF2B5EF4-FFF2-40B4-BE49-F238E27FC236}">
              <a16:creationId xmlns:a16="http://schemas.microsoft.com/office/drawing/2014/main" id="{00000000-0008-0000-0300-0000C301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</xdr:colOff>
      <xdr:row>32</xdr:row>
      <xdr:rowOff>104775</xdr:rowOff>
    </xdr:from>
    <xdr:ext cx="5295900" cy="2514600"/>
    <xdr:pic>
      <xdr:nvPicPr>
        <xdr:cNvPr id="452" name="image8.png">
          <a:extLst>
            <a:ext uri="{FF2B5EF4-FFF2-40B4-BE49-F238E27FC236}">
              <a16:creationId xmlns:a16="http://schemas.microsoft.com/office/drawing/2014/main" id="{00000000-0008-0000-0300-0000C401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7</xdr:row>
      <xdr:rowOff>66675</xdr:rowOff>
    </xdr:from>
    <xdr:ext cx="5895975" cy="6781800"/>
    <xdr:pic>
      <xdr:nvPicPr>
        <xdr:cNvPr id="453" name="image12.png">
          <a:extLst>
            <a:ext uri="{FF2B5EF4-FFF2-40B4-BE49-F238E27FC236}">
              <a16:creationId xmlns:a16="http://schemas.microsoft.com/office/drawing/2014/main" id="{00000000-0008-0000-0300-0000C501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0</xdr:colOff>
      <xdr:row>49</xdr:row>
      <xdr:rowOff>0</xdr:rowOff>
    </xdr:from>
    <xdr:ext cx="5981700" cy="5972175"/>
    <xdr:pic>
      <xdr:nvPicPr>
        <xdr:cNvPr id="454" name="image10.png">
          <a:extLst>
            <a:ext uri="{FF2B5EF4-FFF2-40B4-BE49-F238E27FC236}">
              <a16:creationId xmlns:a16="http://schemas.microsoft.com/office/drawing/2014/main" id="{00000000-0008-0000-0300-0000C601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733425</xdr:colOff>
      <xdr:row>9</xdr:row>
      <xdr:rowOff>76200</xdr:rowOff>
    </xdr:from>
    <xdr:ext cx="1828800" cy="1447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5122545" y="1653540"/>
          <a:ext cx="1828800" cy="1447800"/>
          <a:chOff x="4445888" y="3070388"/>
          <a:chExt cx="1800225" cy="1419225"/>
        </a:xfrm>
      </xdr:grpSpPr>
      <xdr:cxnSp macro="">
        <xdr:nvCxnSpPr>
          <xdr:cNvPr id="423" name="Shape 423">
            <a:extLst>
              <a:ext uri="{FF2B5EF4-FFF2-40B4-BE49-F238E27FC236}">
                <a16:creationId xmlns:a16="http://schemas.microsoft.com/office/drawing/2014/main" id="{00000000-0008-0000-0800-0000A7010000}"/>
              </a:ext>
            </a:extLst>
          </xdr:cNvPr>
          <xdr:cNvCxnSpPr/>
        </xdr:nvCxnSpPr>
        <xdr:spPr>
          <a:xfrm>
            <a:off x="4445888" y="3070388"/>
            <a:ext cx="1800225" cy="1419225"/>
          </a:xfrm>
          <a:prstGeom prst="straightConnector1">
            <a:avLst/>
          </a:prstGeom>
          <a:noFill/>
          <a:ln w="2857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495300</xdr:colOff>
      <xdr:row>0</xdr:row>
      <xdr:rowOff>0</xdr:rowOff>
    </xdr:from>
    <xdr:ext cx="11210925" cy="8258175"/>
    <xdr:pic>
      <xdr:nvPicPr>
        <xdr:cNvPr id="3" name="image13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inedu.gob.pe/p/pdf/guia-ebr-jec-201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J1000"/>
  <sheetViews>
    <sheetView showGridLines="0" tabSelected="1" topLeftCell="J22" zoomScale="85" zoomScaleNormal="85" workbookViewId="0">
      <selection activeCell="T45" sqref="T45"/>
    </sheetView>
  </sheetViews>
  <sheetFormatPr baseColWidth="10" defaultColWidth="14.44140625" defaultRowHeight="15" customHeight="1" x14ac:dyDescent="0.3"/>
  <cols>
    <col min="1" max="1" width="4.33203125" customWidth="1"/>
    <col min="2" max="2" width="3.109375" customWidth="1"/>
    <col min="3" max="3" width="18.88671875" customWidth="1"/>
    <col min="4" max="4" width="36.33203125" customWidth="1"/>
    <col min="5" max="5" width="17.44140625" customWidth="1"/>
    <col min="6" max="6" width="38.88671875" customWidth="1"/>
    <col min="7" max="7" width="13.88671875" customWidth="1"/>
    <col min="8" max="8" width="14.33203125" customWidth="1"/>
    <col min="9" max="9" width="25" customWidth="1"/>
    <col min="10" max="10" width="23.88671875" customWidth="1"/>
    <col min="11" max="11" width="22.6640625" customWidth="1"/>
    <col min="12" max="12" width="11.44140625" customWidth="1"/>
    <col min="13" max="13" width="2.88671875" customWidth="1"/>
    <col min="14" max="36" width="11.44140625" customWidth="1"/>
  </cols>
  <sheetData>
    <row r="1" spans="4:22" ht="14.25" customHeight="1" x14ac:dyDescent="0.3"/>
    <row r="2" spans="4:22" ht="14.25" customHeight="1" x14ac:dyDescent="0.3">
      <c r="D2" s="254" t="s">
        <v>0</v>
      </c>
      <c r="E2" s="255"/>
      <c r="F2" s="256"/>
      <c r="H2" s="257" t="s">
        <v>1</v>
      </c>
      <c r="I2" s="258"/>
      <c r="J2" s="258"/>
      <c r="K2" s="258"/>
      <c r="L2" s="258"/>
      <c r="M2" s="259"/>
      <c r="N2" s="260" t="s">
        <v>2</v>
      </c>
      <c r="O2" s="261"/>
      <c r="P2" s="261"/>
      <c r="Q2" s="262"/>
      <c r="R2" s="260" t="s">
        <v>2</v>
      </c>
      <c r="S2" s="261"/>
      <c r="T2" s="261"/>
      <c r="U2" s="261"/>
      <c r="V2" s="262"/>
    </row>
    <row r="3" spans="4:22" ht="14.25" customHeight="1" x14ac:dyDescent="0.3">
      <c r="D3" s="1" t="s">
        <v>3</v>
      </c>
      <c r="E3" s="2" t="s">
        <v>4</v>
      </c>
      <c r="F3" s="3" t="s">
        <v>5</v>
      </c>
      <c r="H3" s="4"/>
      <c r="M3" s="5"/>
      <c r="N3" s="4"/>
      <c r="Q3" s="5"/>
      <c r="R3" s="4"/>
      <c r="V3" s="5"/>
    </row>
    <row r="4" spans="4:22" ht="14.25" customHeight="1" x14ac:dyDescent="0.3">
      <c r="H4" s="4"/>
      <c r="M4" s="5"/>
      <c r="N4" s="4"/>
      <c r="Q4" s="5"/>
      <c r="R4" s="4"/>
      <c r="V4" s="5"/>
    </row>
    <row r="5" spans="4:22" ht="14.25" customHeight="1" x14ac:dyDescent="0.3">
      <c r="D5" s="6" t="s">
        <v>6</v>
      </c>
      <c r="E5" s="7" t="s">
        <v>7</v>
      </c>
      <c r="F5" s="8"/>
      <c r="H5" s="4"/>
      <c r="M5" s="5"/>
      <c r="N5" s="4"/>
      <c r="Q5" s="5"/>
      <c r="R5" s="4"/>
      <c r="V5" s="5"/>
    </row>
    <row r="6" spans="4:22" ht="14.25" customHeight="1" x14ac:dyDescent="0.3">
      <c r="D6" s="6" t="s">
        <v>8</v>
      </c>
      <c r="E6" s="7">
        <v>0.4</v>
      </c>
      <c r="F6" s="8" t="s">
        <v>9</v>
      </c>
      <c r="H6" s="4"/>
      <c r="M6" s="5"/>
      <c r="N6" s="4"/>
      <c r="Q6" s="5"/>
      <c r="R6" s="4"/>
      <c r="V6" s="5"/>
    </row>
    <row r="7" spans="4:22" ht="14.25" customHeight="1" x14ac:dyDescent="0.3">
      <c r="D7" s="6" t="s">
        <v>10</v>
      </c>
      <c r="E7" s="9">
        <v>2.5</v>
      </c>
      <c r="F7" s="9" t="s">
        <v>11</v>
      </c>
      <c r="G7" s="10" t="s">
        <v>12</v>
      </c>
      <c r="H7" s="4"/>
      <c r="M7" s="5"/>
      <c r="N7" s="4"/>
      <c r="Q7" s="5"/>
      <c r="R7" s="4"/>
      <c r="V7" s="5"/>
    </row>
    <row r="8" spans="4:22" ht="14.25" customHeight="1" x14ac:dyDescent="0.3">
      <c r="D8" s="6" t="s">
        <v>13</v>
      </c>
      <c r="E8" s="11">
        <v>8</v>
      </c>
      <c r="F8" s="9" t="s">
        <v>11</v>
      </c>
      <c r="G8" s="10" t="s">
        <v>12</v>
      </c>
      <c r="H8" s="4"/>
      <c r="M8" s="5"/>
      <c r="N8" s="4"/>
      <c r="Q8" s="5"/>
      <c r="R8" s="4"/>
      <c r="V8" s="5"/>
    </row>
    <row r="9" spans="4:22" ht="14.25" customHeight="1" x14ac:dyDescent="0.3">
      <c r="D9" s="6" t="s">
        <v>14</v>
      </c>
      <c r="E9" s="9">
        <v>0.2</v>
      </c>
      <c r="F9" s="9" t="s">
        <v>15</v>
      </c>
      <c r="H9" s="4"/>
      <c r="M9" s="5"/>
      <c r="N9" s="4"/>
      <c r="Q9" s="5"/>
      <c r="R9" s="4"/>
      <c r="V9" s="5"/>
    </row>
    <row r="10" spans="4:22" ht="14.25" customHeight="1" x14ac:dyDescent="0.3">
      <c r="D10" s="6" t="s">
        <v>16</v>
      </c>
      <c r="E10" s="12">
        <v>6.5</v>
      </c>
      <c r="F10" s="9" t="s">
        <v>11</v>
      </c>
      <c r="H10" s="4"/>
      <c r="M10" s="5"/>
      <c r="N10" s="4"/>
      <c r="Q10" s="5"/>
      <c r="R10" s="4"/>
      <c r="V10" s="5"/>
    </row>
    <row r="11" spans="4:22" ht="14.25" customHeight="1" x14ac:dyDescent="0.3">
      <c r="D11" s="263" t="s">
        <v>17</v>
      </c>
      <c r="E11" s="13">
        <v>40</v>
      </c>
      <c r="F11" s="8" t="s">
        <v>18</v>
      </c>
      <c r="H11" s="4"/>
      <c r="M11" s="5"/>
      <c r="N11" s="4"/>
      <c r="Q11" s="5"/>
      <c r="R11" s="4"/>
      <c r="V11" s="5"/>
    </row>
    <row r="12" spans="4:22" ht="14.25" customHeight="1" x14ac:dyDescent="0.3">
      <c r="D12" s="264"/>
      <c r="E12" s="13"/>
      <c r="F12" s="8" t="s">
        <v>19</v>
      </c>
      <c r="H12" s="4"/>
      <c r="M12" s="5"/>
      <c r="N12" s="4"/>
      <c r="Q12" s="5"/>
      <c r="R12" s="4"/>
      <c r="V12" s="5"/>
    </row>
    <row r="13" spans="4:22" ht="14.25" customHeight="1" x14ac:dyDescent="0.3">
      <c r="E13" s="14"/>
      <c r="H13" s="4"/>
      <c r="M13" s="5"/>
      <c r="N13" s="4"/>
      <c r="Q13" s="5"/>
      <c r="R13" s="4"/>
      <c r="V13" s="5"/>
    </row>
    <row r="14" spans="4:22" ht="14.25" customHeight="1" x14ac:dyDescent="0.3">
      <c r="D14" s="265" t="s">
        <v>20</v>
      </c>
      <c r="E14" s="13">
        <v>1.8</v>
      </c>
      <c r="F14" s="8" t="s">
        <v>21</v>
      </c>
      <c r="H14" s="4"/>
      <c r="M14" s="5"/>
      <c r="N14" s="4"/>
      <c r="Q14" s="5"/>
      <c r="R14" s="4"/>
      <c r="V14" s="5"/>
    </row>
    <row r="15" spans="4:22" ht="14.25" customHeight="1" x14ac:dyDescent="0.3">
      <c r="D15" s="266"/>
      <c r="E15" s="13">
        <v>2.4</v>
      </c>
      <c r="F15" s="8" t="s">
        <v>22</v>
      </c>
      <c r="H15" s="4"/>
      <c r="M15" s="5"/>
      <c r="N15" s="4"/>
      <c r="Q15" s="5"/>
      <c r="R15" s="4"/>
      <c r="V15" s="5"/>
    </row>
    <row r="16" spans="4:22" ht="14.25" customHeight="1" x14ac:dyDescent="0.3">
      <c r="D16" s="266"/>
      <c r="E16" s="15">
        <v>2.4</v>
      </c>
      <c r="F16" s="16" t="s">
        <v>23</v>
      </c>
      <c r="H16" s="4"/>
      <c r="M16" s="5"/>
      <c r="N16" s="4"/>
      <c r="Q16" s="5"/>
      <c r="R16" s="4"/>
      <c r="V16" s="5"/>
    </row>
    <row r="17" spans="3:22" ht="14.25" customHeight="1" x14ac:dyDescent="0.3">
      <c r="D17" s="264"/>
      <c r="E17" s="15" t="s">
        <v>24</v>
      </c>
      <c r="F17" s="16" t="s">
        <v>25</v>
      </c>
      <c r="H17" s="4"/>
      <c r="M17" s="5"/>
      <c r="N17" s="4"/>
      <c r="Q17" s="5"/>
      <c r="R17" s="4"/>
      <c r="V17" s="5"/>
    </row>
    <row r="18" spans="3:22" ht="14.25" customHeight="1" x14ac:dyDescent="0.3">
      <c r="E18" s="17"/>
      <c r="H18" s="4"/>
      <c r="M18" s="5"/>
      <c r="N18" s="4"/>
      <c r="Q18" s="5"/>
      <c r="R18" s="4"/>
      <c r="V18" s="5"/>
    </row>
    <row r="19" spans="3:22" ht="14.25" customHeight="1" x14ac:dyDescent="0.3">
      <c r="H19" s="4"/>
      <c r="M19" s="5"/>
      <c r="N19" s="4"/>
      <c r="Q19" s="5"/>
      <c r="R19" s="4"/>
      <c r="V19" s="5"/>
    </row>
    <row r="20" spans="3:22" ht="14.25" customHeight="1" x14ac:dyDescent="0.3">
      <c r="C20" s="267" t="s">
        <v>26</v>
      </c>
      <c r="D20" s="255"/>
      <c r="E20" s="255"/>
      <c r="F20" s="256"/>
      <c r="H20" s="4"/>
      <c r="M20" s="5"/>
      <c r="N20" s="4"/>
      <c r="Q20" s="5"/>
      <c r="R20" s="4"/>
      <c r="V20" s="5"/>
    </row>
    <row r="21" spans="3:22" ht="14.25" customHeight="1" x14ac:dyDescent="0.3">
      <c r="H21" s="18"/>
      <c r="I21" s="19"/>
      <c r="J21" s="19"/>
      <c r="K21" s="19"/>
      <c r="L21" s="19"/>
      <c r="M21" s="20"/>
      <c r="N21" s="18"/>
      <c r="O21" s="19"/>
      <c r="P21" s="19"/>
      <c r="Q21" s="20"/>
      <c r="R21" s="18"/>
      <c r="S21" s="19"/>
      <c r="T21" s="19"/>
      <c r="U21" s="19"/>
      <c r="V21" s="20"/>
    </row>
    <row r="22" spans="3:22" ht="14.25" customHeight="1" x14ac:dyDescent="0.3">
      <c r="C22" s="21" t="s">
        <v>27</v>
      </c>
      <c r="D22" s="22" t="s">
        <v>28</v>
      </c>
      <c r="E22" s="8"/>
      <c r="F22" s="23" t="s">
        <v>29</v>
      </c>
    </row>
    <row r="23" spans="3:22" ht="14.25" customHeight="1" x14ac:dyDescent="0.3">
      <c r="D23" s="276" t="s">
        <v>30</v>
      </c>
      <c r="E23" s="24">
        <v>1</v>
      </c>
      <c r="F23" s="8" t="s">
        <v>31</v>
      </c>
    </row>
    <row r="24" spans="3:22" ht="14.25" customHeight="1" x14ac:dyDescent="0.3">
      <c r="D24" s="264"/>
      <c r="E24" s="24">
        <v>1.8</v>
      </c>
      <c r="F24" s="8" t="s">
        <v>32</v>
      </c>
      <c r="H24" s="10" t="s">
        <v>33</v>
      </c>
    </row>
    <row r="25" spans="3:22" ht="14.25" customHeight="1" x14ac:dyDescent="0.3">
      <c r="D25" s="25"/>
      <c r="E25" s="24">
        <v>3</v>
      </c>
      <c r="F25" s="8" t="s">
        <v>34</v>
      </c>
    </row>
    <row r="26" spans="3:22" ht="14.25" customHeight="1" x14ac:dyDescent="0.3">
      <c r="D26" s="22" t="s">
        <v>35</v>
      </c>
      <c r="E26" s="24">
        <v>1</v>
      </c>
      <c r="F26" s="8" t="s">
        <v>36</v>
      </c>
    </row>
    <row r="27" spans="3:22" ht="14.25" customHeight="1" x14ac:dyDescent="0.3">
      <c r="D27" s="22" t="s">
        <v>37</v>
      </c>
      <c r="E27" s="24">
        <v>2</v>
      </c>
      <c r="F27" s="8" t="s">
        <v>36</v>
      </c>
    </row>
    <row r="28" spans="3:22" ht="14.25" customHeight="1" x14ac:dyDescent="0.3"/>
    <row r="29" spans="3:22" ht="14.25" customHeight="1" x14ac:dyDescent="0.3">
      <c r="Q29" t="s">
        <v>302</v>
      </c>
    </row>
    <row r="30" spans="3:22" ht="14.25" customHeight="1" x14ac:dyDescent="0.3">
      <c r="C30" s="26" t="s">
        <v>38</v>
      </c>
      <c r="D30" s="22" t="s">
        <v>28</v>
      </c>
      <c r="E30" s="8"/>
      <c r="F30" s="8" t="s">
        <v>39</v>
      </c>
      <c r="P30" s="10" t="s">
        <v>40</v>
      </c>
    </row>
    <row r="31" spans="3:22" ht="14.25" customHeight="1" x14ac:dyDescent="0.3">
      <c r="D31" s="22" t="s">
        <v>41</v>
      </c>
      <c r="E31" s="8">
        <v>70</v>
      </c>
      <c r="F31" s="8" t="s">
        <v>42</v>
      </c>
    </row>
    <row r="32" spans="3:22" ht="14.25" customHeight="1" x14ac:dyDescent="0.3">
      <c r="D32" s="22" t="s">
        <v>30</v>
      </c>
      <c r="E32" s="8">
        <v>75</v>
      </c>
      <c r="F32" s="8" t="s">
        <v>42</v>
      </c>
      <c r="L32" t="s">
        <v>303</v>
      </c>
    </row>
    <row r="33" spans="3:36" ht="14.25" customHeight="1" x14ac:dyDescent="0.3">
      <c r="P33" t="s">
        <v>301</v>
      </c>
      <c r="Q33">
        <v>1.1000000000000001</v>
      </c>
    </row>
    <row r="34" spans="3:36" ht="14.25" customHeight="1" x14ac:dyDescent="0.3">
      <c r="C34" s="267" t="s">
        <v>43</v>
      </c>
      <c r="D34" s="255"/>
      <c r="E34" s="255"/>
      <c r="F34" s="256"/>
    </row>
    <row r="35" spans="3:36" ht="14.25" customHeight="1" x14ac:dyDescent="0.3">
      <c r="C35" s="27" t="s">
        <v>44</v>
      </c>
      <c r="D35" s="28" t="s">
        <v>45</v>
      </c>
      <c r="E35" s="29">
        <v>2</v>
      </c>
      <c r="F35" s="16" t="s">
        <v>46</v>
      </c>
    </row>
    <row r="36" spans="3:36" ht="14.25" customHeight="1" x14ac:dyDescent="0.3">
      <c r="D36" s="28" t="s">
        <v>47</v>
      </c>
      <c r="E36" s="29">
        <v>60</v>
      </c>
      <c r="F36" s="16" t="s">
        <v>48</v>
      </c>
    </row>
    <row r="37" spans="3:36" ht="14.25" customHeight="1" x14ac:dyDescent="0.3">
      <c r="D37" s="28" t="s">
        <v>49</v>
      </c>
      <c r="E37" s="29">
        <v>45</v>
      </c>
      <c r="F37" s="8" t="s">
        <v>50</v>
      </c>
    </row>
    <row r="38" spans="3:36" ht="14.25" customHeight="1" x14ac:dyDescent="0.3">
      <c r="D38" s="28" t="s">
        <v>51</v>
      </c>
      <c r="E38" s="29">
        <v>28</v>
      </c>
      <c r="F38" s="8" t="s">
        <v>42</v>
      </c>
      <c r="L38" t="s">
        <v>304</v>
      </c>
      <c r="P38" t="s">
        <v>305</v>
      </c>
    </row>
    <row r="39" spans="3:36" ht="14.25" customHeight="1" x14ac:dyDescent="0.3">
      <c r="D39" s="28" t="s">
        <v>52</v>
      </c>
      <c r="E39" s="29">
        <v>17</v>
      </c>
      <c r="F39" s="8" t="s">
        <v>42</v>
      </c>
    </row>
    <row r="40" spans="3:36" ht="14.25" customHeight="1" x14ac:dyDescent="0.3">
      <c r="D40" s="28" t="s">
        <v>53</v>
      </c>
      <c r="E40" s="29">
        <v>1.2</v>
      </c>
      <c r="F40" s="8" t="s">
        <v>54</v>
      </c>
    </row>
    <row r="41" spans="3:36" ht="14.25" customHeight="1" x14ac:dyDescent="0.3">
      <c r="D41" s="28" t="s">
        <v>55</v>
      </c>
      <c r="E41" s="29">
        <v>16</v>
      </c>
      <c r="F41" s="8" t="s">
        <v>56</v>
      </c>
    </row>
    <row r="42" spans="3:36" ht="14.25" customHeight="1" x14ac:dyDescent="0.3">
      <c r="D42" s="28" t="s">
        <v>57</v>
      </c>
      <c r="E42" s="8">
        <v>4.2</v>
      </c>
      <c r="F42" s="8" t="s">
        <v>58</v>
      </c>
      <c r="K42" s="277"/>
      <c r="L42" s="275"/>
      <c r="M42" s="275"/>
      <c r="N42" s="275"/>
      <c r="O42" s="275"/>
      <c r="P42" s="275"/>
      <c r="Q42" s="275"/>
      <c r="R42" s="275"/>
      <c r="V42" s="277"/>
      <c r="W42" s="275"/>
      <c r="X42" s="275"/>
      <c r="Y42" s="275"/>
      <c r="Z42" s="275"/>
      <c r="AA42" s="275"/>
      <c r="AB42" s="275"/>
      <c r="AC42" s="275"/>
      <c r="AG42" s="31"/>
      <c r="AH42" s="31"/>
      <c r="AI42" s="31"/>
      <c r="AJ42" s="31"/>
    </row>
    <row r="43" spans="3:36" ht="14.25" customHeight="1" x14ac:dyDescent="0.3">
      <c r="D43" s="32"/>
      <c r="E43" s="29">
        <v>2.4</v>
      </c>
      <c r="F43" s="8" t="s">
        <v>30</v>
      </c>
      <c r="K43" s="30"/>
      <c r="L43" s="30"/>
      <c r="M43" s="30"/>
      <c r="N43" s="30"/>
      <c r="O43" s="30"/>
      <c r="P43" s="30"/>
      <c r="Q43" s="30"/>
      <c r="R43" s="30"/>
      <c r="V43" s="30"/>
      <c r="W43" s="30"/>
      <c r="X43" s="30"/>
      <c r="Y43" s="30"/>
      <c r="Z43" s="30"/>
      <c r="AA43" s="30"/>
      <c r="AB43" s="30"/>
      <c r="AC43" s="30"/>
      <c r="AG43" s="31"/>
      <c r="AH43" s="31"/>
      <c r="AI43" s="31"/>
      <c r="AJ43" s="31"/>
    </row>
    <row r="44" spans="3:36" ht="14.25" customHeight="1" x14ac:dyDescent="0.3"/>
    <row r="45" spans="3:36" ht="37.5" customHeight="1" x14ac:dyDescent="0.3">
      <c r="C45" s="278" t="s">
        <v>59</v>
      </c>
      <c r="D45" s="279"/>
      <c r="E45" s="279"/>
      <c r="F45" s="279"/>
      <c r="G45" s="279"/>
      <c r="H45" s="280"/>
      <c r="I45" s="33" t="s">
        <v>60</v>
      </c>
      <c r="J45" s="34"/>
      <c r="K45" s="31"/>
      <c r="L45" s="31"/>
      <c r="M45" s="31"/>
      <c r="N45" s="31"/>
      <c r="Z45" s="281"/>
      <c r="AA45" s="275"/>
      <c r="AB45" s="275"/>
      <c r="AC45" s="275"/>
    </row>
    <row r="46" spans="3:36" ht="36" customHeight="1" x14ac:dyDescent="0.3">
      <c r="C46" s="36" t="s">
        <v>61</v>
      </c>
      <c r="D46" s="37" t="s">
        <v>62</v>
      </c>
      <c r="F46" s="8" t="s">
        <v>63</v>
      </c>
      <c r="G46" s="8" t="s">
        <v>64</v>
      </c>
      <c r="H46" s="10" t="s">
        <v>65</v>
      </c>
      <c r="I46" s="16" t="s">
        <v>66</v>
      </c>
      <c r="K46" s="38" t="s">
        <v>67</v>
      </c>
    </row>
    <row r="47" spans="3:36" ht="15.75" customHeight="1" x14ac:dyDescent="0.3">
      <c r="D47" s="282" t="s">
        <v>68</v>
      </c>
      <c r="E47" s="8" t="s">
        <v>69</v>
      </c>
      <c r="F47" s="8" t="s">
        <v>70</v>
      </c>
      <c r="G47" s="8" t="s">
        <v>71</v>
      </c>
      <c r="H47" s="8" t="s">
        <v>71</v>
      </c>
      <c r="I47" s="39">
        <f>H53/25</f>
        <v>1.8</v>
      </c>
      <c r="J47" s="268" t="s">
        <v>72</v>
      </c>
      <c r="K47" s="269" t="s">
        <v>73</v>
      </c>
    </row>
    <row r="48" spans="3:36" ht="14.25" customHeight="1" x14ac:dyDescent="0.3">
      <c r="D48" s="283"/>
      <c r="E48" s="40" t="s">
        <v>74</v>
      </c>
      <c r="F48" s="40" t="s">
        <v>70</v>
      </c>
      <c r="G48" s="40" t="s">
        <v>71</v>
      </c>
      <c r="H48" s="40" t="s">
        <v>75</v>
      </c>
      <c r="I48" s="39">
        <f>H53/25</f>
        <v>1.8</v>
      </c>
      <c r="J48" s="264"/>
      <c r="K48" s="270"/>
    </row>
    <row r="49" spans="3:11" ht="14.25" customHeight="1" x14ac:dyDescent="0.3">
      <c r="D49" s="41" t="s">
        <v>76</v>
      </c>
      <c r="E49" s="8" t="s">
        <v>69</v>
      </c>
      <c r="F49" s="8" t="s">
        <v>77</v>
      </c>
      <c r="G49" s="8" t="s">
        <v>77</v>
      </c>
      <c r="H49" s="8" t="s">
        <v>77</v>
      </c>
      <c r="I49" s="39">
        <f t="shared" ref="I49:I50" si="0">H54/60</f>
        <v>0.5</v>
      </c>
      <c r="J49" s="268" t="s">
        <v>72</v>
      </c>
      <c r="K49" s="270"/>
    </row>
    <row r="50" spans="3:11" ht="14.25" customHeight="1" x14ac:dyDescent="0.3">
      <c r="D50" s="42" t="s">
        <v>78</v>
      </c>
      <c r="E50" s="40" t="s">
        <v>74</v>
      </c>
      <c r="F50" s="40" t="s">
        <v>77</v>
      </c>
      <c r="G50" s="40" t="s">
        <v>77</v>
      </c>
      <c r="H50" s="40" t="s">
        <v>75</v>
      </c>
      <c r="I50" s="39">
        <f t="shared" si="0"/>
        <v>0</v>
      </c>
      <c r="J50" s="264"/>
      <c r="K50" s="270"/>
    </row>
    <row r="51" spans="3:11" ht="14.25" customHeight="1" x14ac:dyDescent="0.3">
      <c r="C51" s="43" t="s">
        <v>79</v>
      </c>
      <c r="D51" s="10" t="s">
        <v>80</v>
      </c>
    </row>
    <row r="52" spans="3:11" ht="41.25" customHeight="1" x14ac:dyDescent="0.3"/>
    <row r="53" spans="3:11" ht="13.5" customHeight="1" x14ac:dyDescent="0.3">
      <c r="G53" s="8" t="s">
        <v>68</v>
      </c>
      <c r="H53" s="44">
        <f>'PROGRAMA ARQUITECTÓNICO'!D7/2</f>
        <v>45</v>
      </c>
    </row>
    <row r="54" spans="3:11" ht="14.25" customHeight="1" x14ac:dyDescent="0.3">
      <c r="G54" s="8" t="s">
        <v>76</v>
      </c>
      <c r="H54" s="44">
        <f>'PROGRAMA ARQUITECTÓNICO'!D16/2</f>
        <v>30</v>
      </c>
    </row>
    <row r="55" spans="3:11" ht="14.25" customHeight="1" x14ac:dyDescent="0.3">
      <c r="G55" s="8" t="s">
        <v>78</v>
      </c>
      <c r="H55" s="44">
        <f>'PROGRAMA ARQUITECTÓNICO'!D25/2</f>
        <v>0</v>
      </c>
    </row>
    <row r="56" spans="3:11" ht="14.25" customHeight="1" x14ac:dyDescent="0.3"/>
    <row r="57" spans="3:11" ht="14.25" customHeight="1" x14ac:dyDescent="0.3"/>
    <row r="58" spans="3:11" ht="14.25" customHeight="1" x14ac:dyDescent="0.3"/>
    <row r="59" spans="3:11" ht="14.25" customHeight="1" x14ac:dyDescent="0.3"/>
    <row r="60" spans="3:11" ht="44.25" customHeight="1" x14ac:dyDescent="0.3"/>
    <row r="61" spans="3:11" ht="14.25" customHeight="1" x14ac:dyDescent="0.3">
      <c r="C61" s="267" t="s">
        <v>81</v>
      </c>
      <c r="D61" s="255"/>
      <c r="E61" s="255"/>
      <c r="F61" s="256"/>
    </row>
    <row r="62" spans="3:11" ht="14.25" customHeight="1" x14ac:dyDescent="0.3"/>
    <row r="63" spans="3:11" ht="14.25" customHeight="1" x14ac:dyDescent="0.3">
      <c r="C63" s="271" t="s">
        <v>82</v>
      </c>
      <c r="D63" s="272"/>
      <c r="E63" s="272"/>
      <c r="F63" s="272"/>
      <c r="G63" s="272"/>
      <c r="H63" s="273"/>
    </row>
    <row r="64" spans="3:11" ht="14.25" customHeight="1" x14ac:dyDescent="0.3">
      <c r="C64" s="45" t="s">
        <v>83</v>
      </c>
      <c r="D64" s="46" t="s">
        <v>84</v>
      </c>
      <c r="E64" s="46" t="s">
        <v>85</v>
      </c>
      <c r="F64" s="46" t="s">
        <v>86</v>
      </c>
      <c r="G64" s="46" t="s">
        <v>87</v>
      </c>
      <c r="H64" s="47" t="s">
        <v>88</v>
      </c>
    </row>
    <row r="65" spans="3:8" ht="14.25" customHeight="1" x14ac:dyDescent="0.3">
      <c r="C65" s="45" t="s">
        <v>89</v>
      </c>
      <c r="D65" s="8" t="s">
        <v>90</v>
      </c>
      <c r="E65" s="8"/>
      <c r="F65" s="8"/>
      <c r="G65" s="8"/>
      <c r="H65" s="48"/>
    </row>
    <row r="66" spans="3:8" ht="14.25" customHeight="1" x14ac:dyDescent="0.3">
      <c r="C66" s="45" t="s">
        <v>91</v>
      </c>
      <c r="D66" s="8" t="s">
        <v>92</v>
      </c>
      <c r="E66" s="8"/>
      <c r="F66" s="8"/>
      <c r="G66" s="8"/>
      <c r="H66" s="48"/>
    </row>
    <row r="67" spans="3:8" ht="14.25" customHeight="1" x14ac:dyDescent="0.3">
      <c r="C67" s="45" t="s">
        <v>93</v>
      </c>
      <c r="D67" s="8" t="s">
        <v>94</v>
      </c>
      <c r="E67" s="8"/>
      <c r="F67" s="8"/>
      <c r="G67" s="8"/>
      <c r="H67" s="48"/>
    </row>
    <row r="68" spans="3:8" ht="14.25" customHeight="1" x14ac:dyDescent="0.3">
      <c r="C68" s="49" t="s">
        <v>95</v>
      </c>
      <c r="D68" s="50" t="s">
        <v>96</v>
      </c>
      <c r="E68" s="50"/>
      <c r="F68" s="50"/>
      <c r="G68" s="50"/>
      <c r="H68" s="51"/>
    </row>
    <row r="69" spans="3:8" ht="14.25" customHeight="1" x14ac:dyDescent="0.3"/>
    <row r="70" spans="3:8" ht="14.25" customHeight="1" x14ac:dyDescent="0.3"/>
    <row r="71" spans="3:8" ht="14.25" customHeight="1" x14ac:dyDescent="0.3"/>
    <row r="72" spans="3:8" ht="14.25" customHeight="1" x14ac:dyDescent="0.3"/>
    <row r="73" spans="3:8" ht="14.25" customHeight="1" x14ac:dyDescent="0.3">
      <c r="C73" s="10" t="s">
        <v>97</v>
      </c>
    </row>
    <row r="74" spans="3:8" ht="14.25" customHeight="1" x14ac:dyDescent="0.3">
      <c r="D74" s="10" t="s">
        <v>98</v>
      </c>
    </row>
    <row r="75" spans="3:8" ht="30" customHeight="1" x14ac:dyDescent="0.3">
      <c r="D75" s="10" t="s">
        <v>99</v>
      </c>
      <c r="E75" s="274" t="s">
        <v>100</v>
      </c>
      <c r="F75" s="275"/>
      <c r="G75" s="275"/>
    </row>
    <row r="76" spans="3:8" ht="14.25" customHeight="1" x14ac:dyDescent="0.3">
      <c r="E76" s="275"/>
      <c r="F76" s="275"/>
      <c r="G76" s="275"/>
    </row>
    <row r="77" spans="3:8" ht="14.25" customHeight="1" x14ac:dyDescent="0.3">
      <c r="D77" s="10" t="s">
        <v>101</v>
      </c>
    </row>
    <row r="78" spans="3:8" ht="14.25" customHeight="1" x14ac:dyDescent="0.3">
      <c r="D78" s="52" t="s">
        <v>102</v>
      </c>
    </row>
    <row r="79" spans="3:8" ht="14.25" customHeight="1" x14ac:dyDescent="0.3">
      <c r="D79" s="10" t="s">
        <v>103</v>
      </c>
    </row>
    <row r="80" spans="3:8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0">
    <mergeCell ref="V42:AC42"/>
    <mergeCell ref="C45:H45"/>
    <mergeCell ref="Z45:AC45"/>
    <mergeCell ref="D47:D48"/>
    <mergeCell ref="C61:F61"/>
    <mergeCell ref="C63:H63"/>
    <mergeCell ref="E75:G76"/>
    <mergeCell ref="D23:D24"/>
    <mergeCell ref="C34:F34"/>
    <mergeCell ref="D14:D17"/>
    <mergeCell ref="C20:F20"/>
    <mergeCell ref="J47:J48"/>
    <mergeCell ref="K47:K50"/>
    <mergeCell ref="J49:J50"/>
    <mergeCell ref="K42:R42"/>
    <mergeCell ref="D2:F2"/>
    <mergeCell ref="H2:M2"/>
    <mergeCell ref="N2:Q2"/>
    <mergeCell ref="R2:V2"/>
    <mergeCell ref="D11:D12"/>
  </mergeCells>
  <hyperlinks>
    <hyperlink ref="D78" r:id="rId1" xr:uid="{00000000-0004-0000-0000-000000000000}"/>
  </hyperlinks>
  <pageMargins left="0.7" right="0.7" top="0.75" bottom="0.75" header="0" footer="0"/>
  <pageSetup paperSize="9" orientation="portrait"/>
  <colBreaks count="1" manualBreakCount="1">
    <brk id="1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T1000"/>
  <sheetViews>
    <sheetView workbookViewId="0"/>
  </sheetViews>
  <sheetFormatPr baseColWidth="10" defaultColWidth="14.44140625" defaultRowHeight="15" customHeight="1" x14ac:dyDescent="0.3"/>
  <cols>
    <col min="1" max="8" width="11.44140625" customWidth="1"/>
    <col min="9" max="9" width="22.88671875" customWidth="1"/>
    <col min="10" max="11" width="11.44140625" customWidth="1"/>
    <col min="12" max="12" width="17.33203125" customWidth="1"/>
    <col min="13" max="16" width="11.44140625" customWidth="1"/>
    <col min="17" max="17" width="32.33203125" customWidth="1"/>
    <col min="18" max="18" width="11.44140625" customWidth="1"/>
    <col min="19" max="19" width="22.88671875" customWidth="1"/>
    <col min="20" max="26" width="11.44140625" customWidth="1"/>
  </cols>
  <sheetData>
    <row r="1" spans="1:20" ht="14.25" customHeight="1" x14ac:dyDescent="0.3">
      <c r="M1" s="35"/>
    </row>
    <row r="2" spans="1:20" ht="14.25" customHeight="1" x14ac:dyDescent="0.35">
      <c r="A2" s="321" t="s">
        <v>245</v>
      </c>
      <c r="B2" s="272"/>
      <c r="C2" s="272"/>
      <c r="D2" s="272"/>
      <c r="E2" s="272"/>
      <c r="F2" s="272"/>
      <c r="G2" s="322"/>
      <c r="I2" s="209" t="s">
        <v>285</v>
      </c>
      <c r="J2" s="209" t="s">
        <v>259</v>
      </c>
      <c r="K2" s="209" t="s">
        <v>261</v>
      </c>
      <c r="L2" s="209" t="s">
        <v>263</v>
      </c>
      <c r="M2" s="209" t="s">
        <v>286</v>
      </c>
      <c r="N2" s="209" t="s">
        <v>287</v>
      </c>
      <c r="O2" s="209" t="s">
        <v>269</v>
      </c>
      <c r="P2" s="35"/>
      <c r="Q2" s="210" t="s">
        <v>288</v>
      </c>
      <c r="R2" s="210" t="s">
        <v>261</v>
      </c>
      <c r="S2" s="210" t="s">
        <v>263</v>
      </c>
      <c r="T2" s="35"/>
    </row>
    <row r="3" spans="1:20" ht="14.25" customHeight="1" x14ac:dyDescent="0.3">
      <c r="A3" s="329" t="s">
        <v>246</v>
      </c>
      <c r="B3" s="330" t="s">
        <v>289</v>
      </c>
      <c r="C3" s="330" t="s">
        <v>248</v>
      </c>
      <c r="D3" s="323" t="s">
        <v>249</v>
      </c>
      <c r="E3" s="314"/>
      <c r="F3" s="314"/>
      <c r="G3" s="315"/>
      <c r="I3" s="211" t="str">
        <f>J3&amp;"_"&amp;K3&amp;"_"&amp;L3</f>
        <v>Urbano_Inicial_Unidocente</v>
      </c>
      <c r="J3" s="212" t="s">
        <v>260</v>
      </c>
      <c r="K3" s="213" t="s">
        <v>277</v>
      </c>
      <c r="L3" s="214" t="s">
        <v>290</v>
      </c>
      <c r="M3" s="215">
        <v>25</v>
      </c>
      <c r="N3" s="216">
        <v>2</v>
      </c>
      <c r="O3" s="217">
        <v>1</v>
      </c>
      <c r="Q3" s="218" t="s">
        <v>291</v>
      </c>
      <c r="R3" s="218" t="s">
        <v>277</v>
      </c>
      <c r="S3" s="218" t="s">
        <v>290</v>
      </c>
    </row>
    <row r="4" spans="1:20" ht="14.25" customHeight="1" x14ac:dyDescent="0.3">
      <c r="A4" s="325"/>
      <c r="B4" s="331"/>
      <c r="C4" s="331"/>
      <c r="D4" s="169" t="s">
        <v>250</v>
      </c>
      <c r="E4" s="169" t="s">
        <v>251</v>
      </c>
      <c r="F4" s="169" t="s">
        <v>252</v>
      </c>
      <c r="G4" s="170" t="s">
        <v>253</v>
      </c>
      <c r="I4" s="219" t="str">
        <f>J3&amp;"_"&amp;K4&amp;"_"&amp;L4</f>
        <v>Urbano_Inicial_Polidocente Multigrado</v>
      </c>
      <c r="J4" s="220" t="s">
        <v>260</v>
      </c>
      <c r="K4" s="221" t="s">
        <v>277</v>
      </c>
      <c r="L4" s="184" t="s">
        <v>292</v>
      </c>
      <c r="M4" s="222">
        <v>25</v>
      </c>
      <c r="N4" s="223">
        <v>2</v>
      </c>
      <c r="O4" s="224">
        <v>1</v>
      </c>
      <c r="Q4" s="218" t="s">
        <v>260</v>
      </c>
      <c r="R4" s="218" t="s">
        <v>262</v>
      </c>
      <c r="S4" s="218" t="s">
        <v>240</v>
      </c>
    </row>
    <row r="5" spans="1:20" ht="14.25" customHeight="1" x14ac:dyDescent="0.3">
      <c r="A5" s="324" t="s">
        <v>254</v>
      </c>
      <c r="B5" s="171">
        <v>5</v>
      </c>
      <c r="C5" s="171">
        <v>150</v>
      </c>
      <c r="D5" s="171">
        <v>5100</v>
      </c>
      <c r="E5" s="171">
        <v>3200</v>
      </c>
      <c r="F5" s="171">
        <v>2500</v>
      </c>
      <c r="G5" s="172">
        <v>2200</v>
      </c>
      <c r="I5" s="225" t="str">
        <f>J3&amp;"_"&amp;K5&amp;"_"&amp;L5</f>
        <v>Urbano_Inicial_Polidocente Completo</v>
      </c>
      <c r="J5" s="220" t="s">
        <v>260</v>
      </c>
      <c r="K5" s="226" t="s">
        <v>277</v>
      </c>
      <c r="L5" s="227" t="s">
        <v>240</v>
      </c>
      <c r="M5" s="228">
        <v>25</v>
      </c>
      <c r="N5" s="229">
        <v>2</v>
      </c>
      <c r="O5" s="230">
        <v>1</v>
      </c>
      <c r="Q5" s="231"/>
      <c r="R5" s="231" t="s">
        <v>281</v>
      </c>
      <c r="S5" s="231" t="s">
        <v>292</v>
      </c>
    </row>
    <row r="6" spans="1:20" ht="14.25" customHeight="1" x14ac:dyDescent="0.3">
      <c r="A6" s="325"/>
      <c r="B6" s="173">
        <v>10</v>
      </c>
      <c r="C6" s="173">
        <v>300</v>
      </c>
      <c r="D6" s="173">
        <v>6100</v>
      </c>
      <c r="E6" s="173">
        <v>3900</v>
      </c>
      <c r="F6" s="173">
        <v>3150</v>
      </c>
      <c r="G6" s="174">
        <v>2800</v>
      </c>
      <c r="I6" s="211" t="str">
        <f>J3&amp;"_"&amp;K6&amp;"_"&amp;L6</f>
        <v>Urbano_Primaria_Unidocente</v>
      </c>
      <c r="J6" s="220" t="s">
        <v>260</v>
      </c>
      <c r="K6" s="213" t="s">
        <v>262</v>
      </c>
      <c r="L6" s="214" t="s">
        <v>290</v>
      </c>
      <c r="M6" s="215">
        <v>20</v>
      </c>
      <c r="N6" s="216">
        <v>1.3</v>
      </c>
      <c r="O6" s="217">
        <v>2</v>
      </c>
    </row>
    <row r="7" spans="1:20" ht="14.25" customHeight="1" x14ac:dyDescent="0.3">
      <c r="A7" s="324" t="s">
        <v>255</v>
      </c>
      <c r="B7" s="171">
        <v>15</v>
      </c>
      <c r="C7" s="171">
        <v>450</v>
      </c>
      <c r="D7" s="171">
        <v>7100</v>
      </c>
      <c r="E7" s="171">
        <v>4400</v>
      </c>
      <c r="F7" s="171">
        <v>3500</v>
      </c>
      <c r="G7" s="172">
        <v>3050</v>
      </c>
      <c r="I7" s="219" t="str">
        <f>J3&amp;"_"&amp;K7&amp;"_"&amp;L7</f>
        <v>Urbano_Primaria_Polidocente Multigrado</v>
      </c>
      <c r="J7" s="220" t="s">
        <v>260</v>
      </c>
      <c r="K7" s="221" t="s">
        <v>262</v>
      </c>
      <c r="L7" s="184" t="s">
        <v>292</v>
      </c>
      <c r="M7" s="222">
        <v>25</v>
      </c>
      <c r="N7" s="223">
        <v>1.3</v>
      </c>
      <c r="O7" s="224">
        <v>2</v>
      </c>
      <c r="Q7" s="10" t="s">
        <v>293</v>
      </c>
    </row>
    <row r="8" spans="1:20" ht="14.25" customHeight="1" x14ac:dyDescent="0.3">
      <c r="A8" s="326"/>
      <c r="B8" s="24">
        <v>20</v>
      </c>
      <c r="C8" s="24">
        <v>600</v>
      </c>
      <c r="D8" s="24">
        <v>8300</v>
      </c>
      <c r="E8" s="24">
        <v>5000</v>
      </c>
      <c r="F8" s="24">
        <v>3900</v>
      </c>
      <c r="G8" s="175">
        <v>3400</v>
      </c>
      <c r="I8" s="219" t="str">
        <f>J3&amp;"_"&amp;K8&amp;"_"&amp;L8</f>
        <v>Urbano_Primaria_Polidocente Completo</v>
      </c>
      <c r="J8" s="220" t="s">
        <v>260</v>
      </c>
      <c r="K8" s="226" t="s">
        <v>262</v>
      </c>
      <c r="L8" s="227" t="s">
        <v>240</v>
      </c>
      <c r="M8" s="228">
        <v>30</v>
      </c>
      <c r="N8" s="229">
        <v>1.3</v>
      </c>
      <c r="O8" s="230">
        <v>2</v>
      </c>
      <c r="Q8" s="276" t="s">
        <v>30</v>
      </c>
      <c r="R8" s="24">
        <v>1</v>
      </c>
      <c r="S8" s="8" t="s">
        <v>31</v>
      </c>
    </row>
    <row r="9" spans="1:20" ht="14.25" customHeight="1" x14ac:dyDescent="0.3">
      <c r="A9" s="325"/>
      <c r="B9" s="176">
        <v>25</v>
      </c>
      <c r="C9" s="176">
        <v>750</v>
      </c>
      <c r="D9" s="176">
        <v>9350</v>
      </c>
      <c r="E9" s="176">
        <v>5550</v>
      </c>
      <c r="F9" s="176">
        <v>4300</v>
      </c>
      <c r="G9" s="177">
        <v>3700</v>
      </c>
      <c r="I9" s="225" t="str">
        <f>J3&amp;"_"&amp;K9&amp;"_"&amp;L9</f>
        <v>Urbano_Secundaria_</v>
      </c>
      <c r="J9" s="232" t="s">
        <v>260</v>
      </c>
      <c r="K9" s="233" t="s">
        <v>281</v>
      </c>
      <c r="L9" s="234"/>
      <c r="M9" s="235">
        <v>30</v>
      </c>
      <c r="N9" s="236">
        <v>1.4</v>
      </c>
      <c r="O9" s="237">
        <v>3</v>
      </c>
      <c r="Q9" s="264"/>
      <c r="R9" s="24">
        <v>1.8</v>
      </c>
      <c r="S9" s="8" t="s">
        <v>32</v>
      </c>
    </row>
    <row r="10" spans="1:20" ht="14.25" customHeight="1" x14ac:dyDescent="0.3">
      <c r="A10" s="324" t="s">
        <v>256</v>
      </c>
      <c r="B10" s="171">
        <v>30</v>
      </c>
      <c r="C10" s="171">
        <v>900</v>
      </c>
      <c r="D10" s="171" t="s">
        <v>75</v>
      </c>
      <c r="E10" s="171" t="s">
        <v>75</v>
      </c>
      <c r="F10" s="171">
        <v>4550</v>
      </c>
      <c r="G10" s="172">
        <v>3900</v>
      </c>
      <c r="I10" s="211" t="str">
        <f>J10&amp;"_"&amp;K10&amp;"_"&amp;L10</f>
        <v>Rural_Inicial_Unidocente</v>
      </c>
      <c r="J10" s="238" t="s">
        <v>291</v>
      </c>
      <c r="K10" s="211" t="s">
        <v>277</v>
      </c>
      <c r="L10" s="239" t="s">
        <v>290</v>
      </c>
      <c r="M10" s="171">
        <v>20</v>
      </c>
      <c r="N10" s="240">
        <v>2</v>
      </c>
      <c r="O10" s="241">
        <v>1</v>
      </c>
      <c r="Q10" s="22" t="s">
        <v>35</v>
      </c>
      <c r="R10" s="24">
        <v>1</v>
      </c>
      <c r="S10" s="8" t="s">
        <v>36</v>
      </c>
    </row>
    <row r="11" spans="1:20" ht="14.25" customHeight="1" x14ac:dyDescent="0.3">
      <c r="A11" s="326"/>
      <c r="B11" s="24">
        <v>35</v>
      </c>
      <c r="C11" s="24">
        <v>1050</v>
      </c>
      <c r="D11" s="24" t="s">
        <v>75</v>
      </c>
      <c r="E11" s="24" t="s">
        <v>75</v>
      </c>
      <c r="F11" s="24">
        <v>6100</v>
      </c>
      <c r="G11" s="175">
        <v>5250</v>
      </c>
      <c r="I11" s="219" t="str">
        <f>J10&amp;"_"&amp;K11&amp;"_"&amp;L11</f>
        <v>Rural_Inicial_Polidocente Multigrado</v>
      </c>
      <c r="J11" s="242" t="s">
        <v>291</v>
      </c>
      <c r="K11" s="219" t="s">
        <v>277</v>
      </c>
      <c r="L11" s="8" t="s">
        <v>292</v>
      </c>
      <c r="M11" s="24">
        <v>20</v>
      </c>
      <c r="N11" s="181">
        <v>2</v>
      </c>
      <c r="O11" s="243">
        <v>1</v>
      </c>
      <c r="Q11" s="22" t="s">
        <v>37</v>
      </c>
      <c r="R11" s="24">
        <v>2</v>
      </c>
      <c r="S11" s="8" t="s">
        <v>36</v>
      </c>
    </row>
    <row r="12" spans="1:20" ht="14.25" customHeight="1" x14ac:dyDescent="0.3">
      <c r="A12" s="326"/>
      <c r="B12" s="24">
        <v>40</v>
      </c>
      <c r="C12" s="24">
        <v>1200</v>
      </c>
      <c r="D12" s="24" t="s">
        <v>75</v>
      </c>
      <c r="E12" s="24" t="s">
        <v>75</v>
      </c>
      <c r="F12" s="24">
        <v>6200</v>
      </c>
      <c r="G12" s="175">
        <v>5300</v>
      </c>
      <c r="I12" s="219" t="str">
        <f>J10&amp;"_"&amp;K12&amp;"_"&amp;L12</f>
        <v>Rural_Inicial_Polidocente Completo</v>
      </c>
      <c r="J12" s="242" t="s">
        <v>291</v>
      </c>
      <c r="K12" s="225" t="s">
        <v>277</v>
      </c>
      <c r="L12" s="50" t="s">
        <v>240</v>
      </c>
      <c r="M12" s="173">
        <v>20</v>
      </c>
      <c r="N12" s="244">
        <v>2</v>
      </c>
      <c r="O12" s="245">
        <v>1</v>
      </c>
    </row>
    <row r="13" spans="1:20" ht="14.25" customHeight="1" x14ac:dyDescent="0.3">
      <c r="A13" s="326"/>
      <c r="B13" s="24">
        <v>45</v>
      </c>
      <c r="C13" s="24">
        <v>1350</v>
      </c>
      <c r="D13" s="24" t="s">
        <v>75</v>
      </c>
      <c r="E13" s="24" t="s">
        <v>75</v>
      </c>
      <c r="F13" s="24">
        <v>6500</v>
      </c>
      <c r="G13" s="175">
        <v>5600</v>
      </c>
      <c r="I13" s="219" t="str">
        <f>J10&amp;"_"&amp;K13&amp;"_"&amp;L13</f>
        <v>Rural_Primaria_Unidocente</v>
      </c>
      <c r="J13" s="242" t="s">
        <v>291</v>
      </c>
      <c r="K13" s="211" t="s">
        <v>262</v>
      </c>
      <c r="L13" s="239" t="s">
        <v>290</v>
      </c>
      <c r="M13" s="171">
        <v>20</v>
      </c>
      <c r="N13" s="240">
        <v>1.3</v>
      </c>
      <c r="O13" s="241">
        <v>1</v>
      </c>
      <c r="Q13" s="10" t="s">
        <v>294</v>
      </c>
    </row>
    <row r="14" spans="1:20" ht="14.25" customHeight="1" x14ac:dyDescent="0.3">
      <c r="A14" s="326"/>
      <c r="B14" s="24">
        <v>50</v>
      </c>
      <c r="C14" s="24">
        <v>1500</v>
      </c>
      <c r="D14" s="24" t="s">
        <v>75</v>
      </c>
      <c r="E14" s="24" t="s">
        <v>75</v>
      </c>
      <c r="F14" s="24">
        <v>7400</v>
      </c>
      <c r="G14" s="175">
        <v>6400</v>
      </c>
      <c r="I14" s="219" t="str">
        <f>J10&amp;"_"&amp;K14&amp;"_"&amp;L14</f>
        <v>Rural_Primaria_Polidocente Multigrado</v>
      </c>
      <c r="J14" s="242" t="s">
        <v>291</v>
      </c>
      <c r="K14" s="219" t="s">
        <v>262</v>
      </c>
      <c r="L14" s="8" t="s">
        <v>292</v>
      </c>
      <c r="M14" s="24">
        <v>25</v>
      </c>
      <c r="N14" s="181">
        <v>1.3</v>
      </c>
      <c r="O14" s="243">
        <v>1</v>
      </c>
      <c r="Q14" s="22" t="s">
        <v>41</v>
      </c>
      <c r="R14" s="8">
        <v>70</v>
      </c>
      <c r="S14" s="8" t="s">
        <v>42</v>
      </c>
    </row>
    <row r="15" spans="1:20" ht="14.25" customHeight="1" x14ac:dyDescent="0.3">
      <c r="A15" s="325"/>
      <c r="B15" s="173">
        <v>55</v>
      </c>
      <c r="C15" s="173">
        <v>1650</v>
      </c>
      <c r="D15" s="173" t="s">
        <v>75</v>
      </c>
      <c r="E15" s="173" t="s">
        <v>75</v>
      </c>
      <c r="F15" s="173">
        <v>7800</v>
      </c>
      <c r="G15" s="174">
        <v>6650</v>
      </c>
      <c r="I15" s="219" t="str">
        <f>J10&amp;"_"&amp;K15&amp;"_"&amp;L15</f>
        <v>Rural_Primaria_Polidocente Completo</v>
      </c>
      <c r="J15" s="242" t="s">
        <v>291</v>
      </c>
      <c r="K15" s="225" t="s">
        <v>262</v>
      </c>
      <c r="L15" s="50" t="s">
        <v>240</v>
      </c>
      <c r="M15" s="173">
        <v>25</v>
      </c>
      <c r="N15" s="244">
        <v>1.3</v>
      </c>
      <c r="O15" s="245">
        <v>1</v>
      </c>
      <c r="Q15" s="22" t="s">
        <v>30</v>
      </c>
      <c r="R15" s="8">
        <v>75</v>
      </c>
      <c r="S15" s="8" t="s">
        <v>42</v>
      </c>
    </row>
    <row r="16" spans="1:20" ht="14.25" customHeight="1" x14ac:dyDescent="0.3">
      <c r="I16" s="225" t="str">
        <f>J10&amp;"_"&amp;K16&amp;"_"&amp;L16</f>
        <v>Rural_Secundaria_</v>
      </c>
      <c r="J16" s="246" t="s">
        <v>291</v>
      </c>
      <c r="K16" s="247" t="s">
        <v>281</v>
      </c>
      <c r="L16" s="248"/>
      <c r="M16" s="249">
        <v>25</v>
      </c>
      <c r="N16" s="250">
        <v>1.4</v>
      </c>
      <c r="O16" s="251">
        <v>2</v>
      </c>
    </row>
    <row r="17" spans="3:18" ht="14.25" customHeight="1" x14ac:dyDescent="0.3">
      <c r="M17" s="35"/>
    </row>
    <row r="18" spans="3:18" ht="14.25" customHeight="1" x14ac:dyDescent="0.3">
      <c r="M18" s="35"/>
    </row>
    <row r="19" spans="3:18" ht="14.25" customHeight="1" x14ac:dyDescent="0.3">
      <c r="I19" s="10" t="s">
        <v>295</v>
      </c>
      <c r="M19" s="35"/>
    </row>
    <row r="20" spans="3:18" ht="14.25" customHeight="1" x14ac:dyDescent="0.3">
      <c r="I20" s="10" t="s">
        <v>296</v>
      </c>
      <c r="M20" s="35"/>
      <c r="Q20" s="10" t="s">
        <v>297</v>
      </c>
    </row>
    <row r="21" spans="3:18" ht="14.25" customHeight="1" x14ac:dyDescent="0.3">
      <c r="M21" s="35"/>
    </row>
    <row r="22" spans="3:18" ht="15.75" customHeight="1" x14ac:dyDescent="0.3">
      <c r="K22" s="209" t="s">
        <v>259</v>
      </c>
      <c r="L22" s="209" t="s">
        <v>261</v>
      </c>
      <c r="M22" s="209" t="s">
        <v>263</v>
      </c>
      <c r="N22" s="209" t="s">
        <v>286</v>
      </c>
      <c r="O22" s="209" t="s">
        <v>287</v>
      </c>
      <c r="P22" s="209" t="s">
        <v>269</v>
      </c>
    </row>
    <row r="23" spans="3:18" ht="14.25" customHeight="1" x14ac:dyDescent="0.3">
      <c r="C23" s="46" t="s">
        <v>298</v>
      </c>
      <c r="D23" s="46" t="s">
        <v>250</v>
      </c>
      <c r="J23" s="212" t="s">
        <v>260</v>
      </c>
      <c r="K23" s="213" t="s">
        <v>277</v>
      </c>
      <c r="L23" s="214" t="s">
        <v>290</v>
      </c>
      <c r="M23" s="215">
        <v>25</v>
      </c>
      <c r="N23" s="216">
        <v>2</v>
      </c>
      <c r="O23" s="217">
        <v>1</v>
      </c>
    </row>
    <row r="24" spans="3:18" ht="14.25" customHeight="1" x14ac:dyDescent="0.3">
      <c r="C24" s="24">
        <v>1</v>
      </c>
      <c r="D24" s="24">
        <v>5100</v>
      </c>
      <c r="J24" s="220" t="s">
        <v>260</v>
      </c>
      <c r="K24" s="221" t="s">
        <v>277</v>
      </c>
      <c r="L24" s="184" t="s">
        <v>292</v>
      </c>
      <c r="M24" s="222">
        <v>25</v>
      </c>
      <c r="N24" s="223">
        <v>2</v>
      </c>
      <c r="O24" s="224">
        <v>1</v>
      </c>
    </row>
    <row r="25" spans="3:18" ht="14.25" customHeight="1" x14ac:dyDescent="0.3">
      <c r="C25" s="24">
        <v>2</v>
      </c>
      <c r="D25" s="24">
        <v>5100</v>
      </c>
      <c r="J25" s="220" t="s">
        <v>260</v>
      </c>
      <c r="K25" s="226" t="s">
        <v>277</v>
      </c>
      <c r="L25" s="227" t="s">
        <v>240</v>
      </c>
      <c r="M25" s="228">
        <v>25</v>
      </c>
      <c r="N25" s="229">
        <v>2</v>
      </c>
      <c r="O25" s="230">
        <v>1</v>
      </c>
    </row>
    <row r="26" spans="3:18" ht="14.25" customHeight="1" x14ac:dyDescent="0.3">
      <c r="C26" s="24">
        <v>3</v>
      </c>
      <c r="D26" s="24">
        <v>5100</v>
      </c>
      <c r="J26" s="220" t="s">
        <v>260</v>
      </c>
      <c r="K26" s="213" t="s">
        <v>262</v>
      </c>
      <c r="L26" s="214" t="s">
        <v>290</v>
      </c>
      <c r="M26" s="215">
        <v>20</v>
      </c>
      <c r="N26" s="216">
        <v>1.3</v>
      </c>
      <c r="O26" s="217">
        <v>2</v>
      </c>
      <c r="R26" s="10" t="s">
        <v>299</v>
      </c>
    </row>
    <row r="27" spans="3:18" ht="14.25" customHeight="1" x14ac:dyDescent="0.3">
      <c r="C27" s="24">
        <v>4</v>
      </c>
      <c r="D27" s="24">
        <v>5100</v>
      </c>
      <c r="J27" s="220" t="s">
        <v>260</v>
      </c>
      <c r="K27" s="221" t="s">
        <v>262</v>
      </c>
      <c r="L27" s="184" t="s">
        <v>292</v>
      </c>
      <c r="M27" s="222">
        <v>25</v>
      </c>
      <c r="N27" s="223">
        <v>1.3</v>
      </c>
      <c r="O27" s="224">
        <v>2</v>
      </c>
      <c r="R27" s="10" t="s">
        <v>300</v>
      </c>
    </row>
    <row r="28" spans="3:18" ht="14.25" customHeight="1" x14ac:dyDescent="0.3">
      <c r="C28" s="24">
        <v>5</v>
      </c>
      <c r="D28" s="24">
        <v>5100</v>
      </c>
      <c r="J28" s="220" t="s">
        <v>260</v>
      </c>
      <c r="K28" s="226" t="s">
        <v>262</v>
      </c>
      <c r="L28" s="227" t="s">
        <v>240</v>
      </c>
      <c r="M28" s="228">
        <v>30</v>
      </c>
      <c r="N28" s="229">
        <v>1.3</v>
      </c>
      <c r="O28" s="230">
        <v>2</v>
      </c>
    </row>
    <row r="29" spans="3:18" ht="14.25" customHeight="1" x14ac:dyDescent="0.3">
      <c r="C29" s="24">
        <v>6</v>
      </c>
      <c r="D29" s="24">
        <v>6100</v>
      </c>
      <c r="J29" s="232" t="s">
        <v>260</v>
      </c>
      <c r="K29" s="233" t="s">
        <v>281</v>
      </c>
      <c r="L29" s="234"/>
      <c r="M29" s="235">
        <v>30</v>
      </c>
      <c r="N29" s="236">
        <v>1.4</v>
      </c>
      <c r="O29" s="237">
        <v>3</v>
      </c>
    </row>
    <row r="30" spans="3:18" ht="14.25" customHeight="1" x14ac:dyDescent="0.3">
      <c r="C30" s="24">
        <v>7</v>
      </c>
      <c r="D30" s="24">
        <v>6100</v>
      </c>
      <c r="J30" s="238" t="s">
        <v>291</v>
      </c>
      <c r="K30" s="211" t="s">
        <v>277</v>
      </c>
      <c r="L30" s="239" t="s">
        <v>290</v>
      </c>
      <c r="M30" s="171">
        <v>20</v>
      </c>
      <c r="N30" s="240">
        <v>2</v>
      </c>
      <c r="O30" s="241">
        <v>1</v>
      </c>
    </row>
    <row r="31" spans="3:18" ht="14.25" customHeight="1" x14ac:dyDescent="0.3">
      <c r="C31" s="24">
        <v>8</v>
      </c>
      <c r="D31" s="24">
        <v>6100</v>
      </c>
      <c r="J31" s="242" t="s">
        <v>291</v>
      </c>
      <c r="K31" s="219" t="s">
        <v>277</v>
      </c>
      <c r="L31" s="8" t="s">
        <v>292</v>
      </c>
      <c r="M31" s="24">
        <v>20</v>
      </c>
      <c r="N31" s="181">
        <v>2</v>
      </c>
      <c r="O31" s="243">
        <v>1</v>
      </c>
    </row>
    <row r="32" spans="3:18" ht="14.25" customHeight="1" x14ac:dyDescent="0.3">
      <c r="C32" s="24">
        <v>9</v>
      </c>
      <c r="D32" s="24">
        <v>6100</v>
      </c>
      <c r="J32" s="242" t="s">
        <v>291</v>
      </c>
      <c r="K32" s="225" t="s">
        <v>277</v>
      </c>
      <c r="L32" s="50" t="s">
        <v>240</v>
      </c>
      <c r="M32" s="173">
        <v>20</v>
      </c>
      <c r="N32" s="244">
        <v>2</v>
      </c>
      <c r="O32" s="245">
        <v>1</v>
      </c>
    </row>
    <row r="33" spans="3:15" ht="14.25" customHeight="1" x14ac:dyDescent="0.3">
      <c r="C33" s="24">
        <v>10</v>
      </c>
      <c r="D33" s="24">
        <v>6100</v>
      </c>
      <c r="J33" s="242" t="s">
        <v>291</v>
      </c>
      <c r="K33" s="211" t="s">
        <v>262</v>
      </c>
      <c r="L33" s="239" t="s">
        <v>290</v>
      </c>
      <c r="M33" s="171">
        <v>20</v>
      </c>
      <c r="N33" s="240">
        <v>1.3</v>
      </c>
      <c r="O33" s="241">
        <v>1</v>
      </c>
    </row>
    <row r="34" spans="3:15" ht="14.25" customHeight="1" x14ac:dyDescent="0.3">
      <c r="C34" s="24">
        <v>11</v>
      </c>
      <c r="D34" s="24">
        <v>7100</v>
      </c>
      <c r="J34" s="242" t="s">
        <v>291</v>
      </c>
      <c r="K34" s="219" t="s">
        <v>262</v>
      </c>
      <c r="L34" s="8" t="s">
        <v>292</v>
      </c>
      <c r="M34" s="24">
        <v>25</v>
      </c>
      <c r="N34" s="181">
        <v>1.3</v>
      </c>
      <c r="O34" s="243">
        <v>1</v>
      </c>
    </row>
    <row r="35" spans="3:15" ht="14.25" customHeight="1" x14ac:dyDescent="0.3">
      <c r="C35" s="24">
        <v>12</v>
      </c>
      <c r="D35" s="24">
        <v>7100</v>
      </c>
      <c r="J35" s="242" t="s">
        <v>291</v>
      </c>
      <c r="K35" s="225" t="s">
        <v>262</v>
      </c>
      <c r="L35" s="50" t="s">
        <v>240</v>
      </c>
      <c r="M35" s="173">
        <v>25</v>
      </c>
      <c r="N35" s="244">
        <v>1.3</v>
      </c>
      <c r="O35" s="245">
        <v>1</v>
      </c>
    </row>
    <row r="36" spans="3:15" ht="14.25" customHeight="1" x14ac:dyDescent="0.3">
      <c r="C36" s="24">
        <v>13</v>
      </c>
      <c r="D36" s="24">
        <v>7100</v>
      </c>
      <c r="J36" s="246" t="s">
        <v>291</v>
      </c>
      <c r="K36" s="247" t="s">
        <v>281</v>
      </c>
      <c r="L36" s="248"/>
      <c r="M36" s="249">
        <v>25</v>
      </c>
      <c r="N36" s="250">
        <v>1.4</v>
      </c>
      <c r="O36" s="251">
        <v>2</v>
      </c>
    </row>
    <row r="37" spans="3:15" ht="14.25" customHeight="1" x14ac:dyDescent="0.3">
      <c r="C37" s="24">
        <v>14</v>
      </c>
      <c r="D37" s="24">
        <v>7100</v>
      </c>
    </row>
    <row r="38" spans="3:15" ht="14.25" customHeight="1" x14ac:dyDescent="0.3">
      <c r="C38" s="24">
        <v>15</v>
      </c>
      <c r="D38" s="24">
        <v>7100</v>
      </c>
    </row>
    <row r="39" spans="3:15" ht="14.25" customHeight="1" x14ac:dyDescent="0.3">
      <c r="C39" s="24">
        <v>16</v>
      </c>
      <c r="D39" s="24">
        <v>8300</v>
      </c>
    </row>
    <row r="40" spans="3:15" ht="14.25" customHeight="1" x14ac:dyDescent="0.3">
      <c r="C40" s="24">
        <v>17</v>
      </c>
      <c r="D40" s="24">
        <v>8300</v>
      </c>
    </row>
    <row r="41" spans="3:15" ht="14.25" customHeight="1" x14ac:dyDescent="0.3">
      <c r="C41" s="24">
        <v>18</v>
      </c>
      <c r="D41" s="24">
        <v>8300</v>
      </c>
    </row>
    <row r="42" spans="3:15" ht="14.25" customHeight="1" x14ac:dyDescent="0.3">
      <c r="C42" s="24">
        <v>19</v>
      </c>
      <c r="D42" s="24">
        <v>8300</v>
      </c>
    </row>
    <row r="43" spans="3:15" ht="14.25" customHeight="1" x14ac:dyDescent="0.3">
      <c r="C43" s="24">
        <v>20</v>
      </c>
      <c r="D43" s="24">
        <v>8300</v>
      </c>
    </row>
    <row r="44" spans="3:15" ht="14.25" customHeight="1" x14ac:dyDescent="0.3">
      <c r="C44" s="24">
        <v>21</v>
      </c>
      <c r="D44" s="24">
        <v>9350</v>
      </c>
    </row>
    <row r="45" spans="3:15" ht="14.25" customHeight="1" x14ac:dyDescent="0.3">
      <c r="C45" s="24">
        <v>22</v>
      </c>
      <c r="D45" s="24">
        <v>9350</v>
      </c>
    </row>
    <row r="46" spans="3:15" ht="14.25" customHeight="1" x14ac:dyDescent="0.3">
      <c r="C46" s="24">
        <v>23</v>
      </c>
      <c r="D46" s="24">
        <v>9350</v>
      </c>
    </row>
    <row r="47" spans="3:15" ht="14.25" customHeight="1" x14ac:dyDescent="0.3">
      <c r="C47" s="24">
        <v>24</v>
      </c>
      <c r="D47" s="24">
        <v>9350</v>
      </c>
    </row>
    <row r="48" spans="3:15" ht="14.25" customHeight="1" x14ac:dyDescent="0.3">
      <c r="C48" s="24">
        <v>25</v>
      </c>
      <c r="D48" s="24">
        <v>9350</v>
      </c>
    </row>
    <row r="49" spans="3:4" ht="14.25" customHeight="1" x14ac:dyDescent="0.3">
      <c r="C49" s="24">
        <v>26</v>
      </c>
      <c r="D49" s="24" t="s">
        <v>75</v>
      </c>
    </row>
    <row r="50" spans="3:4" ht="14.25" customHeight="1" x14ac:dyDescent="0.3">
      <c r="C50" s="24">
        <v>27</v>
      </c>
      <c r="D50" s="24" t="s">
        <v>75</v>
      </c>
    </row>
    <row r="51" spans="3:4" ht="14.25" customHeight="1" x14ac:dyDescent="0.3">
      <c r="C51" s="24">
        <v>28</v>
      </c>
      <c r="D51" s="24" t="s">
        <v>75</v>
      </c>
    </row>
    <row r="52" spans="3:4" ht="14.25" customHeight="1" x14ac:dyDescent="0.3">
      <c r="C52" s="24">
        <v>29</v>
      </c>
      <c r="D52" s="24" t="s">
        <v>75</v>
      </c>
    </row>
    <row r="53" spans="3:4" ht="14.25" customHeight="1" x14ac:dyDescent="0.3">
      <c r="C53" s="24">
        <v>30</v>
      </c>
      <c r="D53" s="24" t="s">
        <v>75</v>
      </c>
    </row>
    <row r="54" spans="3:4" ht="14.25" customHeight="1" x14ac:dyDescent="0.3">
      <c r="C54" s="24">
        <v>31</v>
      </c>
      <c r="D54" s="24" t="s">
        <v>75</v>
      </c>
    </row>
    <row r="55" spans="3:4" ht="14.25" customHeight="1" x14ac:dyDescent="0.3">
      <c r="C55" s="24">
        <v>32</v>
      </c>
      <c r="D55" s="24" t="s">
        <v>75</v>
      </c>
    </row>
    <row r="56" spans="3:4" ht="14.25" customHeight="1" x14ac:dyDescent="0.3">
      <c r="C56" s="24">
        <v>33</v>
      </c>
      <c r="D56" s="24" t="s">
        <v>75</v>
      </c>
    </row>
    <row r="57" spans="3:4" ht="14.25" customHeight="1" x14ac:dyDescent="0.3">
      <c r="C57" s="24">
        <v>34</v>
      </c>
      <c r="D57" s="24" t="s">
        <v>75</v>
      </c>
    </row>
    <row r="58" spans="3:4" ht="14.25" customHeight="1" x14ac:dyDescent="0.3">
      <c r="C58" s="24">
        <v>35</v>
      </c>
      <c r="D58" s="24" t="s">
        <v>75</v>
      </c>
    </row>
    <row r="59" spans="3:4" ht="14.25" customHeight="1" x14ac:dyDescent="0.3">
      <c r="C59" s="24">
        <v>36</v>
      </c>
      <c r="D59" s="24" t="s">
        <v>75</v>
      </c>
    </row>
    <row r="60" spans="3:4" ht="14.25" customHeight="1" x14ac:dyDescent="0.3">
      <c r="C60" s="24">
        <v>37</v>
      </c>
      <c r="D60" s="24" t="s">
        <v>75</v>
      </c>
    </row>
    <row r="61" spans="3:4" ht="14.25" customHeight="1" x14ac:dyDescent="0.3">
      <c r="C61" s="24">
        <v>38</v>
      </c>
      <c r="D61" s="24" t="s">
        <v>75</v>
      </c>
    </row>
    <row r="62" spans="3:4" ht="14.25" customHeight="1" x14ac:dyDescent="0.3">
      <c r="C62" s="24">
        <v>39</v>
      </c>
      <c r="D62" s="24" t="s">
        <v>75</v>
      </c>
    </row>
    <row r="63" spans="3:4" ht="14.25" customHeight="1" x14ac:dyDescent="0.3">
      <c r="C63" s="24">
        <v>40</v>
      </c>
      <c r="D63" s="24" t="s">
        <v>75</v>
      </c>
    </row>
    <row r="64" spans="3:4" ht="14.25" customHeight="1" x14ac:dyDescent="0.3">
      <c r="C64" s="24">
        <v>41</v>
      </c>
      <c r="D64" s="24" t="s">
        <v>75</v>
      </c>
    </row>
    <row r="65" spans="3:4" ht="14.25" customHeight="1" x14ac:dyDescent="0.3">
      <c r="C65" s="24">
        <v>42</v>
      </c>
      <c r="D65" s="24" t="s">
        <v>75</v>
      </c>
    </row>
    <row r="66" spans="3:4" ht="14.25" customHeight="1" x14ac:dyDescent="0.3">
      <c r="C66" s="24">
        <v>43</v>
      </c>
      <c r="D66" s="24" t="s">
        <v>75</v>
      </c>
    </row>
    <row r="67" spans="3:4" ht="14.25" customHeight="1" x14ac:dyDescent="0.3">
      <c r="C67" s="24">
        <v>44</v>
      </c>
      <c r="D67" s="24" t="s">
        <v>75</v>
      </c>
    </row>
    <row r="68" spans="3:4" ht="14.25" customHeight="1" x14ac:dyDescent="0.3">
      <c r="C68" s="24">
        <v>45</v>
      </c>
      <c r="D68" s="24" t="s">
        <v>75</v>
      </c>
    </row>
    <row r="69" spans="3:4" ht="14.25" customHeight="1" x14ac:dyDescent="0.3">
      <c r="C69" s="24">
        <v>46</v>
      </c>
      <c r="D69" s="24" t="s">
        <v>75</v>
      </c>
    </row>
    <row r="70" spans="3:4" ht="14.25" customHeight="1" x14ac:dyDescent="0.3">
      <c r="C70" s="24">
        <v>47</v>
      </c>
      <c r="D70" s="24" t="s">
        <v>75</v>
      </c>
    </row>
    <row r="71" spans="3:4" ht="14.25" customHeight="1" x14ac:dyDescent="0.3">
      <c r="C71" s="24">
        <v>48</v>
      </c>
      <c r="D71" s="24" t="s">
        <v>75</v>
      </c>
    </row>
    <row r="72" spans="3:4" ht="14.25" customHeight="1" x14ac:dyDescent="0.3">
      <c r="C72" s="24">
        <v>49</v>
      </c>
      <c r="D72" s="24" t="s">
        <v>75</v>
      </c>
    </row>
    <row r="73" spans="3:4" ht="14.25" customHeight="1" x14ac:dyDescent="0.3">
      <c r="C73" s="24">
        <v>50</v>
      </c>
      <c r="D73" s="24" t="s">
        <v>75</v>
      </c>
    </row>
    <row r="74" spans="3:4" ht="14.25" customHeight="1" x14ac:dyDescent="0.3">
      <c r="C74" s="24">
        <v>51</v>
      </c>
      <c r="D74" s="24" t="s">
        <v>75</v>
      </c>
    </row>
    <row r="75" spans="3:4" ht="14.25" customHeight="1" x14ac:dyDescent="0.3">
      <c r="C75" s="24">
        <v>52</v>
      </c>
      <c r="D75" s="24" t="s">
        <v>75</v>
      </c>
    </row>
    <row r="76" spans="3:4" ht="14.25" customHeight="1" x14ac:dyDescent="0.3">
      <c r="C76" s="24">
        <v>53</v>
      </c>
      <c r="D76" s="24" t="s">
        <v>75</v>
      </c>
    </row>
    <row r="77" spans="3:4" ht="14.25" customHeight="1" x14ac:dyDescent="0.3">
      <c r="C77" s="24">
        <v>54</v>
      </c>
      <c r="D77" s="24" t="s">
        <v>75</v>
      </c>
    </row>
    <row r="78" spans="3:4" ht="14.25" customHeight="1" x14ac:dyDescent="0.3">
      <c r="C78" s="24">
        <v>55</v>
      </c>
      <c r="D78" s="24" t="s">
        <v>75</v>
      </c>
    </row>
    <row r="79" spans="3:4" ht="14.25" customHeight="1" x14ac:dyDescent="0.3"/>
    <row r="80" spans="3:4" ht="14.25" customHeight="1" x14ac:dyDescent="0.3"/>
    <row r="81" spans="3:4" ht="14.25" customHeight="1" x14ac:dyDescent="0.3">
      <c r="C81" s="46" t="s">
        <v>298</v>
      </c>
      <c r="D81" s="46" t="s">
        <v>251</v>
      </c>
    </row>
    <row r="82" spans="3:4" ht="14.25" customHeight="1" x14ac:dyDescent="0.3">
      <c r="C82" s="24">
        <v>1</v>
      </c>
      <c r="D82" s="24">
        <v>3200</v>
      </c>
    </row>
    <row r="83" spans="3:4" ht="14.25" customHeight="1" x14ac:dyDescent="0.3">
      <c r="C83" s="24">
        <v>2</v>
      </c>
      <c r="D83" s="24">
        <v>3200</v>
      </c>
    </row>
    <row r="84" spans="3:4" ht="14.25" customHeight="1" x14ac:dyDescent="0.3">
      <c r="C84" s="24">
        <v>3</v>
      </c>
      <c r="D84" s="24">
        <v>3200</v>
      </c>
    </row>
    <row r="85" spans="3:4" ht="14.25" customHeight="1" x14ac:dyDescent="0.3">
      <c r="C85" s="24">
        <v>4</v>
      </c>
      <c r="D85" s="24">
        <v>3200</v>
      </c>
    </row>
    <row r="86" spans="3:4" ht="14.25" customHeight="1" x14ac:dyDescent="0.3">
      <c r="C86" s="24">
        <v>5</v>
      </c>
      <c r="D86" s="24">
        <v>3200</v>
      </c>
    </row>
    <row r="87" spans="3:4" ht="14.25" customHeight="1" x14ac:dyDescent="0.3">
      <c r="C87" s="24">
        <v>6</v>
      </c>
      <c r="D87" s="24">
        <v>3900</v>
      </c>
    </row>
    <row r="88" spans="3:4" ht="14.25" customHeight="1" x14ac:dyDescent="0.3">
      <c r="C88" s="24">
        <v>7</v>
      </c>
      <c r="D88" s="24">
        <v>3900</v>
      </c>
    </row>
    <row r="89" spans="3:4" ht="14.25" customHeight="1" x14ac:dyDescent="0.3">
      <c r="C89" s="24">
        <v>8</v>
      </c>
      <c r="D89" s="24">
        <v>3900</v>
      </c>
    </row>
    <row r="90" spans="3:4" ht="14.25" customHeight="1" x14ac:dyDescent="0.3">
      <c r="C90" s="24">
        <v>9</v>
      </c>
      <c r="D90" s="24">
        <v>3900</v>
      </c>
    </row>
    <row r="91" spans="3:4" ht="14.25" customHeight="1" x14ac:dyDescent="0.3">
      <c r="C91" s="24">
        <v>10</v>
      </c>
      <c r="D91" s="24">
        <v>3900</v>
      </c>
    </row>
    <row r="92" spans="3:4" ht="14.25" customHeight="1" x14ac:dyDescent="0.3">
      <c r="C92" s="24">
        <v>11</v>
      </c>
      <c r="D92" s="24">
        <v>4400</v>
      </c>
    </row>
    <row r="93" spans="3:4" ht="14.25" customHeight="1" x14ac:dyDescent="0.3">
      <c r="C93" s="24">
        <v>12</v>
      </c>
      <c r="D93" s="24">
        <v>4400</v>
      </c>
    </row>
    <row r="94" spans="3:4" ht="14.25" customHeight="1" x14ac:dyDescent="0.3">
      <c r="C94" s="24">
        <v>13</v>
      </c>
      <c r="D94" s="24">
        <v>4400</v>
      </c>
    </row>
    <row r="95" spans="3:4" ht="14.25" customHeight="1" x14ac:dyDescent="0.3">
      <c r="C95" s="24">
        <v>14</v>
      </c>
      <c r="D95" s="24">
        <v>4400</v>
      </c>
    </row>
    <row r="96" spans="3:4" ht="14.25" customHeight="1" x14ac:dyDescent="0.3">
      <c r="C96" s="24">
        <v>15</v>
      </c>
      <c r="D96" s="24">
        <v>4400</v>
      </c>
    </row>
    <row r="97" spans="3:4" ht="14.25" customHeight="1" x14ac:dyDescent="0.3">
      <c r="C97" s="24">
        <v>16</v>
      </c>
      <c r="D97" s="24">
        <v>5000</v>
      </c>
    </row>
    <row r="98" spans="3:4" ht="14.25" customHeight="1" x14ac:dyDescent="0.3">
      <c r="C98" s="24">
        <v>17</v>
      </c>
      <c r="D98" s="24">
        <v>5000</v>
      </c>
    </row>
    <row r="99" spans="3:4" ht="14.25" customHeight="1" x14ac:dyDescent="0.3">
      <c r="C99" s="24">
        <v>18</v>
      </c>
      <c r="D99" s="24">
        <v>5000</v>
      </c>
    </row>
    <row r="100" spans="3:4" ht="14.25" customHeight="1" x14ac:dyDescent="0.3">
      <c r="C100" s="24">
        <v>19</v>
      </c>
      <c r="D100" s="24">
        <v>5000</v>
      </c>
    </row>
    <row r="101" spans="3:4" ht="14.25" customHeight="1" x14ac:dyDescent="0.3">
      <c r="C101" s="24">
        <v>20</v>
      </c>
      <c r="D101" s="24">
        <v>5000</v>
      </c>
    </row>
    <row r="102" spans="3:4" ht="14.25" customHeight="1" x14ac:dyDescent="0.3">
      <c r="C102" s="24">
        <v>21</v>
      </c>
      <c r="D102" s="24">
        <v>5550</v>
      </c>
    </row>
    <row r="103" spans="3:4" ht="14.25" customHeight="1" x14ac:dyDescent="0.3">
      <c r="C103" s="24">
        <v>22</v>
      </c>
      <c r="D103" s="24">
        <v>5550</v>
      </c>
    </row>
    <row r="104" spans="3:4" ht="14.25" customHeight="1" x14ac:dyDescent="0.3">
      <c r="C104" s="24">
        <v>23</v>
      </c>
      <c r="D104" s="24">
        <v>5550</v>
      </c>
    </row>
    <row r="105" spans="3:4" ht="14.25" customHeight="1" x14ac:dyDescent="0.3">
      <c r="C105" s="24">
        <v>24</v>
      </c>
      <c r="D105" s="24">
        <v>5550</v>
      </c>
    </row>
    <row r="106" spans="3:4" ht="14.25" customHeight="1" x14ac:dyDescent="0.3">
      <c r="C106" s="24">
        <v>25</v>
      </c>
      <c r="D106" s="24">
        <v>5550</v>
      </c>
    </row>
    <row r="107" spans="3:4" ht="14.25" customHeight="1" x14ac:dyDescent="0.3">
      <c r="C107" s="24">
        <v>26</v>
      </c>
      <c r="D107" s="24" t="s">
        <v>75</v>
      </c>
    </row>
    <row r="108" spans="3:4" ht="14.25" customHeight="1" x14ac:dyDescent="0.3">
      <c r="C108" s="24">
        <v>27</v>
      </c>
      <c r="D108" s="24" t="s">
        <v>75</v>
      </c>
    </row>
    <row r="109" spans="3:4" ht="14.25" customHeight="1" x14ac:dyDescent="0.3">
      <c r="C109" s="24">
        <v>28</v>
      </c>
      <c r="D109" s="24" t="s">
        <v>75</v>
      </c>
    </row>
    <row r="110" spans="3:4" ht="14.25" customHeight="1" x14ac:dyDescent="0.3">
      <c r="C110" s="24">
        <v>29</v>
      </c>
      <c r="D110" s="24" t="s">
        <v>75</v>
      </c>
    </row>
    <row r="111" spans="3:4" ht="14.25" customHeight="1" x14ac:dyDescent="0.3">
      <c r="C111" s="24">
        <v>30</v>
      </c>
      <c r="D111" s="24" t="s">
        <v>75</v>
      </c>
    </row>
    <row r="112" spans="3:4" ht="14.25" customHeight="1" x14ac:dyDescent="0.3">
      <c r="C112" s="24">
        <v>31</v>
      </c>
      <c r="D112" s="24" t="s">
        <v>75</v>
      </c>
    </row>
    <row r="113" spans="3:4" ht="14.25" customHeight="1" x14ac:dyDescent="0.3">
      <c r="C113" s="24">
        <v>32</v>
      </c>
      <c r="D113" s="24" t="s">
        <v>75</v>
      </c>
    </row>
    <row r="114" spans="3:4" ht="14.25" customHeight="1" x14ac:dyDescent="0.3">
      <c r="C114" s="24">
        <v>33</v>
      </c>
      <c r="D114" s="24" t="s">
        <v>75</v>
      </c>
    </row>
    <row r="115" spans="3:4" ht="14.25" customHeight="1" x14ac:dyDescent="0.3">
      <c r="C115" s="24">
        <v>34</v>
      </c>
      <c r="D115" s="24" t="s">
        <v>75</v>
      </c>
    </row>
    <row r="116" spans="3:4" ht="14.25" customHeight="1" x14ac:dyDescent="0.3">
      <c r="C116" s="24">
        <v>35</v>
      </c>
      <c r="D116" s="24" t="s">
        <v>75</v>
      </c>
    </row>
    <row r="117" spans="3:4" ht="14.25" customHeight="1" x14ac:dyDescent="0.3">
      <c r="C117" s="24">
        <v>36</v>
      </c>
      <c r="D117" s="24" t="s">
        <v>75</v>
      </c>
    </row>
    <row r="118" spans="3:4" ht="14.25" customHeight="1" x14ac:dyDescent="0.3">
      <c r="C118" s="24">
        <v>37</v>
      </c>
      <c r="D118" s="24" t="s">
        <v>75</v>
      </c>
    </row>
    <row r="119" spans="3:4" ht="14.25" customHeight="1" x14ac:dyDescent="0.3">
      <c r="C119" s="24">
        <v>38</v>
      </c>
      <c r="D119" s="24" t="s">
        <v>75</v>
      </c>
    </row>
    <row r="120" spans="3:4" ht="14.25" customHeight="1" x14ac:dyDescent="0.3">
      <c r="C120" s="24">
        <v>39</v>
      </c>
      <c r="D120" s="24" t="s">
        <v>75</v>
      </c>
    </row>
    <row r="121" spans="3:4" ht="14.25" customHeight="1" x14ac:dyDescent="0.3">
      <c r="C121" s="24">
        <v>40</v>
      </c>
      <c r="D121" s="24" t="s">
        <v>75</v>
      </c>
    </row>
    <row r="122" spans="3:4" ht="14.25" customHeight="1" x14ac:dyDescent="0.3">
      <c r="C122" s="24">
        <v>41</v>
      </c>
      <c r="D122" s="24" t="s">
        <v>75</v>
      </c>
    </row>
    <row r="123" spans="3:4" ht="14.25" customHeight="1" x14ac:dyDescent="0.3">
      <c r="C123" s="24">
        <v>42</v>
      </c>
      <c r="D123" s="24" t="s">
        <v>75</v>
      </c>
    </row>
    <row r="124" spans="3:4" ht="14.25" customHeight="1" x14ac:dyDescent="0.3">
      <c r="C124" s="24">
        <v>43</v>
      </c>
      <c r="D124" s="24" t="s">
        <v>75</v>
      </c>
    </row>
    <row r="125" spans="3:4" ht="14.25" customHeight="1" x14ac:dyDescent="0.3">
      <c r="C125" s="24">
        <v>44</v>
      </c>
      <c r="D125" s="24" t="s">
        <v>75</v>
      </c>
    </row>
    <row r="126" spans="3:4" ht="14.25" customHeight="1" x14ac:dyDescent="0.3">
      <c r="C126" s="24">
        <v>45</v>
      </c>
      <c r="D126" s="24" t="s">
        <v>75</v>
      </c>
    </row>
    <row r="127" spans="3:4" ht="14.25" customHeight="1" x14ac:dyDescent="0.3">
      <c r="C127" s="24">
        <v>46</v>
      </c>
      <c r="D127" s="24" t="s">
        <v>75</v>
      </c>
    </row>
    <row r="128" spans="3:4" ht="14.25" customHeight="1" x14ac:dyDescent="0.3">
      <c r="C128" s="24">
        <v>47</v>
      </c>
      <c r="D128" s="24" t="s">
        <v>75</v>
      </c>
    </row>
    <row r="129" spans="3:4" ht="14.25" customHeight="1" x14ac:dyDescent="0.3">
      <c r="C129" s="24">
        <v>48</v>
      </c>
      <c r="D129" s="24" t="s">
        <v>75</v>
      </c>
    </row>
    <row r="130" spans="3:4" ht="14.25" customHeight="1" x14ac:dyDescent="0.3">
      <c r="C130" s="24">
        <v>49</v>
      </c>
      <c r="D130" s="24" t="s">
        <v>75</v>
      </c>
    </row>
    <row r="131" spans="3:4" ht="14.25" customHeight="1" x14ac:dyDescent="0.3">
      <c r="C131" s="24">
        <v>50</v>
      </c>
      <c r="D131" s="24" t="s">
        <v>75</v>
      </c>
    </row>
    <row r="132" spans="3:4" ht="14.25" customHeight="1" x14ac:dyDescent="0.3">
      <c r="C132" s="24">
        <v>51</v>
      </c>
      <c r="D132" s="24" t="s">
        <v>75</v>
      </c>
    </row>
    <row r="133" spans="3:4" ht="14.25" customHeight="1" x14ac:dyDescent="0.3">
      <c r="C133" s="24">
        <v>52</v>
      </c>
      <c r="D133" s="24" t="s">
        <v>75</v>
      </c>
    </row>
    <row r="134" spans="3:4" ht="14.25" customHeight="1" x14ac:dyDescent="0.3">
      <c r="C134" s="24">
        <v>53</v>
      </c>
      <c r="D134" s="24" t="s">
        <v>75</v>
      </c>
    </row>
    <row r="135" spans="3:4" ht="14.25" customHeight="1" x14ac:dyDescent="0.3">
      <c r="C135" s="24">
        <v>54</v>
      </c>
      <c r="D135" s="24" t="s">
        <v>75</v>
      </c>
    </row>
    <row r="136" spans="3:4" ht="14.25" customHeight="1" x14ac:dyDescent="0.3">
      <c r="C136" s="24">
        <v>55</v>
      </c>
      <c r="D136" s="24" t="s">
        <v>75</v>
      </c>
    </row>
    <row r="137" spans="3:4" ht="14.25" customHeight="1" x14ac:dyDescent="0.3"/>
    <row r="138" spans="3:4" ht="14.25" customHeight="1" x14ac:dyDescent="0.3"/>
    <row r="139" spans="3:4" ht="14.25" customHeight="1" x14ac:dyDescent="0.3">
      <c r="C139" s="46" t="s">
        <v>298</v>
      </c>
      <c r="D139" s="46" t="s">
        <v>252</v>
      </c>
    </row>
    <row r="140" spans="3:4" ht="14.25" customHeight="1" x14ac:dyDescent="0.3">
      <c r="C140" s="24">
        <v>1</v>
      </c>
      <c r="D140" s="24">
        <v>2500</v>
      </c>
    </row>
    <row r="141" spans="3:4" ht="14.25" customHeight="1" x14ac:dyDescent="0.3">
      <c r="C141" s="24">
        <v>2</v>
      </c>
      <c r="D141" s="24">
        <v>2500</v>
      </c>
    </row>
    <row r="142" spans="3:4" ht="14.25" customHeight="1" x14ac:dyDescent="0.3">
      <c r="C142" s="24">
        <v>3</v>
      </c>
      <c r="D142" s="24">
        <v>2500</v>
      </c>
    </row>
    <row r="143" spans="3:4" ht="14.25" customHeight="1" x14ac:dyDescent="0.3">
      <c r="C143" s="24">
        <v>4</v>
      </c>
      <c r="D143" s="24">
        <v>2500</v>
      </c>
    </row>
    <row r="144" spans="3:4" ht="14.25" customHeight="1" x14ac:dyDescent="0.3">
      <c r="C144" s="24">
        <v>5</v>
      </c>
      <c r="D144" s="24">
        <v>2500</v>
      </c>
    </row>
    <row r="145" spans="3:4" ht="14.25" customHeight="1" x14ac:dyDescent="0.3">
      <c r="C145" s="24">
        <v>6</v>
      </c>
      <c r="D145" s="24">
        <v>3150</v>
      </c>
    </row>
    <row r="146" spans="3:4" ht="14.25" customHeight="1" x14ac:dyDescent="0.3">
      <c r="C146" s="24">
        <v>7</v>
      </c>
      <c r="D146" s="24">
        <v>3150</v>
      </c>
    </row>
    <row r="147" spans="3:4" ht="14.25" customHeight="1" x14ac:dyDescent="0.3">
      <c r="C147" s="24">
        <v>8</v>
      </c>
      <c r="D147" s="24">
        <v>3150</v>
      </c>
    </row>
    <row r="148" spans="3:4" ht="14.25" customHeight="1" x14ac:dyDescent="0.3">
      <c r="C148" s="24">
        <v>9</v>
      </c>
      <c r="D148" s="24">
        <v>3150</v>
      </c>
    </row>
    <row r="149" spans="3:4" ht="14.25" customHeight="1" x14ac:dyDescent="0.3">
      <c r="C149" s="24">
        <v>10</v>
      </c>
      <c r="D149" s="24">
        <v>3150</v>
      </c>
    </row>
    <row r="150" spans="3:4" ht="14.25" customHeight="1" x14ac:dyDescent="0.3">
      <c r="C150" s="24">
        <v>11</v>
      </c>
      <c r="D150" s="24">
        <v>3500</v>
      </c>
    </row>
    <row r="151" spans="3:4" ht="14.25" customHeight="1" x14ac:dyDescent="0.3">
      <c r="C151" s="24">
        <v>12</v>
      </c>
      <c r="D151" s="24">
        <v>3500</v>
      </c>
    </row>
    <row r="152" spans="3:4" ht="14.25" customHeight="1" x14ac:dyDescent="0.3">
      <c r="C152" s="24">
        <v>13</v>
      </c>
      <c r="D152" s="24">
        <v>3500</v>
      </c>
    </row>
    <row r="153" spans="3:4" ht="14.25" customHeight="1" x14ac:dyDescent="0.3">
      <c r="C153" s="24">
        <v>14</v>
      </c>
      <c r="D153" s="24">
        <v>3500</v>
      </c>
    </row>
    <row r="154" spans="3:4" ht="14.25" customHeight="1" x14ac:dyDescent="0.3">
      <c r="C154" s="24">
        <v>15</v>
      </c>
      <c r="D154" s="24">
        <v>3500</v>
      </c>
    </row>
    <row r="155" spans="3:4" ht="14.25" customHeight="1" x14ac:dyDescent="0.3">
      <c r="C155" s="24">
        <v>16</v>
      </c>
      <c r="D155" s="24">
        <v>3900</v>
      </c>
    </row>
    <row r="156" spans="3:4" ht="14.25" customHeight="1" x14ac:dyDescent="0.3">
      <c r="C156" s="24">
        <v>17</v>
      </c>
      <c r="D156" s="24">
        <v>3900</v>
      </c>
    </row>
    <row r="157" spans="3:4" ht="14.25" customHeight="1" x14ac:dyDescent="0.3">
      <c r="C157" s="24">
        <v>18</v>
      </c>
      <c r="D157" s="24">
        <v>3900</v>
      </c>
    </row>
    <row r="158" spans="3:4" ht="14.25" customHeight="1" x14ac:dyDescent="0.3">
      <c r="C158" s="24">
        <v>19</v>
      </c>
      <c r="D158" s="24">
        <v>3900</v>
      </c>
    </row>
    <row r="159" spans="3:4" ht="14.25" customHeight="1" x14ac:dyDescent="0.3">
      <c r="C159" s="24">
        <v>20</v>
      </c>
      <c r="D159" s="24">
        <v>3900</v>
      </c>
    </row>
    <row r="160" spans="3:4" ht="14.25" customHeight="1" x14ac:dyDescent="0.3">
      <c r="C160" s="24">
        <v>21</v>
      </c>
      <c r="D160" s="24">
        <v>4300</v>
      </c>
    </row>
    <row r="161" spans="3:4" ht="14.25" customHeight="1" x14ac:dyDescent="0.3">
      <c r="C161" s="24">
        <v>22</v>
      </c>
      <c r="D161" s="24">
        <v>4300</v>
      </c>
    </row>
    <row r="162" spans="3:4" ht="14.25" customHeight="1" x14ac:dyDescent="0.3">
      <c r="C162" s="24">
        <v>23</v>
      </c>
      <c r="D162" s="24">
        <v>4300</v>
      </c>
    </row>
    <row r="163" spans="3:4" ht="14.25" customHeight="1" x14ac:dyDescent="0.3">
      <c r="C163" s="24">
        <v>24</v>
      </c>
      <c r="D163" s="24">
        <v>4300</v>
      </c>
    </row>
    <row r="164" spans="3:4" ht="14.25" customHeight="1" x14ac:dyDescent="0.3">
      <c r="C164" s="24">
        <v>25</v>
      </c>
      <c r="D164" s="24">
        <v>4300</v>
      </c>
    </row>
    <row r="165" spans="3:4" ht="14.25" customHeight="1" x14ac:dyDescent="0.3">
      <c r="C165" s="24">
        <v>26</v>
      </c>
      <c r="D165" s="24">
        <v>4550</v>
      </c>
    </row>
    <row r="166" spans="3:4" ht="14.25" customHeight="1" x14ac:dyDescent="0.3">
      <c r="C166" s="24">
        <v>27</v>
      </c>
      <c r="D166" s="24">
        <v>4550</v>
      </c>
    </row>
    <row r="167" spans="3:4" ht="14.25" customHeight="1" x14ac:dyDescent="0.3">
      <c r="C167" s="24">
        <v>28</v>
      </c>
      <c r="D167" s="24">
        <v>4550</v>
      </c>
    </row>
    <row r="168" spans="3:4" ht="14.25" customHeight="1" x14ac:dyDescent="0.3">
      <c r="C168" s="24">
        <v>29</v>
      </c>
      <c r="D168" s="24">
        <v>4550</v>
      </c>
    </row>
    <row r="169" spans="3:4" ht="14.25" customHeight="1" x14ac:dyDescent="0.3">
      <c r="C169" s="24">
        <v>30</v>
      </c>
      <c r="D169" s="24">
        <v>4550</v>
      </c>
    </row>
    <row r="170" spans="3:4" ht="14.25" customHeight="1" x14ac:dyDescent="0.3">
      <c r="C170" s="24">
        <v>31</v>
      </c>
      <c r="D170" s="24">
        <v>6100</v>
      </c>
    </row>
    <row r="171" spans="3:4" ht="14.25" customHeight="1" x14ac:dyDescent="0.3">
      <c r="C171" s="24">
        <v>32</v>
      </c>
      <c r="D171" s="24">
        <v>6100</v>
      </c>
    </row>
    <row r="172" spans="3:4" ht="14.25" customHeight="1" x14ac:dyDescent="0.3">
      <c r="C172" s="24">
        <v>33</v>
      </c>
      <c r="D172" s="24">
        <v>6100</v>
      </c>
    </row>
    <row r="173" spans="3:4" ht="14.25" customHeight="1" x14ac:dyDescent="0.3">
      <c r="C173" s="24">
        <v>34</v>
      </c>
      <c r="D173" s="24">
        <v>6100</v>
      </c>
    </row>
    <row r="174" spans="3:4" ht="14.25" customHeight="1" x14ac:dyDescent="0.3">
      <c r="C174" s="24">
        <v>35</v>
      </c>
      <c r="D174" s="24">
        <v>6100</v>
      </c>
    </row>
    <row r="175" spans="3:4" ht="14.25" customHeight="1" x14ac:dyDescent="0.3">
      <c r="C175" s="24">
        <v>36</v>
      </c>
      <c r="D175" s="24">
        <v>6200</v>
      </c>
    </row>
    <row r="176" spans="3:4" ht="14.25" customHeight="1" x14ac:dyDescent="0.3">
      <c r="C176" s="24">
        <v>37</v>
      </c>
      <c r="D176" s="24">
        <v>6200</v>
      </c>
    </row>
    <row r="177" spans="3:4" ht="14.25" customHeight="1" x14ac:dyDescent="0.3">
      <c r="C177" s="24">
        <v>38</v>
      </c>
      <c r="D177" s="24">
        <v>6200</v>
      </c>
    </row>
    <row r="178" spans="3:4" ht="14.25" customHeight="1" x14ac:dyDescent="0.3">
      <c r="C178" s="24">
        <v>39</v>
      </c>
      <c r="D178" s="24">
        <v>6200</v>
      </c>
    </row>
    <row r="179" spans="3:4" ht="14.25" customHeight="1" x14ac:dyDescent="0.3">
      <c r="C179" s="24">
        <v>40</v>
      </c>
      <c r="D179" s="24">
        <v>6200</v>
      </c>
    </row>
    <row r="180" spans="3:4" ht="14.25" customHeight="1" x14ac:dyDescent="0.3">
      <c r="C180" s="24">
        <v>41</v>
      </c>
      <c r="D180" s="24">
        <v>6500</v>
      </c>
    </row>
    <row r="181" spans="3:4" ht="14.25" customHeight="1" x14ac:dyDescent="0.3">
      <c r="C181" s="24">
        <v>42</v>
      </c>
      <c r="D181" s="24">
        <v>6500</v>
      </c>
    </row>
    <row r="182" spans="3:4" ht="14.25" customHeight="1" x14ac:dyDescent="0.3">
      <c r="C182" s="24">
        <v>43</v>
      </c>
      <c r="D182" s="24">
        <v>6500</v>
      </c>
    </row>
    <row r="183" spans="3:4" ht="14.25" customHeight="1" x14ac:dyDescent="0.3">
      <c r="C183" s="24">
        <v>44</v>
      </c>
      <c r="D183" s="24">
        <v>6500</v>
      </c>
    </row>
    <row r="184" spans="3:4" ht="14.25" customHeight="1" x14ac:dyDescent="0.3">
      <c r="C184" s="24">
        <v>45</v>
      </c>
      <c r="D184" s="24">
        <v>6500</v>
      </c>
    </row>
    <row r="185" spans="3:4" ht="14.25" customHeight="1" x14ac:dyDescent="0.3">
      <c r="C185" s="24">
        <v>46</v>
      </c>
      <c r="D185" s="24">
        <v>7400</v>
      </c>
    </row>
    <row r="186" spans="3:4" ht="14.25" customHeight="1" x14ac:dyDescent="0.3">
      <c r="C186" s="24">
        <v>47</v>
      </c>
      <c r="D186" s="24">
        <v>7400</v>
      </c>
    </row>
    <row r="187" spans="3:4" ht="14.25" customHeight="1" x14ac:dyDescent="0.3">
      <c r="C187" s="24">
        <v>48</v>
      </c>
      <c r="D187" s="24">
        <v>7400</v>
      </c>
    </row>
    <row r="188" spans="3:4" ht="14.25" customHeight="1" x14ac:dyDescent="0.3">
      <c r="C188" s="24">
        <v>49</v>
      </c>
      <c r="D188" s="24">
        <v>7400</v>
      </c>
    </row>
    <row r="189" spans="3:4" ht="14.25" customHeight="1" x14ac:dyDescent="0.3">
      <c r="C189" s="24">
        <v>50</v>
      </c>
      <c r="D189" s="24">
        <v>7400</v>
      </c>
    </row>
    <row r="190" spans="3:4" ht="14.25" customHeight="1" x14ac:dyDescent="0.3">
      <c r="C190" s="24">
        <v>51</v>
      </c>
      <c r="D190" s="24">
        <v>7800</v>
      </c>
    </row>
    <row r="191" spans="3:4" ht="14.25" customHeight="1" x14ac:dyDescent="0.3">
      <c r="C191" s="24">
        <v>52</v>
      </c>
      <c r="D191" s="24">
        <v>7800</v>
      </c>
    </row>
    <row r="192" spans="3:4" ht="14.25" customHeight="1" x14ac:dyDescent="0.3">
      <c r="C192" s="24">
        <v>53</v>
      </c>
      <c r="D192" s="24">
        <v>7800</v>
      </c>
    </row>
    <row r="193" spans="3:4" ht="14.25" customHeight="1" x14ac:dyDescent="0.3">
      <c r="C193" s="24">
        <v>54</v>
      </c>
      <c r="D193" s="24">
        <v>7800</v>
      </c>
    </row>
    <row r="194" spans="3:4" ht="14.25" customHeight="1" x14ac:dyDescent="0.3">
      <c r="C194" s="24">
        <v>55</v>
      </c>
      <c r="D194" s="24">
        <v>7800</v>
      </c>
    </row>
    <row r="195" spans="3:4" ht="14.25" customHeight="1" x14ac:dyDescent="0.3"/>
    <row r="196" spans="3:4" ht="14.25" customHeight="1" x14ac:dyDescent="0.3"/>
    <row r="197" spans="3:4" ht="14.25" customHeight="1" x14ac:dyDescent="0.3">
      <c r="C197" s="252" t="s">
        <v>298</v>
      </c>
      <c r="D197" s="252" t="s">
        <v>253</v>
      </c>
    </row>
    <row r="198" spans="3:4" ht="14.25" customHeight="1" x14ac:dyDescent="0.3">
      <c r="C198" s="253">
        <v>1</v>
      </c>
      <c r="D198" s="253">
        <v>2200</v>
      </c>
    </row>
    <row r="199" spans="3:4" ht="14.25" customHeight="1" x14ac:dyDescent="0.3">
      <c r="C199" s="253">
        <v>2</v>
      </c>
      <c r="D199" s="253">
        <v>2200</v>
      </c>
    </row>
    <row r="200" spans="3:4" ht="14.25" customHeight="1" x14ac:dyDescent="0.3">
      <c r="C200" s="253">
        <v>3</v>
      </c>
      <c r="D200" s="253">
        <v>2200</v>
      </c>
    </row>
    <row r="201" spans="3:4" ht="14.25" customHeight="1" x14ac:dyDescent="0.3">
      <c r="C201" s="253">
        <v>4</v>
      </c>
      <c r="D201" s="253">
        <v>2200</v>
      </c>
    </row>
    <row r="202" spans="3:4" ht="14.25" customHeight="1" x14ac:dyDescent="0.3">
      <c r="C202" s="253">
        <v>5</v>
      </c>
      <c r="D202" s="253">
        <v>2200</v>
      </c>
    </row>
    <row r="203" spans="3:4" ht="14.25" customHeight="1" x14ac:dyDescent="0.3">
      <c r="C203" s="253">
        <v>6</v>
      </c>
      <c r="D203" s="253">
        <v>2800</v>
      </c>
    </row>
    <row r="204" spans="3:4" ht="14.25" customHeight="1" x14ac:dyDescent="0.3">
      <c r="C204" s="253">
        <v>7</v>
      </c>
      <c r="D204" s="253">
        <v>2800</v>
      </c>
    </row>
    <row r="205" spans="3:4" ht="14.25" customHeight="1" x14ac:dyDescent="0.3">
      <c r="C205" s="253">
        <v>8</v>
      </c>
      <c r="D205" s="253">
        <v>2800</v>
      </c>
    </row>
    <row r="206" spans="3:4" ht="14.25" customHeight="1" x14ac:dyDescent="0.3">
      <c r="C206" s="253">
        <v>9</v>
      </c>
      <c r="D206" s="253">
        <v>2800</v>
      </c>
    </row>
    <row r="207" spans="3:4" ht="14.25" customHeight="1" x14ac:dyDescent="0.3">
      <c r="C207" s="253">
        <v>10</v>
      </c>
      <c r="D207" s="253">
        <v>2800</v>
      </c>
    </row>
    <row r="208" spans="3:4" ht="14.25" customHeight="1" x14ac:dyDescent="0.3">
      <c r="C208" s="253">
        <v>11</v>
      </c>
      <c r="D208" s="253">
        <v>3050</v>
      </c>
    </row>
    <row r="209" spans="3:4" ht="14.25" customHeight="1" x14ac:dyDescent="0.3">
      <c r="C209" s="253">
        <v>12</v>
      </c>
      <c r="D209" s="253">
        <v>3050</v>
      </c>
    </row>
    <row r="210" spans="3:4" ht="14.25" customHeight="1" x14ac:dyDescent="0.3">
      <c r="C210" s="253">
        <v>13</v>
      </c>
      <c r="D210" s="253">
        <v>3050</v>
      </c>
    </row>
    <row r="211" spans="3:4" ht="14.25" customHeight="1" x14ac:dyDescent="0.3">
      <c r="C211" s="253">
        <v>14</v>
      </c>
      <c r="D211" s="253">
        <v>3050</v>
      </c>
    </row>
    <row r="212" spans="3:4" ht="14.25" customHeight="1" x14ac:dyDescent="0.3">
      <c r="C212" s="253">
        <v>15</v>
      </c>
      <c r="D212" s="253">
        <v>3050</v>
      </c>
    </row>
    <row r="213" spans="3:4" ht="14.25" customHeight="1" x14ac:dyDescent="0.3">
      <c r="C213" s="253">
        <v>16</v>
      </c>
      <c r="D213" s="253">
        <v>3400</v>
      </c>
    </row>
    <row r="214" spans="3:4" ht="14.25" customHeight="1" x14ac:dyDescent="0.3">
      <c r="C214" s="253">
        <v>17</v>
      </c>
      <c r="D214" s="253">
        <v>3400</v>
      </c>
    </row>
    <row r="215" spans="3:4" ht="14.25" customHeight="1" x14ac:dyDescent="0.3">
      <c r="C215" s="253">
        <v>18</v>
      </c>
      <c r="D215" s="253">
        <v>3400</v>
      </c>
    </row>
    <row r="216" spans="3:4" ht="14.25" customHeight="1" x14ac:dyDescent="0.3">
      <c r="C216" s="253">
        <v>19</v>
      </c>
      <c r="D216" s="253">
        <v>3400</v>
      </c>
    </row>
    <row r="217" spans="3:4" ht="14.25" customHeight="1" x14ac:dyDescent="0.3">
      <c r="C217" s="253">
        <v>20</v>
      </c>
      <c r="D217" s="253">
        <v>3400</v>
      </c>
    </row>
    <row r="218" spans="3:4" ht="14.25" customHeight="1" x14ac:dyDescent="0.3">
      <c r="C218" s="253">
        <v>21</v>
      </c>
      <c r="D218" s="253">
        <v>3700</v>
      </c>
    </row>
    <row r="219" spans="3:4" ht="14.25" customHeight="1" x14ac:dyDescent="0.3">
      <c r="C219" s="253">
        <v>22</v>
      </c>
      <c r="D219" s="253">
        <v>3700</v>
      </c>
    </row>
    <row r="220" spans="3:4" ht="14.25" customHeight="1" x14ac:dyDescent="0.3">
      <c r="C220" s="253">
        <v>23</v>
      </c>
      <c r="D220" s="253">
        <v>3700</v>
      </c>
    </row>
    <row r="221" spans="3:4" ht="14.25" customHeight="1" x14ac:dyDescent="0.3">
      <c r="C221" s="253">
        <v>24</v>
      </c>
      <c r="D221" s="253">
        <v>3700</v>
      </c>
    </row>
    <row r="222" spans="3:4" ht="14.25" customHeight="1" x14ac:dyDescent="0.3">
      <c r="C222" s="253">
        <v>25</v>
      </c>
      <c r="D222" s="253">
        <v>3700</v>
      </c>
    </row>
    <row r="223" spans="3:4" ht="14.25" customHeight="1" x14ac:dyDescent="0.3">
      <c r="C223" s="253">
        <v>26</v>
      </c>
      <c r="D223" s="253">
        <v>3900</v>
      </c>
    </row>
    <row r="224" spans="3:4" ht="14.25" customHeight="1" x14ac:dyDescent="0.3">
      <c r="C224" s="253">
        <v>27</v>
      </c>
      <c r="D224" s="253">
        <v>3900</v>
      </c>
    </row>
    <row r="225" spans="3:4" ht="14.25" customHeight="1" x14ac:dyDescent="0.3">
      <c r="C225" s="253">
        <v>28</v>
      </c>
      <c r="D225" s="253">
        <v>3900</v>
      </c>
    </row>
    <row r="226" spans="3:4" ht="14.25" customHeight="1" x14ac:dyDescent="0.3">
      <c r="C226" s="253">
        <v>29</v>
      </c>
      <c r="D226" s="253">
        <v>3900</v>
      </c>
    </row>
    <row r="227" spans="3:4" ht="14.25" customHeight="1" x14ac:dyDescent="0.3">
      <c r="C227" s="253">
        <v>30</v>
      </c>
      <c r="D227" s="253">
        <v>3900</v>
      </c>
    </row>
    <row r="228" spans="3:4" ht="14.25" customHeight="1" x14ac:dyDescent="0.3">
      <c r="C228" s="253">
        <v>31</v>
      </c>
      <c r="D228" s="253">
        <v>5250</v>
      </c>
    </row>
    <row r="229" spans="3:4" ht="14.25" customHeight="1" x14ac:dyDescent="0.3">
      <c r="C229" s="253">
        <v>32</v>
      </c>
      <c r="D229" s="253">
        <v>5250</v>
      </c>
    </row>
    <row r="230" spans="3:4" ht="14.25" customHeight="1" x14ac:dyDescent="0.3">
      <c r="C230" s="253">
        <v>33</v>
      </c>
      <c r="D230" s="253">
        <v>5250</v>
      </c>
    </row>
    <row r="231" spans="3:4" ht="14.25" customHeight="1" x14ac:dyDescent="0.3">
      <c r="C231" s="253">
        <v>34</v>
      </c>
      <c r="D231" s="253">
        <v>5250</v>
      </c>
    </row>
    <row r="232" spans="3:4" ht="14.25" customHeight="1" x14ac:dyDescent="0.3">
      <c r="C232" s="253">
        <v>35</v>
      </c>
      <c r="D232" s="253">
        <v>5250</v>
      </c>
    </row>
    <row r="233" spans="3:4" ht="14.25" customHeight="1" x14ac:dyDescent="0.3">
      <c r="C233" s="253">
        <v>36</v>
      </c>
      <c r="D233" s="253">
        <v>5300</v>
      </c>
    </row>
    <row r="234" spans="3:4" ht="14.25" customHeight="1" x14ac:dyDescent="0.3">
      <c r="C234" s="253">
        <v>37</v>
      </c>
      <c r="D234" s="253">
        <v>5300</v>
      </c>
    </row>
    <row r="235" spans="3:4" ht="14.25" customHeight="1" x14ac:dyDescent="0.3">
      <c r="C235" s="253">
        <v>38</v>
      </c>
      <c r="D235" s="253">
        <v>5300</v>
      </c>
    </row>
    <row r="236" spans="3:4" ht="14.25" customHeight="1" x14ac:dyDescent="0.3">
      <c r="C236" s="253">
        <v>39</v>
      </c>
      <c r="D236" s="253">
        <v>5300</v>
      </c>
    </row>
    <row r="237" spans="3:4" ht="14.25" customHeight="1" x14ac:dyDescent="0.3">
      <c r="C237" s="253">
        <v>40</v>
      </c>
      <c r="D237" s="253">
        <v>5300</v>
      </c>
    </row>
    <row r="238" spans="3:4" ht="14.25" customHeight="1" x14ac:dyDescent="0.3">
      <c r="C238" s="253">
        <v>41</v>
      </c>
      <c r="D238" s="253">
        <v>5600</v>
      </c>
    </row>
    <row r="239" spans="3:4" ht="14.25" customHeight="1" x14ac:dyDescent="0.3">
      <c r="C239" s="253">
        <v>42</v>
      </c>
      <c r="D239" s="253">
        <v>5600</v>
      </c>
    </row>
    <row r="240" spans="3:4" ht="14.25" customHeight="1" x14ac:dyDescent="0.3">
      <c r="C240" s="253">
        <v>43</v>
      </c>
      <c r="D240" s="253">
        <v>5600</v>
      </c>
    </row>
    <row r="241" spans="3:4" ht="14.25" customHeight="1" x14ac:dyDescent="0.3">
      <c r="C241" s="253">
        <v>44</v>
      </c>
      <c r="D241" s="253">
        <v>5600</v>
      </c>
    </row>
    <row r="242" spans="3:4" ht="14.25" customHeight="1" x14ac:dyDescent="0.3">
      <c r="C242" s="253">
        <v>45</v>
      </c>
      <c r="D242" s="253">
        <v>5600</v>
      </c>
    </row>
    <row r="243" spans="3:4" ht="14.25" customHeight="1" x14ac:dyDescent="0.3">
      <c r="C243" s="253">
        <v>46</v>
      </c>
      <c r="D243" s="253">
        <v>6400</v>
      </c>
    </row>
    <row r="244" spans="3:4" ht="14.25" customHeight="1" x14ac:dyDescent="0.3">
      <c r="C244" s="253">
        <v>47</v>
      </c>
      <c r="D244" s="253">
        <v>6400</v>
      </c>
    </row>
    <row r="245" spans="3:4" ht="14.25" customHeight="1" x14ac:dyDescent="0.3">
      <c r="C245" s="253">
        <v>48</v>
      </c>
      <c r="D245" s="253">
        <v>6400</v>
      </c>
    </row>
    <row r="246" spans="3:4" ht="14.25" customHeight="1" x14ac:dyDescent="0.3">
      <c r="C246" s="253">
        <v>49</v>
      </c>
      <c r="D246" s="253">
        <v>6400</v>
      </c>
    </row>
    <row r="247" spans="3:4" ht="14.25" customHeight="1" x14ac:dyDescent="0.3">
      <c r="C247" s="253">
        <v>50</v>
      </c>
      <c r="D247" s="253">
        <v>6400</v>
      </c>
    </row>
    <row r="248" spans="3:4" ht="14.25" customHeight="1" x14ac:dyDescent="0.3">
      <c r="C248" s="253">
        <v>51</v>
      </c>
      <c r="D248" s="253">
        <v>6650</v>
      </c>
    </row>
    <row r="249" spans="3:4" ht="14.25" customHeight="1" x14ac:dyDescent="0.3">
      <c r="C249" s="253">
        <v>52</v>
      </c>
      <c r="D249" s="253">
        <v>6650</v>
      </c>
    </row>
    <row r="250" spans="3:4" ht="14.25" customHeight="1" x14ac:dyDescent="0.3">
      <c r="C250" s="253">
        <v>53</v>
      </c>
      <c r="D250" s="253">
        <v>6650</v>
      </c>
    </row>
    <row r="251" spans="3:4" ht="14.25" customHeight="1" x14ac:dyDescent="0.3">
      <c r="C251" s="253">
        <v>54</v>
      </c>
      <c r="D251" s="253">
        <v>6650</v>
      </c>
    </row>
    <row r="252" spans="3:4" ht="14.25" customHeight="1" x14ac:dyDescent="0.3">
      <c r="C252" s="253">
        <v>55</v>
      </c>
      <c r="D252" s="253">
        <v>6650</v>
      </c>
    </row>
    <row r="253" spans="3:4" ht="14.25" customHeight="1" x14ac:dyDescent="0.3"/>
    <row r="254" spans="3:4" ht="14.25" customHeight="1" x14ac:dyDescent="0.3"/>
    <row r="255" spans="3:4" ht="14.25" customHeight="1" x14ac:dyDescent="0.3"/>
    <row r="256" spans="3:4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9">
    <mergeCell ref="Q8:Q9"/>
    <mergeCell ref="A7:A9"/>
    <mergeCell ref="A10:A15"/>
    <mergeCell ref="A2:G2"/>
    <mergeCell ref="A3:A4"/>
    <mergeCell ref="B3:B4"/>
    <mergeCell ref="C3:C4"/>
    <mergeCell ref="D3:G3"/>
    <mergeCell ref="A5:A6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A1:AM1000"/>
  <sheetViews>
    <sheetView workbookViewId="0"/>
  </sheetViews>
  <sheetFormatPr baseColWidth="10" defaultColWidth="14.44140625" defaultRowHeight="15" customHeight="1" x14ac:dyDescent="0.3"/>
  <cols>
    <col min="1" max="28" width="11.44140625" customWidth="1"/>
    <col min="29" max="29" width="67.88671875" customWidth="1"/>
    <col min="30" max="32" width="11.44140625" customWidth="1"/>
    <col min="33" max="33" width="7.109375" customWidth="1"/>
    <col min="34" max="34" width="32.88671875" customWidth="1"/>
    <col min="35" max="39" width="11.44140625" customWidth="1"/>
  </cols>
  <sheetData>
    <row r="1" spans="28:39" ht="14.25" customHeight="1" x14ac:dyDescent="0.3"/>
    <row r="2" spans="28:39" ht="14.25" customHeight="1" x14ac:dyDescent="0.3"/>
    <row r="3" spans="28:39" ht="14.25" customHeight="1" x14ac:dyDescent="0.3"/>
    <row r="4" spans="28:39" ht="14.25" customHeight="1" x14ac:dyDescent="0.3"/>
    <row r="5" spans="28:39" ht="14.25" customHeight="1" x14ac:dyDescent="0.3"/>
    <row r="6" spans="28:39" ht="14.25" customHeight="1" x14ac:dyDescent="0.3"/>
    <row r="7" spans="28:39" ht="14.25" customHeight="1" x14ac:dyDescent="0.35">
      <c r="AB7" s="53" t="s">
        <v>104</v>
      </c>
      <c r="AC7" s="53" t="s">
        <v>105</v>
      </c>
      <c r="AD7" s="54"/>
      <c r="AG7" s="55" t="s">
        <v>106</v>
      </c>
      <c r="AH7" s="55"/>
      <c r="AI7" s="55"/>
      <c r="AJ7" s="55"/>
      <c r="AK7" s="55"/>
      <c r="AL7" s="55"/>
    </row>
    <row r="8" spans="28:39" ht="14.25" customHeight="1" x14ac:dyDescent="0.3">
      <c r="AB8" s="56" t="s">
        <v>107</v>
      </c>
      <c r="AC8" s="57" t="s">
        <v>108</v>
      </c>
      <c r="AD8" s="54"/>
      <c r="AG8" s="58" t="s">
        <v>107</v>
      </c>
      <c r="AH8" s="59" t="s">
        <v>109</v>
      </c>
      <c r="AI8" s="59" t="s">
        <v>110</v>
      </c>
      <c r="AJ8" s="59" t="s">
        <v>111</v>
      </c>
      <c r="AK8" s="59" t="s">
        <v>111</v>
      </c>
      <c r="AL8" s="59"/>
      <c r="AM8" s="60"/>
    </row>
    <row r="9" spans="28:39" ht="14.25" customHeight="1" x14ac:dyDescent="0.3">
      <c r="AB9" s="61" t="s">
        <v>110</v>
      </c>
      <c r="AC9" s="62" t="s">
        <v>112</v>
      </c>
      <c r="AD9" s="54"/>
      <c r="AG9" s="58" t="s">
        <v>111</v>
      </c>
      <c r="AH9" s="59" t="s">
        <v>109</v>
      </c>
      <c r="AI9" s="59" t="s">
        <v>113</v>
      </c>
      <c r="AJ9" s="59"/>
      <c r="AK9" s="59"/>
      <c r="AL9" s="59"/>
      <c r="AM9" s="60"/>
    </row>
    <row r="10" spans="28:39" ht="14.25" customHeight="1" x14ac:dyDescent="0.3">
      <c r="AB10" s="61" t="s">
        <v>111</v>
      </c>
      <c r="AC10" s="62" t="s">
        <v>114</v>
      </c>
      <c r="AD10" s="54"/>
      <c r="AG10" s="58" t="s">
        <v>113</v>
      </c>
      <c r="AH10" s="59" t="s">
        <v>109</v>
      </c>
      <c r="AI10" s="59" t="s">
        <v>115</v>
      </c>
      <c r="AJ10" s="59"/>
      <c r="AK10" s="59"/>
      <c r="AL10" s="59"/>
      <c r="AM10" s="60"/>
    </row>
    <row r="11" spans="28:39" ht="14.25" customHeight="1" x14ac:dyDescent="0.3">
      <c r="AB11" s="61" t="s">
        <v>116</v>
      </c>
      <c r="AC11" s="62" t="s">
        <v>117</v>
      </c>
      <c r="AD11" s="54"/>
      <c r="AG11" s="58" t="s">
        <v>115</v>
      </c>
      <c r="AH11" s="59" t="s">
        <v>109</v>
      </c>
      <c r="AI11" s="59" t="s">
        <v>118</v>
      </c>
      <c r="AJ11" s="59" t="s">
        <v>119</v>
      </c>
      <c r="AK11" s="59"/>
      <c r="AL11" s="59"/>
      <c r="AM11" s="60"/>
    </row>
    <row r="12" spans="28:39" ht="14.25" customHeight="1" x14ac:dyDescent="0.3">
      <c r="AB12" s="61" t="s">
        <v>113</v>
      </c>
      <c r="AC12" s="62" t="s">
        <v>120</v>
      </c>
      <c r="AD12" s="54"/>
      <c r="AG12" s="58" t="s">
        <v>116</v>
      </c>
      <c r="AH12" s="59" t="s">
        <v>109</v>
      </c>
      <c r="AI12" s="59" t="s">
        <v>121</v>
      </c>
      <c r="AJ12" s="59"/>
      <c r="AK12" s="59"/>
      <c r="AL12" s="59"/>
      <c r="AM12" s="60"/>
    </row>
    <row r="13" spans="28:39" ht="14.25" customHeight="1" x14ac:dyDescent="0.3">
      <c r="AB13" s="61" t="s">
        <v>121</v>
      </c>
      <c r="AC13" s="62" t="s">
        <v>122</v>
      </c>
      <c r="AD13" s="54"/>
      <c r="AG13" s="58" t="s">
        <v>118</v>
      </c>
      <c r="AH13" s="59" t="s">
        <v>109</v>
      </c>
      <c r="AI13" s="59" t="s">
        <v>123</v>
      </c>
      <c r="AJ13" s="59" t="s">
        <v>124</v>
      </c>
      <c r="AK13" s="59" t="s">
        <v>125</v>
      </c>
      <c r="AL13" s="59" t="s">
        <v>126</v>
      </c>
      <c r="AM13" s="60"/>
    </row>
    <row r="14" spans="28:39" ht="14.25" customHeight="1" x14ac:dyDescent="0.3">
      <c r="AB14" s="61" t="s">
        <v>118</v>
      </c>
      <c r="AC14" s="63" t="s">
        <v>127</v>
      </c>
      <c r="AD14" s="54"/>
      <c r="AG14" s="58" t="s">
        <v>119</v>
      </c>
      <c r="AH14" s="59" t="s">
        <v>109</v>
      </c>
      <c r="AI14" s="59" t="s">
        <v>123</v>
      </c>
      <c r="AJ14" s="59"/>
      <c r="AK14" s="59"/>
      <c r="AL14" s="59"/>
      <c r="AM14" s="60"/>
    </row>
    <row r="15" spans="28:39" ht="14.25" customHeight="1" x14ac:dyDescent="0.3">
      <c r="AB15" s="61" t="s">
        <v>119</v>
      </c>
      <c r="AC15" s="62" t="s">
        <v>128</v>
      </c>
      <c r="AD15" s="54"/>
      <c r="AG15" s="58" t="s">
        <v>123</v>
      </c>
      <c r="AH15" s="59" t="s">
        <v>109</v>
      </c>
      <c r="AI15" s="59" t="s">
        <v>129</v>
      </c>
      <c r="AJ15" s="59"/>
      <c r="AK15" s="59"/>
      <c r="AL15" s="59"/>
      <c r="AM15" s="60"/>
    </row>
    <row r="16" spans="28:39" ht="14.25" customHeight="1" x14ac:dyDescent="0.3">
      <c r="AB16" s="61" t="s">
        <v>123</v>
      </c>
      <c r="AC16" s="62" t="s">
        <v>130</v>
      </c>
      <c r="AD16" s="54"/>
      <c r="AG16" s="58" t="s">
        <v>129</v>
      </c>
      <c r="AH16" s="59" t="s">
        <v>109</v>
      </c>
      <c r="AI16" s="59" t="s">
        <v>121</v>
      </c>
      <c r="AJ16" s="59"/>
      <c r="AK16" s="59"/>
      <c r="AL16" s="59"/>
      <c r="AM16" s="60"/>
    </row>
    <row r="17" spans="28:39" ht="14.25" customHeight="1" x14ac:dyDescent="0.3">
      <c r="AB17" s="61" t="s">
        <v>129</v>
      </c>
      <c r="AC17" s="62" t="s">
        <v>131</v>
      </c>
      <c r="AD17" s="54"/>
      <c r="AG17" s="58" t="s">
        <v>121</v>
      </c>
      <c r="AH17" s="59" t="s">
        <v>109</v>
      </c>
      <c r="AI17" s="59" t="s">
        <v>119</v>
      </c>
      <c r="AJ17" s="59"/>
      <c r="AK17" s="59"/>
      <c r="AL17" s="59"/>
      <c r="AM17" s="60"/>
    </row>
    <row r="18" spans="28:39" ht="14.25" customHeight="1" x14ac:dyDescent="0.3">
      <c r="AB18" s="61" t="s">
        <v>124</v>
      </c>
      <c r="AC18" s="62" t="s">
        <v>132</v>
      </c>
      <c r="AD18" s="54"/>
      <c r="AF18" s="60"/>
      <c r="AG18" s="60"/>
      <c r="AH18" s="60"/>
      <c r="AI18" s="60"/>
      <c r="AJ18" s="60"/>
      <c r="AK18" s="60"/>
      <c r="AL18" s="60"/>
      <c r="AM18" s="60"/>
    </row>
    <row r="19" spans="28:39" ht="14.25" customHeight="1" x14ac:dyDescent="0.3">
      <c r="AB19" s="61" t="s">
        <v>133</v>
      </c>
      <c r="AC19" s="62" t="s">
        <v>134</v>
      </c>
      <c r="AD19" s="54"/>
      <c r="AF19" s="60"/>
      <c r="AG19" s="60"/>
      <c r="AH19" s="60"/>
      <c r="AI19" s="60"/>
      <c r="AJ19" s="60"/>
      <c r="AK19" s="60"/>
      <c r="AL19" s="60"/>
      <c r="AM19" s="60"/>
    </row>
    <row r="20" spans="28:39" ht="14.25" customHeight="1" x14ac:dyDescent="0.3">
      <c r="AB20" s="61" t="s">
        <v>135</v>
      </c>
      <c r="AC20" s="64" t="s">
        <v>136</v>
      </c>
      <c r="AD20" s="54"/>
      <c r="AF20" s="60"/>
      <c r="AG20" s="60"/>
      <c r="AH20" s="60"/>
      <c r="AI20" s="60"/>
      <c r="AJ20" s="60"/>
      <c r="AK20" s="60"/>
      <c r="AL20" s="60"/>
      <c r="AM20" s="60"/>
    </row>
    <row r="21" spans="28:39" ht="14.25" customHeight="1" x14ac:dyDescent="0.3">
      <c r="AB21" s="61" t="s">
        <v>137</v>
      </c>
      <c r="AC21" s="62" t="s">
        <v>138</v>
      </c>
      <c r="AD21" s="54"/>
      <c r="AF21" s="60"/>
      <c r="AG21" s="60"/>
      <c r="AH21" s="60"/>
      <c r="AI21" s="60"/>
      <c r="AJ21" s="60"/>
      <c r="AK21" s="60"/>
      <c r="AL21" s="60"/>
      <c r="AM21" s="60"/>
    </row>
    <row r="22" spans="28:39" ht="14.25" customHeight="1" x14ac:dyDescent="0.35">
      <c r="AB22" s="61" t="s">
        <v>139</v>
      </c>
      <c r="AC22" s="62" t="s">
        <v>140</v>
      </c>
      <c r="AD22" s="54"/>
      <c r="AG22" s="55" t="s">
        <v>141</v>
      </c>
      <c r="AH22" s="55"/>
      <c r="AI22" s="55"/>
      <c r="AJ22" s="55"/>
      <c r="AK22" s="55"/>
      <c r="AL22" s="55"/>
      <c r="AM22" s="60"/>
    </row>
    <row r="23" spans="28:39" ht="14.25" customHeight="1" x14ac:dyDescent="0.3">
      <c r="AB23" s="61" t="s">
        <v>142</v>
      </c>
      <c r="AC23" s="62" t="s">
        <v>143</v>
      </c>
      <c r="AD23" s="54"/>
      <c r="AG23" s="58" t="s">
        <v>144</v>
      </c>
      <c r="AH23" s="59" t="s">
        <v>109</v>
      </c>
      <c r="AI23" s="59" t="s">
        <v>145</v>
      </c>
      <c r="AJ23" s="59" t="s">
        <v>146</v>
      </c>
      <c r="AK23" s="59"/>
      <c r="AL23" s="59"/>
      <c r="AM23" s="60"/>
    </row>
    <row r="24" spans="28:39" ht="14.25" customHeight="1" x14ac:dyDescent="0.3">
      <c r="AB24" s="61" t="s">
        <v>147</v>
      </c>
      <c r="AC24" s="62" t="s">
        <v>148</v>
      </c>
      <c r="AD24" s="54"/>
      <c r="AG24" s="58" t="s">
        <v>145</v>
      </c>
      <c r="AH24" s="59" t="s">
        <v>109</v>
      </c>
      <c r="AI24" s="59" t="s">
        <v>124</v>
      </c>
      <c r="AJ24" s="59" t="s">
        <v>129</v>
      </c>
      <c r="AK24" s="59" t="s">
        <v>146</v>
      </c>
      <c r="AL24" s="59"/>
      <c r="AM24" s="60"/>
    </row>
    <row r="25" spans="28:39" ht="14.25" customHeight="1" x14ac:dyDescent="0.3">
      <c r="AB25" s="61" t="s">
        <v>149</v>
      </c>
      <c r="AC25" s="62" t="s">
        <v>150</v>
      </c>
      <c r="AD25" s="54"/>
      <c r="AG25" s="58" t="s">
        <v>129</v>
      </c>
      <c r="AH25" s="59" t="s">
        <v>109</v>
      </c>
      <c r="AI25" s="59" t="s">
        <v>125</v>
      </c>
      <c r="AJ25" s="59" t="s">
        <v>123</v>
      </c>
      <c r="AK25" s="59"/>
      <c r="AL25" s="59"/>
      <c r="AM25" s="60"/>
    </row>
    <row r="26" spans="28:39" ht="14.25" customHeight="1" x14ac:dyDescent="0.3">
      <c r="AB26" s="61" t="s">
        <v>151</v>
      </c>
      <c r="AC26" s="62" t="s">
        <v>152</v>
      </c>
      <c r="AD26" s="54"/>
      <c r="AG26" s="58" t="s">
        <v>153</v>
      </c>
      <c r="AH26" s="59" t="s">
        <v>109</v>
      </c>
      <c r="AI26" s="59" t="s">
        <v>149</v>
      </c>
      <c r="AJ26" s="59" t="s">
        <v>123</v>
      </c>
      <c r="AK26" s="59" t="s">
        <v>154</v>
      </c>
      <c r="AL26" s="8"/>
    </row>
    <row r="27" spans="28:39" ht="14.25" customHeight="1" x14ac:dyDescent="0.3">
      <c r="AB27" s="61" t="s">
        <v>155</v>
      </c>
      <c r="AC27" s="62" t="s">
        <v>156</v>
      </c>
      <c r="AD27" s="54"/>
      <c r="AG27" s="58" t="s">
        <v>149</v>
      </c>
      <c r="AH27" s="59" t="s">
        <v>109</v>
      </c>
      <c r="AI27" s="59" t="s">
        <v>129</v>
      </c>
      <c r="AJ27" s="59" t="s">
        <v>113</v>
      </c>
      <c r="AK27" s="59"/>
      <c r="AL27" s="8"/>
    </row>
    <row r="28" spans="28:39" ht="14.25" customHeight="1" x14ac:dyDescent="0.3">
      <c r="AB28" s="61" t="s">
        <v>115</v>
      </c>
      <c r="AC28" s="62" t="s">
        <v>157</v>
      </c>
      <c r="AD28" s="54"/>
      <c r="AG28" s="58" t="s">
        <v>113</v>
      </c>
      <c r="AH28" s="59" t="s">
        <v>109</v>
      </c>
      <c r="AI28" s="59" t="s">
        <v>123</v>
      </c>
      <c r="AJ28" s="59" t="s">
        <v>119</v>
      </c>
      <c r="AK28" s="59"/>
      <c r="AL28" s="8"/>
    </row>
    <row r="29" spans="28:39" ht="14.25" customHeight="1" x14ac:dyDescent="0.3">
      <c r="AB29" s="65" t="s">
        <v>144</v>
      </c>
      <c r="AC29" s="66" t="s">
        <v>158</v>
      </c>
      <c r="AD29" s="54"/>
      <c r="AG29" s="58" t="s">
        <v>107</v>
      </c>
      <c r="AH29" s="59" t="s">
        <v>109</v>
      </c>
      <c r="AI29" s="59" t="s">
        <v>113</v>
      </c>
      <c r="AJ29" s="59" t="s">
        <v>119</v>
      </c>
      <c r="AK29" s="59"/>
      <c r="AL29" s="8"/>
    </row>
    <row r="30" spans="28:39" ht="14.25" customHeight="1" x14ac:dyDescent="0.3">
      <c r="AB30" s="61" t="s">
        <v>153</v>
      </c>
      <c r="AC30" s="67" t="s">
        <v>159</v>
      </c>
      <c r="AD30" s="54"/>
      <c r="AG30" s="58" t="s">
        <v>107</v>
      </c>
      <c r="AH30" s="59" t="s">
        <v>109</v>
      </c>
      <c r="AI30" s="59" t="s">
        <v>116</v>
      </c>
      <c r="AJ30" s="59"/>
      <c r="AK30" s="59"/>
      <c r="AL30" s="8"/>
    </row>
    <row r="31" spans="28:39" ht="14.25" customHeight="1" x14ac:dyDescent="0.3">
      <c r="AB31" s="61" t="s">
        <v>145</v>
      </c>
      <c r="AC31" s="62" t="s">
        <v>160</v>
      </c>
      <c r="AD31" s="54"/>
      <c r="AF31" s="60"/>
      <c r="AG31" s="59" t="s">
        <v>123</v>
      </c>
      <c r="AH31" s="59" t="s">
        <v>109</v>
      </c>
      <c r="AI31" s="59" t="s">
        <v>153</v>
      </c>
      <c r="AJ31" s="59" t="s">
        <v>129</v>
      </c>
      <c r="AK31" s="8"/>
      <c r="AL31" s="8"/>
    </row>
    <row r="32" spans="28:39" ht="14.25" customHeight="1" x14ac:dyDescent="0.3">
      <c r="AB32" s="61" t="s">
        <v>146</v>
      </c>
      <c r="AC32" s="62" t="s">
        <v>161</v>
      </c>
      <c r="AD32" s="54"/>
      <c r="AF32" s="60"/>
      <c r="AG32" s="60"/>
      <c r="AH32" s="60"/>
      <c r="AI32" s="60"/>
      <c r="AJ32" s="60"/>
    </row>
    <row r="33" spans="27:38" ht="14.25" customHeight="1" x14ac:dyDescent="0.3">
      <c r="AB33" s="61" t="s">
        <v>125</v>
      </c>
      <c r="AC33" s="62" t="s">
        <v>162</v>
      </c>
      <c r="AD33" s="54"/>
      <c r="AF33" s="60"/>
      <c r="AG33" s="60"/>
      <c r="AH33" s="60"/>
      <c r="AI33" s="60"/>
      <c r="AJ33" s="60"/>
    </row>
    <row r="34" spans="27:38" ht="14.25" customHeight="1" x14ac:dyDescent="0.35">
      <c r="AB34" s="61" t="s">
        <v>126</v>
      </c>
      <c r="AC34" s="62" t="s">
        <v>163</v>
      </c>
      <c r="AD34" s="54"/>
      <c r="AG34" s="55" t="s">
        <v>164</v>
      </c>
      <c r="AH34" s="55"/>
      <c r="AI34" s="55"/>
      <c r="AJ34" s="55"/>
      <c r="AK34" s="55"/>
      <c r="AL34" s="55"/>
    </row>
    <row r="35" spans="27:38" ht="14.25" customHeight="1" x14ac:dyDescent="0.3">
      <c r="AA35" s="68"/>
      <c r="AB35" s="69"/>
      <c r="AD35" s="54"/>
      <c r="AG35" s="58" t="s">
        <v>107</v>
      </c>
      <c r="AH35" s="59" t="s">
        <v>109</v>
      </c>
      <c r="AI35" s="59" t="s">
        <v>113</v>
      </c>
      <c r="AJ35" s="59"/>
      <c r="AK35" s="59"/>
      <c r="AL35" s="8"/>
    </row>
    <row r="36" spans="27:38" ht="14.25" customHeight="1" x14ac:dyDescent="0.3">
      <c r="AB36" s="69"/>
      <c r="AD36" s="54"/>
      <c r="AG36" s="58" t="s">
        <v>113</v>
      </c>
      <c r="AH36" s="59" t="s">
        <v>109</v>
      </c>
      <c r="AI36" s="59" t="s">
        <v>123</v>
      </c>
      <c r="AJ36" s="8"/>
      <c r="AK36" s="8"/>
      <c r="AL36" s="8"/>
    </row>
    <row r="37" spans="27:38" ht="14.25" customHeight="1" x14ac:dyDescent="0.3">
      <c r="AB37" s="69"/>
      <c r="AC37" s="68"/>
      <c r="AD37" s="54"/>
      <c r="AG37" s="58" t="s">
        <v>123</v>
      </c>
      <c r="AH37" s="59" t="s">
        <v>109</v>
      </c>
      <c r="AI37" s="59" t="s">
        <v>129</v>
      </c>
      <c r="AJ37" s="59" t="s">
        <v>119</v>
      </c>
      <c r="AK37" s="59" t="s">
        <v>137</v>
      </c>
      <c r="AL37" s="59"/>
    </row>
    <row r="38" spans="27:38" ht="14.25" customHeight="1" x14ac:dyDescent="0.3">
      <c r="AB38" s="69"/>
      <c r="AC38" s="70"/>
      <c r="AG38" s="58" t="s">
        <v>123</v>
      </c>
      <c r="AH38" s="59" t="s">
        <v>109</v>
      </c>
      <c r="AI38" s="59" t="s">
        <v>135</v>
      </c>
      <c r="AJ38" s="59" t="s">
        <v>151</v>
      </c>
      <c r="AK38" s="59" t="s">
        <v>155</v>
      </c>
      <c r="AL38" s="59" t="s">
        <v>149</v>
      </c>
    </row>
    <row r="39" spans="27:38" ht="14.25" customHeight="1" x14ac:dyDescent="0.3">
      <c r="AB39" s="69"/>
      <c r="AG39" s="58" t="s">
        <v>135</v>
      </c>
      <c r="AH39" s="59" t="s">
        <v>109</v>
      </c>
      <c r="AI39" s="59" t="s">
        <v>124</v>
      </c>
      <c r="AJ39" s="59" t="s">
        <v>147</v>
      </c>
      <c r="AK39" s="59" t="s">
        <v>133</v>
      </c>
      <c r="AL39" s="59"/>
    </row>
    <row r="40" spans="27:38" ht="14.25" customHeight="1" x14ac:dyDescent="0.3">
      <c r="AG40" s="58" t="s">
        <v>119</v>
      </c>
      <c r="AH40" s="59" t="s">
        <v>109</v>
      </c>
      <c r="AI40" s="59" t="s">
        <v>121</v>
      </c>
      <c r="AJ40" s="59"/>
      <c r="AK40" s="59"/>
      <c r="AL40" s="59"/>
    </row>
    <row r="41" spans="27:38" ht="14.25" customHeight="1" x14ac:dyDescent="0.3">
      <c r="AG41" s="58" t="s">
        <v>121</v>
      </c>
      <c r="AH41" s="59" t="s">
        <v>109</v>
      </c>
      <c r="AI41" s="59" t="s">
        <v>124</v>
      </c>
      <c r="AJ41" s="59" t="s">
        <v>129</v>
      </c>
      <c r="AK41" s="59"/>
      <c r="AL41" s="59"/>
    </row>
    <row r="42" spans="27:38" ht="14.25" customHeight="1" x14ac:dyDescent="0.3">
      <c r="AG42" s="58" t="s">
        <v>144</v>
      </c>
      <c r="AH42" s="59" t="s">
        <v>109</v>
      </c>
      <c r="AI42" s="59" t="s">
        <v>121</v>
      </c>
      <c r="AJ42" s="59"/>
      <c r="AK42" s="8"/>
      <c r="AL42" s="8"/>
    </row>
    <row r="43" spans="27:38" ht="14.25" customHeight="1" x14ac:dyDescent="0.3">
      <c r="AF43" s="60"/>
      <c r="AG43" s="60"/>
      <c r="AH43" s="60"/>
      <c r="AI43" s="60"/>
    </row>
    <row r="44" spans="27:38" ht="14.25" customHeight="1" x14ac:dyDescent="0.3">
      <c r="AF44" s="60"/>
      <c r="AG44" s="60"/>
      <c r="AH44" s="60"/>
      <c r="AI44" s="60"/>
    </row>
    <row r="45" spans="27:38" ht="14.25" customHeight="1" x14ac:dyDescent="0.3"/>
    <row r="46" spans="27:38" ht="14.25" customHeight="1" x14ac:dyDescent="0.3"/>
    <row r="47" spans="27:38" ht="14.25" customHeight="1" x14ac:dyDescent="0.3"/>
    <row r="48" spans="27:38" ht="14.25" customHeight="1" x14ac:dyDescent="0.3"/>
    <row r="49" spans="33:38" ht="14.25" customHeight="1" x14ac:dyDescent="0.3"/>
    <row r="50" spans="33:38" ht="14.25" customHeight="1" x14ac:dyDescent="0.3"/>
    <row r="51" spans="33:38" ht="14.25" customHeight="1" x14ac:dyDescent="0.35">
      <c r="AG51" s="55" t="s">
        <v>165</v>
      </c>
      <c r="AH51" s="55"/>
      <c r="AI51" s="55"/>
      <c r="AJ51" s="55"/>
      <c r="AK51" s="55"/>
      <c r="AL51" s="55"/>
    </row>
    <row r="52" spans="33:38" ht="14.25" customHeight="1" x14ac:dyDescent="0.3">
      <c r="AG52" s="58" t="s">
        <v>107</v>
      </c>
      <c r="AH52" s="59" t="s">
        <v>109</v>
      </c>
      <c r="AI52" s="59" t="s">
        <v>110</v>
      </c>
      <c r="AJ52" s="59" t="s">
        <v>111</v>
      </c>
      <c r="AK52" s="59" t="s">
        <v>111</v>
      </c>
      <c r="AL52" s="59"/>
    </row>
    <row r="53" spans="33:38" ht="14.25" customHeight="1" x14ac:dyDescent="0.3">
      <c r="AG53" s="58" t="s">
        <v>111</v>
      </c>
      <c r="AH53" s="59" t="s">
        <v>109</v>
      </c>
      <c r="AI53" s="59" t="s">
        <v>113</v>
      </c>
      <c r="AJ53" s="59"/>
      <c r="AK53" s="59"/>
      <c r="AL53" s="59"/>
    </row>
    <row r="54" spans="33:38" ht="14.25" customHeight="1" x14ac:dyDescent="0.3">
      <c r="AG54" s="58" t="s">
        <v>113</v>
      </c>
      <c r="AH54" s="59" t="s">
        <v>109</v>
      </c>
      <c r="AI54" s="59" t="s">
        <v>115</v>
      </c>
      <c r="AJ54" s="59"/>
      <c r="AK54" s="59"/>
      <c r="AL54" s="59"/>
    </row>
    <row r="55" spans="33:38" ht="14.25" customHeight="1" x14ac:dyDescent="0.3">
      <c r="AG55" s="58" t="s">
        <v>115</v>
      </c>
      <c r="AH55" s="59" t="s">
        <v>109</v>
      </c>
      <c r="AI55" s="59" t="s">
        <v>118</v>
      </c>
      <c r="AJ55" s="59" t="s">
        <v>119</v>
      </c>
      <c r="AK55" s="59"/>
      <c r="AL55" s="59"/>
    </row>
    <row r="56" spans="33:38" ht="14.25" customHeight="1" x14ac:dyDescent="0.3">
      <c r="AG56" s="58" t="s">
        <v>116</v>
      </c>
      <c r="AH56" s="59" t="s">
        <v>109</v>
      </c>
      <c r="AI56" s="59" t="s">
        <v>121</v>
      </c>
      <c r="AJ56" s="59"/>
      <c r="AK56" s="59"/>
      <c r="AL56" s="59"/>
    </row>
    <row r="57" spans="33:38" ht="14.25" customHeight="1" x14ac:dyDescent="0.3">
      <c r="AG57" s="58" t="s">
        <v>118</v>
      </c>
      <c r="AH57" s="59" t="s">
        <v>109</v>
      </c>
      <c r="AI57" s="59" t="s">
        <v>123</v>
      </c>
      <c r="AJ57" s="59" t="s">
        <v>124</v>
      </c>
      <c r="AK57" s="59" t="s">
        <v>125</v>
      </c>
      <c r="AL57" s="59" t="s">
        <v>126</v>
      </c>
    </row>
    <row r="58" spans="33:38" ht="14.25" customHeight="1" x14ac:dyDescent="0.3">
      <c r="AG58" s="58" t="s">
        <v>119</v>
      </c>
      <c r="AH58" s="59" t="s">
        <v>109</v>
      </c>
      <c r="AI58" s="59" t="s">
        <v>118</v>
      </c>
      <c r="AJ58" s="59" t="s">
        <v>113</v>
      </c>
      <c r="AK58" s="59"/>
      <c r="AL58" s="59"/>
    </row>
    <row r="59" spans="33:38" ht="14.25" customHeight="1" x14ac:dyDescent="0.3">
      <c r="AG59" s="58" t="s">
        <v>123</v>
      </c>
      <c r="AH59" s="59" t="s">
        <v>109</v>
      </c>
      <c r="AI59" s="59" t="s">
        <v>129</v>
      </c>
      <c r="AJ59" s="59" t="s">
        <v>153</v>
      </c>
      <c r="AK59" s="59"/>
      <c r="AL59" s="59"/>
    </row>
    <row r="60" spans="33:38" ht="14.25" customHeight="1" x14ac:dyDescent="0.3">
      <c r="AG60" s="58" t="s">
        <v>129</v>
      </c>
      <c r="AH60" s="59" t="s">
        <v>109</v>
      </c>
      <c r="AI60" s="59" t="s">
        <v>121</v>
      </c>
      <c r="AJ60" s="59"/>
      <c r="AK60" s="59"/>
      <c r="AL60" s="59"/>
    </row>
    <row r="61" spans="33:38" ht="14.25" customHeight="1" x14ac:dyDescent="0.3">
      <c r="AG61" s="58" t="s">
        <v>121</v>
      </c>
      <c r="AH61" s="59" t="s">
        <v>109</v>
      </c>
      <c r="AI61" s="59" t="s">
        <v>119</v>
      </c>
      <c r="AJ61" s="59"/>
      <c r="AK61" s="59"/>
      <c r="AL61" s="59"/>
    </row>
    <row r="62" spans="33:38" ht="14.25" customHeight="1" x14ac:dyDescent="0.3">
      <c r="AG62" s="58" t="s">
        <v>118</v>
      </c>
      <c r="AH62" s="59" t="s">
        <v>109</v>
      </c>
      <c r="AI62" s="59" t="s">
        <v>123</v>
      </c>
      <c r="AJ62" s="59" t="s">
        <v>124</v>
      </c>
      <c r="AK62" s="59" t="s">
        <v>125</v>
      </c>
      <c r="AL62" s="59" t="s">
        <v>126</v>
      </c>
    </row>
    <row r="63" spans="33:38" ht="14.25" customHeight="1" x14ac:dyDescent="0.3"/>
    <row r="64" spans="33:38" ht="14.25" customHeight="1" x14ac:dyDescent="0.3"/>
    <row r="65" spans="33:38" ht="14.25" customHeight="1" x14ac:dyDescent="0.3"/>
    <row r="66" spans="33:38" ht="14.25" customHeight="1" x14ac:dyDescent="0.3"/>
    <row r="67" spans="33:38" ht="14.25" customHeight="1" x14ac:dyDescent="0.35">
      <c r="AG67" s="55" t="s">
        <v>166</v>
      </c>
      <c r="AH67" s="55"/>
      <c r="AI67" s="55"/>
      <c r="AJ67" s="55"/>
      <c r="AK67" s="55"/>
      <c r="AL67" s="55"/>
    </row>
    <row r="68" spans="33:38" ht="14.25" customHeight="1" x14ac:dyDescent="0.3">
      <c r="AG68" s="58" t="s">
        <v>144</v>
      </c>
      <c r="AH68" s="59" t="s">
        <v>109</v>
      </c>
      <c r="AI68" s="59" t="s">
        <v>145</v>
      </c>
      <c r="AJ68" s="59" t="s">
        <v>146</v>
      </c>
      <c r="AK68" s="59"/>
      <c r="AL68" s="59"/>
    </row>
    <row r="69" spans="33:38" ht="14.25" customHeight="1" x14ac:dyDescent="0.3">
      <c r="AG69" s="58" t="s">
        <v>145</v>
      </c>
      <c r="AH69" s="59" t="s">
        <v>109</v>
      </c>
      <c r="AI69" s="59" t="s">
        <v>124</v>
      </c>
      <c r="AJ69" s="59" t="s">
        <v>129</v>
      </c>
      <c r="AK69" s="59" t="s">
        <v>146</v>
      </c>
      <c r="AL69" s="59"/>
    </row>
    <row r="70" spans="33:38" ht="14.25" customHeight="1" x14ac:dyDescent="0.3">
      <c r="AG70" s="58" t="s">
        <v>129</v>
      </c>
      <c r="AH70" s="59" t="s">
        <v>109</v>
      </c>
      <c r="AI70" s="59" t="s">
        <v>125</v>
      </c>
      <c r="AJ70" s="59" t="s">
        <v>123</v>
      </c>
      <c r="AK70" s="59"/>
      <c r="AL70" s="59"/>
    </row>
    <row r="71" spans="33:38" ht="14.25" customHeight="1" x14ac:dyDescent="0.3">
      <c r="AG71" s="58" t="s">
        <v>153</v>
      </c>
      <c r="AH71" s="59" t="s">
        <v>109</v>
      </c>
      <c r="AI71" s="59" t="s">
        <v>149</v>
      </c>
      <c r="AJ71" s="59" t="s">
        <v>123</v>
      </c>
      <c r="AK71" s="59" t="s">
        <v>154</v>
      </c>
      <c r="AL71" s="59"/>
    </row>
    <row r="72" spans="33:38" ht="14.25" customHeight="1" x14ac:dyDescent="0.3">
      <c r="AG72" s="58" t="s">
        <v>149</v>
      </c>
      <c r="AH72" s="59" t="s">
        <v>109</v>
      </c>
      <c r="AI72" s="59" t="s">
        <v>129</v>
      </c>
      <c r="AJ72" s="59" t="s">
        <v>113</v>
      </c>
      <c r="AK72" s="59"/>
      <c r="AL72" s="59"/>
    </row>
    <row r="73" spans="33:38" ht="14.25" customHeight="1" x14ac:dyDescent="0.3">
      <c r="AG73" s="58" t="s">
        <v>113</v>
      </c>
      <c r="AH73" s="59" t="s">
        <v>109</v>
      </c>
      <c r="AI73" s="59" t="s">
        <v>123</v>
      </c>
      <c r="AJ73" s="59" t="s">
        <v>119</v>
      </c>
      <c r="AK73" s="59"/>
      <c r="AL73" s="59"/>
    </row>
    <row r="74" spans="33:38" ht="14.25" customHeight="1" x14ac:dyDescent="0.3">
      <c r="AG74" s="58" t="s">
        <v>107</v>
      </c>
      <c r="AH74" s="59" t="s">
        <v>109</v>
      </c>
      <c r="AI74" s="59" t="s">
        <v>113</v>
      </c>
      <c r="AJ74" s="59" t="s">
        <v>119</v>
      </c>
      <c r="AK74" s="59"/>
      <c r="AL74" s="59"/>
    </row>
    <row r="75" spans="33:38" ht="14.25" customHeight="1" x14ac:dyDescent="0.3">
      <c r="AG75" s="58" t="s">
        <v>107</v>
      </c>
      <c r="AH75" s="59" t="s">
        <v>109</v>
      </c>
      <c r="AI75" s="59" t="s">
        <v>116</v>
      </c>
      <c r="AJ75" s="59"/>
      <c r="AK75" s="59"/>
      <c r="AL75" s="59"/>
    </row>
    <row r="76" spans="33:38" ht="14.25" customHeight="1" x14ac:dyDescent="0.3">
      <c r="AG76" s="59" t="s">
        <v>123</v>
      </c>
      <c r="AH76" s="59" t="s">
        <v>109</v>
      </c>
      <c r="AI76" s="59" t="s">
        <v>153</v>
      </c>
      <c r="AJ76" s="59" t="s">
        <v>129</v>
      </c>
      <c r="AK76" s="59" t="s">
        <v>135</v>
      </c>
      <c r="AL76" s="59"/>
    </row>
    <row r="77" spans="33:38" ht="14.25" customHeight="1" x14ac:dyDescent="0.3">
      <c r="AG77" s="58" t="s">
        <v>135</v>
      </c>
      <c r="AH77" s="59" t="s">
        <v>109</v>
      </c>
      <c r="AI77" s="59" t="s">
        <v>124</v>
      </c>
      <c r="AJ77" s="59" t="s">
        <v>147</v>
      </c>
      <c r="AK77" s="59" t="s">
        <v>133</v>
      </c>
      <c r="AL77" s="59"/>
    </row>
    <row r="78" spans="33:38" ht="14.25" customHeight="1" x14ac:dyDescent="0.3">
      <c r="AG78" s="60"/>
      <c r="AH78" s="60"/>
      <c r="AI78" s="60"/>
      <c r="AJ78" s="60"/>
      <c r="AK78" s="60"/>
      <c r="AL78" s="60"/>
    </row>
    <row r="79" spans="33:38" ht="14.25" customHeight="1" x14ac:dyDescent="0.3">
      <c r="AG79" s="60"/>
      <c r="AH79" s="60"/>
      <c r="AI79" s="60"/>
      <c r="AJ79" s="60"/>
      <c r="AK79" s="60"/>
      <c r="AL79" s="60"/>
    </row>
    <row r="80" spans="33:38" ht="14.25" customHeight="1" x14ac:dyDescent="0.3">
      <c r="AG80" s="60"/>
      <c r="AH80" s="60"/>
      <c r="AI80" s="60"/>
      <c r="AJ80" s="60"/>
      <c r="AK80" s="60"/>
      <c r="AL80" s="60"/>
    </row>
    <row r="81" spans="33:38" ht="14.25" customHeight="1" x14ac:dyDescent="0.35">
      <c r="AG81" s="55" t="s">
        <v>167</v>
      </c>
      <c r="AH81" s="55"/>
      <c r="AI81" s="55"/>
      <c r="AJ81" s="55"/>
      <c r="AK81" s="55"/>
      <c r="AL81" s="55"/>
    </row>
    <row r="82" spans="33:38" ht="14.25" customHeight="1" x14ac:dyDescent="0.3">
      <c r="AG82" s="58" t="s">
        <v>144</v>
      </c>
      <c r="AH82" s="59" t="s">
        <v>109</v>
      </c>
      <c r="AI82" s="59" t="s">
        <v>145</v>
      </c>
      <c r="AJ82" s="59" t="s">
        <v>146</v>
      </c>
      <c r="AK82" s="59"/>
      <c r="AL82" s="59"/>
    </row>
    <row r="83" spans="33:38" ht="14.25" customHeight="1" x14ac:dyDescent="0.3">
      <c r="AG83" s="58" t="s">
        <v>145</v>
      </c>
      <c r="AH83" s="59" t="s">
        <v>109</v>
      </c>
      <c r="AI83" s="59" t="s">
        <v>124</v>
      </c>
      <c r="AJ83" s="59" t="s">
        <v>129</v>
      </c>
      <c r="AK83" s="59" t="s">
        <v>146</v>
      </c>
      <c r="AL83" s="59"/>
    </row>
    <row r="84" spans="33:38" ht="14.25" customHeight="1" x14ac:dyDescent="0.3">
      <c r="AG84" s="58" t="s">
        <v>129</v>
      </c>
      <c r="AH84" s="59" t="s">
        <v>109</v>
      </c>
      <c r="AI84" s="59" t="s">
        <v>125</v>
      </c>
      <c r="AJ84" s="59" t="s">
        <v>123</v>
      </c>
      <c r="AK84" s="59"/>
      <c r="AL84" s="59"/>
    </row>
    <row r="85" spans="33:38" ht="14.25" customHeight="1" x14ac:dyDescent="0.3">
      <c r="AG85" s="58" t="s">
        <v>153</v>
      </c>
      <c r="AH85" s="59" t="s">
        <v>109</v>
      </c>
      <c r="AI85" s="59" t="s">
        <v>149</v>
      </c>
      <c r="AJ85" s="59" t="s">
        <v>123</v>
      </c>
      <c r="AK85" s="59" t="s">
        <v>154</v>
      </c>
      <c r="AL85" s="59"/>
    </row>
    <row r="86" spans="33:38" ht="14.25" customHeight="1" x14ac:dyDescent="0.3">
      <c r="AG86" s="58" t="s">
        <v>149</v>
      </c>
      <c r="AH86" s="59" t="s">
        <v>109</v>
      </c>
      <c r="AI86" s="59" t="s">
        <v>129</v>
      </c>
      <c r="AJ86" s="59" t="s">
        <v>113</v>
      </c>
      <c r="AK86" s="59"/>
      <c r="AL86" s="59"/>
    </row>
    <row r="87" spans="33:38" ht="14.25" customHeight="1" x14ac:dyDescent="0.3">
      <c r="AG87" s="58" t="s">
        <v>113</v>
      </c>
      <c r="AH87" s="59" t="s">
        <v>109</v>
      </c>
      <c r="AI87" s="59" t="s">
        <v>123</v>
      </c>
      <c r="AJ87" s="59" t="s">
        <v>119</v>
      </c>
      <c r="AK87" s="59"/>
      <c r="AL87" s="59"/>
    </row>
    <row r="88" spans="33:38" ht="14.25" customHeight="1" x14ac:dyDescent="0.3">
      <c r="AG88" s="58" t="s">
        <v>107</v>
      </c>
      <c r="AH88" s="59" t="s">
        <v>109</v>
      </c>
      <c r="AI88" s="59" t="s">
        <v>113</v>
      </c>
      <c r="AJ88" s="59" t="s">
        <v>119</v>
      </c>
      <c r="AK88" s="59"/>
      <c r="AL88" s="59"/>
    </row>
    <row r="89" spans="33:38" ht="14.25" customHeight="1" x14ac:dyDescent="0.3">
      <c r="AG89" s="58" t="s">
        <v>107</v>
      </c>
      <c r="AH89" s="59" t="s">
        <v>109</v>
      </c>
      <c r="AI89" s="59" t="s">
        <v>116</v>
      </c>
      <c r="AJ89" s="59"/>
      <c r="AK89" s="59"/>
      <c r="AL89" s="59"/>
    </row>
    <row r="90" spans="33:38" ht="14.25" customHeight="1" x14ac:dyDescent="0.3">
      <c r="AG90" s="59" t="s">
        <v>123</v>
      </c>
      <c r="AH90" s="59" t="s">
        <v>109</v>
      </c>
      <c r="AI90" s="59" t="s">
        <v>153</v>
      </c>
      <c r="AJ90" s="59" t="s">
        <v>129</v>
      </c>
      <c r="AK90" s="59" t="s">
        <v>135</v>
      </c>
      <c r="AL90" s="59"/>
    </row>
    <row r="91" spans="33:38" ht="14.25" customHeight="1" x14ac:dyDescent="0.3">
      <c r="AG91" s="58" t="s">
        <v>135</v>
      </c>
      <c r="AH91" s="59" t="s">
        <v>109</v>
      </c>
      <c r="AI91" s="59" t="s">
        <v>124</v>
      </c>
      <c r="AJ91" s="59" t="s">
        <v>147</v>
      </c>
      <c r="AK91" s="59" t="s">
        <v>133</v>
      </c>
      <c r="AL91" s="59"/>
    </row>
    <row r="92" spans="33:38" ht="14.25" customHeight="1" x14ac:dyDescent="0.3">
      <c r="AG92" s="58" t="s">
        <v>119</v>
      </c>
      <c r="AH92" s="59" t="s">
        <v>109</v>
      </c>
      <c r="AI92" s="59" t="s">
        <v>118</v>
      </c>
      <c r="AJ92" s="59" t="s">
        <v>113</v>
      </c>
      <c r="AK92" s="59"/>
      <c r="AL92" s="59"/>
    </row>
    <row r="93" spans="33:38" ht="14.25" customHeight="1" x14ac:dyDescent="0.3">
      <c r="AG93" s="58" t="s">
        <v>118</v>
      </c>
      <c r="AH93" s="59" t="s">
        <v>109</v>
      </c>
      <c r="AI93" s="59" t="s">
        <v>123</v>
      </c>
      <c r="AJ93" s="59" t="s">
        <v>124</v>
      </c>
      <c r="AK93" s="59" t="s">
        <v>125</v>
      </c>
      <c r="AL93" s="59" t="s">
        <v>126</v>
      </c>
    </row>
    <row r="94" spans="33:38" ht="14.25" customHeight="1" x14ac:dyDescent="0.3">
      <c r="AG94" s="60"/>
      <c r="AH94" s="60"/>
      <c r="AI94" s="60"/>
      <c r="AJ94" s="60"/>
      <c r="AK94" s="60"/>
      <c r="AL94" s="60"/>
    </row>
    <row r="95" spans="33:38" ht="14.25" customHeight="1" x14ac:dyDescent="0.3">
      <c r="AG95" s="60"/>
      <c r="AH95" s="60"/>
      <c r="AI95" s="60"/>
      <c r="AJ95" s="60"/>
      <c r="AK95" s="60"/>
      <c r="AL95" s="60"/>
    </row>
    <row r="96" spans="33:38" ht="14.25" customHeight="1" x14ac:dyDescent="0.3">
      <c r="AG96" s="60"/>
      <c r="AH96" s="60"/>
      <c r="AI96" s="60"/>
      <c r="AJ96" s="60"/>
      <c r="AK96" s="60"/>
      <c r="AL96" s="60"/>
    </row>
    <row r="97" spans="33:38" ht="14.25" customHeight="1" x14ac:dyDescent="0.3">
      <c r="AG97" s="60"/>
      <c r="AH97" s="60"/>
      <c r="AI97" s="60"/>
      <c r="AJ97" s="60"/>
      <c r="AK97" s="60"/>
      <c r="AL97" s="60"/>
    </row>
    <row r="98" spans="33:38" ht="14.25" customHeight="1" x14ac:dyDescent="0.3">
      <c r="AG98" s="60"/>
      <c r="AH98" s="60"/>
      <c r="AI98" s="60"/>
      <c r="AJ98" s="60"/>
      <c r="AK98" s="60"/>
      <c r="AL98" s="60"/>
    </row>
    <row r="99" spans="33:38" ht="14.25" customHeight="1" x14ac:dyDescent="0.3">
      <c r="AG99" s="60"/>
      <c r="AH99" s="60"/>
      <c r="AI99" s="60"/>
      <c r="AJ99" s="60"/>
      <c r="AK99" s="60"/>
      <c r="AL99" s="60"/>
    </row>
    <row r="100" spans="33:38" ht="14.25" customHeight="1" x14ac:dyDescent="0.3">
      <c r="AG100" s="60"/>
      <c r="AH100" s="60"/>
      <c r="AI100" s="60"/>
      <c r="AJ100" s="60"/>
      <c r="AK100" s="60"/>
      <c r="AL100" s="60"/>
    </row>
    <row r="101" spans="33:38" ht="14.25" customHeight="1" x14ac:dyDescent="0.3">
      <c r="AG101" s="60"/>
      <c r="AH101" s="60"/>
      <c r="AI101" s="60"/>
      <c r="AJ101" s="60"/>
      <c r="AK101" s="60"/>
      <c r="AL101" s="60"/>
    </row>
    <row r="102" spans="33:38" ht="14.25" customHeight="1" x14ac:dyDescent="0.3">
      <c r="AG102" s="60"/>
      <c r="AH102" s="60"/>
      <c r="AI102" s="60"/>
      <c r="AJ102" s="60"/>
      <c r="AK102" s="60"/>
      <c r="AL102" s="60"/>
    </row>
    <row r="103" spans="33:38" ht="14.25" customHeight="1" x14ac:dyDescent="0.3">
      <c r="AG103" s="60"/>
      <c r="AH103" s="60"/>
      <c r="AI103" s="60"/>
      <c r="AJ103" s="60"/>
      <c r="AK103" s="60"/>
      <c r="AL103" s="60"/>
    </row>
    <row r="104" spans="33:38" ht="14.25" customHeight="1" x14ac:dyDescent="0.3">
      <c r="AG104" s="60"/>
      <c r="AH104" s="60"/>
      <c r="AI104" s="60"/>
      <c r="AJ104" s="60"/>
      <c r="AK104" s="60"/>
      <c r="AL104" s="60"/>
    </row>
    <row r="105" spans="33:38" ht="14.25" customHeight="1" x14ac:dyDescent="0.3">
      <c r="AG105" s="60"/>
      <c r="AH105" s="60"/>
      <c r="AI105" s="60"/>
      <c r="AJ105" s="60"/>
      <c r="AK105" s="60"/>
      <c r="AL105" s="60"/>
    </row>
    <row r="106" spans="33:38" ht="14.25" customHeight="1" x14ac:dyDescent="0.3">
      <c r="AG106" s="60"/>
      <c r="AH106" s="60"/>
      <c r="AI106" s="60"/>
      <c r="AJ106" s="60"/>
      <c r="AK106" s="60"/>
      <c r="AL106" s="60"/>
    </row>
    <row r="107" spans="33:38" ht="14.25" customHeight="1" x14ac:dyDescent="0.3">
      <c r="AG107" s="60"/>
      <c r="AH107" s="60"/>
      <c r="AI107" s="60"/>
      <c r="AJ107" s="60"/>
      <c r="AK107" s="60"/>
      <c r="AL107" s="60"/>
    </row>
    <row r="108" spans="33:38" ht="14.25" customHeight="1" x14ac:dyDescent="0.3">
      <c r="AG108" s="60"/>
      <c r="AH108" s="60"/>
      <c r="AI108" s="60"/>
      <c r="AJ108" s="60"/>
      <c r="AK108" s="60"/>
      <c r="AL108" s="60"/>
    </row>
    <row r="109" spans="33:38" ht="14.25" customHeight="1" x14ac:dyDescent="0.3">
      <c r="AG109" s="60"/>
      <c r="AH109" s="60"/>
      <c r="AI109" s="60"/>
      <c r="AJ109" s="60"/>
      <c r="AK109" s="60"/>
      <c r="AL109" s="60"/>
    </row>
    <row r="110" spans="33:38" ht="14.25" customHeight="1" x14ac:dyDescent="0.3">
      <c r="AG110" s="60"/>
      <c r="AH110" s="60"/>
      <c r="AI110" s="60"/>
      <c r="AJ110" s="60"/>
      <c r="AK110" s="60"/>
      <c r="AL110" s="60"/>
    </row>
    <row r="111" spans="33:38" ht="14.25" customHeight="1" x14ac:dyDescent="0.3">
      <c r="AG111" s="60"/>
      <c r="AH111" s="60"/>
      <c r="AI111" s="60"/>
      <c r="AJ111" s="60"/>
      <c r="AK111" s="60"/>
      <c r="AL111" s="60"/>
    </row>
    <row r="112" spans="33:38" ht="14.25" customHeight="1" x14ac:dyDescent="0.3">
      <c r="AG112" s="60"/>
      <c r="AH112" s="60"/>
      <c r="AI112" s="60"/>
      <c r="AJ112" s="60"/>
      <c r="AK112" s="60"/>
      <c r="AL112" s="60"/>
    </row>
    <row r="113" spans="33:38" ht="14.25" customHeight="1" x14ac:dyDescent="0.3">
      <c r="AG113" s="60"/>
      <c r="AH113" s="60"/>
      <c r="AI113" s="60"/>
      <c r="AJ113" s="60"/>
      <c r="AK113" s="60"/>
      <c r="AL113" s="60"/>
    </row>
    <row r="114" spans="33:38" ht="14.25" customHeight="1" x14ac:dyDescent="0.3">
      <c r="AG114" s="60"/>
      <c r="AH114" s="60"/>
      <c r="AI114" s="60"/>
      <c r="AJ114" s="60"/>
      <c r="AK114" s="60"/>
      <c r="AL114" s="60"/>
    </row>
    <row r="115" spans="33:38" ht="14.25" customHeight="1" x14ac:dyDescent="0.3">
      <c r="AG115" s="60"/>
      <c r="AH115" s="60"/>
      <c r="AI115" s="60"/>
      <c r="AJ115" s="60"/>
      <c r="AK115" s="60"/>
      <c r="AL115" s="60"/>
    </row>
    <row r="116" spans="33:38" ht="14.25" customHeight="1" x14ac:dyDescent="0.3">
      <c r="AG116" s="60"/>
      <c r="AH116" s="60"/>
      <c r="AI116" s="60"/>
      <c r="AJ116" s="60"/>
      <c r="AK116" s="60"/>
      <c r="AL116" s="60"/>
    </row>
    <row r="117" spans="33:38" ht="14.25" customHeight="1" x14ac:dyDescent="0.3">
      <c r="AG117" s="60"/>
      <c r="AH117" s="60"/>
      <c r="AI117" s="60"/>
      <c r="AJ117" s="60"/>
      <c r="AK117" s="60"/>
      <c r="AL117" s="60"/>
    </row>
    <row r="118" spans="33:38" ht="14.25" customHeight="1" x14ac:dyDescent="0.3">
      <c r="AG118" s="60"/>
      <c r="AH118" s="60"/>
      <c r="AI118" s="60"/>
      <c r="AJ118" s="60"/>
      <c r="AK118" s="60"/>
      <c r="AL118" s="60"/>
    </row>
    <row r="119" spans="33:38" ht="14.25" customHeight="1" x14ac:dyDescent="0.3">
      <c r="AG119" s="60"/>
      <c r="AH119" s="60"/>
      <c r="AI119" s="60"/>
      <c r="AJ119" s="60"/>
      <c r="AK119" s="60"/>
      <c r="AL119" s="60"/>
    </row>
    <row r="120" spans="33:38" ht="14.25" customHeight="1" x14ac:dyDescent="0.3">
      <c r="AG120" s="60"/>
      <c r="AH120" s="60"/>
      <c r="AI120" s="60"/>
      <c r="AJ120" s="60"/>
      <c r="AK120" s="60"/>
      <c r="AL120" s="60"/>
    </row>
    <row r="121" spans="33:38" ht="14.25" customHeight="1" x14ac:dyDescent="0.3">
      <c r="AG121" s="60"/>
      <c r="AH121" s="60"/>
      <c r="AI121" s="60"/>
      <c r="AJ121" s="60"/>
      <c r="AK121" s="60"/>
      <c r="AL121" s="60"/>
    </row>
    <row r="122" spans="33:38" ht="14.25" customHeight="1" x14ac:dyDescent="0.3">
      <c r="AG122" s="60"/>
      <c r="AH122" s="60"/>
      <c r="AI122" s="60"/>
      <c r="AJ122" s="60"/>
      <c r="AK122" s="60"/>
      <c r="AL122" s="60"/>
    </row>
    <row r="123" spans="33:38" ht="14.25" customHeight="1" x14ac:dyDescent="0.3">
      <c r="AG123" s="60"/>
      <c r="AH123" s="60"/>
      <c r="AI123" s="60"/>
      <c r="AJ123" s="60"/>
      <c r="AK123" s="60"/>
      <c r="AL123" s="60"/>
    </row>
    <row r="124" spans="33:38" ht="14.25" customHeight="1" x14ac:dyDescent="0.3">
      <c r="AG124" s="60"/>
      <c r="AH124" s="60"/>
      <c r="AI124" s="60"/>
      <c r="AJ124" s="60"/>
      <c r="AK124" s="60"/>
      <c r="AL124" s="60"/>
    </row>
    <row r="125" spans="33:38" ht="14.25" customHeight="1" x14ac:dyDescent="0.3">
      <c r="AG125" s="60"/>
      <c r="AH125" s="60"/>
      <c r="AI125" s="60"/>
      <c r="AJ125" s="60"/>
      <c r="AK125" s="60"/>
      <c r="AL125" s="60"/>
    </row>
    <row r="126" spans="33:38" ht="14.25" customHeight="1" x14ac:dyDescent="0.3">
      <c r="AG126" s="60"/>
      <c r="AH126" s="60"/>
      <c r="AI126" s="60"/>
      <c r="AJ126" s="60"/>
      <c r="AK126" s="60"/>
      <c r="AL126" s="60"/>
    </row>
    <row r="127" spans="33:38" ht="14.25" customHeight="1" x14ac:dyDescent="0.3">
      <c r="AG127" s="60"/>
      <c r="AH127" s="60"/>
      <c r="AI127" s="60"/>
      <c r="AJ127" s="60"/>
      <c r="AK127" s="60"/>
      <c r="AL127" s="60"/>
    </row>
    <row r="128" spans="33:38" ht="14.25" customHeight="1" x14ac:dyDescent="0.3">
      <c r="AG128" s="60"/>
      <c r="AH128" s="60"/>
      <c r="AI128" s="60"/>
      <c r="AJ128" s="60"/>
      <c r="AK128" s="60"/>
      <c r="AL128" s="60"/>
    </row>
    <row r="129" spans="33:38" ht="14.25" customHeight="1" x14ac:dyDescent="0.3">
      <c r="AG129" s="60"/>
      <c r="AH129" s="60"/>
      <c r="AI129" s="60"/>
      <c r="AJ129" s="60"/>
      <c r="AK129" s="60"/>
      <c r="AL129" s="60"/>
    </row>
    <row r="130" spans="33:38" ht="14.25" customHeight="1" x14ac:dyDescent="0.3">
      <c r="AG130" s="60"/>
      <c r="AH130" s="60"/>
      <c r="AI130" s="60"/>
      <c r="AJ130" s="60"/>
      <c r="AK130" s="60"/>
      <c r="AL130" s="60"/>
    </row>
    <row r="131" spans="33:38" ht="14.25" customHeight="1" x14ac:dyDescent="0.3">
      <c r="AG131" s="60"/>
      <c r="AH131" s="60"/>
      <c r="AI131" s="60"/>
      <c r="AJ131" s="60"/>
      <c r="AK131" s="60"/>
      <c r="AL131" s="60"/>
    </row>
    <row r="132" spans="33:38" ht="14.25" customHeight="1" x14ac:dyDescent="0.3">
      <c r="AG132" s="60"/>
      <c r="AH132" s="60"/>
      <c r="AI132" s="60"/>
      <c r="AJ132" s="60"/>
      <c r="AK132" s="60"/>
      <c r="AL132" s="60"/>
    </row>
    <row r="133" spans="33:38" ht="14.25" customHeight="1" x14ac:dyDescent="0.3">
      <c r="AG133" s="60"/>
      <c r="AH133" s="60"/>
      <c r="AI133" s="60"/>
      <c r="AJ133" s="60"/>
      <c r="AK133" s="60"/>
      <c r="AL133" s="60"/>
    </row>
    <row r="134" spans="33:38" ht="14.25" customHeight="1" x14ac:dyDescent="0.3">
      <c r="AG134" s="60"/>
      <c r="AH134" s="60"/>
      <c r="AI134" s="60"/>
      <c r="AJ134" s="60"/>
      <c r="AK134" s="60"/>
      <c r="AL134" s="60"/>
    </row>
    <row r="135" spans="33:38" ht="14.25" customHeight="1" x14ac:dyDescent="0.3">
      <c r="AG135" s="60"/>
      <c r="AH135" s="60"/>
      <c r="AI135" s="60"/>
      <c r="AJ135" s="60"/>
      <c r="AK135" s="60"/>
      <c r="AL135" s="60"/>
    </row>
    <row r="136" spans="33:38" ht="14.25" customHeight="1" x14ac:dyDescent="0.3">
      <c r="AG136" s="60"/>
      <c r="AH136" s="60"/>
      <c r="AI136" s="60"/>
      <c r="AJ136" s="60"/>
      <c r="AK136" s="60"/>
      <c r="AL136" s="60"/>
    </row>
    <row r="137" spans="33:38" ht="14.25" customHeight="1" x14ac:dyDescent="0.3">
      <c r="AG137" s="60"/>
      <c r="AH137" s="60"/>
      <c r="AI137" s="60"/>
      <c r="AJ137" s="60"/>
      <c r="AK137" s="60"/>
      <c r="AL137" s="60"/>
    </row>
    <row r="138" spans="33:38" ht="14.25" customHeight="1" x14ac:dyDescent="0.3">
      <c r="AG138" s="60"/>
      <c r="AH138" s="60"/>
      <c r="AI138" s="60"/>
      <c r="AJ138" s="60"/>
      <c r="AK138" s="60"/>
      <c r="AL138" s="60"/>
    </row>
    <row r="139" spans="33:38" ht="14.25" customHeight="1" x14ac:dyDescent="0.3">
      <c r="AG139" s="60"/>
      <c r="AH139" s="60"/>
      <c r="AI139" s="60"/>
      <c r="AJ139" s="60"/>
      <c r="AK139" s="60"/>
      <c r="AL139" s="60"/>
    </row>
    <row r="140" spans="33:38" ht="14.25" customHeight="1" x14ac:dyDescent="0.3">
      <c r="AG140" s="60"/>
      <c r="AH140" s="60"/>
      <c r="AI140" s="60"/>
      <c r="AJ140" s="60"/>
      <c r="AK140" s="60"/>
      <c r="AL140" s="60"/>
    </row>
    <row r="141" spans="33:38" ht="14.25" customHeight="1" x14ac:dyDescent="0.3">
      <c r="AG141" s="60"/>
      <c r="AH141" s="60"/>
      <c r="AI141" s="60"/>
      <c r="AJ141" s="60"/>
      <c r="AK141" s="60"/>
      <c r="AL141" s="60"/>
    </row>
    <row r="142" spans="33:38" ht="14.25" customHeight="1" x14ac:dyDescent="0.3">
      <c r="AG142" s="60"/>
      <c r="AH142" s="60"/>
      <c r="AI142" s="60"/>
      <c r="AJ142" s="60"/>
      <c r="AK142" s="60"/>
      <c r="AL142" s="60"/>
    </row>
    <row r="143" spans="33:38" ht="14.25" customHeight="1" x14ac:dyDescent="0.3">
      <c r="AG143" s="60"/>
      <c r="AH143" s="60"/>
      <c r="AI143" s="60"/>
      <c r="AJ143" s="60"/>
      <c r="AK143" s="60"/>
      <c r="AL143" s="60"/>
    </row>
    <row r="144" spans="33:38" ht="14.25" customHeight="1" x14ac:dyDescent="0.3">
      <c r="AG144" s="60"/>
      <c r="AH144" s="60"/>
      <c r="AI144" s="60"/>
      <c r="AJ144" s="60"/>
      <c r="AK144" s="60"/>
      <c r="AL144" s="60"/>
    </row>
    <row r="145" spans="33:38" ht="14.25" customHeight="1" x14ac:dyDescent="0.3">
      <c r="AG145" s="60"/>
      <c r="AH145" s="60"/>
      <c r="AI145" s="60"/>
      <c r="AJ145" s="60"/>
      <c r="AK145" s="60"/>
      <c r="AL145" s="60"/>
    </row>
    <row r="146" spans="33:38" ht="14.25" customHeight="1" x14ac:dyDescent="0.3">
      <c r="AG146" s="60"/>
      <c r="AH146" s="60"/>
      <c r="AI146" s="60"/>
      <c r="AJ146" s="60"/>
      <c r="AK146" s="60"/>
      <c r="AL146" s="60"/>
    </row>
    <row r="147" spans="33:38" ht="14.25" customHeight="1" x14ac:dyDescent="0.3">
      <c r="AG147" s="60"/>
      <c r="AH147" s="60"/>
      <c r="AI147" s="60"/>
      <c r="AJ147" s="60"/>
      <c r="AK147" s="60"/>
      <c r="AL147" s="60"/>
    </row>
    <row r="148" spans="33:38" ht="14.25" customHeight="1" x14ac:dyDescent="0.3">
      <c r="AG148" s="60"/>
      <c r="AH148" s="60"/>
      <c r="AI148" s="60"/>
      <c r="AJ148" s="60"/>
      <c r="AK148" s="60"/>
      <c r="AL148" s="60"/>
    </row>
    <row r="149" spans="33:38" ht="14.25" customHeight="1" x14ac:dyDescent="0.3">
      <c r="AG149" s="60"/>
      <c r="AH149" s="60"/>
      <c r="AI149" s="60"/>
      <c r="AJ149" s="60"/>
      <c r="AK149" s="60"/>
      <c r="AL149" s="60"/>
    </row>
    <row r="150" spans="33:38" ht="14.25" customHeight="1" x14ac:dyDescent="0.3">
      <c r="AG150" s="60"/>
      <c r="AH150" s="60"/>
      <c r="AI150" s="60"/>
      <c r="AJ150" s="60"/>
      <c r="AK150" s="60"/>
      <c r="AL150" s="60"/>
    </row>
    <row r="151" spans="33:38" ht="14.25" customHeight="1" x14ac:dyDescent="0.3">
      <c r="AG151" s="60"/>
      <c r="AH151" s="60"/>
      <c r="AI151" s="60"/>
      <c r="AJ151" s="60"/>
      <c r="AK151" s="60"/>
      <c r="AL151" s="60"/>
    </row>
    <row r="152" spans="33:38" ht="14.25" customHeight="1" x14ac:dyDescent="0.3">
      <c r="AG152" s="60"/>
      <c r="AH152" s="60"/>
      <c r="AI152" s="60"/>
      <c r="AJ152" s="60"/>
      <c r="AK152" s="60"/>
      <c r="AL152" s="60"/>
    </row>
    <row r="153" spans="33:38" ht="14.25" customHeight="1" x14ac:dyDescent="0.3">
      <c r="AG153" s="60"/>
      <c r="AH153" s="60"/>
      <c r="AI153" s="60"/>
      <c r="AJ153" s="60"/>
      <c r="AK153" s="60"/>
      <c r="AL153" s="60"/>
    </row>
    <row r="154" spans="33:38" ht="14.25" customHeight="1" x14ac:dyDescent="0.3">
      <c r="AG154" s="60"/>
      <c r="AH154" s="60"/>
      <c r="AI154" s="60"/>
      <c r="AJ154" s="60"/>
      <c r="AK154" s="60"/>
      <c r="AL154" s="60"/>
    </row>
    <row r="155" spans="33:38" ht="14.25" customHeight="1" x14ac:dyDescent="0.3">
      <c r="AG155" s="60"/>
      <c r="AH155" s="60"/>
      <c r="AI155" s="60"/>
      <c r="AJ155" s="60"/>
      <c r="AK155" s="60"/>
      <c r="AL155" s="60"/>
    </row>
    <row r="156" spans="33:38" ht="14.25" customHeight="1" x14ac:dyDescent="0.3">
      <c r="AG156" s="60"/>
      <c r="AH156" s="60"/>
      <c r="AI156" s="60"/>
      <c r="AJ156" s="60"/>
      <c r="AK156" s="60"/>
      <c r="AL156" s="60"/>
    </row>
    <row r="157" spans="33:38" ht="14.25" customHeight="1" x14ac:dyDescent="0.3">
      <c r="AG157" s="60"/>
      <c r="AH157" s="60"/>
      <c r="AI157" s="60"/>
      <c r="AJ157" s="60"/>
      <c r="AK157" s="60"/>
      <c r="AL157" s="60"/>
    </row>
    <row r="158" spans="33:38" ht="14.25" customHeight="1" x14ac:dyDescent="0.3">
      <c r="AG158" s="60"/>
      <c r="AH158" s="60"/>
      <c r="AI158" s="60"/>
      <c r="AJ158" s="60"/>
      <c r="AK158" s="60"/>
      <c r="AL158" s="60"/>
    </row>
    <row r="159" spans="33:38" ht="14.25" customHeight="1" x14ac:dyDescent="0.3">
      <c r="AG159" s="60"/>
      <c r="AH159" s="60"/>
      <c r="AI159" s="60"/>
      <c r="AJ159" s="60"/>
      <c r="AK159" s="60"/>
      <c r="AL159" s="60"/>
    </row>
    <row r="160" spans="33:38" ht="14.25" customHeight="1" x14ac:dyDescent="0.3">
      <c r="AG160" s="60"/>
      <c r="AH160" s="60"/>
      <c r="AI160" s="60"/>
      <c r="AJ160" s="60"/>
      <c r="AK160" s="60"/>
      <c r="AL160" s="60"/>
    </row>
    <row r="161" spans="33:38" ht="14.25" customHeight="1" x14ac:dyDescent="0.3">
      <c r="AG161" s="60"/>
      <c r="AH161" s="60"/>
      <c r="AI161" s="60"/>
      <c r="AJ161" s="60"/>
      <c r="AK161" s="60"/>
      <c r="AL161" s="60"/>
    </row>
    <row r="162" spans="33:38" ht="14.25" customHeight="1" x14ac:dyDescent="0.3">
      <c r="AG162" s="60"/>
      <c r="AH162" s="60"/>
      <c r="AI162" s="60"/>
      <c r="AJ162" s="60"/>
      <c r="AK162" s="60"/>
      <c r="AL162" s="60"/>
    </row>
    <row r="163" spans="33:38" ht="14.25" customHeight="1" x14ac:dyDescent="0.3">
      <c r="AG163" s="60"/>
      <c r="AH163" s="60"/>
      <c r="AI163" s="60"/>
      <c r="AJ163" s="60"/>
      <c r="AK163" s="60"/>
      <c r="AL163" s="60"/>
    </row>
    <row r="164" spans="33:38" ht="14.25" customHeight="1" x14ac:dyDescent="0.3">
      <c r="AG164" s="60"/>
      <c r="AH164" s="60"/>
      <c r="AI164" s="60"/>
      <c r="AJ164" s="60"/>
      <c r="AK164" s="60"/>
      <c r="AL164" s="60"/>
    </row>
    <row r="165" spans="33:38" ht="14.25" customHeight="1" x14ac:dyDescent="0.3">
      <c r="AG165" s="60"/>
      <c r="AH165" s="60"/>
      <c r="AI165" s="60"/>
      <c r="AJ165" s="60"/>
      <c r="AK165" s="60"/>
      <c r="AL165" s="60"/>
    </row>
    <row r="166" spans="33:38" ht="14.25" customHeight="1" x14ac:dyDescent="0.3"/>
    <row r="167" spans="33:38" ht="14.25" customHeight="1" x14ac:dyDescent="0.3"/>
    <row r="168" spans="33:38" ht="14.25" customHeight="1" x14ac:dyDescent="0.3"/>
    <row r="169" spans="33:38" ht="14.25" customHeight="1" x14ac:dyDescent="0.3"/>
    <row r="170" spans="33:38" ht="14.25" customHeight="1" x14ac:dyDescent="0.3"/>
    <row r="171" spans="33:38" ht="14.25" customHeight="1" x14ac:dyDescent="0.3"/>
    <row r="172" spans="33:38" ht="14.25" customHeight="1" x14ac:dyDescent="0.3"/>
    <row r="173" spans="33:38" ht="14.25" customHeight="1" x14ac:dyDescent="0.3"/>
    <row r="174" spans="33:38" ht="14.25" customHeight="1" x14ac:dyDescent="0.3"/>
    <row r="175" spans="33:38" ht="14.25" customHeight="1" x14ac:dyDescent="0.3"/>
    <row r="176" spans="33:38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topLeftCell="A5" workbookViewId="0"/>
  </sheetViews>
  <sheetFormatPr baseColWidth="10" defaultColWidth="14.44140625" defaultRowHeight="15" customHeight="1" x14ac:dyDescent="0.3"/>
  <cols>
    <col min="1" max="1" width="1.6640625" customWidth="1"/>
    <col min="2" max="2" width="21.5546875" customWidth="1"/>
    <col min="3" max="3" width="11.109375" customWidth="1"/>
    <col min="4" max="4" width="13.33203125" customWidth="1"/>
    <col min="5" max="5" width="8.88671875" customWidth="1"/>
    <col min="6" max="8" width="10.6640625" customWidth="1"/>
    <col min="9" max="9" width="2.44140625" customWidth="1"/>
    <col min="10" max="26" width="11.44140625" customWidth="1"/>
  </cols>
  <sheetData>
    <row r="1" spans="2:9" ht="27.75" customHeight="1" x14ac:dyDescent="0.3">
      <c r="B1" s="284" t="s">
        <v>168</v>
      </c>
      <c r="C1" s="285"/>
      <c r="D1" s="285"/>
      <c r="E1" s="285"/>
      <c r="F1" s="285"/>
      <c r="G1" s="285"/>
      <c r="H1" s="286"/>
      <c r="I1" s="71"/>
    </row>
    <row r="2" spans="2:9" ht="24.75" customHeight="1" x14ac:dyDescent="0.3">
      <c r="B2" s="287"/>
      <c r="C2" s="280"/>
      <c r="D2" s="72"/>
      <c r="E2" s="73"/>
      <c r="F2" s="73"/>
      <c r="G2" s="73"/>
      <c r="H2" s="74"/>
      <c r="I2" s="71"/>
    </row>
    <row r="3" spans="2:9" ht="19.5" customHeight="1" x14ac:dyDescent="0.3">
      <c r="B3" s="287"/>
      <c r="C3" s="280"/>
      <c r="D3" s="288" t="s">
        <v>169</v>
      </c>
      <c r="E3" s="73"/>
      <c r="F3" s="73"/>
      <c r="G3" s="73"/>
      <c r="H3" s="74"/>
      <c r="I3" s="71"/>
    </row>
    <row r="4" spans="2:9" ht="9.75" customHeight="1" x14ac:dyDescent="0.3">
      <c r="B4" s="75"/>
      <c r="C4" s="76"/>
      <c r="D4" s="289"/>
      <c r="E4" s="77"/>
      <c r="F4" s="77"/>
      <c r="G4" s="77"/>
      <c r="H4" s="78"/>
      <c r="I4" s="71"/>
    </row>
    <row r="5" spans="2:9" ht="12.75" customHeight="1" x14ac:dyDescent="0.3">
      <c r="B5" s="290" t="s">
        <v>170</v>
      </c>
      <c r="C5" s="291"/>
      <c r="D5" s="291"/>
      <c r="E5" s="292"/>
      <c r="F5" s="79"/>
      <c r="G5" s="79"/>
      <c r="H5" s="80"/>
      <c r="I5" s="71"/>
    </row>
    <row r="6" spans="2:9" ht="14.25" customHeight="1" x14ac:dyDescent="0.3">
      <c r="B6" s="81" t="s">
        <v>171</v>
      </c>
      <c r="C6" s="82" t="s">
        <v>172</v>
      </c>
      <c r="D6" s="83" t="s">
        <v>173</v>
      </c>
      <c r="E6" s="84" t="s">
        <v>174</v>
      </c>
      <c r="F6" s="85" t="s">
        <v>175</v>
      </c>
      <c r="G6" s="86" t="s">
        <v>176</v>
      </c>
      <c r="H6" s="87" t="s">
        <v>177</v>
      </c>
      <c r="I6" s="71"/>
    </row>
    <row r="7" spans="2:9" ht="9.75" customHeight="1" x14ac:dyDescent="0.3">
      <c r="B7" s="88" t="s">
        <v>178</v>
      </c>
      <c r="C7" s="89"/>
      <c r="D7" s="90">
        <f>SUM(D8:D10)</f>
        <v>90</v>
      </c>
      <c r="E7" s="91">
        <f>SUM(E8:E14)</f>
        <v>262.8</v>
      </c>
      <c r="F7" s="92"/>
      <c r="G7" s="93"/>
      <c r="H7" s="94">
        <f>SUM(H8:H14)</f>
        <v>6.1142857142857139</v>
      </c>
      <c r="I7" s="71"/>
    </row>
    <row r="8" spans="2:9" ht="9.75" customHeight="1" x14ac:dyDescent="0.3">
      <c r="B8" s="95" t="s">
        <v>179</v>
      </c>
      <c r="C8" s="96">
        <v>2</v>
      </c>
      <c r="D8" s="97">
        <v>60</v>
      </c>
      <c r="E8" s="98">
        <f t="shared" ref="E8:E14" si="0">C8*D8</f>
        <v>120</v>
      </c>
      <c r="F8" s="99">
        <v>25</v>
      </c>
      <c r="G8" s="99">
        <f t="shared" ref="G8:G14" si="1">F8*C8</f>
        <v>50</v>
      </c>
      <c r="H8" s="100">
        <f t="shared" ref="H8:H14" si="2">E8/G8</f>
        <v>2.4</v>
      </c>
      <c r="I8" s="71"/>
    </row>
    <row r="9" spans="2:9" ht="9.75" customHeight="1" x14ac:dyDescent="0.3">
      <c r="B9" s="95" t="s">
        <v>180</v>
      </c>
      <c r="C9" s="96">
        <v>2</v>
      </c>
      <c r="D9" s="97">
        <v>15</v>
      </c>
      <c r="E9" s="98">
        <f t="shared" si="0"/>
        <v>30</v>
      </c>
      <c r="F9" s="99">
        <v>25</v>
      </c>
      <c r="G9" s="99">
        <f t="shared" si="1"/>
        <v>50</v>
      </c>
      <c r="H9" s="100">
        <f t="shared" si="2"/>
        <v>0.6</v>
      </c>
      <c r="I9" s="71"/>
    </row>
    <row r="10" spans="2:9" ht="9.75" customHeight="1" x14ac:dyDescent="0.3">
      <c r="B10" s="95" t="s">
        <v>181</v>
      </c>
      <c r="C10" s="96">
        <v>2</v>
      </c>
      <c r="D10" s="97">
        <v>15</v>
      </c>
      <c r="E10" s="98">
        <f t="shared" si="0"/>
        <v>30</v>
      </c>
      <c r="F10" s="99">
        <v>25</v>
      </c>
      <c r="G10" s="99">
        <f t="shared" si="1"/>
        <v>50</v>
      </c>
      <c r="H10" s="100">
        <f t="shared" si="2"/>
        <v>0.6</v>
      </c>
      <c r="I10" s="71"/>
    </row>
    <row r="11" spans="2:9" ht="9.75" customHeight="1" x14ac:dyDescent="0.3">
      <c r="B11" s="95" t="s">
        <v>182</v>
      </c>
      <c r="C11" s="96">
        <v>2</v>
      </c>
      <c r="D11" s="97">
        <v>15</v>
      </c>
      <c r="E11" s="98">
        <f t="shared" si="0"/>
        <v>30</v>
      </c>
      <c r="F11" s="99">
        <v>25</v>
      </c>
      <c r="G11" s="99">
        <f t="shared" si="1"/>
        <v>50</v>
      </c>
      <c r="H11" s="100">
        <f t="shared" si="2"/>
        <v>0.6</v>
      </c>
      <c r="I11" s="71"/>
    </row>
    <row r="12" spans="2:9" ht="9.75" customHeight="1" x14ac:dyDescent="0.3">
      <c r="B12" s="95" t="s">
        <v>163</v>
      </c>
      <c r="C12" s="96">
        <v>1.5</v>
      </c>
      <c r="D12" s="101">
        <v>15</v>
      </c>
      <c r="E12" s="98">
        <f t="shared" si="0"/>
        <v>22.5</v>
      </c>
      <c r="F12" s="99">
        <v>25</v>
      </c>
      <c r="G12" s="102">
        <f t="shared" si="1"/>
        <v>37.5</v>
      </c>
      <c r="H12" s="100">
        <f t="shared" si="2"/>
        <v>0.6</v>
      </c>
      <c r="I12" s="71"/>
    </row>
    <row r="13" spans="2:9" ht="9.75" customHeight="1" x14ac:dyDescent="0.3">
      <c r="B13" s="95" t="s">
        <v>183</v>
      </c>
      <c r="C13" s="96">
        <v>1.5</v>
      </c>
      <c r="D13" s="101">
        <v>5</v>
      </c>
      <c r="E13" s="98">
        <f t="shared" si="0"/>
        <v>7.5</v>
      </c>
      <c r="F13" s="99">
        <v>7</v>
      </c>
      <c r="G13" s="102">
        <f t="shared" si="1"/>
        <v>10.5</v>
      </c>
      <c r="H13" s="100">
        <f t="shared" si="2"/>
        <v>0.7142857142857143</v>
      </c>
      <c r="I13" s="71"/>
    </row>
    <row r="14" spans="2:9" ht="9.75" customHeight="1" x14ac:dyDescent="0.3">
      <c r="B14" s="95" t="s">
        <v>138</v>
      </c>
      <c r="C14" s="96">
        <v>1.52</v>
      </c>
      <c r="D14" s="101">
        <v>15</v>
      </c>
      <c r="E14" s="98">
        <f t="shared" si="0"/>
        <v>22.8</v>
      </c>
      <c r="F14" s="99">
        <v>25</v>
      </c>
      <c r="G14" s="99">
        <f t="shared" si="1"/>
        <v>38</v>
      </c>
      <c r="H14" s="100">
        <f t="shared" si="2"/>
        <v>0.6</v>
      </c>
      <c r="I14" s="71"/>
    </row>
    <row r="15" spans="2:9" ht="9.75" customHeight="1" x14ac:dyDescent="0.3">
      <c r="B15" s="103" t="s">
        <v>184</v>
      </c>
      <c r="C15" s="293" t="s">
        <v>185</v>
      </c>
      <c r="D15" s="294"/>
      <c r="E15" s="295"/>
      <c r="F15" s="104"/>
      <c r="G15" s="104"/>
      <c r="H15" s="105"/>
      <c r="I15" s="106"/>
    </row>
    <row r="16" spans="2:9" ht="9.75" customHeight="1" x14ac:dyDescent="0.3">
      <c r="B16" s="88" t="s">
        <v>186</v>
      </c>
      <c r="C16" s="89"/>
      <c r="D16" s="90">
        <f t="shared" ref="D16:E16" si="3">SUM(D17:D22)</f>
        <v>60</v>
      </c>
      <c r="E16" s="91">
        <f t="shared" si="3"/>
        <v>78</v>
      </c>
      <c r="F16" s="92"/>
      <c r="G16" s="93"/>
      <c r="H16" s="94">
        <f>SUM(H17:H24)</f>
        <v>2.5</v>
      </c>
      <c r="I16" s="106"/>
    </row>
    <row r="17" spans="2:9" ht="9.75" customHeight="1" x14ac:dyDescent="0.3">
      <c r="B17" s="95" t="s">
        <v>187</v>
      </c>
      <c r="C17" s="96">
        <v>1.3</v>
      </c>
      <c r="D17" s="97">
        <v>0</v>
      </c>
      <c r="E17" s="98">
        <f t="shared" ref="E17:E23" si="4">C17*D17</f>
        <v>0</v>
      </c>
      <c r="F17" s="99">
        <v>25</v>
      </c>
      <c r="G17" s="102">
        <f t="shared" ref="G17:G23" si="5">F17*C17</f>
        <v>32.5</v>
      </c>
      <c r="H17" s="100">
        <f t="shared" ref="H17:H23" si="6">E17/G17</f>
        <v>0</v>
      </c>
      <c r="I17" s="106"/>
    </row>
    <row r="18" spans="2:9" ht="9.75" customHeight="1" x14ac:dyDescent="0.3">
      <c r="B18" s="95" t="s">
        <v>188</v>
      </c>
      <c r="C18" s="96">
        <v>1.3</v>
      </c>
      <c r="D18" s="97">
        <v>50</v>
      </c>
      <c r="E18" s="98">
        <f t="shared" si="4"/>
        <v>65</v>
      </c>
      <c r="F18" s="99">
        <v>25</v>
      </c>
      <c r="G18" s="102">
        <f t="shared" si="5"/>
        <v>32.5</v>
      </c>
      <c r="H18" s="100">
        <f t="shared" si="6"/>
        <v>2</v>
      </c>
      <c r="I18" s="106"/>
    </row>
    <row r="19" spans="2:9" ht="9.75" customHeight="1" x14ac:dyDescent="0.3">
      <c r="B19" s="95" t="s">
        <v>189</v>
      </c>
      <c r="C19" s="96">
        <v>1.3</v>
      </c>
      <c r="D19" s="97">
        <v>10</v>
      </c>
      <c r="E19" s="98">
        <f t="shared" si="4"/>
        <v>13</v>
      </c>
      <c r="F19" s="99">
        <v>20</v>
      </c>
      <c r="G19" s="102">
        <f t="shared" si="5"/>
        <v>26</v>
      </c>
      <c r="H19" s="100">
        <f t="shared" si="6"/>
        <v>0.5</v>
      </c>
      <c r="I19" s="106"/>
    </row>
    <row r="20" spans="2:9" ht="9.75" customHeight="1" x14ac:dyDescent="0.3">
      <c r="B20" s="95" t="s">
        <v>190</v>
      </c>
      <c r="C20" s="96">
        <v>1.3</v>
      </c>
      <c r="D20" s="97">
        <v>0</v>
      </c>
      <c r="E20" s="98">
        <f t="shared" si="4"/>
        <v>0</v>
      </c>
      <c r="F20" s="99">
        <v>25</v>
      </c>
      <c r="G20" s="102">
        <f t="shared" si="5"/>
        <v>32.5</v>
      </c>
      <c r="H20" s="100">
        <f t="shared" si="6"/>
        <v>0</v>
      </c>
      <c r="I20" s="106"/>
    </row>
    <row r="21" spans="2:9" ht="9.75" customHeight="1" x14ac:dyDescent="0.3">
      <c r="B21" s="95" t="s">
        <v>191</v>
      </c>
      <c r="C21" s="96">
        <v>1.3</v>
      </c>
      <c r="D21" s="97">
        <v>0</v>
      </c>
      <c r="E21" s="98">
        <f t="shared" si="4"/>
        <v>0</v>
      </c>
      <c r="F21" s="99">
        <v>25</v>
      </c>
      <c r="G21" s="102">
        <f t="shared" si="5"/>
        <v>32.5</v>
      </c>
      <c r="H21" s="100">
        <f t="shared" si="6"/>
        <v>0</v>
      </c>
      <c r="I21" s="106"/>
    </row>
    <row r="22" spans="2:9" ht="9.75" customHeight="1" x14ac:dyDescent="0.3">
      <c r="B22" s="95" t="s">
        <v>192</v>
      </c>
      <c r="C22" s="96">
        <v>1.3</v>
      </c>
      <c r="D22" s="97">
        <v>0</v>
      </c>
      <c r="E22" s="98">
        <f t="shared" si="4"/>
        <v>0</v>
      </c>
      <c r="F22" s="99">
        <v>25</v>
      </c>
      <c r="G22" s="102">
        <f t="shared" si="5"/>
        <v>32.5</v>
      </c>
      <c r="H22" s="100">
        <f t="shared" si="6"/>
        <v>0</v>
      </c>
      <c r="I22" s="106"/>
    </row>
    <row r="23" spans="2:9" ht="9.75" customHeight="1" x14ac:dyDescent="0.3">
      <c r="B23" s="95" t="s">
        <v>163</v>
      </c>
      <c r="C23" s="96">
        <v>1.5</v>
      </c>
      <c r="D23" s="101">
        <v>0</v>
      </c>
      <c r="E23" s="98">
        <f t="shared" si="4"/>
        <v>0</v>
      </c>
      <c r="F23" s="99">
        <v>25</v>
      </c>
      <c r="G23" s="102">
        <f t="shared" si="5"/>
        <v>37.5</v>
      </c>
      <c r="H23" s="100">
        <f t="shared" si="6"/>
        <v>0</v>
      </c>
      <c r="I23" s="106"/>
    </row>
    <row r="24" spans="2:9" ht="9.75" customHeight="1" x14ac:dyDescent="0.3">
      <c r="B24" s="103" t="s">
        <v>184</v>
      </c>
      <c r="C24" s="293" t="s">
        <v>185</v>
      </c>
      <c r="D24" s="294"/>
      <c r="E24" s="295"/>
      <c r="F24" s="104"/>
      <c r="G24" s="104"/>
      <c r="H24" s="105"/>
      <c r="I24" s="106"/>
    </row>
    <row r="25" spans="2:9" ht="9.75" customHeight="1" x14ac:dyDescent="0.3">
      <c r="B25" s="88" t="s">
        <v>193</v>
      </c>
      <c r="C25" s="89"/>
      <c r="D25" s="90">
        <f>SUM(D26:D30)</f>
        <v>0</v>
      </c>
      <c r="E25" s="91">
        <f>SUM(E26:E31)</f>
        <v>0</v>
      </c>
      <c r="F25" s="92"/>
      <c r="G25" s="93"/>
      <c r="H25" s="94">
        <f>SUM(H26:H37)</f>
        <v>0</v>
      </c>
      <c r="I25" s="106"/>
    </row>
    <row r="26" spans="2:9" ht="9.75" customHeight="1" x14ac:dyDescent="0.3">
      <c r="B26" s="95" t="s">
        <v>194</v>
      </c>
      <c r="C26" s="96">
        <v>1.4</v>
      </c>
      <c r="D26" s="97">
        <v>0</v>
      </c>
      <c r="E26" s="98">
        <f t="shared" ref="E26:E37" si="7">C26*D26</f>
        <v>0</v>
      </c>
      <c r="F26" s="99">
        <v>25</v>
      </c>
      <c r="G26" s="99">
        <f t="shared" ref="G26:G37" si="8">F26*C26</f>
        <v>35</v>
      </c>
      <c r="H26" s="100">
        <f t="shared" ref="H26:H37" si="9">E26/G26</f>
        <v>0</v>
      </c>
      <c r="I26" s="106"/>
    </row>
    <row r="27" spans="2:9" ht="9.75" customHeight="1" x14ac:dyDescent="0.3">
      <c r="B27" s="95" t="s">
        <v>195</v>
      </c>
      <c r="C27" s="96">
        <v>1.4</v>
      </c>
      <c r="D27" s="97">
        <v>0</v>
      </c>
      <c r="E27" s="98">
        <f t="shared" si="7"/>
        <v>0</v>
      </c>
      <c r="F27" s="99">
        <v>25</v>
      </c>
      <c r="G27" s="99">
        <f t="shared" si="8"/>
        <v>35</v>
      </c>
      <c r="H27" s="100">
        <f t="shared" si="9"/>
        <v>0</v>
      </c>
      <c r="I27" s="106"/>
    </row>
    <row r="28" spans="2:9" ht="9.75" customHeight="1" x14ac:dyDescent="0.3">
      <c r="B28" s="95" t="s">
        <v>196</v>
      </c>
      <c r="C28" s="96">
        <v>1.4</v>
      </c>
      <c r="D28" s="97">
        <v>0</v>
      </c>
      <c r="E28" s="98">
        <f t="shared" si="7"/>
        <v>0</v>
      </c>
      <c r="F28" s="99">
        <v>25</v>
      </c>
      <c r="G28" s="99">
        <f t="shared" si="8"/>
        <v>35</v>
      </c>
      <c r="H28" s="100">
        <f t="shared" si="9"/>
        <v>0</v>
      </c>
      <c r="I28" s="106"/>
    </row>
    <row r="29" spans="2:9" ht="9.75" customHeight="1" x14ac:dyDescent="0.3">
      <c r="B29" s="95" t="s">
        <v>197</v>
      </c>
      <c r="C29" s="96">
        <v>1.4</v>
      </c>
      <c r="D29" s="97">
        <v>0</v>
      </c>
      <c r="E29" s="98">
        <f t="shared" si="7"/>
        <v>0</v>
      </c>
      <c r="F29" s="99">
        <v>25</v>
      </c>
      <c r="G29" s="99">
        <f t="shared" si="8"/>
        <v>35</v>
      </c>
      <c r="H29" s="100">
        <f t="shared" si="9"/>
        <v>0</v>
      </c>
      <c r="I29" s="106"/>
    </row>
    <row r="30" spans="2:9" ht="9.75" customHeight="1" x14ac:dyDescent="0.3">
      <c r="B30" s="95" t="s">
        <v>198</v>
      </c>
      <c r="C30" s="96">
        <v>1.4</v>
      </c>
      <c r="D30" s="97">
        <v>0</v>
      </c>
      <c r="E30" s="98">
        <f t="shared" si="7"/>
        <v>0</v>
      </c>
      <c r="F30" s="99">
        <v>25</v>
      </c>
      <c r="G30" s="99">
        <f t="shared" si="8"/>
        <v>35</v>
      </c>
      <c r="H30" s="100">
        <f t="shared" si="9"/>
        <v>0</v>
      </c>
      <c r="I30" s="106"/>
    </row>
    <row r="31" spans="2:9" ht="9.75" customHeight="1" x14ac:dyDescent="0.3">
      <c r="B31" s="95" t="s">
        <v>163</v>
      </c>
      <c r="C31" s="96">
        <v>1.5</v>
      </c>
      <c r="D31" s="97">
        <v>0</v>
      </c>
      <c r="E31" s="98">
        <f t="shared" si="7"/>
        <v>0</v>
      </c>
      <c r="F31" s="99">
        <v>25</v>
      </c>
      <c r="G31" s="99">
        <f t="shared" si="8"/>
        <v>37.5</v>
      </c>
      <c r="H31" s="100">
        <f t="shared" si="9"/>
        <v>0</v>
      </c>
      <c r="I31" s="106"/>
    </row>
    <row r="32" spans="2:9" ht="9.75" customHeight="1" x14ac:dyDescent="0.3">
      <c r="B32" s="95" t="s">
        <v>199</v>
      </c>
      <c r="C32" s="96">
        <v>1</v>
      </c>
      <c r="D32" s="97">
        <v>0</v>
      </c>
      <c r="E32" s="98">
        <f t="shared" si="7"/>
        <v>0</v>
      </c>
      <c r="F32" s="99">
        <v>25</v>
      </c>
      <c r="G32" s="99">
        <f t="shared" si="8"/>
        <v>25</v>
      </c>
      <c r="H32" s="100">
        <f t="shared" si="9"/>
        <v>0</v>
      </c>
      <c r="I32" s="106"/>
    </row>
    <row r="33" spans="1:9" ht="9.75" customHeight="1" x14ac:dyDescent="0.3">
      <c r="B33" s="95" t="s">
        <v>163</v>
      </c>
      <c r="C33" s="96">
        <v>1.5</v>
      </c>
      <c r="D33" s="97">
        <v>0</v>
      </c>
      <c r="E33" s="98">
        <f t="shared" si="7"/>
        <v>0</v>
      </c>
      <c r="F33" s="99">
        <v>25</v>
      </c>
      <c r="G33" s="99">
        <f t="shared" si="8"/>
        <v>37.5</v>
      </c>
      <c r="H33" s="100">
        <f t="shared" si="9"/>
        <v>0</v>
      </c>
      <c r="I33" s="106"/>
    </row>
    <row r="34" spans="1:9" ht="9.75" customHeight="1" x14ac:dyDescent="0.3">
      <c r="B34" s="95" t="s">
        <v>200</v>
      </c>
      <c r="C34" s="96">
        <v>1.5</v>
      </c>
      <c r="D34" s="97">
        <v>0</v>
      </c>
      <c r="E34" s="98">
        <f t="shared" si="7"/>
        <v>0</v>
      </c>
      <c r="F34" s="99">
        <v>30</v>
      </c>
      <c r="G34" s="99">
        <f t="shared" si="8"/>
        <v>45</v>
      </c>
      <c r="H34" s="100">
        <f t="shared" si="9"/>
        <v>0</v>
      </c>
      <c r="I34" s="106"/>
    </row>
    <row r="35" spans="1:9" ht="9.75" customHeight="1" x14ac:dyDescent="0.3">
      <c r="B35" s="95" t="s">
        <v>150</v>
      </c>
      <c r="C35" s="96">
        <v>3</v>
      </c>
      <c r="D35" s="97">
        <v>0</v>
      </c>
      <c r="E35" s="98">
        <f t="shared" si="7"/>
        <v>0</v>
      </c>
      <c r="F35" s="99">
        <v>30</v>
      </c>
      <c r="G35" s="99">
        <f t="shared" si="8"/>
        <v>90</v>
      </c>
      <c r="H35" s="100">
        <f t="shared" si="9"/>
        <v>0</v>
      </c>
      <c r="I35" s="106"/>
    </row>
    <row r="36" spans="1:9" ht="9.75" customHeight="1" x14ac:dyDescent="0.3">
      <c r="B36" s="95" t="s">
        <v>134</v>
      </c>
      <c r="C36" s="96">
        <v>3</v>
      </c>
      <c r="D36" s="97">
        <v>0</v>
      </c>
      <c r="E36" s="98">
        <f t="shared" si="7"/>
        <v>0</v>
      </c>
      <c r="F36" s="99">
        <v>25</v>
      </c>
      <c r="G36" s="99">
        <f t="shared" si="8"/>
        <v>75</v>
      </c>
      <c r="H36" s="100">
        <f t="shared" si="9"/>
        <v>0</v>
      </c>
      <c r="I36" s="106"/>
    </row>
    <row r="37" spans="1:9" ht="9.75" customHeight="1" x14ac:dyDescent="0.3">
      <c r="B37" s="95" t="s">
        <v>138</v>
      </c>
      <c r="C37" s="96">
        <v>1.5</v>
      </c>
      <c r="D37" s="97">
        <v>0</v>
      </c>
      <c r="E37" s="98">
        <f t="shared" si="7"/>
        <v>0</v>
      </c>
      <c r="F37" s="99">
        <v>25</v>
      </c>
      <c r="G37" s="99">
        <f t="shared" si="8"/>
        <v>37.5</v>
      </c>
      <c r="H37" s="100">
        <f t="shared" si="9"/>
        <v>0</v>
      </c>
      <c r="I37" s="106"/>
    </row>
    <row r="38" spans="1:9" ht="9.75" customHeight="1" x14ac:dyDescent="0.3">
      <c r="B38" s="95" t="s">
        <v>201</v>
      </c>
      <c r="C38" s="96"/>
      <c r="D38" s="97"/>
      <c r="E38" s="98"/>
      <c r="F38" s="102"/>
      <c r="G38" s="102"/>
      <c r="H38" s="100"/>
      <c r="I38" s="106"/>
    </row>
    <row r="39" spans="1:9" ht="9.75" customHeight="1" x14ac:dyDescent="0.3">
      <c r="B39" s="103" t="s">
        <v>184</v>
      </c>
      <c r="C39" s="293" t="s">
        <v>185</v>
      </c>
      <c r="D39" s="294"/>
      <c r="E39" s="295"/>
      <c r="F39" s="104"/>
      <c r="G39" s="104"/>
      <c r="H39" s="105"/>
      <c r="I39" s="106"/>
    </row>
    <row r="40" spans="1:9" ht="9.75" customHeight="1" x14ac:dyDescent="0.3">
      <c r="B40" s="107" t="s">
        <v>202</v>
      </c>
      <c r="C40" s="108"/>
      <c r="D40" s="109">
        <f>SUM(D41:D56)</f>
        <v>168</v>
      </c>
      <c r="E40" s="109">
        <f>SUM(E41:E58)</f>
        <v>1672.1</v>
      </c>
      <c r="F40" s="305" t="s">
        <v>203</v>
      </c>
      <c r="G40" s="261"/>
      <c r="H40" s="262"/>
      <c r="I40" s="309"/>
    </row>
    <row r="41" spans="1:9" ht="9" customHeight="1" x14ac:dyDescent="0.3">
      <c r="A41" s="110"/>
      <c r="B41" s="111" t="s">
        <v>156</v>
      </c>
      <c r="C41" s="112">
        <v>0.5</v>
      </c>
      <c r="D41" s="113">
        <v>30</v>
      </c>
      <c r="E41" s="114">
        <f t="shared" ref="E41:E48" si="10">D41*C41</f>
        <v>15</v>
      </c>
      <c r="F41" s="306"/>
      <c r="G41" s="275"/>
      <c r="H41" s="307"/>
      <c r="I41" s="310"/>
    </row>
    <row r="42" spans="1:9" ht="9" customHeight="1" x14ac:dyDescent="0.3">
      <c r="A42" s="110"/>
      <c r="B42" s="115" t="s">
        <v>204</v>
      </c>
      <c r="C42" s="96">
        <v>0.5</v>
      </c>
      <c r="D42" s="97">
        <v>30</v>
      </c>
      <c r="E42" s="116">
        <f t="shared" si="10"/>
        <v>15</v>
      </c>
      <c r="F42" s="306"/>
      <c r="G42" s="275"/>
      <c r="H42" s="307"/>
      <c r="I42" s="310"/>
    </row>
    <row r="43" spans="1:9" ht="9" customHeight="1" x14ac:dyDescent="0.3">
      <c r="A43" s="110"/>
      <c r="B43" s="115" t="s">
        <v>205</v>
      </c>
      <c r="C43" s="96">
        <v>1</v>
      </c>
      <c r="D43" s="97">
        <v>30</v>
      </c>
      <c r="E43" s="116">
        <f t="shared" si="10"/>
        <v>30</v>
      </c>
      <c r="F43" s="306"/>
      <c r="G43" s="275"/>
      <c r="H43" s="307"/>
      <c r="I43" s="311"/>
    </row>
    <row r="44" spans="1:9" ht="9.75" customHeight="1" x14ac:dyDescent="0.3">
      <c r="A44" s="110"/>
      <c r="B44" s="115" t="s">
        <v>206</v>
      </c>
      <c r="C44" s="96">
        <v>4.5</v>
      </c>
      <c r="D44" s="97">
        <v>0</v>
      </c>
      <c r="E44" s="116">
        <f t="shared" si="10"/>
        <v>0</v>
      </c>
      <c r="F44" s="306"/>
      <c r="G44" s="275"/>
      <c r="H44" s="307"/>
      <c r="I44" s="71"/>
    </row>
    <row r="45" spans="1:9" ht="9.75" customHeight="1" x14ac:dyDescent="0.3">
      <c r="B45" s="115" t="s">
        <v>207</v>
      </c>
      <c r="C45" s="96">
        <v>4</v>
      </c>
      <c r="D45" s="97">
        <v>0</v>
      </c>
      <c r="E45" s="116">
        <f t="shared" si="10"/>
        <v>0</v>
      </c>
      <c r="F45" s="306"/>
      <c r="G45" s="275"/>
      <c r="H45" s="307"/>
      <c r="I45" s="71"/>
    </row>
    <row r="46" spans="1:9" ht="9.75" customHeight="1" x14ac:dyDescent="0.3">
      <c r="A46" s="117"/>
      <c r="B46" s="115" t="s">
        <v>208</v>
      </c>
      <c r="C46" s="96">
        <v>40</v>
      </c>
      <c r="D46" s="97">
        <v>1</v>
      </c>
      <c r="E46" s="116">
        <f t="shared" si="10"/>
        <v>40</v>
      </c>
      <c r="F46" s="306"/>
      <c r="G46" s="275"/>
      <c r="H46" s="307"/>
      <c r="I46" s="71"/>
    </row>
    <row r="47" spans="1:9" ht="9.75" customHeight="1" x14ac:dyDescent="0.3">
      <c r="A47" s="118"/>
      <c r="B47" s="115" t="s">
        <v>209</v>
      </c>
      <c r="C47" s="96">
        <v>1</v>
      </c>
      <c r="D47" s="97">
        <v>2</v>
      </c>
      <c r="E47" s="116">
        <f t="shared" si="10"/>
        <v>2</v>
      </c>
      <c r="F47" s="306"/>
      <c r="G47" s="275"/>
      <c r="H47" s="307"/>
      <c r="I47" s="71"/>
    </row>
    <row r="48" spans="1:9" ht="9.75" customHeight="1" x14ac:dyDescent="0.3">
      <c r="A48" s="118"/>
      <c r="B48" s="119" t="s">
        <v>210</v>
      </c>
      <c r="C48" s="96">
        <v>7</v>
      </c>
      <c r="D48" s="97">
        <v>1</v>
      </c>
      <c r="E48" s="116">
        <f t="shared" si="10"/>
        <v>7</v>
      </c>
      <c r="F48" s="306"/>
      <c r="G48" s="275"/>
      <c r="H48" s="307"/>
      <c r="I48" s="71"/>
    </row>
    <row r="49" spans="1:9" ht="9.75" customHeight="1" x14ac:dyDescent="0.3">
      <c r="A49" s="118"/>
      <c r="B49" s="107" t="s">
        <v>128</v>
      </c>
      <c r="C49" s="120"/>
      <c r="D49" s="121"/>
      <c r="E49" s="121"/>
      <c r="F49" s="306"/>
      <c r="G49" s="275"/>
      <c r="H49" s="307"/>
      <c r="I49" s="71"/>
    </row>
    <row r="50" spans="1:9" ht="12" customHeight="1" x14ac:dyDescent="0.3">
      <c r="A50" s="118"/>
      <c r="B50" s="122" t="s">
        <v>211</v>
      </c>
      <c r="C50" s="96">
        <v>1.5</v>
      </c>
      <c r="D50" s="97">
        <v>10</v>
      </c>
      <c r="E50" s="116">
        <f t="shared" ref="E50:E55" si="11">D50*C50</f>
        <v>15</v>
      </c>
      <c r="F50" s="306"/>
      <c r="G50" s="275"/>
      <c r="H50" s="307"/>
      <c r="I50" s="71"/>
    </row>
    <row r="51" spans="1:9" ht="12" customHeight="1" x14ac:dyDescent="0.3">
      <c r="A51" s="118"/>
      <c r="B51" s="123" t="s">
        <v>212</v>
      </c>
      <c r="C51" s="96">
        <v>4</v>
      </c>
      <c r="D51" s="96">
        <v>1</v>
      </c>
      <c r="E51" s="116">
        <f t="shared" si="11"/>
        <v>4</v>
      </c>
      <c r="F51" s="306"/>
      <c r="G51" s="275"/>
      <c r="H51" s="307"/>
      <c r="I51" s="71"/>
    </row>
    <row r="52" spans="1:9" ht="12" customHeight="1" x14ac:dyDescent="0.3">
      <c r="A52" s="118"/>
      <c r="B52" s="123" t="s">
        <v>213</v>
      </c>
      <c r="C52" s="96">
        <v>6</v>
      </c>
      <c r="D52" s="96">
        <v>1</v>
      </c>
      <c r="E52" s="116">
        <f t="shared" si="11"/>
        <v>6</v>
      </c>
      <c r="F52" s="306"/>
      <c r="G52" s="275"/>
      <c r="H52" s="307"/>
      <c r="I52" s="71"/>
    </row>
    <row r="53" spans="1:9" ht="12" customHeight="1" x14ac:dyDescent="0.3">
      <c r="A53" s="118"/>
      <c r="B53" s="115" t="s">
        <v>214</v>
      </c>
      <c r="C53" s="96">
        <v>0.47</v>
      </c>
      <c r="D53" s="97">
        <v>30</v>
      </c>
      <c r="E53" s="116">
        <f t="shared" si="11"/>
        <v>14.1</v>
      </c>
      <c r="F53" s="306"/>
      <c r="G53" s="275"/>
      <c r="H53" s="307"/>
      <c r="I53" s="71"/>
    </row>
    <row r="54" spans="1:9" ht="12" customHeight="1" x14ac:dyDescent="0.3">
      <c r="A54" s="118"/>
      <c r="B54" s="115" t="s">
        <v>215</v>
      </c>
      <c r="C54" s="96">
        <v>10</v>
      </c>
      <c r="D54" s="97">
        <v>30</v>
      </c>
      <c r="E54" s="116">
        <f t="shared" si="11"/>
        <v>300</v>
      </c>
      <c r="F54" s="306"/>
      <c r="G54" s="275"/>
      <c r="H54" s="307"/>
      <c r="I54" s="71"/>
    </row>
    <row r="55" spans="1:9" ht="12" customHeight="1" x14ac:dyDescent="0.3">
      <c r="A55" s="118"/>
      <c r="B55" s="115" t="s">
        <v>216</v>
      </c>
      <c r="C55" s="96">
        <v>2</v>
      </c>
      <c r="D55" s="97">
        <v>2</v>
      </c>
      <c r="E55" s="116">
        <f t="shared" si="11"/>
        <v>4</v>
      </c>
      <c r="F55" s="306"/>
      <c r="G55" s="275"/>
      <c r="H55" s="307"/>
      <c r="I55" s="71"/>
    </row>
    <row r="56" spans="1:9" ht="12" customHeight="1" x14ac:dyDescent="0.3">
      <c r="A56" s="118"/>
      <c r="B56" s="122" t="s">
        <v>217</v>
      </c>
      <c r="C56" s="312" t="s">
        <v>218</v>
      </c>
      <c r="D56" s="275"/>
      <c r="E56" s="307"/>
      <c r="F56" s="306"/>
      <c r="G56" s="275"/>
      <c r="H56" s="307"/>
      <c r="I56" s="71"/>
    </row>
    <row r="57" spans="1:9" ht="12" customHeight="1" x14ac:dyDescent="0.3">
      <c r="A57" s="118"/>
      <c r="B57" s="123" t="s">
        <v>219</v>
      </c>
      <c r="C57" s="96">
        <v>420</v>
      </c>
      <c r="D57" s="124">
        <v>1</v>
      </c>
      <c r="E57" s="116">
        <f t="shared" ref="E57:E58" si="12">D57*C57</f>
        <v>420</v>
      </c>
      <c r="F57" s="306"/>
      <c r="G57" s="275"/>
      <c r="H57" s="307"/>
      <c r="I57" s="71"/>
    </row>
    <row r="58" spans="1:9" ht="12" customHeight="1" x14ac:dyDescent="0.3">
      <c r="A58" s="118"/>
      <c r="B58" s="125" t="s">
        <v>220</v>
      </c>
      <c r="C58" s="126">
        <v>800</v>
      </c>
      <c r="D58" s="127">
        <v>1</v>
      </c>
      <c r="E58" s="128">
        <f t="shared" si="12"/>
        <v>800</v>
      </c>
      <c r="F58" s="308"/>
      <c r="G58" s="294"/>
      <c r="H58" s="295"/>
      <c r="I58" s="71"/>
    </row>
    <row r="59" spans="1:9" ht="12" customHeight="1" x14ac:dyDescent="0.3">
      <c r="A59" s="118"/>
      <c r="B59" s="129" t="s">
        <v>221</v>
      </c>
      <c r="C59" s="313">
        <f>E40+E25+E7+E16</f>
        <v>2012.8999999999999</v>
      </c>
      <c r="D59" s="314"/>
      <c r="E59" s="314"/>
      <c r="F59" s="314"/>
      <c r="G59" s="314"/>
      <c r="H59" s="315"/>
      <c r="I59" s="71"/>
    </row>
    <row r="60" spans="1:9" ht="12" customHeight="1" x14ac:dyDescent="0.3">
      <c r="A60" s="118"/>
      <c r="B60" s="130" t="s">
        <v>222</v>
      </c>
      <c r="C60" s="316">
        <f>C59*0.3</f>
        <v>603.86999999999989</v>
      </c>
      <c r="D60" s="272"/>
      <c r="E60" s="272"/>
      <c r="F60" s="272"/>
      <c r="G60" s="272"/>
      <c r="H60" s="317"/>
      <c r="I60" s="71"/>
    </row>
    <row r="61" spans="1:9" ht="12" customHeight="1" x14ac:dyDescent="0.3">
      <c r="A61" s="118"/>
      <c r="B61" s="131" t="s">
        <v>223</v>
      </c>
      <c r="C61" s="318">
        <f>C59+C60</f>
        <v>2616.7699999999995</v>
      </c>
      <c r="D61" s="319"/>
      <c r="E61" s="319"/>
      <c r="F61" s="319"/>
      <c r="G61" s="319"/>
      <c r="H61" s="320"/>
      <c r="I61" s="71"/>
    </row>
    <row r="62" spans="1:9" ht="12" customHeight="1" x14ac:dyDescent="0.3">
      <c r="A62" s="118"/>
      <c r="B62" s="132" t="s">
        <v>224</v>
      </c>
      <c r="C62" s="296"/>
      <c r="D62" s="297"/>
      <c r="E62" s="133">
        <f>D40+D25+D16+D7</f>
        <v>318</v>
      </c>
      <c r="F62" s="298"/>
      <c r="G62" s="297"/>
      <c r="H62" s="299"/>
      <c r="I62" s="71"/>
    </row>
    <row r="63" spans="1:9" ht="39" customHeight="1" x14ac:dyDescent="0.3">
      <c r="A63" s="118"/>
      <c r="B63" s="134" t="s">
        <v>225</v>
      </c>
      <c r="C63" s="300">
        <v>4550</v>
      </c>
      <c r="D63" s="297"/>
      <c r="E63" s="297"/>
      <c r="F63" s="297"/>
      <c r="G63" s="297"/>
      <c r="H63" s="299"/>
      <c r="I63" s="106"/>
    </row>
    <row r="64" spans="1:9" ht="12" customHeight="1" x14ac:dyDescent="0.3">
      <c r="A64" s="118"/>
      <c r="B64" s="135" t="s">
        <v>226</v>
      </c>
      <c r="C64" s="301">
        <f>0.4*C63</f>
        <v>1820</v>
      </c>
      <c r="D64" s="297"/>
      <c r="E64" s="297"/>
      <c r="F64" s="297"/>
      <c r="G64" s="297"/>
      <c r="H64" s="299"/>
      <c r="I64" s="106"/>
    </row>
    <row r="65" spans="1:9" ht="12" customHeight="1" x14ac:dyDescent="0.3">
      <c r="A65" s="118"/>
      <c r="B65" s="135" t="s">
        <v>227</v>
      </c>
      <c r="C65" s="302">
        <f>C63-C64</f>
        <v>2730</v>
      </c>
      <c r="D65" s="297"/>
      <c r="E65" s="297"/>
      <c r="F65" s="297"/>
      <c r="G65" s="297"/>
      <c r="H65" s="299"/>
      <c r="I65" s="106"/>
    </row>
    <row r="66" spans="1:9" ht="12" customHeight="1" x14ac:dyDescent="0.3">
      <c r="A66" s="118"/>
      <c r="B66" s="136"/>
      <c r="C66" s="137"/>
      <c r="D66" s="137"/>
      <c r="E66" s="137"/>
      <c r="F66" s="137"/>
      <c r="G66" s="137"/>
      <c r="H66" s="137"/>
      <c r="I66" s="106"/>
    </row>
    <row r="67" spans="1:9" ht="12" customHeight="1" x14ac:dyDescent="0.3">
      <c r="A67" s="118"/>
      <c r="B67" s="75" t="s">
        <v>228</v>
      </c>
      <c r="C67" s="138"/>
      <c r="D67" s="139"/>
      <c r="E67" s="76"/>
      <c r="F67" s="76"/>
      <c r="G67" s="76"/>
      <c r="H67" s="140"/>
      <c r="I67" s="106"/>
    </row>
    <row r="68" spans="1:9" ht="12" customHeight="1" x14ac:dyDescent="0.3">
      <c r="A68" s="118"/>
      <c r="B68" s="75"/>
      <c r="C68" s="138"/>
      <c r="D68" s="303"/>
      <c r="E68" s="279"/>
      <c r="F68" s="279"/>
      <c r="G68" s="279"/>
      <c r="H68" s="280"/>
      <c r="I68" s="106"/>
    </row>
    <row r="69" spans="1:9" ht="21.75" customHeight="1" x14ac:dyDescent="0.3">
      <c r="A69" s="97"/>
      <c r="B69" s="75"/>
      <c r="C69" s="138"/>
      <c r="D69" s="304" t="s">
        <v>229</v>
      </c>
      <c r="E69" s="279"/>
      <c r="F69" s="279"/>
      <c r="G69" s="279"/>
      <c r="H69" s="280"/>
      <c r="I69" s="106"/>
    </row>
    <row r="70" spans="1:9" ht="12" customHeight="1" x14ac:dyDescent="0.3">
      <c r="A70" s="97"/>
      <c r="B70" s="75"/>
      <c r="C70" s="138"/>
      <c r="D70" s="141" t="s">
        <v>230</v>
      </c>
      <c r="E70" s="76"/>
      <c r="F70" s="76"/>
      <c r="G70" s="76"/>
      <c r="H70" s="140"/>
      <c r="I70" s="106"/>
    </row>
    <row r="71" spans="1:9" ht="12" customHeight="1" x14ac:dyDescent="0.3">
      <c r="A71" s="97"/>
      <c r="B71" s="75"/>
      <c r="C71" s="138"/>
      <c r="D71" s="141" t="s">
        <v>231</v>
      </c>
      <c r="E71" s="76"/>
      <c r="F71" s="76"/>
      <c r="G71" s="76"/>
      <c r="H71" s="140"/>
      <c r="I71" s="106"/>
    </row>
    <row r="72" spans="1:9" ht="12" customHeight="1" x14ac:dyDescent="0.3">
      <c r="A72" s="97"/>
      <c r="B72" s="75"/>
      <c r="C72" s="138"/>
      <c r="D72" s="141" t="s">
        <v>232</v>
      </c>
      <c r="E72" s="76"/>
      <c r="F72" s="76"/>
      <c r="G72" s="76"/>
      <c r="H72" s="140"/>
      <c r="I72" s="106"/>
    </row>
    <row r="73" spans="1:9" ht="12" customHeight="1" x14ac:dyDescent="0.3">
      <c r="A73" s="97"/>
      <c r="B73" s="75"/>
      <c r="C73" s="138"/>
      <c r="D73" s="141" t="s">
        <v>233</v>
      </c>
      <c r="E73" s="76"/>
      <c r="F73" s="76"/>
      <c r="G73" s="76"/>
      <c r="H73" s="140"/>
      <c r="I73" s="106"/>
    </row>
    <row r="74" spans="1:9" ht="12" customHeight="1" x14ac:dyDescent="0.3">
      <c r="A74" s="97"/>
      <c r="B74" s="75"/>
      <c r="C74" s="138"/>
      <c r="D74" s="142" t="s">
        <v>234</v>
      </c>
      <c r="E74" s="137"/>
      <c r="F74" s="137"/>
      <c r="G74" s="137"/>
      <c r="H74" s="143"/>
      <c r="I74" s="106"/>
    </row>
    <row r="75" spans="1:9" ht="12" customHeight="1" x14ac:dyDescent="0.3">
      <c r="A75" s="97"/>
      <c r="B75" s="75"/>
      <c r="C75" s="138"/>
      <c r="D75" s="142" t="s">
        <v>235</v>
      </c>
      <c r="E75" s="144"/>
      <c r="F75" s="144"/>
      <c r="G75" s="144"/>
      <c r="H75" s="145"/>
      <c r="I75" s="106"/>
    </row>
    <row r="76" spans="1:9" ht="12" customHeight="1" x14ac:dyDescent="0.3">
      <c r="A76" s="97"/>
      <c r="B76" s="146"/>
      <c r="C76" s="147"/>
      <c r="D76" s="148" t="s">
        <v>236</v>
      </c>
      <c r="E76" s="149"/>
      <c r="F76" s="149"/>
      <c r="G76" s="149"/>
      <c r="H76" s="150"/>
      <c r="I76" s="106"/>
    </row>
    <row r="77" spans="1:9" ht="12" customHeight="1" x14ac:dyDescent="0.3">
      <c r="A77" s="97"/>
      <c r="B77" s="151"/>
      <c r="C77" s="76"/>
      <c r="D77" s="141"/>
      <c r="E77" s="137"/>
      <c r="F77" s="137"/>
      <c r="G77" s="137"/>
      <c r="H77" s="143"/>
      <c r="I77" s="106"/>
    </row>
    <row r="78" spans="1:9" ht="12" customHeight="1" x14ac:dyDescent="0.3">
      <c r="A78" s="97"/>
      <c r="B78" s="151"/>
      <c r="C78" s="76"/>
      <c r="D78" s="139"/>
      <c r="E78" s="144"/>
      <c r="F78" s="144"/>
      <c r="G78" s="144"/>
      <c r="H78" s="145"/>
      <c r="I78" s="106"/>
    </row>
    <row r="79" spans="1:9" ht="14.25" customHeight="1" x14ac:dyDescent="0.3">
      <c r="A79" s="110"/>
      <c r="C79" s="152"/>
      <c r="D79" s="70"/>
      <c r="E79" s="152"/>
      <c r="F79" s="152"/>
      <c r="G79" s="152"/>
      <c r="H79" s="153"/>
      <c r="I79" s="154"/>
    </row>
    <row r="80" spans="1:9" ht="14.25" customHeight="1" x14ac:dyDescent="0.3">
      <c r="A80" s="110"/>
      <c r="C80" s="152"/>
      <c r="D80" s="70"/>
      <c r="E80" s="152"/>
      <c r="F80" s="152"/>
      <c r="G80" s="152"/>
      <c r="H80" s="153"/>
      <c r="I80" s="154"/>
    </row>
    <row r="81" spans="1:9" ht="14.25" customHeight="1" x14ac:dyDescent="0.3">
      <c r="A81" s="110"/>
      <c r="C81" s="152"/>
      <c r="D81" s="70"/>
      <c r="E81" s="152"/>
      <c r="F81" s="152"/>
      <c r="G81" s="152"/>
      <c r="H81" s="153"/>
      <c r="I81" s="154"/>
    </row>
    <row r="82" spans="1:9" ht="14.25" customHeight="1" x14ac:dyDescent="0.3">
      <c r="A82" s="110"/>
      <c r="C82" s="152"/>
      <c r="D82" s="70"/>
      <c r="E82" s="152"/>
      <c r="F82" s="152"/>
      <c r="G82" s="152"/>
      <c r="H82" s="153"/>
      <c r="I82" s="154"/>
    </row>
    <row r="83" spans="1:9" ht="14.25" customHeight="1" x14ac:dyDescent="0.3">
      <c r="A83" s="110"/>
      <c r="C83" s="152"/>
      <c r="D83" s="70"/>
      <c r="E83" s="152"/>
      <c r="F83" s="152"/>
      <c r="G83" s="152"/>
      <c r="H83" s="153"/>
      <c r="I83" s="154"/>
    </row>
    <row r="84" spans="1:9" ht="14.25" customHeight="1" x14ac:dyDescent="0.3">
      <c r="A84" s="110"/>
      <c r="C84" s="152"/>
      <c r="D84" s="70"/>
      <c r="E84" s="152"/>
      <c r="F84" s="152"/>
      <c r="G84" s="152"/>
      <c r="H84" s="153"/>
      <c r="I84" s="154"/>
    </row>
    <row r="85" spans="1:9" ht="14.25" customHeight="1" x14ac:dyDescent="0.3">
      <c r="A85" s="110"/>
      <c r="C85" s="152"/>
      <c r="D85" s="70"/>
      <c r="E85" s="152"/>
      <c r="F85" s="152"/>
      <c r="G85" s="152"/>
      <c r="H85" s="153"/>
      <c r="I85" s="154"/>
    </row>
    <row r="86" spans="1:9" ht="14.25" customHeight="1" x14ac:dyDescent="0.3">
      <c r="A86" s="110"/>
      <c r="C86" s="152"/>
      <c r="D86" s="70"/>
      <c r="E86" s="152"/>
      <c r="F86" s="152"/>
      <c r="G86" s="152"/>
      <c r="H86" s="153"/>
      <c r="I86" s="154"/>
    </row>
    <row r="87" spans="1:9" ht="14.25" customHeight="1" x14ac:dyDescent="0.3">
      <c r="A87" s="110"/>
      <c r="C87" s="152"/>
      <c r="D87" s="70"/>
      <c r="E87" s="152"/>
      <c r="F87" s="152"/>
      <c r="G87" s="152"/>
      <c r="H87" s="153"/>
      <c r="I87" s="154"/>
    </row>
    <row r="88" spans="1:9" ht="14.25" customHeight="1" x14ac:dyDescent="0.3">
      <c r="A88" s="110"/>
      <c r="C88" s="152"/>
      <c r="D88" s="70"/>
      <c r="E88" s="152"/>
      <c r="F88" s="152"/>
      <c r="G88" s="152"/>
      <c r="H88" s="153"/>
      <c r="I88" s="154"/>
    </row>
    <row r="89" spans="1:9" ht="14.25" customHeight="1" x14ac:dyDescent="0.3">
      <c r="A89" s="110"/>
      <c r="C89" s="152"/>
      <c r="D89" s="70"/>
      <c r="E89" s="152"/>
      <c r="F89" s="152"/>
      <c r="G89" s="152"/>
      <c r="H89" s="153"/>
      <c r="I89" s="154"/>
    </row>
    <row r="90" spans="1:9" ht="14.25" customHeight="1" x14ac:dyDescent="0.3">
      <c r="A90" s="110"/>
      <c r="C90" s="152"/>
      <c r="D90" s="70"/>
      <c r="E90" s="152"/>
      <c r="F90" s="152"/>
      <c r="G90" s="152"/>
      <c r="H90" s="153"/>
      <c r="I90" s="154"/>
    </row>
    <row r="91" spans="1:9" ht="14.25" customHeight="1" x14ac:dyDescent="0.3">
      <c r="A91" s="110"/>
      <c r="C91" s="152"/>
      <c r="D91" s="70"/>
      <c r="E91" s="152"/>
      <c r="F91" s="152"/>
      <c r="G91" s="152"/>
      <c r="H91" s="153"/>
      <c r="I91" s="154"/>
    </row>
    <row r="92" spans="1:9" ht="14.25" customHeight="1" x14ac:dyDescent="0.3">
      <c r="A92" s="110"/>
      <c r="C92" s="152"/>
      <c r="D92" s="70"/>
      <c r="E92" s="152"/>
      <c r="F92" s="152"/>
      <c r="G92" s="152"/>
      <c r="H92" s="153"/>
      <c r="I92" s="154"/>
    </row>
    <row r="93" spans="1:9" ht="14.25" customHeight="1" x14ac:dyDescent="0.3">
      <c r="A93" s="110"/>
      <c r="C93" s="152"/>
      <c r="D93" s="70"/>
      <c r="E93" s="152"/>
      <c r="F93" s="152"/>
      <c r="G93" s="152"/>
      <c r="H93" s="153"/>
      <c r="I93" s="154"/>
    </row>
    <row r="94" spans="1:9" ht="14.25" customHeight="1" x14ac:dyDescent="0.3">
      <c r="A94" s="110"/>
      <c r="C94" s="152"/>
      <c r="D94" s="70"/>
      <c r="E94" s="152"/>
      <c r="F94" s="152"/>
      <c r="G94" s="152"/>
      <c r="H94" s="153"/>
      <c r="I94" s="154"/>
    </row>
    <row r="95" spans="1:9" ht="14.25" customHeight="1" x14ac:dyDescent="0.3">
      <c r="A95" s="110"/>
      <c r="C95" s="152"/>
      <c r="D95" s="70"/>
      <c r="E95" s="152"/>
      <c r="F95" s="152"/>
      <c r="G95" s="152"/>
      <c r="H95" s="153"/>
      <c r="I95" s="154"/>
    </row>
    <row r="96" spans="1:9" ht="14.25" customHeight="1" x14ac:dyDescent="0.3">
      <c r="A96" s="110"/>
      <c r="C96" s="152"/>
      <c r="D96" s="70"/>
      <c r="E96" s="152"/>
      <c r="F96" s="152"/>
      <c r="G96" s="152"/>
      <c r="H96" s="153"/>
      <c r="I96" s="154"/>
    </row>
    <row r="97" spans="1:9" ht="14.25" customHeight="1" x14ac:dyDescent="0.3">
      <c r="A97" s="110"/>
      <c r="C97" s="152"/>
      <c r="D97" s="70"/>
      <c r="E97" s="152"/>
      <c r="F97" s="152"/>
      <c r="G97" s="152"/>
      <c r="H97" s="153"/>
      <c r="I97" s="154"/>
    </row>
    <row r="98" spans="1:9" ht="14.25" customHeight="1" x14ac:dyDescent="0.3">
      <c r="A98" s="110"/>
      <c r="C98" s="152"/>
      <c r="D98" s="70"/>
      <c r="E98" s="152"/>
      <c r="F98" s="152"/>
      <c r="G98" s="152"/>
      <c r="H98" s="153"/>
      <c r="I98" s="154"/>
    </row>
    <row r="99" spans="1:9" ht="14.25" customHeight="1" x14ac:dyDescent="0.3">
      <c r="A99" s="110"/>
      <c r="C99" s="152"/>
      <c r="D99" s="70"/>
      <c r="E99" s="152"/>
      <c r="F99" s="152"/>
      <c r="G99" s="152"/>
      <c r="H99" s="153"/>
      <c r="I99" s="154"/>
    </row>
    <row r="100" spans="1:9" ht="14.25" customHeight="1" x14ac:dyDescent="0.3">
      <c r="A100" s="110"/>
      <c r="C100" s="152"/>
      <c r="D100" s="70"/>
      <c r="E100" s="152"/>
      <c r="F100" s="152"/>
      <c r="G100" s="152"/>
      <c r="H100" s="153"/>
      <c r="I100" s="154"/>
    </row>
    <row r="101" spans="1:9" ht="14.25" customHeight="1" x14ac:dyDescent="0.3">
      <c r="A101" s="110"/>
      <c r="C101" s="152"/>
      <c r="D101" s="70"/>
      <c r="E101" s="152"/>
      <c r="F101" s="152"/>
      <c r="G101" s="152"/>
      <c r="H101" s="153"/>
      <c r="I101" s="154"/>
    </row>
    <row r="102" spans="1:9" ht="14.25" customHeight="1" x14ac:dyDescent="0.3">
      <c r="A102" s="110"/>
      <c r="C102" s="152"/>
      <c r="D102" s="70"/>
      <c r="E102" s="152"/>
      <c r="F102" s="152"/>
      <c r="G102" s="152"/>
      <c r="H102" s="153"/>
      <c r="I102" s="154"/>
    </row>
    <row r="103" spans="1:9" ht="14.25" customHeight="1" x14ac:dyDescent="0.3">
      <c r="A103" s="110"/>
      <c r="C103" s="152"/>
      <c r="D103" s="70"/>
      <c r="E103" s="152"/>
      <c r="F103" s="152"/>
      <c r="G103" s="152"/>
      <c r="H103" s="153"/>
      <c r="I103" s="154"/>
    </row>
    <row r="104" spans="1:9" ht="14.25" customHeight="1" x14ac:dyDescent="0.3">
      <c r="A104" s="110"/>
      <c r="C104" s="152"/>
      <c r="D104" s="70"/>
      <c r="E104" s="152"/>
      <c r="F104" s="152"/>
      <c r="G104" s="152"/>
      <c r="H104" s="153"/>
      <c r="I104" s="154"/>
    </row>
    <row r="105" spans="1:9" ht="14.25" customHeight="1" x14ac:dyDescent="0.3">
      <c r="A105" s="110"/>
      <c r="C105" s="152"/>
      <c r="D105" s="70"/>
      <c r="E105" s="152"/>
      <c r="F105" s="152"/>
      <c r="G105" s="152"/>
      <c r="H105" s="153"/>
      <c r="I105" s="154"/>
    </row>
    <row r="106" spans="1:9" ht="14.25" customHeight="1" x14ac:dyDescent="0.3">
      <c r="A106" s="110"/>
      <c r="C106" s="152"/>
      <c r="D106" s="70"/>
      <c r="E106" s="152"/>
      <c r="F106" s="152"/>
      <c r="G106" s="152"/>
      <c r="H106" s="153"/>
      <c r="I106" s="154"/>
    </row>
    <row r="107" spans="1:9" ht="14.25" customHeight="1" x14ac:dyDescent="0.3">
      <c r="A107" s="110"/>
      <c r="C107" s="152"/>
      <c r="D107" s="70"/>
      <c r="E107" s="152"/>
      <c r="F107" s="152"/>
      <c r="G107" s="152"/>
      <c r="H107" s="153"/>
      <c r="I107" s="154"/>
    </row>
    <row r="108" spans="1:9" ht="14.25" customHeight="1" x14ac:dyDescent="0.3">
      <c r="A108" s="110"/>
      <c r="C108" s="152"/>
      <c r="D108" s="70"/>
      <c r="E108" s="152"/>
      <c r="F108" s="152"/>
      <c r="G108" s="152"/>
      <c r="H108" s="153"/>
      <c r="I108" s="154"/>
    </row>
    <row r="109" spans="1:9" ht="14.25" customHeight="1" x14ac:dyDescent="0.3">
      <c r="A109" s="110"/>
      <c r="C109" s="152"/>
      <c r="D109" s="70"/>
      <c r="E109" s="152"/>
      <c r="F109" s="152"/>
      <c r="G109" s="152"/>
      <c r="H109" s="153"/>
      <c r="I109" s="154"/>
    </row>
    <row r="110" spans="1:9" ht="14.25" customHeight="1" x14ac:dyDescent="0.3">
      <c r="A110" s="110"/>
      <c r="C110" s="152"/>
      <c r="D110" s="70"/>
      <c r="E110" s="152"/>
      <c r="F110" s="152"/>
      <c r="G110" s="152"/>
      <c r="H110" s="153"/>
      <c r="I110" s="154"/>
    </row>
    <row r="111" spans="1:9" ht="14.25" customHeight="1" x14ac:dyDescent="0.3">
      <c r="A111" s="110"/>
      <c r="C111" s="152"/>
      <c r="D111" s="70"/>
      <c r="E111" s="152"/>
      <c r="F111" s="152"/>
      <c r="G111" s="152"/>
      <c r="H111" s="153"/>
      <c r="I111" s="154"/>
    </row>
    <row r="112" spans="1:9" ht="14.25" customHeight="1" x14ac:dyDescent="0.3">
      <c r="A112" s="110"/>
      <c r="C112" s="152"/>
      <c r="D112" s="70"/>
      <c r="E112" s="152"/>
      <c r="F112" s="152"/>
      <c r="G112" s="152"/>
      <c r="H112" s="153"/>
      <c r="I112" s="154"/>
    </row>
    <row r="113" spans="1:9" ht="14.25" customHeight="1" x14ac:dyDescent="0.3">
      <c r="A113" s="110"/>
      <c r="C113" s="152"/>
      <c r="D113" s="70"/>
      <c r="E113" s="152"/>
      <c r="F113" s="152"/>
      <c r="G113" s="152"/>
      <c r="H113" s="153"/>
      <c r="I113" s="154"/>
    </row>
    <row r="114" spans="1:9" ht="14.25" customHeight="1" x14ac:dyDescent="0.3">
      <c r="A114" s="110"/>
      <c r="C114" s="152"/>
      <c r="D114" s="70"/>
      <c r="E114" s="152"/>
      <c r="F114" s="152"/>
      <c r="G114" s="152"/>
      <c r="H114" s="153"/>
      <c r="I114" s="154"/>
    </row>
    <row r="115" spans="1:9" ht="14.25" customHeight="1" x14ac:dyDescent="0.3">
      <c r="A115" s="110"/>
      <c r="C115" s="152"/>
      <c r="D115" s="70"/>
      <c r="E115" s="152"/>
      <c r="F115" s="152"/>
      <c r="G115" s="152"/>
      <c r="H115" s="153"/>
      <c r="I115" s="154"/>
    </row>
    <row r="116" spans="1:9" ht="14.25" customHeight="1" x14ac:dyDescent="0.3">
      <c r="A116" s="110"/>
      <c r="C116" s="152"/>
      <c r="D116" s="70"/>
      <c r="E116" s="152"/>
      <c r="F116" s="152"/>
      <c r="G116" s="152"/>
      <c r="H116" s="153"/>
      <c r="I116" s="154"/>
    </row>
    <row r="117" spans="1:9" ht="14.25" customHeight="1" x14ac:dyDescent="0.3">
      <c r="A117" s="110"/>
      <c r="C117" s="152"/>
      <c r="D117" s="70"/>
      <c r="E117" s="152"/>
      <c r="F117" s="152"/>
      <c r="G117" s="152"/>
      <c r="H117" s="153"/>
      <c r="I117" s="154"/>
    </row>
    <row r="118" spans="1:9" ht="14.25" customHeight="1" x14ac:dyDescent="0.3">
      <c r="A118" s="110"/>
      <c r="C118" s="152"/>
      <c r="D118" s="70"/>
      <c r="E118" s="152"/>
      <c r="F118" s="152"/>
      <c r="G118" s="152"/>
      <c r="H118" s="153"/>
      <c r="I118" s="154"/>
    </row>
    <row r="119" spans="1:9" ht="14.25" customHeight="1" x14ac:dyDescent="0.3">
      <c r="A119" s="110"/>
      <c r="C119" s="152"/>
      <c r="D119" s="70"/>
      <c r="E119" s="152"/>
      <c r="F119" s="152"/>
      <c r="G119" s="152"/>
      <c r="H119" s="153"/>
      <c r="I119" s="154"/>
    </row>
    <row r="120" spans="1:9" ht="14.25" customHeight="1" x14ac:dyDescent="0.3">
      <c r="A120" s="110"/>
      <c r="C120" s="152"/>
      <c r="D120" s="70"/>
      <c r="E120" s="152"/>
      <c r="F120" s="152"/>
      <c r="G120" s="152"/>
      <c r="H120" s="153"/>
      <c r="I120" s="154"/>
    </row>
    <row r="121" spans="1:9" ht="14.25" customHeight="1" x14ac:dyDescent="0.3">
      <c r="A121" s="110"/>
      <c r="C121" s="152"/>
      <c r="D121" s="70"/>
      <c r="E121" s="152"/>
      <c r="F121" s="152"/>
      <c r="G121" s="152"/>
      <c r="H121" s="153"/>
      <c r="I121" s="154"/>
    </row>
    <row r="122" spans="1:9" ht="14.25" customHeight="1" x14ac:dyDescent="0.3">
      <c r="A122" s="110"/>
      <c r="C122" s="152"/>
      <c r="D122" s="70"/>
      <c r="E122" s="152"/>
      <c r="F122" s="152"/>
      <c r="G122" s="152"/>
      <c r="H122" s="153"/>
      <c r="I122" s="154"/>
    </row>
    <row r="123" spans="1:9" ht="14.25" customHeight="1" x14ac:dyDescent="0.3">
      <c r="A123" s="110"/>
      <c r="C123" s="152"/>
      <c r="D123" s="70"/>
      <c r="E123" s="152"/>
      <c r="F123" s="152"/>
      <c r="G123" s="152"/>
      <c r="H123" s="153"/>
      <c r="I123" s="154"/>
    </row>
    <row r="124" spans="1:9" ht="14.25" customHeight="1" x14ac:dyDescent="0.3">
      <c r="A124" s="110"/>
      <c r="C124" s="152"/>
      <c r="D124" s="70"/>
      <c r="E124" s="152"/>
      <c r="F124" s="152"/>
      <c r="G124" s="152"/>
      <c r="H124" s="153"/>
      <c r="I124" s="154"/>
    </row>
    <row r="125" spans="1:9" ht="14.25" customHeight="1" x14ac:dyDescent="0.3">
      <c r="A125" s="110"/>
      <c r="C125" s="152"/>
      <c r="D125" s="70"/>
      <c r="E125" s="152"/>
      <c r="F125" s="152"/>
      <c r="G125" s="152"/>
      <c r="H125" s="153"/>
      <c r="I125" s="154"/>
    </row>
    <row r="126" spans="1:9" ht="14.25" customHeight="1" x14ac:dyDescent="0.3">
      <c r="A126" s="110"/>
      <c r="C126" s="152"/>
      <c r="D126" s="70"/>
      <c r="E126" s="152"/>
      <c r="F126" s="152"/>
      <c r="G126" s="152"/>
      <c r="H126" s="153"/>
      <c r="I126" s="154"/>
    </row>
    <row r="127" spans="1:9" ht="14.25" customHeight="1" x14ac:dyDescent="0.3">
      <c r="A127" s="110"/>
      <c r="C127" s="152"/>
      <c r="D127" s="70"/>
      <c r="E127" s="152"/>
      <c r="F127" s="152"/>
      <c r="G127" s="152"/>
      <c r="H127" s="153"/>
      <c r="I127" s="154"/>
    </row>
    <row r="128" spans="1:9" ht="14.25" customHeight="1" x14ac:dyDescent="0.3">
      <c r="A128" s="110"/>
      <c r="C128" s="152"/>
      <c r="D128" s="70"/>
      <c r="E128" s="152"/>
      <c r="F128" s="152"/>
      <c r="G128" s="152"/>
      <c r="H128" s="153"/>
      <c r="I128" s="154"/>
    </row>
    <row r="129" spans="1:9" ht="14.25" customHeight="1" x14ac:dyDescent="0.3">
      <c r="A129" s="110"/>
      <c r="C129" s="152"/>
      <c r="D129" s="70"/>
      <c r="E129" s="152"/>
      <c r="F129" s="152"/>
      <c r="G129" s="152"/>
      <c r="H129" s="153"/>
      <c r="I129" s="154"/>
    </row>
    <row r="130" spans="1:9" ht="14.25" customHeight="1" x14ac:dyDescent="0.3">
      <c r="A130" s="110"/>
      <c r="C130" s="152"/>
      <c r="D130" s="70"/>
      <c r="E130" s="152"/>
      <c r="F130" s="152"/>
      <c r="G130" s="152"/>
      <c r="H130" s="153"/>
      <c r="I130" s="154"/>
    </row>
    <row r="131" spans="1:9" ht="14.25" customHeight="1" x14ac:dyDescent="0.3">
      <c r="A131" s="110"/>
      <c r="C131" s="152"/>
      <c r="D131" s="70"/>
      <c r="E131" s="152"/>
      <c r="F131" s="152"/>
      <c r="G131" s="152"/>
      <c r="H131" s="153"/>
      <c r="I131" s="154"/>
    </row>
    <row r="132" spans="1:9" ht="14.25" customHeight="1" x14ac:dyDescent="0.3">
      <c r="A132" s="110"/>
      <c r="C132" s="152"/>
      <c r="D132" s="70"/>
      <c r="E132" s="152"/>
      <c r="F132" s="152"/>
      <c r="G132" s="152"/>
      <c r="H132" s="153"/>
      <c r="I132" s="154"/>
    </row>
    <row r="133" spans="1:9" ht="14.25" customHeight="1" x14ac:dyDescent="0.3">
      <c r="A133" s="110"/>
      <c r="C133" s="152"/>
      <c r="D133" s="70"/>
      <c r="E133" s="152"/>
      <c r="F133" s="152"/>
      <c r="G133" s="152"/>
      <c r="H133" s="153"/>
      <c r="I133" s="154"/>
    </row>
    <row r="134" spans="1:9" ht="14.25" customHeight="1" x14ac:dyDescent="0.3">
      <c r="A134" s="110"/>
      <c r="C134" s="152"/>
      <c r="D134" s="70"/>
      <c r="E134" s="152"/>
      <c r="F134" s="152"/>
      <c r="G134" s="152"/>
      <c r="H134" s="153"/>
      <c r="I134" s="154"/>
    </row>
    <row r="135" spans="1:9" ht="14.25" customHeight="1" x14ac:dyDescent="0.3">
      <c r="A135" s="110"/>
      <c r="C135" s="152"/>
      <c r="D135" s="70"/>
      <c r="E135" s="152"/>
      <c r="F135" s="152"/>
      <c r="G135" s="152"/>
      <c r="H135" s="153"/>
      <c r="I135" s="154"/>
    </row>
    <row r="136" spans="1:9" ht="14.25" customHeight="1" x14ac:dyDescent="0.3">
      <c r="A136" s="110"/>
      <c r="C136" s="152"/>
      <c r="D136" s="70"/>
      <c r="E136" s="152"/>
      <c r="F136" s="152"/>
      <c r="G136" s="152"/>
      <c r="H136" s="153"/>
      <c r="I136" s="154"/>
    </row>
    <row r="137" spans="1:9" ht="14.25" customHeight="1" x14ac:dyDescent="0.3">
      <c r="A137" s="110"/>
      <c r="C137" s="152"/>
      <c r="D137" s="70"/>
      <c r="E137" s="152"/>
      <c r="F137" s="152"/>
      <c r="G137" s="152"/>
      <c r="H137" s="153"/>
      <c r="I137" s="154"/>
    </row>
    <row r="138" spans="1:9" ht="14.25" customHeight="1" x14ac:dyDescent="0.3">
      <c r="A138" s="110"/>
      <c r="C138" s="152"/>
      <c r="D138" s="70"/>
      <c r="E138" s="152"/>
      <c r="F138" s="152"/>
      <c r="G138" s="152"/>
      <c r="H138" s="153"/>
      <c r="I138" s="154"/>
    </row>
    <row r="139" spans="1:9" ht="14.25" customHeight="1" x14ac:dyDescent="0.3">
      <c r="A139" s="110"/>
      <c r="C139" s="152"/>
      <c r="D139" s="70"/>
      <c r="E139" s="152"/>
      <c r="F139" s="152"/>
      <c r="G139" s="152"/>
      <c r="H139" s="153"/>
      <c r="I139" s="154"/>
    </row>
    <row r="140" spans="1:9" ht="14.25" customHeight="1" x14ac:dyDescent="0.3">
      <c r="A140" s="110"/>
      <c r="C140" s="152"/>
      <c r="D140" s="70"/>
      <c r="E140" s="152"/>
      <c r="F140" s="152"/>
      <c r="G140" s="152"/>
      <c r="H140" s="153"/>
      <c r="I140" s="154"/>
    </row>
    <row r="141" spans="1:9" ht="14.25" customHeight="1" x14ac:dyDescent="0.3">
      <c r="A141" s="110"/>
      <c r="C141" s="152"/>
      <c r="D141" s="70"/>
      <c r="E141" s="152"/>
      <c r="F141" s="152"/>
      <c r="G141" s="152"/>
      <c r="H141" s="153"/>
      <c r="I141" s="154"/>
    </row>
    <row r="142" spans="1:9" ht="14.25" customHeight="1" x14ac:dyDescent="0.3">
      <c r="A142" s="110"/>
      <c r="C142" s="152"/>
      <c r="D142" s="70"/>
      <c r="E142" s="152"/>
      <c r="F142" s="152"/>
      <c r="G142" s="152"/>
      <c r="H142" s="153"/>
      <c r="I142" s="154"/>
    </row>
    <row r="143" spans="1:9" ht="14.25" customHeight="1" x14ac:dyDescent="0.3">
      <c r="A143" s="110"/>
      <c r="C143" s="152"/>
      <c r="D143" s="70"/>
      <c r="E143" s="152"/>
      <c r="F143" s="152"/>
      <c r="G143" s="152"/>
      <c r="H143" s="153"/>
      <c r="I143" s="154"/>
    </row>
    <row r="144" spans="1:9" ht="14.25" customHeight="1" x14ac:dyDescent="0.3">
      <c r="A144" s="110"/>
      <c r="C144" s="152"/>
      <c r="D144" s="70"/>
      <c r="E144" s="152"/>
      <c r="F144" s="152"/>
      <c r="G144" s="152"/>
      <c r="H144" s="153"/>
      <c r="I144" s="154"/>
    </row>
    <row r="145" spans="1:9" ht="14.25" customHeight="1" x14ac:dyDescent="0.3">
      <c r="A145" s="110"/>
      <c r="C145" s="152"/>
      <c r="D145" s="70"/>
      <c r="E145" s="152"/>
      <c r="F145" s="152"/>
      <c r="G145" s="152"/>
      <c r="H145" s="153"/>
      <c r="I145" s="154"/>
    </row>
    <row r="146" spans="1:9" ht="14.25" customHeight="1" x14ac:dyDescent="0.3">
      <c r="A146" s="110"/>
      <c r="C146" s="152"/>
      <c r="D146" s="70"/>
      <c r="E146" s="152"/>
      <c r="F146" s="152"/>
      <c r="G146" s="152"/>
      <c r="H146" s="153"/>
      <c r="I146" s="154"/>
    </row>
    <row r="147" spans="1:9" ht="14.25" customHeight="1" x14ac:dyDescent="0.3">
      <c r="A147" s="110"/>
      <c r="C147" s="152"/>
      <c r="D147" s="70"/>
      <c r="E147" s="152"/>
      <c r="F147" s="152"/>
      <c r="G147" s="152"/>
      <c r="H147" s="153"/>
      <c r="I147" s="154"/>
    </row>
    <row r="148" spans="1:9" ht="14.25" customHeight="1" x14ac:dyDescent="0.3">
      <c r="A148" s="110"/>
      <c r="C148" s="152"/>
      <c r="D148" s="70"/>
      <c r="E148" s="152"/>
      <c r="F148" s="152"/>
      <c r="G148" s="152"/>
      <c r="H148" s="153"/>
      <c r="I148" s="154"/>
    </row>
    <row r="149" spans="1:9" ht="14.25" customHeight="1" x14ac:dyDescent="0.3">
      <c r="A149" s="110"/>
      <c r="C149" s="152"/>
      <c r="D149" s="70"/>
      <c r="E149" s="152"/>
      <c r="F149" s="152"/>
      <c r="G149" s="152"/>
      <c r="H149" s="153"/>
      <c r="I149" s="154"/>
    </row>
    <row r="150" spans="1:9" ht="14.25" customHeight="1" x14ac:dyDescent="0.3">
      <c r="A150" s="110"/>
      <c r="C150" s="152"/>
      <c r="D150" s="70"/>
      <c r="E150" s="152"/>
      <c r="F150" s="152"/>
      <c r="G150" s="152"/>
      <c r="H150" s="153"/>
      <c r="I150" s="154"/>
    </row>
    <row r="151" spans="1:9" ht="14.25" customHeight="1" x14ac:dyDescent="0.3">
      <c r="A151" s="110"/>
      <c r="C151" s="152"/>
      <c r="D151" s="70"/>
      <c r="E151" s="152"/>
      <c r="F151" s="152"/>
      <c r="G151" s="152"/>
      <c r="H151" s="153"/>
      <c r="I151" s="154"/>
    </row>
    <row r="152" spans="1:9" ht="14.25" customHeight="1" x14ac:dyDescent="0.3">
      <c r="A152" s="110"/>
      <c r="C152" s="152"/>
      <c r="D152" s="70"/>
      <c r="E152" s="152"/>
      <c r="F152" s="152"/>
      <c r="G152" s="152"/>
      <c r="H152" s="153"/>
      <c r="I152" s="154"/>
    </row>
    <row r="153" spans="1:9" ht="14.25" customHeight="1" x14ac:dyDescent="0.3">
      <c r="A153" s="110"/>
      <c r="C153" s="152"/>
      <c r="D153" s="70"/>
      <c r="E153" s="152"/>
      <c r="F153" s="152"/>
      <c r="G153" s="152"/>
      <c r="H153" s="153"/>
      <c r="I153" s="154"/>
    </row>
    <row r="154" spans="1:9" ht="14.25" customHeight="1" x14ac:dyDescent="0.3">
      <c r="A154" s="110"/>
      <c r="C154" s="152"/>
      <c r="D154" s="70"/>
      <c r="E154" s="152"/>
      <c r="F154" s="152"/>
      <c r="G154" s="152"/>
      <c r="H154" s="153"/>
      <c r="I154" s="154"/>
    </row>
    <row r="155" spans="1:9" ht="14.25" customHeight="1" x14ac:dyDescent="0.3">
      <c r="A155" s="110"/>
      <c r="C155" s="152"/>
      <c r="D155" s="70"/>
      <c r="E155" s="152"/>
      <c r="F155" s="152"/>
      <c r="G155" s="152"/>
      <c r="H155" s="153"/>
      <c r="I155" s="154"/>
    </row>
    <row r="156" spans="1:9" ht="14.25" customHeight="1" x14ac:dyDescent="0.3">
      <c r="A156" s="110"/>
      <c r="C156" s="152"/>
      <c r="D156" s="70"/>
      <c r="E156" s="152"/>
      <c r="F156" s="152"/>
      <c r="G156" s="152"/>
      <c r="H156" s="153"/>
      <c r="I156" s="154"/>
    </row>
    <row r="157" spans="1:9" ht="14.25" customHeight="1" x14ac:dyDescent="0.3">
      <c r="A157" s="110"/>
      <c r="C157" s="152"/>
      <c r="D157" s="70"/>
      <c r="E157" s="152"/>
      <c r="F157" s="152"/>
      <c r="G157" s="152"/>
      <c r="H157" s="153"/>
      <c r="I157" s="154"/>
    </row>
    <row r="158" spans="1:9" ht="14.25" customHeight="1" x14ac:dyDescent="0.3">
      <c r="A158" s="110"/>
      <c r="C158" s="152"/>
      <c r="D158" s="70"/>
      <c r="E158" s="152"/>
      <c r="F158" s="152"/>
      <c r="G158" s="152"/>
      <c r="H158" s="153"/>
      <c r="I158" s="154"/>
    </row>
    <row r="159" spans="1:9" ht="14.25" customHeight="1" x14ac:dyDescent="0.3">
      <c r="A159" s="110"/>
      <c r="C159" s="152"/>
      <c r="D159" s="70"/>
      <c r="E159" s="152"/>
      <c r="F159" s="152"/>
      <c r="G159" s="152"/>
      <c r="H159" s="153"/>
      <c r="I159" s="154"/>
    </row>
    <row r="160" spans="1:9" ht="14.25" customHeight="1" x14ac:dyDescent="0.3">
      <c r="A160" s="110"/>
      <c r="C160" s="152"/>
      <c r="D160" s="70"/>
      <c r="E160" s="152"/>
      <c r="F160" s="152"/>
      <c r="G160" s="152"/>
      <c r="H160" s="153"/>
      <c r="I160" s="154"/>
    </row>
    <row r="161" spans="1:9" ht="14.25" customHeight="1" x14ac:dyDescent="0.3">
      <c r="A161" s="110"/>
      <c r="C161" s="152"/>
      <c r="D161" s="70"/>
      <c r="E161" s="152"/>
      <c r="F161" s="152"/>
      <c r="G161" s="152"/>
      <c r="H161" s="153"/>
      <c r="I161" s="154"/>
    </row>
    <row r="162" spans="1:9" ht="14.25" customHeight="1" x14ac:dyDescent="0.3">
      <c r="A162" s="110"/>
      <c r="C162" s="152"/>
      <c r="D162" s="70"/>
      <c r="E162" s="152"/>
      <c r="F162" s="152"/>
      <c r="G162" s="152"/>
      <c r="H162" s="153"/>
      <c r="I162" s="154"/>
    </row>
    <row r="163" spans="1:9" ht="14.25" customHeight="1" x14ac:dyDescent="0.3">
      <c r="A163" s="110"/>
      <c r="C163" s="152"/>
      <c r="D163" s="70"/>
      <c r="E163" s="152"/>
      <c r="F163" s="152"/>
      <c r="G163" s="152"/>
      <c r="H163" s="153"/>
      <c r="I163" s="154"/>
    </row>
    <row r="164" spans="1:9" ht="14.25" customHeight="1" x14ac:dyDescent="0.3">
      <c r="A164" s="110"/>
      <c r="C164" s="152"/>
      <c r="D164" s="70"/>
      <c r="E164" s="152"/>
      <c r="F164" s="152"/>
      <c r="G164" s="152"/>
      <c r="H164" s="153"/>
      <c r="I164" s="154"/>
    </row>
    <row r="165" spans="1:9" ht="14.25" customHeight="1" x14ac:dyDescent="0.3">
      <c r="A165" s="110"/>
      <c r="C165" s="152"/>
      <c r="D165" s="70"/>
      <c r="E165" s="152"/>
      <c r="F165" s="152"/>
      <c r="G165" s="152"/>
      <c r="H165" s="153"/>
      <c r="I165" s="154"/>
    </row>
    <row r="166" spans="1:9" ht="14.25" customHeight="1" x14ac:dyDescent="0.3">
      <c r="A166" s="110"/>
      <c r="C166" s="152"/>
      <c r="D166" s="70"/>
      <c r="E166" s="152"/>
      <c r="F166" s="152"/>
      <c r="G166" s="152"/>
      <c r="H166" s="153"/>
      <c r="I166" s="154"/>
    </row>
    <row r="167" spans="1:9" ht="14.25" customHeight="1" x14ac:dyDescent="0.3">
      <c r="A167" s="110"/>
      <c r="C167" s="152"/>
      <c r="D167" s="70"/>
      <c r="E167" s="152"/>
      <c r="F167" s="152"/>
      <c r="G167" s="152"/>
      <c r="H167" s="153"/>
      <c r="I167" s="154"/>
    </row>
    <row r="168" spans="1:9" ht="14.25" customHeight="1" x14ac:dyDescent="0.3">
      <c r="A168" s="110"/>
      <c r="C168" s="152"/>
      <c r="D168" s="70"/>
      <c r="E168" s="152"/>
      <c r="F168" s="152"/>
      <c r="G168" s="152"/>
      <c r="H168" s="153"/>
      <c r="I168" s="154"/>
    </row>
    <row r="169" spans="1:9" ht="14.25" customHeight="1" x14ac:dyDescent="0.3">
      <c r="A169" s="110"/>
      <c r="C169" s="152"/>
      <c r="D169" s="70"/>
      <c r="E169" s="152"/>
      <c r="F169" s="152"/>
      <c r="G169" s="152"/>
      <c r="H169" s="153"/>
      <c r="I169" s="154"/>
    </row>
    <row r="170" spans="1:9" ht="14.25" customHeight="1" x14ac:dyDescent="0.3">
      <c r="A170" s="110"/>
      <c r="C170" s="152"/>
      <c r="D170" s="70"/>
      <c r="E170" s="152"/>
      <c r="F170" s="152"/>
      <c r="G170" s="152"/>
      <c r="H170" s="153"/>
      <c r="I170" s="154"/>
    </row>
    <row r="171" spans="1:9" ht="14.25" customHeight="1" x14ac:dyDescent="0.3">
      <c r="A171" s="110"/>
      <c r="C171" s="152"/>
      <c r="D171" s="70"/>
      <c r="E171" s="152"/>
      <c r="F171" s="152"/>
      <c r="G171" s="152"/>
      <c r="H171" s="153"/>
      <c r="I171" s="154"/>
    </row>
    <row r="172" spans="1:9" ht="14.25" customHeight="1" x14ac:dyDescent="0.3">
      <c r="A172" s="110"/>
      <c r="C172" s="152"/>
      <c r="D172" s="70"/>
      <c r="E172" s="152"/>
      <c r="F172" s="152"/>
      <c r="G172" s="152"/>
      <c r="H172" s="153"/>
      <c r="I172" s="154"/>
    </row>
    <row r="173" spans="1:9" ht="14.25" customHeight="1" x14ac:dyDescent="0.3">
      <c r="A173" s="110"/>
      <c r="C173" s="152"/>
      <c r="D173" s="70"/>
      <c r="E173" s="152"/>
      <c r="F173" s="152"/>
      <c r="G173" s="152"/>
      <c r="H173" s="153"/>
      <c r="I173" s="154"/>
    </row>
    <row r="174" spans="1:9" ht="14.25" customHeight="1" x14ac:dyDescent="0.3">
      <c r="A174" s="110"/>
      <c r="C174" s="152"/>
      <c r="D174" s="70"/>
      <c r="E174" s="152"/>
      <c r="F174" s="152"/>
      <c r="G174" s="152"/>
      <c r="H174" s="153"/>
      <c r="I174" s="154"/>
    </row>
    <row r="175" spans="1:9" ht="14.25" customHeight="1" x14ac:dyDescent="0.3">
      <c r="A175" s="110"/>
      <c r="C175" s="152"/>
      <c r="D175" s="70"/>
      <c r="E175" s="152"/>
      <c r="F175" s="152"/>
      <c r="G175" s="152"/>
      <c r="H175" s="153"/>
      <c r="I175" s="154"/>
    </row>
    <row r="176" spans="1:9" ht="14.25" customHeight="1" x14ac:dyDescent="0.3">
      <c r="A176" s="110"/>
      <c r="C176" s="152"/>
      <c r="D176" s="70"/>
      <c r="E176" s="152"/>
      <c r="F176" s="152"/>
      <c r="G176" s="152"/>
      <c r="H176" s="153"/>
      <c r="I176" s="154"/>
    </row>
    <row r="177" spans="1:9" ht="14.25" customHeight="1" x14ac:dyDescent="0.3">
      <c r="A177" s="110"/>
      <c r="C177" s="152"/>
      <c r="D177" s="70"/>
      <c r="E177" s="152"/>
      <c r="F177" s="152"/>
      <c r="G177" s="152"/>
      <c r="H177" s="153"/>
      <c r="I177" s="154"/>
    </row>
    <row r="178" spans="1:9" ht="14.25" customHeight="1" x14ac:dyDescent="0.3">
      <c r="A178" s="110"/>
      <c r="C178" s="152"/>
      <c r="D178" s="70"/>
      <c r="E178" s="152"/>
      <c r="F178" s="152"/>
      <c r="G178" s="152"/>
      <c r="H178" s="153"/>
      <c r="I178" s="154"/>
    </row>
    <row r="179" spans="1:9" ht="14.25" customHeight="1" x14ac:dyDescent="0.3">
      <c r="A179" s="110"/>
      <c r="C179" s="152"/>
      <c r="D179" s="70"/>
      <c r="E179" s="152"/>
      <c r="F179" s="152"/>
      <c r="G179" s="152"/>
      <c r="H179" s="153"/>
      <c r="I179" s="154"/>
    </row>
    <row r="180" spans="1:9" ht="14.25" customHeight="1" x14ac:dyDescent="0.3">
      <c r="A180" s="110"/>
      <c r="C180" s="152"/>
      <c r="D180" s="70"/>
      <c r="E180" s="152"/>
      <c r="F180" s="152"/>
      <c r="G180" s="152"/>
      <c r="H180" s="153"/>
      <c r="I180" s="154"/>
    </row>
    <row r="181" spans="1:9" ht="14.25" customHeight="1" x14ac:dyDescent="0.3">
      <c r="A181" s="110"/>
      <c r="C181" s="152"/>
      <c r="D181" s="70"/>
      <c r="E181" s="152"/>
      <c r="F181" s="152"/>
      <c r="G181" s="152"/>
      <c r="H181" s="153"/>
      <c r="I181" s="154"/>
    </row>
    <row r="182" spans="1:9" ht="14.25" customHeight="1" x14ac:dyDescent="0.3">
      <c r="A182" s="110"/>
      <c r="C182" s="152"/>
      <c r="D182" s="70"/>
      <c r="E182" s="152"/>
      <c r="F182" s="152"/>
      <c r="G182" s="152"/>
      <c r="H182" s="153"/>
      <c r="I182" s="154"/>
    </row>
    <row r="183" spans="1:9" ht="14.25" customHeight="1" x14ac:dyDescent="0.3">
      <c r="A183" s="110"/>
      <c r="C183" s="152"/>
      <c r="D183" s="70"/>
      <c r="E183" s="152"/>
      <c r="F183" s="152"/>
      <c r="G183" s="152"/>
      <c r="H183" s="153"/>
      <c r="I183" s="154"/>
    </row>
    <row r="184" spans="1:9" ht="14.25" customHeight="1" x14ac:dyDescent="0.3">
      <c r="A184" s="110"/>
      <c r="C184" s="152"/>
      <c r="D184" s="70"/>
      <c r="E184" s="152"/>
      <c r="F184" s="152"/>
      <c r="G184" s="152"/>
      <c r="H184" s="153"/>
      <c r="I184" s="154"/>
    </row>
    <row r="185" spans="1:9" ht="14.25" customHeight="1" x14ac:dyDescent="0.3">
      <c r="A185" s="110"/>
      <c r="C185" s="152"/>
      <c r="D185" s="70"/>
      <c r="E185" s="152"/>
      <c r="F185" s="152"/>
      <c r="G185" s="152"/>
      <c r="H185" s="153"/>
      <c r="I185" s="154"/>
    </row>
    <row r="186" spans="1:9" ht="14.25" customHeight="1" x14ac:dyDescent="0.3">
      <c r="A186" s="110"/>
      <c r="C186" s="152"/>
      <c r="D186" s="70"/>
      <c r="E186" s="152"/>
      <c r="F186" s="152"/>
      <c r="G186" s="152"/>
      <c r="H186" s="153"/>
      <c r="I186" s="154"/>
    </row>
    <row r="187" spans="1:9" ht="14.25" customHeight="1" x14ac:dyDescent="0.3">
      <c r="A187" s="110"/>
      <c r="C187" s="152"/>
      <c r="D187" s="70"/>
      <c r="E187" s="152"/>
      <c r="F187" s="152"/>
      <c r="G187" s="152"/>
      <c r="H187" s="153"/>
      <c r="I187" s="154"/>
    </row>
    <row r="188" spans="1:9" ht="14.25" customHeight="1" x14ac:dyDescent="0.3">
      <c r="A188" s="110"/>
      <c r="C188" s="152"/>
      <c r="D188" s="70"/>
      <c r="E188" s="152"/>
      <c r="F188" s="152"/>
      <c r="G188" s="152"/>
      <c r="H188" s="153"/>
      <c r="I188" s="154"/>
    </row>
    <row r="189" spans="1:9" ht="14.25" customHeight="1" x14ac:dyDescent="0.3">
      <c r="A189" s="110"/>
      <c r="C189" s="152"/>
      <c r="D189" s="70"/>
      <c r="E189" s="152"/>
      <c r="F189" s="152"/>
      <c r="G189" s="152"/>
      <c r="H189" s="153"/>
      <c r="I189" s="154"/>
    </row>
    <row r="190" spans="1:9" ht="14.25" customHeight="1" x14ac:dyDescent="0.3">
      <c r="A190" s="110"/>
      <c r="C190" s="152"/>
      <c r="D190" s="70"/>
      <c r="E190" s="152"/>
      <c r="F190" s="152"/>
      <c r="G190" s="152"/>
      <c r="H190" s="153"/>
      <c r="I190" s="154"/>
    </row>
    <row r="191" spans="1:9" ht="14.25" customHeight="1" x14ac:dyDescent="0.3">
      <c r="A191" s="110"/>
      <c r="C191" s="152"/>
      <c r="D191" s="70"/>
      <c r="E191" s="152"/>
      <c r="F191" s="152"/>
      <c r="G191" s="152"/>
      <c r="H191" s="153"/>
      <c r="I191" s="154"/>
    </row>
    <row r="192" spans="1:9" ht="14.25" customHeight="1" x14ac:dyDescent="0.3">
      <c r="A192" s="110"/>
      <c r="C192" s="152"/>
      <c r="D192" s="70"/>
      <c r="E192" s="152"/>
      <c r="F192" s="152"/>
      <c r="G192" s="152"/>
      <c r="H192" s="153"/>
      <c r="I192" s="154"/>
    </row>
    <row r="193" spans="1:9" ht="14.25" customHeight="1" x14ac:dyDescent="0.3">
      <c r="A193" s="110"/>
      <c r="C193" s="152"/>
      <c r="D193" s="70"/>
      <c r="E193" s="152"/>
      <c r="F193" s="152"/>
      <c r="G193" s="152"/>
      <c r="H193" s="153"/>
      <c r="I193" s="154"/>
    </row>
    <row r="194" spans="1:9" ht="14.25" customHeight="1" x14ac:dyDescent="0.3">
      <c r="A194" s="110"/>
      <c r="C194" s="152"/>
      <c r="D194" s="70"/>
      <c r="E194" s="152"/>
      <c r="F194" s="152"/>
      <c r="G194" s="152"/>
      <c r="H194" s="153"/>
      <c r="I194" s="154"/>
    </row>
    <row r="195" spans="1:9" ht="14.25" customHeight="1" x14ac:dyDescent="0.3">
      <c r="A195" s="110"/>
      <c r="C195" s="152"/>
      <c r="D195" s="70"/>
      <c r="E195" s="152"/>
      <c r="F195" s="152"/>
      <c r="G195" s="152"/>
      <c r="H195" s="153"/>
      <c r="I195" s="154"/>
    </row>
    <row r="196" spans="1:9" ht="14.25" customHeight="1" x14ac:dyDescent="0.3">
      <c r="A196" s="110"/>
      <c r="C196" s="152"/>
      <c r="D196" s="70"/>
      <c r="E196" s="152"/>
      <c r="F196" s="152"/>
      <c r="G196" s="152"/>
      <c r="H196" s="153"/>
      <c r="I196" s="154"/>
    </row>
    <row r="197" spans="1:9" ht="14.25" customHeight="1" x14ac:dyDescent="0.3">
      <c r="A197" s="110"/>
      <c r="C197" s="152"/>
      <c r="D197" s="70"/>
      <c r="E197" s="152"/>
      <c r="F197" s="152"/>
      <c r="G197" s="152"/>
      <c r="H197" s="153"/>
      <c r="I197" s="154"/>
    </row>
    <row r="198" spans="1:9" ht="14.25" customHeight="1" x14ac:dyDescent="0.3">
      <c r="A198" s="110"/>
      <c r="C198" s="152"/>
      <c r="D198" s="70"/>
      <c r="E198" s="152"/>
      <c r="F198" s="152"/>
      <c r="G198" s="152"/>
      <c r="H198" s="153"/>
      <c r="I198" s="154"/>
    </row>
    <row r="199" spans="1:9" ht="14.25" customHeight="1" x14ac:dyDescent="0.3">
      <c r="A199" s="110"/>
      <c r="C199" s="152"/>
      <c r="D199" s="70"/>
      <c r="E199" s="152"/>
      <c r="F199" s="152"/>
      <c r="G199" s="152"/>
      <c r="H199" s="153"/>
      <c r="I199" s="154"/>
    </row>
    <row r="200" spans="1:9" ht="14.25" customHeight="1" x14ac:dyDescent="0.3">
      <c r="A200" s="110"/>
      <c r="C200" s="152"/>
      <c r="D200" s="70"/>
      <c r="E200" s="152"/>
      <c r="F200" s="152"/>
      <c r="G200" s="152"/>
      <c r="H200" s="153"/>
      <c r="I200" s="154"/>
    </row>
    <row r="201" spans="1:9" ht="14.25" customHeight="1" x14ac:dyDescent="0.3">
      <c r="A201" s="110"/>
      <c r="C201" s="152"/>
      <c r="D201" s="70"/>
      <c r="E201" s="152"/>
      <c r="F201" s="152"/>
      <c r="G201" s="152"/>
      <c r="H201" s="153"/>
      <c r="I201" s="154"/>
    </row>
    <row r="202" spans="1:9" ht="14.25" customHeight="1" x14ac:dyDescent="0.3">
      <c r="A202" s="110"/>
      <c r="C202" s="152"/>
      <c r="D202" s="70"/>
      <c r="E202" s="152"/>
      <c r="F202" s="152"/>
      <c r="G202" s="152"/>
      <c r="H202" s="153"/>
      <c r="I202" s="154"/>
    </row>
    <row r="203" spans="1:9" ht="14.25" customHeight="1" x14ac:dyDescent="0.3">
      <c r="A203" s="110"/>
      <c r="C203" s="152"/>
      <c r="D203" s="70"/>
      <c r="E203" s="152"/>
      <c r="F203" s="152"/>
      <c r="G203" s="152"/>
      <c r="H203" s="153"/>
      <c r="I203" s="154"/>
    </row>
    <row r="204" spans="1:9" ht="14.25" customHeight="1" x14ac:dyDescent="0.3">
      <c r="A204" s="110"/>
      <c r="C204" s="152"/>
      <c r="D204" s="70"/>
      <c r="E204" s="152"/>
      <c r="F204" s="152"/>
      <c r="G204" s="152"/>
      <c r="H204" s="153"/>
      <c r="I204" s="154"/>
    </row>
    <row r="205" spans="1:9" ht="14.25" customHeight="1" x14ac:dyDescent="0.3">
      <c r="A205" s="110"/>
      <c r="C205" s="152"/>
      <c r="D205" s="70"/>
      <c r="E205" s="152"/>
      <c r="F205" s="152"/>
      <c r="G205" s="152"/>
      <c r="H205" s="153"/>
      <c r="I205" s="154"/>
    </row>
    <row r="206" spans="1:9" ht="14.25" customHeight="1" x14ac:dyDescent="0.3">
      <c r="A206" s="110"/>
      <c r="C206" s="152"/>
      <c r="D206" s="70"/>
      <c r="E206" s="152"/>
      <c r="F206" s="152"/>
      <c r="G206" s="152"/>
      <c r="H206" s="153"/>
      <c r="I206" s="154"/>
    </row>
    <row r="207" spans="1:9" ht="14.25" customHeight="1" x14ac:dyDescent="0.3">
      <c r="A207" s="110"/>
      <c r="C207" s="152"/>
      <c r="D207" s="70"/>
      <c r="E207" s="152"/>
      <c r="F207" s="152"/>
      <c r="G207" s="152"/>
      <c r="H207" s="153"/>
      <c r="I207" s="154"/>
    </row>
    <row r="208" spans="1:9" ht="14.25" customHeight="1" x14ac:dyDescent="0.3">
      <c r="A208" s="110"/>
      <c r="C208" s="152"/>
      <c r="D208" s="70"/>
      <c r="E208" s="152"/>
      <c r="F208" s="152"/>
      <c r="G208" s="152"/>
      <c r="H208" s="153"/>
      <c r="I208" s="154"/>
    </row>
    <row r="209" spans="1:9" ht="14.25" customHeight="1" x14ac:dyDescent="0.3">
      <c r="A209" s="110"/>
      <c r="C209" s="152"/>
      <c r="D209" s="70"/>
      <c r="E209" s="152"/>
      <c r="F209" s="152"/>
      <c r="G209" s="152"/>
      <c r="H209" s="153"/>
      <c r="I209" s="154"/>
    </row>
    <row r="210" spans="1:9" ht="14.25" customHeight="1" x14ac:dyDescent="0.3">
      <c r="A210" s="110"/>
      <c r="C210" s="152"/>
      <c r="D210" s="70"/>
      <c r="E210" s="152"/>
      <c r="F210" s="152"/>
      <c r="G210" s="152"/>
      <c r="H210" s="153"/>
      <c r="I210" s="154"/>
    </row>
    <row r="211" spans="1:9" ht="14.25" customHeight="1" x14ac:dyDescent="0.3">
      <c r="A211" s="110"/>
      <c r="C211" s="152"/>
      <c r="D211" s="70"/>
      <c r="E211" s="152"/>
      <c r="F211" s="152"/>
      <c r="G211" s="152"/>
      <c r="H211" s="153"/>
      <c r="I211" s="154"/>
    </row>
    <row r="212" spans="1:9" ht="14.25" customHeight="1" x14ac:dyDescent="0.3">
      <c r="A212" s="110"/>
      <c r="C212" s="152"/>
      <c r="D212" s="70"/>
      <c r="E212" s="152"/>
      <c r="F212" s="152"/>
      <c r="G212" s="152"/>
      <c r="H212" s="153"/>
      <c r="I212" s="154"/>
    </row>
    <row r="213" spans="1:9" ht="14.25" customHeight="1" x14ac:dyDescent="0.3">
      <c r="A213" s="110"/>
      <c r="C213" s="152"/>
      <c r="D213" s="70"/>
      <c r="E213" s="152"/>
      <c r="F213" s="152"/>
      <c r="G213" s="152"/>
      <c r="H213" s="153"/>
      <c r="I213" s="154"/>
    </row>
    <row r="214" spans="1:9" ht="14.25" customHeight="1" x14ac:dyDescent="0.3">
      <c r="A214" s="110"/>
      <c r="C214" s="152"/>
      <c r="D214" s="70"/>
      <c r="E214" s="152"/>
      <c r="F214" s="152"/>
      <c r="G214" s="152"/>
      <c r="H214" s="153"/>
      <c r="I214" s="154"/>
    </row>
    <row r="215" spans="1:9" ht="14.25" customHeight="1" x14ac:dyDescent="0.3">
      <c r="A215" s="110"/>
      <c r="C215" s="152"/>
      <c r="D215" s="70"/>
      <c r="E215" s="152"/>
      <c r="F215" s="152"/>
      <c r="G215" s="152"/>
      <c r="H215" s="153"/>
      <c r="I215" s="154"/>
    </row>
    <row r="216" spans="1:9" ht="14.25" customHeight="1" x14ac:dyDescent="0.3">
      <c r="A216" s="110"/>
      <c r="C216" s="152"/>
      <c r="D216" s="70"/>
      <c r="E216" s="152"/>
      <c r="F216" s="152"/>
      <c r="G216" s="152"/>
      <c r="H216" s="153"/>
      <c r="I216" s="154"/>
    </row>
    <row r="217" spans="1:9" ht="14.25" customHeight="1" x14ac:dyDescent="0.3">
      <c r="A217" s="110"/>
      <c r="C217" s="152"/>
      <c r="D217" s="70"/>
      <c r="E217" s="152"/>
      <c r="F217" s="152"/>
      <c r="G217" s="152"/>
      <c r="H217" s="153"/>
      <c r="I217" s="154"/>
    </row>
    <row r="218" spans="1:9" ht="14.25" customHeight="1" x14ac:dyDescent="0.3">
      <c r="A218" s="110"/>
      <c r="C218" s="152"/>
      <c r="D218" s="70"/>
      <c r="E218" s="152"/>
      <c r="F218" s="152"/>
      <c r="G218" s="152"/>
      <c r="H218" s="153"/>
      <c r="I218" s="154"/>
    </row>
    <row r="219" spans="1:9" ht="14.25" customHeight="1" x14ac:dyDescent="0.3">
      <c r="A219" s="110"/>
      <c r="C219" s="152"/>
      <c r="D219" s="70"/>
      <c r="E219" s="152"/>
      <c r="F219" s="152"/>
      <c r="G219" s="152"/>
      <c r="H219" s="153"/>
      <c r="I219" s="154"/>
    </row>
    <row r="220" spans="1:9" ht="14.25" customHeight="1" x14ac:dyDescent="0.3">
      <c r="A220" s="110"/>
      <c r="C220" s="152"/>
      <c r="D220" s="70"/>
      <c r="E220" s="152"/>
      <c r="F220" s="152"/>
      <c r="G220" s="152"/>
      <c r="H220" s="153"/>
      <c r="I220" s="154"/>
    </row>
    <row r="221" spans="1:9" ht="14.25" customHeight="1" x14ac:dyDescent="0.3">
      <c r="A221" s="110"/>
      <c r="C221" s="152"/>
      <c r="D221" s="70"/>
      <c r="E221" s="152"/>
      <c r="F221" s="152"/>
      <c r="G221" s="152"/>
      <c r="H221" s="153"/>
      <c r="I221" s="154"/>
    </row>
    <row r="222" spans="1:9" ht="14.25" customHeight="1" x14ac:dyDescent="0.3">
      <c r="A222" s="110"/>
      <c r="C222" s="152"/>
      <c r="D222" s="70"/>
      <c r="E222" s="152"/>
      <c r="F222" s="152"/>
      <c r="G222" s="152"/>
      <c r="H222" s="153"/>
      <c r="I222" s="154"/>
    </row>
    <row r="223" spans="1:9" ht="14.25" customHeight="1" x14ac:dyDescent="0.3">
      <c r="A223" s="110"/>
      <c r="C223" s="152"/>
      <c r="D223" s="70"/>
      <c r="E223" s="152"/>
      <c r="F223" s="152"/>
      <c r="G223" s="152"/>
      <c r="H223" s="153"/>
      <c r="I223" s="154"/>
    </row>
    <row r="224" spans="1:9" ht="14.25" customHeight="1" x14ac:dyDescent="0.3">
      <c r="A224" s="110"/>
      <c r="C224" s="152"/>
      <c r="D224" s="70"/>
      <c r="E224" s="152"/>
      <c r="F224" s="152"/>
      <c r="G224" s="152"/>
      <c r="H224" s="153"/>
      <c r="I224" s="154"/>
    </row>
    <row r="225" spans="1:9" ht="14.25" customHeight="1" x14ac:dyDescent="0.3">
      <c r="A225" s="110"/>
      <c r="C225" s="152"/>
      <c r="D225" s="70"/>
      <c r="E225" s="152"/>
      <c r="F225" s="152"/>
      <c r="G225" s="152"/>
      <c r="H225" s="153"/>
      <c r="I225" s="154"/>
    </row>
    <row r="226" spans="1:9" ht="14.25" customHeight="1" x14ac:dyDescent="0.3">
      <c r="A226" s="110"/>
      <c r="C226" s="152"/>
      <c r="D226" s="70"/>
      <c r="E226" s="152"/>
      <c r="F226" s="152"/>
      <c r="G226" s="152"/>
      <c r="H226" s="153"/>
      <c r="I226" s="154"/>
    </row>
    <row r="227" spans="1:9" ht="14.25" customHeight="1" x14ac:dyDescent="0.3">
      <c r="A227" s="110"/>
      <c r="C227" s="152"/>
      <c r="D227" s="70"/>
      <c r="E227" s="152"/>
      <c r="F227" s="152"/>
      <c r="G227" s="152"/>
      <c r="H227" s="153"/>
      <c r="I227" s="154"/>
    </row>
    <row r="228" spans="1:9" ht="14.25" customHeight="1" x14ac:dyDescent="0.3">
      <c r="A228" s="110"/>
      <c r="C228" s="152"/>
      <c r="D228" s="70"/>
      <c r="E228" s="152"/>
      <c r="F228" s="152"/>
      <c r="G228" s="152"/>
      <c r="H228" s="153"/>
      <c r="I228" s="154"/>
    </row>
    <row r="229" spans="1:9" ht="14.25" customHeight="1" x14ac:dyDescent="0.3">
      <c r="A229" s="110"/>
      <c r="C229" s="152"/>
      <c r="D229" s="70"/>
      <c r="E229" s="152"/>
      <c r="F229" s="152"/>
      <c r="G229" s="152"/>
      <c r="H229" s="153"/>
      <c r="I229" s="154"/>
    </row>
    <row r="230" spans="1:9" ht="14.25" customHeight="1" x14ac:dyDescent="0.3">
      <c r="A230" s="110"/>
      <c r="C230" s="152"/>
      <c r="D230" s="70"/>
      <c r="E230" s="152"/>
      <c r="F230" s="152"/>
      <c r="G230" s="152"/>
      <c r="H230" s="153"/>
      <c r="I230" s="154"/>
    </row>
    <row r="231" spans="1:9" ht="14.25" customHeight="1" x14ac:dyDescent="0.3">
      <c r="A231" s="110"/>
      <c r="C231" s="152"/>
      <c r="D231" s="70"/>
      <c r="E231" s="152"/>
      <c r="F231" s="152"/>
      <c r="G231" s="152"/>
      <c r="H231" s="153"/>
      <c r="I231" s="154"/>
    </row>
    <row r="232" spans="1:9" ht="14.25" customHeight="1" x14ac:dyDescent="0.3">
      <c r="A232" s="110"/>
      <c r="C232" s="152"/>
      <c r="D232" s="70"/>
      <c r="E232" s="152"/>
      <c r="F232" s="152"/>
      <c r="G232" s="152"/>
      <c r="H232" s="153"/>
      <c r="I232" s="154"/>
    </row>
    <row r="233" spans="1:9" ht="14.25" customHeight="1" x14ac:dyDescent="0.3">
      <c r="A233" s="110"/>
      <c r="C233" s="152"/>
      <c r="D233" s="70"/>
      <c r="E233" s="152"/>
      <c r="F233" s="152"/>
      <c r="G233" s="152"/>
      <c r="H233" s="153"/>
      <c r="I233" s="154"/>
    </row>
    <row r="234" spans="1:9" ht="14.25" customHeight="1" x14ac:dyDescent="0.3">
      <c r="A234" s="110"/>
      <c r="C234" s="152"/>
      <c r="D234" s="70"/>
      <c r="E234" s="152"/>
      <c r="F234" s="152"/>
      <c r="G234" s="152"/>
      <c r="H234" s="153"/>
      <c r="I234" s="154"/>
    </row>
    <row r="235" spans="1:9" ht="14.25" customHeight="1" x14ac:dyDescent="0.3">
      <c r="A235" s="110"/>
      <c r="C235" s="152"/>
      <c r="D235" s="70"/>
      <c r="E235" s="152"/>
      <c r="F235" s="152"/>
      <c r="G235" s="152"/>
      <c r="H235" s="153"/>
      <c r="I235" s="154"/>
    </row>
    <row r="236" spans="1:9" ht="14.25" customHeight="1" x14ac:dyDescent="0.3">
      <c r="A236" s="110"/>
      <c r="C236" s="152"/>
      <c r="D236" s="70"/>
      <c r="E236" s="152"/>
      <c r="F236" s="152"/>
      <c r="G236" s="152"/>
      <c r="H236" s="153"/>
      <c r="I236" s="154"/>
    </row>
    <row r="237" spans="1:9" ht="14.25" customHeight="1" x14ac:dyDescent="0.3">
      <c r="A237" s="110"/>
      <c r="C237" s="152"/>
      <c r="D237" s="70"/>
      <c r="E237" s="152"/>
      <c r="F237" s="152"/>
      <c r="G237" s="152"/>
      <c r="H237" s="153"/>
      <c r="I237" s="154"/>
    </row>
    <row r="238" spans="1:9" ht="14.25" customHeight="1" x14ac:dyDescent="0.3">
      <c r="A238" s="110"/>
      <c r="C238" s="152"/>
      <c r="D238" s="70"/>
      <c r="E238" s="152"/>
      <c r="F238" s="152"/>
      <c r="G238" s="152"/>
      <c r="H238" s="153"/>
      <c r="I238" s="154"/>
    </row>
    <row r="239" spans="1:9" ht="14.25" customHeight="1" x14ac:dyDescent="0.3">
      <c r="A239" s="110"/>
      <c r="C239" s="152"/>
      <c r="D239" s="70"/>
      <c r="E239" s="152"/>
      <c r="F239" s="152"/>
      <c r="G239" s="152"/>
      <c r="H239" s="153"/>
      <c r="I239" s="154"/>
    </row>
    <row r="240" spans="1:9" ht="14.25" customHeight="1" x14ac:dyDescent="0.3">
      <c r="A240" s="110"/>
      <c r="C240" s="152"/>
      <c r="D240" s="70"/>
      <c r="E240" s="152"/>
      <c r="F240" s="152"/>
      <c r="G240" s="152"/>
      <c r="H240" s="153"/>
      <c r="I240" s="154"/>
    </row>
    <row r="241" spans="1:9" ht="14.25" customHeight="1" x14ac:dyDescent="0.3">
      <c r="A241" s="110"/>
      <c r="C241" s="152"/>
      <c r="D241" s="70"/>
      <c r="E241" s="152"/>
      <c r="F241" s="152"/>
      <c r="G241" s="152"/>
      <c r="H241" s="153"/>
      <c r="I241" s="154"/>
    </row>
    <row r="242" spans="1:9" ht="14.25" customHeight="1" x14ac:dyDescent="0.3">
      <c r="A242" s="110"/>
      <c r="C242" s="152"/>
      <c r="D242" s="70"/>
      <c r="E242" s="152"/>
      <c r="F242" s="152"/>
      <c r="G242" s="152"/>
      <c r="H242" s="153"/>
      <c r="I242" s="154"/>
    </row>
    <row r="243" spans="1:9" ht="14.25" customHeight="1" x14ac:dyDescent="0.3">
      <c r="A243" s="110"/>
      <c r="C243" s="152"/>
      <c r="D243" s="70"/>
      <c r="E243" s="152"/>
      <c r="F243" s="152"/>
      <c r="G243" s="152"/>
      <c r="H243" s="153"/>
      <c r="I243" s="154"/>
    </row>
    <row r="244" spans="1:9" ht="14.25" customHeight="1" x14ac:dyDescent="0.3">
      <c r="A244" s="110"/>
      <c r="C244" s="152"/>
      <c r="D244" s="70"/>
      <c r="E244" s="152"/>
      <c r="F244" s="152"/>
      <c r="G244" s="152"/>
      <c r="H244" s="153"/>
      <c r="I244" s="154"/>
    </row>
    <row r="245" spans="1:9" ht="14.25" customHeight="1" x14ac:dyDescent="0.3">
      <c r="A245" s="110"/>
      <c r="C245" s="152"/>
      <c r="D245" s="70"/>
      <c r="E245" s="152"/>
      <c r="F245" s="152"/>
      <c r="G245" s="152"/>
      <c r="H245" s="153"/>
      <c r="I245" s="154"/>
    </row>
    <row r="246" spans="1:9" ht="14.25" customHeight="1" x14ac:dyDescent="0.3">
      <c r="A246" s="110"/>
      <c r="C246" s="152"/>
      <c r="D246" s="70"/>
      <c r="E246" s="152"/>
      <c r="F246" s="152"/>
      <c r="G246" s="152"/>
      <c r="H246" s="153"/>
      <c r="I246" s="154"/>
    </row>
    <row r="247" spans="1:9" ht="14.25" customHeight="1" x14ac:dyDescent="0.3">
      <c r="A247" s="110"/>
      <c r="C247" s="152"/>
      <c r="D247" s="70"/>
      <c r="E247" s="152"/>
      <c r="F247" s="152"/>
      <c r="G247" s="152"/>
      <c r="H247" s="153"/>
      <c r="I247" s="154"/>
    </row>
    <row r="248" spans="1:9" ht="14.25" customHeight="1" x14ac:dyDescent="0.3">
      <c r="A248" s="110"/>
      <c r="C248" s="152"/>
      <c r="D248" s="70"/>
      <c r="E248" s="152"/>
      <c r="F248" s="152"/>
      <c r="G248" s="152"/>
      <c r="H248" s="153"/>
      <c r="I248" s="154"/>
    </row>
    <row r="249" spans="1:9" ht="14.25" customHeight="1" x14ac:dyDescent="0.3">
      <c r="A249" s="110"/>
      <c r="C249" s="152"/>
      <c r="D249" s="70"/>
      <c r="E249" s="152"/>
      <c r="F249" s="152"/>
      <c r="G249" s="152"/>
      <c r="H249" s="153"/>
      <c r="I249" s="154"/>
    </row>
    <row r="250" spans="1:9" ht="14.25" customHeight="1" x14ac:dyDescent="0.3">
      <c r="A250" s="110"/>
      <c r="C250" s="152"/>
      <c r="D250" s="70"/>
      <c r="E250" s="152"/>
      <c r="F250" s="152"/>
      <c r="G250" s="152"/>
      <c r="H250" s="153"/>
      <c r="I250" s="154"/>
    </row>
    <row r="251" spans="1:9" ht="14.25" customHeight="1" x14ac:dyDescent="0.3">
      <c r="A251" s="110"/>
      <c r="C251" s="152"/>
      <c r="D251" s="70"/>
      <c r="E251" s="152"/>
      <c r="F251" s="152"/>
      <c r="G251" s="152"/>
      <c r="H251" s="153"/>
      <c r="I251" s="154"/>
    </row>
    <row r="252" spans="1:9" ht="14.25" customHeight="1" x14ac:dyDescent="0.3">
      <c r="A252" s="110"/>
      <c r="C252" s="152"/>
      <c r="D252" s="70"/>
      <c r="E252" s="152"/>
      <c r="F252" s="152"/>
      <c r="G252" s="152"/>
      <c r="H252" s="153"/>
      <c r="I252" s="154"/>
    </row>
    <row r="253" spans="1:9" ht="14.25" customHeight="1" x14ac:dyDescent="0.3">
      <c r="A253" s="110"/>
      <c r="C253" s="152"/>
      <c r="D253" s="70"/>
      <c r="E253" s="152"/>
      <c r="F253" s="152"/>
      <c r="G253" s="152"/>
      <c r="H253" s="153"/>
      <c r="I253" s="154"/>
    </row>
    <row r="254" spans="1:9" ht="14.25" customHeight="1" x14ac:dyDescent="0.3">
      <c r="A254" s="110"/>
      <c r="C254" s="152"/>
      <c r="D254" s="70"/>
      <c r="E254" s="152"/>
      <c r="F254" s="152"/>
      <c r="G254" s="152"/>
      <c r="H254" s="153"/>
      <c r="I254" s="154"/>
    </row>
    <row r="255" spans="1:9" ht="14.25" customHeight="1" x14ac:dyDescent="0.3">
      <c r="A255" s="110"/>
      <c r="C255" s="152"/>
      <c r="D255" s="70"/>
      <c r="E255" s="152"/>
      <c r="F255" s="152"/>
      <c r="G255" s="152"/>
      <c r="H255" s="153"/>
      <c r="I255" s="154"/>
    </row>
    <row r="256" spans="1:9" ht="14.25" customHeight="1" x14ac:dyDescent="0.3">
      <c r="A256" s="110"/>
      <c r="C256" s="152"/>
      <c r="D256" s="70"/>
      <c r="E256" s="152"/>
      <c r="F256" s="152"/>
      <c r="G256" s="152"/>
      <c r="H256" s="153"/>
      <c r="I256" s="154"/>
    </row>
    <row r="257" spans="1:9" ht="14.25" customHeight="1" x14ac:dyDescent="0.3">
      <c r="A257" s="110"/>
      <c r="C257" s="152"/>
      <c r="D257" s="70"/>
      <c r="E257" s="152"/>
      <c r="F257" s="152"/>
      <c r="G257" s="152"/>
      <c r="H257" s="153"/>
      <c r="I257" s="154"/>
    </row>
    <row r="258" spans="1:9" ht="14.25" customHeight="1" x14ac:dyDescent="0.3">
      <c r="A258" s="110"/>
      <c r="C258" s="152"/>
      <c r="D258" s="70"/>
      <c r="E258" s="152"/>
      <c r="F258" s="152"/>
      <c r="G258" s="152"/>
      <c r="H258" s="153"/>
      <c r="I258" s="154"/>
    </row>
    <row r="259" spans="1:9" ht="14.25" customHeight="1" x14ac:dyDescent="0.3">
      <c r="A259" s="110"/>
      <c r="C259" s="152"/>
      <c r="D259" s="70"/>
      <c r="E259" s="152"/>
      <c r="F259" s="152"/>
      <c r="G259" s="152"/>
      <c r="H259" s="153"/>
      <c r="I259" s="154"/>
    </row>
    <row r="260" spans="1:9" ht="14.25" customHeight="1" x14ac:dyDescent="0.3">
      <c r="A260" s="110"/>
      <c r="C260" s="152"/>
      <c r="D260" s="70"/>
      <c r="E260" s="152"/>
      <c r="F260" s="152"/>
      <c r="G260" s="152"/>
      <c r="H260" s="153"/>
      <c r="I260" s="154"/>
    </row>
    <row r="261" spans="1:9" ht="14.25" customHeight="1" x14ac:dyDescent="0.3">
      <c r="A261" s="110"/>
      <c r="C261" s="152"/>
      <c r="D261" s="70"/>
      <c r="E261" s="152"/>
      <c r="F261" s="152"/>
      <c r="G261" s="152"/>
      <c r="H261" s="153"/>
      <c r="I261" s="154"/>
    </row>
    <row r="262" spans="1:9" ht="14.25" customHeight="1" x14ac:dyDescent="0.3">
      <c r="A262" s="110"/>
      <c r="C262" s="152"/>
      <c r="D262" s="70"/>
      <c r="E262" s="152"/>
      <c r="F262" s="152"/>
      <c r="G262" s="152"/>
      <c r="H262" s="153"/>
      <c r="I262" s="154"/>
    </row>
    <row r="263" spans="1:9" ht="14.25" customHeight="1" x14ac:dyDescent="0.3">
      <c r="A263" s="110"/>
      <c r="C263" s="152"/>
      <c r="D263" s="70"/>
      <c r="E263" s="152"/>
      <c r="F263" s="152"/>
      <c r="G263" s="152"/>
      <c r="H263" s="153"/>
      <c r="I263" s="154"/>
    </row>
    <row r="264" spans="1:9" ht="14.25" customHeight="1" x14ac:dyDescent="0.3">
      <c r="A264" s="110"/>
      <c r="C264" s="152"/>
      <c r="D264" s="70"/>
      <c r="E264" s="152"/>
      <c r="F264" s="152"/>
      <c r="G264" s="152"/>
      <c r="H264" s="153"/>
      <c r="I264" s="154"/>
    </row>
    <row r="265" spans="1:9" ht="14.25" customHeight="1" x14ac:dyDescent="0.3">
      <c r="A265" s="110"/>
      <c r="C265" s="152"/>
      <c r="D265" s="70"/>
      <c r="E265" s="152"/>
      <c r="F265" s="152"/>
      <c r="G265" s="152"/>
      <c r="H265" s="153"/>
      <c r="I265" s="154"/>
    </row>
    <row r="266" spans="1:9" ht="14.25" customHeight="1" x14ac:dyDescent="0.3">
      <c r="A266" s="110"/>
      <c r="C266" s="152"/>
      <c r="D266" s="70"/>
      <c r="E266" s="152"/>
      <c r="F266" s="152"/>
      <c r="G266" s="152"/>
      <c r="H266" s="153"/>
      <c r="I266" s="154"/>
    </row>
    <row r="267" spans="1:9" ht="14.25" customHeight="1" x14ac:dyDescent="0.3">
      <c r="A267" s="110"/>
      <c r="C267" s="152"/>
      <c r="D267" s="70"/>
      <c r="E267" s="152"/>
      <c r="F267" s="152"/>
      <c r="G267" s="152"/>
      <c r="H267" s="153"/>
      <c r="I267" s="154"/>
    </row>
    <row r="268" spans="1:9" ht="14.25" customHeight="1" x14ac:dyDescent="0.3">
      <c r="A268" s="110"/>
      <c r="C268" s="152"/>
      <c r="D268" s="70"/>
      <c r="E268" s="152"/>
      <c r="F268" s="152"/>
      <c r="G268" s="152"/>
      <c r="H268" s="153"/>
      <c r="I268" s="154"/>
    </row>
    <row r="269" spans="1:9" ht="14.25" customHeight="1" x14ac:dyDescent="0.3">
      <c r="A269" s="110"/>
      <c r="C269" s="152"/>
      <c r="D269" s="70"/>
      <c r="E269" s="152"/>
      <c r="F269" s="152"/>
      <c r="G269" s="152"/>
      <c r="H269" s="153"/>
      <c r="I269" s="154"/>
    </row>
    <row r="270" spans="1:9" ht="14.25" customHeight="1" x14ac:dyDescent="0.3">
      <c r="A270" s="110"/>
      <c r="C270" s="152"/>
      <c r="D270" s="70"/>
      <c r="E270" s="152"/>
      <c r="F270" s="152"/>
      <c r="G270" s="152"/>
      <c r="H270" s="153"/>
      <c r="I270" s="154"/>
    </row>
    <row r="271" spans="1:9" ht="14.25" customHeight="1" x14ac:dyDescent="0.3">
      <c r="A271" s="110"/>
      <c r="C271" s="152"/>
      <c r="D271" s="70"/>
      <c r="E271" s="152"/>
      <c r="F271" s="152"/>
      <c r="G271" s="152"/>
      <c r="H271" s="153"/>
      <c r="I271" s="154"/>
    </row>
    <row r="272" spans="1:9" ht="14.25" customHeight="1" x14ac:dyDescent="0.3">
      <c r="A272" s="110"/>
      <c r="C272" s="152"/>
      <c r="D272" s="70"/>
      <c r="E272" s="152"/>
      <c r="F272" s="152"/>
      <c r="G272" s="152"/>
      <c r="H272" s="153"/>
      <c r="I272" s="154"/>
    </row>
    <row r="273" spans="1:9" ht="14.25" customHeight="1" x14ac:dyDescent="0.3">
      <c r="A273" s="110"/>
      <c r="C273" s="152"/>
      <c r="D273" s="70"/>
      <c r="E273" s="152"/>
      <c r="F273" s="152"/>
      <c r="G273" s="152"/>
      <c r="H273" s="153"/>
      <c r="I273" s="154"/>
    </row>
    <row r="274" spans="1:9" ht="14.25" customHeight="1" x14ac:dyDescent="0.3">
      <c r="A274" s="110"/>
      <c r="C274" s="152"/>
      <c r="D274" s="70"/>
      <c r="E274" s="152"/>
      <c r="F274" s="152"/>
      <c r="G274" s="152"/>
      <c r="H274" s="153"/>
      <c r="I274" s="154"/>
    </row>
    <row r="275" spans="1:9" ht="14.25" customHeight="1" x14ac:dyDescent="0.3">
      <c r="A275" s="110"/>
      <c r="C275" s="152"/>
      <c r="D275" s="70"/>
      <c r="E275" s="152"/>
      <c r="F275" s="152"/>
      <c r="G275" s="152"/>
      <c r="H275" s="153"/>
      <c r="I275" s="154"/>
    </row>
    <row r="276" spans="1:9" ht="14.25" customHeight="1" x14ac:dyDescent="0.3">
      <c r="A276" s="110"/>
      <c r="C276" s="152"/>
      <c r="D276" s="70"/>
      <c r="E276" s="152"/>
      <c r="F276" s="152"/>
      <c r="G276" s="152"/>
      <c r="H276" s="153"/>
      <c r="I276" s="154"/>
    </row>
    <row r="277" spans="1:9" ht="14.25" customHeight="1" x14ac:dyDescent="0.3">
      <c r="A277" s="110"/>
      <c r="C277" s="152"/>
      <c r="D277" s="70"/>
      <c r="E277" s="152"/>
      <c r="F277" s="152"/>
      <c r="G277" s="152"/>
      <c r="H277" s="153"/>
      <c r="I277" s="154"/>
    </row>
    <row r="278" spans="1:9" ht="14.25" customHeight="1" x14ac:dyDescent="0.3">
      <c r="A278" s="110"/>
      <c r="C278" s="152"/>
      <c r="D278" s="70"/>
      <c r="E278" s="152"/>
      <c r="F278" s="152"/>
      <c r="G278" s="152"/>
      <c r="H278" s="153"/>
      <c r="I278" s="154"/>
    </row>
    <row r="279" spans="1:9" ht="14.25" customHeight="1" x14ac:dyDescent="0.3">
      <c r="A279" s="110"/>
      <c r="C279" s="152"/>
      <c r="D279" s="70"/>
      <c r="E279" s="152"/>
      <c r="F279" s="152"/>
      <c r="G279" s="152"/>
      <c r="H279" s="153"/>
      <c r="I279" s="154"/>
    </row>
    <row r="280" spans="1:9" ht="14.25" customHeight="1" x14ac:dyDescent="0.3">
      <c r="A280" s="110"/>
      <c r="C280" s="152"/>
      <c r="D280" s="70"/>
      <c r="E280" s="152"/>
      <c r="F280" s="152"/>
      <c r="G280" s="152"/>
      <c r="H280" s="153"/>
      <c r="I280" s="154"/>
    </row>
    <row r="281" spans="1:9" ht="14.25" customHeight="1" x14ac:dyDescent="0.3">
      <c r="A281" s="110"/>
      <c r="C281" s="152"/>
      <c r="D281" s="70"/>
      <c r="E281" s="152"/>
      <c r="F281" s="152"/>
      <c r="G281" s="152"/>
      <c r="H281" s="153"/>
      <c r="I281" s="154"/>
    </row>
    <row r="282" spans="1:9" ht="14.25" customHeight="1" x14ac:dyDescent="0.3">
      <c r="A282" s="110"/>
      <c r="C282" s="152"/>
      <c r="D282" s="70"/>
      <c r="E282" s="152"/>
      <c r="F282" s="152"/>
      <c r="G282" s="152"/>
      <c r="H282" s="153"/>
      <c r="I282" s="154"/>
    </row>
    <row r="283" spans="1:9" ht="14.25" customHeight="1" x14ac:dyDescent="0.3">
      <c r="A283" s="110"/>
      <c r="C283" s="152"/>
      <c r="D283" s="70"/>
      <c r="E283" s="152"/>
      <c r="F283" s="152"/>
      <c r="G283" s="152"/>
      <c r="H283" s="153"/>
      <c r="I283" s="154"/>
    </row>
    <row r="284" spans="1:9" ht="14.25" customHeight="1" x14ac:dyDescent="0.3">
      <c r="A284" s="110"/>
      <c r="C284" s="152"/>
      <c r="D284" s="70"/>
      <c r="E284" s="152"/>
      <c r="F284" s="152"/>
      <c r="G284" s="152"/>
      <c r="H284" s="153"/>
      <c r="I284" s="154"/>
    </row>
    <row r="285" spans="1:9" ht="14.25" customHeight="1" x14ac:dyDescent="0.3">
      <c r="A285" s="110"/>
      <c r="C285" s="152"/>
      <c r="D285" s="70"/>
      <c r="E285" s="152"/>
      <c r="F285" s="152"/>
      <c r="G285" s="152"/>
      <c r="H285" s="153"/>
      <c r="I285" s="154"/>
    </row>
    <row r="286" spans="1:9" ht="14.25" customHeight="1" x14ac:dyDescent="0.3">
      <c r="A286" s="110"/>
      <c r="C286" s="152"/>
      <c r="D286" s="70"/>
      <c r="E286" s="152"/>
      <c r="F286" s="152"/>
      <c r="G286" s="152"/>
      <c r="H286" s="153"/>
      <c r="I286" s="154"/>
    </row>
    <row r="287" spans="1:9" ht="14.25" customHeight="1" x14ac:dyDescent="0.3">
      <c r="A287" s="110"/>
      <c r="C287" s="152"/>
      <c r="D287" s="70"/>
      <c r="E287" s="152"/>
      <c r="F287" s="152"/>
      <c r="G287" s="152"/>
      <c r="H287" s="153"/>
      <c r="I287" s="154"/>
    </row>
    <row r="288" spans="1:9" ht="14.25" customHeight="1" x14ac:dyDescent="0.3">
      <c r="A288" s="110"/>
      <c r="C288" s="152"/>
      <c r="D288" s="70"/>
      <c r="E288" s="152"/>
      <c r="F288" s="152"/>
      <c r="G288" s="152"/>
      <c r="H288" s="153"/>
      <c r="I288" s="154"/>
    </row>
    <row r="289" spans="1:9" ht="14.25" customHeight="1" x14ac:dyDescent="0.3">
      <c r="A289" s="110"/>
      <c r="C289" s="152"/>
      <c r="D289" s="70"/>
      <c r="E289" s="152"/>
      <c r="F289" s="152"/>
      <c r="G289" s="152"/>
      <c r="H289" s="153"/>
      <c r="I289" s="154"/>
    </row>
    <row r="290" spans="1:9" ht="14.25" customHeight="1" x14ac:dyDescent="0.3">
      <c r="A290" s="110"/>
      <c r="C290" s="152"/>
      <c r="D290" s="70"/>
      <c r="E290" s="152"/>
      <c r="F290" s="152"/>
      <c r="G290" s="152"/>
      <c r="H290" s="153"/>
      <c r="I290" s="154"/>
    </row>
    <row r="291" spans="1:9" ht="14.25" customHeight="1" x14ac:dyDescent="0.3">
      <c r="A291" s="110"/>
      <c r="C291" s="152"/>
      <c r="D291" s="70"/>
      <c r="E291" s="152"/>
      <c r="F291" s="152"/>
      <c r="G291" s="152"/>
      <c r="H291" s="153"/>
      <c r="I291" s="154"/>
    </row>
    <row r="292" spans="1:9" ht="14.25" customHeight="1" x14ac:dyDescent="0.3">
      <c r="A292" s="110"/>
      <c r="C292" s="152"/>
      <c r="D292" s="70"/>
      <c r="E292" s="152"/>
      <c r="F292" s="152"/>
      <c r="G292" s="152"/>
      <c r="H292" s="153"/>
      <c r="I292" s="154"/>
    </row>
    <row r="293" spans="1:9" ht="14.25" customHeight="1" x14ac:dyDescent="0.3">
      <c r="A293" s="110"/>
      <c r="C293" s="152"/>
      <c r="D293" s="70"/>
      <c r="E293" s="152"/>
      <c r="F293" s="152"/>
      <c r="G293" s="152"/>
      <c r="H293" s="153"/>
      <c r="I293" s="154"/>
    </row>
    <row r="294" spans="1:9" ht="14.25" customHeight="1" x14ac:dyDescent="0.3">
      <c r="A294" s="110"/>
      <c r="C294" s="152"/>
      <c r="D294" s="70"/>
      <c r="E294" s="152"/>
      <c r="F294" s="152"/>
      <c r="G294" s="152"/>
      <c r="H294" s="153"/>
      <c r="I294" s="154"/>
    </row>
    <row r="295" spans="1:9" ht="14.25" customHeight="1" x14ac:dyDescent="0.3">
      <c r="A295" s="110"/>
      <c r="C295" s="152"/>
      <c r="D295" s="70"/>
      <c r="E295" s="152"/>
      <c r="F295" s="152"/>
      <c r="G295" s="152"/>
      <c r="H295" s="153"/>
      <c r="I295" s="154"/>
    </row>
    <row r="296" spans="1:9" ht="14.25" customHeight="1" x14ac:dyDescent="0.3">
      <c r="A296" s="110"/>
      <c r="C296" s="152"/>
      <c r="D296" s="70"/>
      <c r="E296" s="152"/>
      <c r="F296" s="152"/>
      <c r="G296" s="152"/>
      <c r="H296" s="153"/>
      <c r="I296" s="154"/>
    </row>
    <row r="297" spans="1:9" ht="14.25" customHeight="1" x14ac:dyDescent="0.3">
      <c r="A297" s="110"/>
      <c r="C297" s="152"/>
      <c r="D297" s="70"/>
      <c r="E297" s="152"/>
      <c r="F297" s="152"/>
      <c r="G297" s="152"/>
      <c r="H297" s="153"/>
      <c r="I297" s="154"/>
    </row>
    <row r="298" spans="1:9" ht="14.25" customHeight="1" x14ac:dyDescent="0.3">
      <c r="A298" s="110"/>
      <c r="C298" s="152"/>
      <c r="D298" s="70"/>
      <c r="E298" s="152"/>
      <c r="F298" s="152"/>
      <c r="G298" s="152"/>
      <c r="H298" s="153"/>
      <c r="I298" s="154"/>
    </row>
    <row r="299" spans="1:9" ht="14.25" customHeight="1" x14ac:dyDescent="0.3">
      <c r="A299" s="110"/>
      <c r="C299" s="152"/>
      <c r="D299" s="70"/>
      <c r="E299" s="152"/>
      <c r="F299" s="152"/>
      <c r="G299" s="152"/>
      <c r="H299" s="153"/>
      <c r="I299" s="154"/>
    </row>
    <row r="300" spans="1:9" ht="14.25" customHeight="1" x14ac:dyDescent="0.3">
      <c r="A300" s="110"/>
      <c r="C300" s="152"/>
      <c r="D300" s="70"/>
      <c r="E300" s="152"/>
      <c r="F300" s="152"/>
      <c r="G300" s="152"/>
      <c r="H300" s="153"/>
      <c r="I300" s="154"/>
    </row>
    <row r="301" spans="1:9" ht="14.25" customHeight="1" x14ac:dyDescent="0.3">
      <c r="A301" s="110"/>
      <c r="C301" s="152"/>
      <c r="D301" s="70"/>
      <c r="E301" s="152"/>
      <c r="F301" s="152"/>
      <c r="G301" s="152"/>
      <c r="H301" s="153"/>
      <c r="I301" s="154"/>
    </row>
    <row r="302" spans="1:9" ht="14.25" customHeight="1" x14ac:dyDescent="0.3">
      <c r="A302" s="110"/>
      <c r="C302" s="152"/>
      <c r="D302" s="70"/>
      <c r="E302" s="152"/>
      <c r="F302" s="152"/>
      <c r="G302" s="152"/>
      <c r="H302" s="153"/>
      <c r="I302" s="154"/>
    </row>
    <row r="303" spans="1:9" ht="14.25" customHeight="1" x14ac:dyDescent="0.3">
      <c r="A303" s="110"/>
      <c r="C303" s="152"/>
      <c r="D303" s="70"/>
      <c r="E303" s="152"/>
      <c r="F303" s="152"/>
      <c r="G303" s="152"/>
      <c r="H303" s="153"/>
      <c r="I303" s="154"/>
    </row>
    <row r="304" spans="1:9" ht="14.25" customHeight="1" x14ac:dyDescent="0.3">
      <c r="A304" s="110"/>
      <c r="C304" s="152"/>
      <c r="D304" s="70"/>
      <c r="E304" s="152"/>
      <c r="F304" s="152"/>
      <c r="G304" s="152"/>
      <c r="H304" s="153"/>
      <c r="I304" s="154"/>
    </row>
    <row r="305" spans="1:9" ht="14.25" customHeight="1" x14ac:dyDescent="0.3">
      <c r="A305" s="110"/>
      <c r="C305" s="152"/>
      <c r="D305" s="70"/>
      <c r="E305" s="152"/>
      <c r="F305" s="152"/>
      <c r="G305" s="152"/>
      <c r="H305" s="153"/>
      <c r="I305" s="154"/>
    </row>
    <row r="306" spans="1:9" ht="14.25" customHeight="1" x14ac:dyDescent="0.3">
      <c r="A306" s="110"/>
      <c r="C306" s="152"/>
      <c r="D306" s="70"/>
      <c r="E306" s="152"/>
      <c r="F306" s="152"/>
      <c r="G306" s="152"/>
      <c r="H306" s="153"/>
      <c r="I306" s="154"/>
    </row>
    <row r="307" spans="1:9" ht="14.25" customHeight="1" x14ac:dyDescent="0.3">
      <c r="A307" s="110"/>
      <c r="C307" s="152"/>
      <c r="D307" s="70"/>
      <c r="E307" s="152"/>
      <c r="F307" s="152"/>
      <c r="G307" s="152"/>
      <c r="H307" s="153"/>
      <c r="I307" s="154"/>
    </row>
    <row r="308" spans="1:9" ht="14.25" customHeight="1" x14ac:dyDescent="0.3">
      <c r="A308" s="110"/>
      <c r="C308" s="152"/>
      <c r="D308" s="70"/>
      <c r="E308" s="152"/>
      <c r="F308" s="152"/>
      <c r="G308" s="152"/>
      <c r="H308" s="153"/>
      <c r="I308" s="154"/>
    </row>
    <row r="309" spans="1:9" ht="14.25" customHeight="1" x14ac:dyDescent="0.3">
      <c r="A309" s="110"/>
      <c r="C309" s="152"/>
      <c r="D309" s="70"/>
      <c r="E309" s="152"/>
      <c r="F309" s="152"/>
      <c r="G309" s="152"/>
      <c r="H309" s="153"/>
      <c r="I309" s="154"/>
    </row>
    <row r="310" spans="1:9" ht="14.25" customHeight="1" x14ac:dyDescent="0.3">
      <c r="A310" s="110"/>
      <c r="C310" s="152"/>
      <c r="D310" s="70"/>
      <c r="E310" s="152"/>
      <c r="F310" s="152"/>
      <c r="G310" s="152"/>
      <c r="H310" s="153"/>
      <c r="I310" s="154"/>
    </row>
    <row r="311" spans="1:9" ht="14.25" customHeight="1" x14ac:dyDescent="0.3">
      <c r="A311" s="110"/>
      <c r="C311" s="152"/>
      <c r="D311" s="70"/>
      <c r="E311" s="152"/>
      <c r="F311" s="152"/>
      <c r="G311" s="152"/>
      <c r="H311" s="153"/>
      <c r="I311" s="154"/>
    </row>
    <row r="312" spans="1:9" ht="14.25" customHeight="1" x14ac:dyDescent="0.3">
      <c r="A312" s="110"/>
      <c r="C312" s="152"/>
      <c r="D312" s="70"/>
      <c r="E312" s="152"/>
      <c r="F312" s="152"/>
      <c r="G312" s="152"/>
      <c r="H312" s="153"/>
      <c r="I312" s="154"/>
    </row>
    <row r="313" spans="1:9" ht="14.25" customHeight="1" x14ac:dyDescent="0.3">
      <c r="A313" s="110"/>
      <c r="C313" s="152"/>
      <c r="D313" s="70"/>
      <c r="E313" s="152"/>
      <c r="F313" s="152"/>
      <c r="G313" s="152"/>
      <c r="H313" s="153"/>
      <c r="I313" s="154"/>
    </row>
    <row r="314" spans="1:9" ht="14.25" customHeight="1" x14ac:dyDescent="0.3">
      <c r="A314" s="110"/>
      <c r="C314" s="152"/>
      <c r="D314" s="70"/>
      <c r="E314" s="152"/>
      <c r="F314" s="152"/>
      <c r="G314" s="152"/>
      <c r="H314" s="153"/>
      <c r="I314" s="154"/>
    </row>
    <row r="315" spans="1:9" ht="14.25" customHeight="1" x14ac:dyDescent="0.3">
      <c r="A315" s="110"/>
      <c r="C315" s="152"/>
      <c r="D315" s="70"/>
      <c r="E315" s="152"/>
      <c r="F315" s="152"/>
      <c r="G315" s="152"/>
      <c r="H315" s="153"/>
      <c r="I315" s="154"/>
    </row>
    <row r="316" spans="1:9" ht="14.25" customHeight="1" x14ac:dyDescent="0.3">
      <c r="A316" s="110"/>
      <c r="C316" s="152"/>
      <c r="D316" s="70"/>
      <c r="E316" s="152"/>
      <c r="F316" s="152"/>
      <c r="G316" s="152"/>
      <c r="H316" s="153"/>
      <c r="I316" s="154"/>
    </row>
    <row r="317" spans="1:9" ht="14.25" customHeight="1" x14ac:dyDescent="0.3">
      <c r="A317" s="110"/>
      <c r="C317" s="152"/>
      <c r="D317" s="70"/>
      <c r="E317" s="152"/>
      <c r="F317" s="152"/>
      <c r="G317" s="152"/>
      <c r="H317" s="153"/>
      <c r="I317" s="154"/>
    </row>
    <row r="318" spans="1:9" ht="14.25" customHeight="1" x14ac:dyDescent="0.3">
      <c r="A318" s="110"/>
      <c r="C318" s="152"/>
      <c r="D318" s="70"/>
      <c r="E318" s="152"/>
      <c r="F318" s="152"/>
      <c r="G318" s="152"/>
      <c r="H318" s="153"/>
      <c r="I318" s="154"/>
    </row>
    <row r="319" spans="1:9" ht="14.25" customHeight="1" x14ac:dyDescent="0.3">
      <c r="A319" s="110"/>
      <c r="C319" s="152"/>
      <c r="D319" s="70"/>
      <c r="E319" s="152"/>
      <c r="F319" s="152"/>
      <c r="G319" s="152"/>
      <c r="H319" s="153"/>
      <c r="I319" s="154"/>
    </row>
    <row r="320" spans="1:9" ht="14.25" customHeight="1" x14ac:dyDescent="0.3">
      <c r="A320" s="110"/>
      <c r="C320" s="152"/>
      <c r="D320" s="70"/>
      <c r="E320" s="152"/>
      <c r="F320" s="152"/>
      <c r="G320" s="152"/>
      <c r="H320" s="153"/>
      <c r="I320" s="154"/>
    </row>
    <row r="321" spans="1:9" ht="14.25" customHeight="1" x14ac:dyDescent="0.3">
      <c r="A321" s="110"/>
      <c r="C321" s="152"/>
      <c r="D321" s="70"/>
      <c r="E321" s="152"/>
      <c r="F321" s="152"/>
      <c r="G321" s="152"/>
      <c r="H321" s="153"/>
      <c r="I321" s="154"/>
    </row>
    <row r="322" spans="1:9" ht="14.25" customHeight="1" x14ac:dyDescent="0.3">
      <c r="A322" s="110"/>
      <c r="C322" s="152"/>
      <c r="D322" s="70"/>
      <c r="E322" s="152"/>
      <c r="F322" s="152"/>
      <c r="G322" s="152"/>
      <c r="H322" s="153"/>
      <c r="I322" s="154"/>
    </row>
    <row r="323" spans="1:9" ht="14.25" customHeight="1" x14ac:dyDescent="0.3">
      <c r="A323" s="110"/>
      <c r="C323" s="152"/>
      <c r="D323" s="70"/>
      <c r="E323" s="152"/>
      <c r="F323" s="152"/>
      <c r="G323" s="152"/>
      <c r="H323" s="153"/>
      <c r="I323" s="154"/>
    </row>
    <row r="324" spans="1:9" ht="14.25" customHeight="1" x14ac:dyDescent="0.3">
      <c r="A324" s="110"/>
      <c r="C324" s="152"/>
      <c r="D324" s="70"/>
      <c r="E324" s="152"/>
      <c r="F324" s="152"/>
      <c r="G324" s="152"/>
      <c r="H324" s="153"/>
      <c r="I324" s="154"/>
    </row>
    <row r="325" spans="1:9" ht="14.25" customHeight="1" x14ac:dyDescent="0.3">
      <c r="A325" s="110"/>
      <c r="C325" s="152"/>
      <c r="D325" s="70"/>
      <c r="E325" s="152"/>
      <c r="F325" s="152"/>
      <c r="G325" s="152"/>
      <c r="H325" s="153"/>
      <c r="I325" s="154"/>
    </row>
    <row r="326" spans="1:9" ht="14.25" customHeight="1" x14ac:dyDescent="0.3">
      <c r="A326" s="110"/>
      <c r="C326" s="152"/>
      <c r="D326" s="70"/>
      <c r="E326" s="152"/>
      <c r="F326" s="152"/>
      <c r="G326" s="152"/>
      <c r="H326" s="153"/>
      <c r="I326" s="154"/>
    </row>
    <row r="327" spans="1:9" ht="14.25" customHeight="1" x14ac:dyDescent="0.3">
      <c r="A327" s="110"/>
      <c r="C327" s="152"/>
      <c r="D327" s="70"/>
      <c r="E327" s="152"/>
      <c r="F327" s="152"/>
      <c r="G327" s="152"/>
      <c r="H327" s="153"/>
      <c r="I327" s="154"/>
    </row>
    <row r="328" spans="1:9" ht="14.25" customHeight="1" x14ac:dyDescent="0.3">
      <c r="A328" s="110"/>
      <c r="C328" s="152"/>
      <c r="D328" s="70"/>
      <c r="E328" s="152"/>
      <c r="F328" s="152"/>
      <c r="G328" s="152"/>
      <c r="H328" s="153"/>
      <c r="I328" s="154"/>
    </row>
    <row r="329" spans="1:9" ht="14.25" customHeight="1" x14ac:dyDescent="0.3">
      <c r="A329" s="110"/>
      <c r="C329" s="152"/>
      <c r="D329" s="70"/>
      <c r="E329" s="152"/>
      <c r="F329" s="152"/>
      <c r="G329" s="152"/>
      <c r="H329" s="153"/>
      <c r="I329" s="154"/>
    </row>
    <row r="330" spans="1:9" ht="14.25" customHeight="1" x14ac:dyDescent="0.3">
      <c r="A330" s="110"/>
      <c r="C330" s="152"/>
      <c r="D330" s="70"/>
      <c r="E330" s="152"/>
      <c r="F330" s="152"/>
      <c r="G330" s="152"/>
      <c r="H330" s="153"/>
      <c r="I330" s="154"/>
    </row>
    <row r="331" spans="1:9" ht="14.25" customHeight="1" x14ac:dyDescent="0.3">
      <c r="A331" s="110"/>
      <c r="C331" s="152"/>
      <c r="D331" s="70"/>
      <c r="E331" s="152"/>
      <c r="F331" s="152"/>
      <c r="G331" s="152"/>
      <c r="H331" s="153"/>
      <c r="I331" s="154"/>
    </row>
    <row r="332" spans="1:9" ht="14.25" customHeight="1" x14ac:dyDescent="0.3">
      <c r="A332" s="110"/>
      <c r="C332" s="152"/>
      <c r="D332" s="70"/>
      <c r="E332" s="152"/>
      <c r="F332" s="152"/>
      <c r="G332" s="152"/>
      <c r="H332" s="153"/>
      <c r="I332" s="154"/>
    </row>
    <row r="333" spans="1:9" ht="14.25" customHeight="1" x14ac:dyDescent="0.3">
      <c r="A333" s="110"/>
      <c r="C333" s="152"/>
      <c r="D333" s="70"/>
      <c r="E333" s="152"/>
      <c r="F333" s="152"/>
      <c r="G333" s="152"/>
      <c r="H333" s="153"/>
      <c r="I333" s="154"/>
    </row>
    <row r="334" spans="1:9" ht="14.25" customHeight="1" x14ac:dyDescent="0.3">
      <c r="A334" s="110"/>
      <c r="C334" s="152"/>
      <c r="D334" s="70"/>
      <c r="E334" s="152"/>
      <c r="F334" s="152"/>
      <c r="G334" s="152"/>
      <c r="H334" s="153"/>
      <c r="I334" s="154"/>
    </row>
    <row r="335" spans="1:9" ht="14.25" customHeight="1" x14ac:dyDescent="0.3">
      <c r="A335" s="110"/>
      <c r="C335" s="152"/>
      <c r="D335" s="70"/>
      <c r="E335" s="152"/>
      <c r="F335" s="152"/>
      <c r="G335" s="152"/>
      <c r="H335" s="153"/>
      <c r="I335" s="154"/>
    </row>
    <row r="336" spans="1:9" ht="14.25" customHeight="1" x14ac:dyDescent="0.3">
      <c r="A336" s="110"/>
      <c r="C336" s="152"/>
      <c r="D336" s="70"/>
      <c r="E336" s="152"/>
      <c r="F336" s="152"/>
      <c r="G336" s="152"/>
      <c r="H336" s="153"/>
      <c r="I336" s="154"/>
    </row>
    <row r="337" spans="1:9" ht="14.25" customHeight="1" x14ac:dyDescent="0.3">
      <c r="A337" s="110"/>
      <c r="C337" s="152"/>
      <c r="D337" s="70"/>
      <c r="E337" s="152"/>
      <c r="F337" s="152"/>
      <c r="G337" s="152"/>
      <c r="H337" s="153"/>
      <c r="I337" s="154"/>
    </row>
    <row r="338" spans="1:9" ht="14.25" customHeight="1" x14ac:dyDescent="0.3">
      <c r="A338" s="110"/>
      <c r="C338" s="152"/>
      <c r="D338" s="70"/>
      <c r="E338" s="152"/>
      <c r="F338" s="152"/>
      <c r="G338" s="152"/>
      <c r="H338" s="153"/>
      <c r="I338" s="154"/>
    </row>
    <row r="339" spans="1:9" ht="14.25" customHeight="1" x14ac:dyDescent="0.3">
      <c r="A339" s="110"/>
      <c r="C339" s="152"/>
      <c r="D339" s="70"/>
      <c r="E339" s="152"/>
      <c r="F339" s="152"/>
      <c r="G339" s="152"/>
      <c r="H339" s="153"/>
      <c r="I339" s="154"/>
    </row>
    <row r="340" spans="1:9" ht="14.25" customHeight="1" x14ac:dyDescent="0.3">
      <c r="A340" s="110"/>
      <c r="C340" s="152"/>
      <c r="D340" s="70"/>
      <c r="E340" s="152"/>
      <c r="F340" s="152"/>
      <c r="G340" s="152"/>
      <c r="H340" s="153"/>
      <c r="I340" s="154"/>
    </row>
    <row r="341" spans="1:9" ht="14.25" customHeight="1" x14ac:dyDescent="0.3">
      <c r="A341" s="110"/>
      <c r="C341" s="152"/>
      <c r="D341" s="70"/>
      <c r="E341" s="152"/>
      <c r="F341" s="152"/>
      <c r="G341" s="152"/>
      <c r="H341" s="153"/>
      <c r="I341" s="154"/>
    </row>
    <row r="342" spans="1:9" ht="14.25" customHeight="1" x14ac:dyDescent="0.3">
      <c r="A342" s="110"/>
      <c r="C342" s="152"/>
      <c r="D342" s="70"/>
      <c r="E342" s="152"/>
      <c r="F342" s="152"/>
      <c r="G342" s="152"/>
      <c r="H342" s="153"/>
      <c r="I342" s="154"/>
    </row>
    <row r="343" spans="1:9" ht="14.25" customHeight="1" x14ac:dyDescent="0.3">
      <c r="A343" s="110"/>
      <c r="C343" s="152"/>
      <c r="D343" s="70"/>
      <c r="E343" s="152"/>
      <c r="F343" s="152"/>
      <c r="G343" s="152"/>
      <c r="H343" s="153"/>
      <c r="I343" s="154"/>
    </row>
    <row r="344" spans="1:9" ht="14.25" customHeight="1" x14ac:dyDescent="0.3">
      <c r="A344" s="110"/>
      <c r="C344" s="152"/>
      <c r="D344" s="70"/>
      <c r="E344" s="152"/>
      <c r="F344" s="152"/>
      <c r="G344" s="152"/>
      <c r="H344" s="153"/>
      <c r="I344" s="154"/>
    </row>
    <row r="345" spans="1:9" ht="14.25" customHeight="1" x14ac:dyDescent="0.3">
      <c r="A345" s="110"/>
      <c r="C345" s="152"/>
      <c r="D345" s="70"/>
      <c r="E345" s="152"/>
      <c r="F345" s="152"/>
      <c r="G345" s="152"/>
      <c r="H345" s="153"/>
      <c r="I345" s="154"/>
    </row>
    <row r="346" spans="1:9" ht="14.25" customHeight="1" x14ac:dyDescent="0.3">
      <c r="A346" s="110"/>
      <c r="C346" s="152"/>
      <c r="D346" s="70"/>
      <c r="E346" s="152"/>
      <c r="F346" s="152"/>
      <c r="G346" s="152"/>
      <c r="H346" s="153"/>
      <c r="I346" s="154"/>
    </row>
    <row r="347" spans="1:9" ht="14.25" customHeight="1" x14ac:dyDescent="0.3">
      <c r="A347" s="110"/>
      <c r="C347" s="152"/>
      <c r="D347" s="70"/>
      <c r="E347" s="152"/>
      <c r="F347" s="152"/>
      <c r="G347" s="152"/>
      <c r="H347" s="153"/>
      <c r="I347" s="154"/>
    </row>
    <row r="348" spans="1:9" ht="14.25" customHeight="1" x14ac:dyDescent="0.3">
      <c r="A348" s="110"/>
      <c r="C348" s="152"/>
      <c r="D348" s="70"/>
      <c r="E348" s="152"/>
      <c r="F348" s="152"/>
      <c r="G348" s="152"/>
      <c r="H348" s="153"/>
      <c r="I348" s="154"/>
    </row>
    <row r="349" spans="1:9" ht="14.25" customHeight="1" x14ac:dyDescent="0.3">
      <c r="A349" s="110"/>
      <c r="C349" s="152"/>
      <c r="D349" s="70"/>
      <c r="E349" s="152"/>
      <c r="F349" s="152"/>
      <c r="G349" s="152"/>
      <c r="H349" s="153"/>
      <c r="I349" s="154"/>
    </row>
    <row r="350" spans="1:9" ht="14.25" customHeight="1" x14ac:dyDescent="0.3">
      <c r="A350" s="110"/>
      <c r="C350" s="152"/>
      <c r="D350" s="70"/>
      <c r="E350" s="152"/>
      <c r="F350" s="152"/>
      <c r="G350" s="152"/>
      <c r="H350" s="153"/>
      <c r="I350" s="154"/>
    </row>
    <row r="351" spans="1:9" ht="14.25" customHeight="1" x14ac:dyDescent="0.3">
      <c r="A351" s="110"/>
      <c r="C351" s="152"/>
      <c r="D351" s="70"/>
      <c r="E351" s="152"/>
      <c r="F351" s="152"/>
      <c r="G351" s="152"/>
      <c r="H351" s="153"/>
      <c r="I351" s="154"/>
    </row>
    <row r="352" spans="1:9" ht="14.25" customHeight="1" x14ac:dyDescent="0.3">
      <c r="A352" s="110"/>
      <c r="C352" s="152"/>
      <c r="D352" s="70"/>
      <c r="E352" s="152"/>
      <c r="F352" s="152"/>
      <c r="G352" s="152"/>
      <c r="H352" s="153"/>
      <c r="I352" s="154"/>
    </row>
    <row r="353" spans="1:9" ht="14.25" customHeight="1" x14ac:dyDescent="0.3">
      <c r="A353" s="110"/>
      <c r="C353" s="152"/>
      <c r="D353" s="70"/>
      <c r="E353" s="152"/>
      <c r="F353" s="152"/>
      <c r="G353" s="152"/>
      <c r="H353" s="153"/>
      <c r="I353" s="154"/>
    </row>
    <row r="354" spans="1:9" ht="14.25" customHeight="1" x14ac:dyDescent="0.3">
      <c r="A354" s="110"/>
      <c r="C354" s="152"/>
      <c r="D354" s="70"/>
      <c r="E354" s="152"/>
      <c r="F354" s="152"/>
      <c r="G354" s="152"/>
      <c r="H354" s="153"/>
      <c r="I354" s="154"/>
    </row>
    <row r="355" spans="1:9" ht="14.25" customHeight="1" x14ac:dyDescent="0.3">
      <c r="A355" s="110"/>
      <c r="C355" s="152"/>
      <c r="D355" s="70"/>
      <c r="E355" s="152"/>
      <c r="F355" s="152"/>
      <c r="G355" s="152"/>
      <c r="H355" s="153"/>
      <c r="I355" s="154"/>
    </row>
    <row r="356" spans="1:9" ht="14.25" customHeight="1" x14ac:dyDescent="0.3">
      <c r="A356" s="110"/>
      <c r="C356" s="152"/>
      <c r="D356" s="70"/>
      <c r="E356" s="152"/>
      <c r="F356" s="152"/>
      <c r="G356" s="152"/>
      <c r="H356" s="153"/>
      <c r="I356" s="154"/>
    </row>
    <row r="357" spans="1:9" ht="14.25" customHeight="1" x14ac:dyDescent="0.3">
      <c r="A357" s="110"/>
      <c r="C357" s="152"/>
      <c r="D357" s="70"/>
      <c r="E357" s="152"/>
      <c r="F357" s="152"/>
      <c r="G357" s="152"/>
      <c r="H357" s="153"/>
      <c r="I357" s="154"/>
    </row>
    <row r="358" spans="1:9" ht="14.25" customHeight="1" x14ac:dyDescent="0.3">
      <c r="A358" s="110"/>
      <c r="C358" s="152"/>
      <c r="D358" s="70"/>
      <c r="E358" s="152"/>
      <c r="F358" s="152"/>
      <c r="G358" s="152"/>
      <c r="H358" s="153"/>
      <c r="I358" s="154"/>
    </row>
    <row r="359" spans="1:9" ht="14.25" customHeight="1" x14ac:dyDescent="0.3">
      <c r="A359" s="110"/>
      <c r="C359" s="152"/>
      <c r="D359" s="70"/>
      <c r="E359" s="152"/>
      <c r="F359" s="152"/>
      <c r="G359" s="152"/>
      <c r="H359" s="153"/>
      <c r="I359" s="154"/>
    </row>
    <row r="360" spans="1:9" ht="14.25" customHeight="1" x14ac:dyDescent="0.3">
      <c r="A360" s="110"/>
      <c r="C360" s="152"/>
      <c r="D360" s="70"/>
      <c r="E360" s="152"/>
      <c r="F360" s="152"/>
      <c r="G360" s="152"/>
      <c r="H360" s="153"/>
      <c r="I360" s="154"/>
    </row>
    <row r="361" spans="1:9" ht="14.25" customHeight="1" x14ac:dyDescent="0.3">
      <c r="A361" s="110"/>
      <c r="C361" s="152"/>
      <c r="D361" s="70"/>
      <c r="E361" s="152"/>
      <c r="F361" s="152"/>
      <c r="G361" s="152"/>
      <c r="H361" s="153"/>
      <c r="I361" s="154"/>
    </row>
    <row r="362" spans="1:9" ht="14.25" customHeight="1" x14ac:dyDescent="0.3">
      <c r="A362" s="110"/>
      <c r="C362" s="152"/>
      <c r="D362" s="70"/>
      <c r="E362" s="152"/>
      <c r="F362" s="152"/>
      <c r="G362" s="152"/>
      <c r="H362" s="153"/>
      <c r="I362" s="154"/>
    </row>
    <row r="363" spans="1:9" ht="14.25" customHeight="1" x14ac:dyDescent="0.3">
      <c r="A363" s="110"/>
      <c r="C363" s="152"/>
      <c r="D363" s="70"/>
      <c r="E363" s="152"/>
      <c r="F363" s="152"/>
      <c r="G363" s="152"/>
      <c r="H363" s="153"/>
      <c r="I363" s="154"/>
    </row>
    <row r="364" spans="1:9" ht="14.25" customHeight="1" x14ac:dyDescent="0.3">
      <c r="A364" s="110"/>
      <c r="C364" s="152"/>
      <c r="D364" s="70"/>
      <c r="E364" s="152"/>
      <c r="F364" s="152"/>
      <c r="G364" s="152"/>
      <c r="H364" s="153"/>
      <c r="I364" s="154"/>
    </row>
    <row r="365" spans="1:9" ht="14.25" customHeight="1" x14ac:dyDescent="0.3">
      <c r="A365" s="110"/>
      <c r="C365" s="152"/>
      <c r="D365" s="70"/>
      <c r="E365" s="152"/>
      <c r="F365" s="152"/>
      <c r="G365" s="152"/>
      <c r="H365" s="153"/>
      <c r="I365" s="154"/>
    </row>
    <row r="366" spans="1:9" ht="14.25" customHeight="1" x14ac:dyDescent="0.3">
      <c r="A366" s="110"/>
      <c r="C366" s="152"/>
      <c r="D366" s="70"/>
      <c r="E366" s="152"/>
      <c r="F366" s="152"/>
      <c r="G366" s="152"/>
      <c r="H366" s="153"/>
      <c r="I366" s="154"/>
    </row>
    <row r="367" spans="1:9" ht="14.25" customHeight="1" x14ac:dyDescent="0.3">
      <c r="A367" s="110"/>
      <c r="C367" s="152"/>
      <c r="D367" s="70"/>
      <c r="E367" s="152"/>
      <c r="F367" s="152"/>
      <c r="G367" s="152"/>
      <c r="H367" s="153"/>
      <c r="I367" s="154"/>
    </row>
    <row r="368" spans="1:9" ht="14.25" customHeight="1" x14ac:dyDescent="0.3">
      <c r="A368" s="110"/>
      <c r="C368" s="152"/>
      <c r="D368" s="70"/>
      <c r="E368" s="152"/>
      <c r="F368" s="152"/>
      <c r="G368" s="152"/>
      <c r="H368" s="153"/>
      <c r="I368" s="154"/>
    </row>
    <row r="369" spans="1:9" ht="14.25" customHeight="1" x14ac:dyDescent="0.3">
      <c r="A369" s="110"/>
      <c r="C369" s="152"/>
      <c r="D369" s="70"/>
      <c r="E369" s="152"/>
      <c r="F369" s="152"/>
      <c r="G369" s="152"/>
      <c r="H369" s="153"/>
      <c r="I369" s="154"/>
    </row>
    <row r="370" spans="1:9" ht="14.25" customHeight="1" x14ac:dyDescent="0.3">
      <c r="A370" s="110"/>
      <c r="C370" s="152"/>
      <c r="D370" s="70"/>
      <c r="E370" s="152"/>
      <c r="F370" s="152"/>
      <c r="G370" s="152"/>
      <c r="H370" s="153"/>
      <c r="I370" s="154"/>
    </row>
    <row r="371" spans="1:9" ht="14.25" customHeight="1" x14ac:dyDescent="0.3">
      <c r="A371" s="110"/>
      <c r="C371" s="152"/>
      <c r="D371" s="70"/>
      <c r="E371" s="152"/>
      <c r="F371" s="152"/>
      <c r="G371" s="152"/>
      <c r="H371" s="153"/>
      <c r="I371" s="154"/>
    </row>
    <row r="372" spans="1:9" ht="14.25" customHeight="1" x14ac:dyDescent="0.3">
      <c r="A372" s="110"/>
      <c r="C372" s="152"/>
      <c r="D372" s="70"/>
      <c r="E372" s="152"/>
      <c r="F372" s="152"/>
      <c r="G372" s="152"/>
      <c r="H372" s="153"/>
      <c r="I372" s="154"/>
    </row>
    <row r="373" spans="1:9" ht="14.25" customHeight="1" x14ac:dyDescent="0.3">
      <c r="A373" s="110"/>
      <c r="C373" s="152"/>
      <c r="D373" s="70"/>
      <c r="E373" s="152"/>
      <c r="F373" s="152"/>
      <c r="G373" s="152"/>
      <c r="H373" s="153"/>
      <c r="I373" s="154"/>
    </row>
    <row r="374" spans="1:9" ht="14.25" customHeight="1" x14ac:dyDescent="0.3">
      <c r="A374" s="110"/>
      <c r="C374" s="152"/>
      <c r="D374" s="70"/>
      <c r="E374" s="152"/>
      <c r="F374" s="152"/>
      <c r="G374" s="152"/>
      <c r="H374" s="153"/>
      <c r="I374" s="154"/>
    </row>
    <row r="375" spans="1:9" ht="14.25" customHeight="1" x14ac:dyDescent="0.3">
      <c r="A375" s="110"/>
      <c r="C375" s="152"/>
      <c r="D375" s="70"/>
      <c r="E375" s="152"/>
      <c r="F375" s="152"/>
      <c r="G375" s="152"/>
      <c r="H375" s="153"/>
      <c r="I375" s="154"/>
    </row>
    <row r="376" spans="1:9" ht="14.25" customHeight="1" x14ac:dyDescent="0.3">
      <c r="A376" s="110"/>
      <c r="C376" s="152"/>
      <c r="D376" s="70"/>
      <c r="E376" s="152"/>
      <c r="F376" s="152"/>
      <c r="G376" s="152"/>
      <c r="H376" s="153"/>
      <c r="I376" s="154"/>
    </row>
    <row r="377" spans="1:9" ht="14.25" customHeight="1" x14ac:dyDescent="0.3">
      <c r="A377" s="110"/>
      <c r="C377" s="152"/>
      <c r="D377" s="70"/>
      <c r="E377" s="152"/>
      <c r="F377" s="152"/>
      <c r="G377" s="152"/>
      <c r="H377" s="153"/>
      <c r="I377" s="154"/>
    </row>
    <row r="378" spans="1:9" ht="14.25" customHeight="1" x14ac:dyDescent="0.3">
      <c r="A378" s="110"/>
      <c r="C378" s="152"/>
      <c r="D378" s="70"/>
      <c r="E378" s="152"/>
      <c r="F378" s="152"/>
      <c r="G378" s="152"/>
      <c r="H378" s="153"/>
      <c r="I378" s="154"/>
    </row>
    <row r="379" spans="1:9" ht="14.25" customHeight="1" x14ac:dyDescent="0.3">
      <c r="A379" s="110"/>
      <c r="C379" s="152"/>
      <c r="D379" s="70"/>
      <c r="E379" s="152"/>
      <c r="F379" s="152"/>
      <c r="G379" s="152"/>
      <c r="H379" s="153"/>
      <c r="I379" s="154"/>
    </row>
    <row r="380" spans="1:9" ht="14.25" customHeight="1" x14ac:dyDescent="0.3">
      <c r="A380" s="110"/>
      <c r="C380" s="152"/>
      <c r="D380" s="70"/>
      <c r="E380" s="152"/>
      <c r="F380" s="152"/>
      <c r="G380" s="152"/>
      <c r="H380" s="153"/>
      <c r="I380" s="154"/>
    </row>
    <row r="381" spans="1:9" ht="14.25" customHeight="1" x14ac:dyDescent="0.3">
      <c r="A381" s="110"/>
      <c r="C381" s="152"/>
      <c r="D381" s="70"/>
      <c r="E381" s="152"/>
      <c r="F381" s="152"/>
      <c r="G381" s="152"/>
      <c r="H381" s="153"/>
      <c r="I381" s="154"/>
    </row>
    <row r="382" spans="1:9" ht="14.25" customHeight="1" x14ac:dyDescent="0.3">
      <c r="A382" s="110"/>
      <c r="C382" s="152"/>
      <c r="D382" s="70"/>
      <c r="E382" s="152"/>
      <c r="F382" s="152"/>
      <c r="G382" s="152"/>
      <c r="H382" s="153"/>
      <c r="I382" s="154"/>
    </row>
    <row r="383" spans="1:9" ht="14.25" customHeight="1" x14ac:dyDescent="0.3">
      <c r="A383" s="110"/>
      <c r="C383" s="152"/>
      <c r="D383" s="70"/>
      <c r="E383" s="152"/>
      <c r="F383" s="152"/>
      <c r="G383" s="152"/>
      <c r="H383" s="153"/>
      <c r="I383" s="154"/>
    </row>
    <row r="384" spans="1:9" ht="14.25" customHeight="1" x14ac:dyDescent="0.3">
      <c r="A384" s="110"/>
      <c r="C384" s="152"/>
      <c r="D384" s="70"/>
      <c r="E384" s="152"/>
      <c r="F384" s="152"/>
      <c r="G384" s="152"/>
      <c r="H384" s="153"/>
      <c r="I384" s="154"/>
    </row>
    <row r="385" spans="1:9" ht="14.25" customHeight="1" x14ac:dyDescent="0.3">
      <c r="A385" s="110"/>
      <c r="C385" s="152"/>
      <c r="D385" s="70"/>
      <c r="E385" s="152"/>
      <c r="F385" s="152"/>
      <c r="G385" s="152"/>
      <c r="H385" s="153"/>
      <c r="I385" s="154"/>
    </row>
    <row r="386" spans="1:9" ht="14.25" customHeight="1" x14ac:dyDescent="0.3">
      <c r="A386" s="110"/>
      <c r="C386" s="152"/>
      <c r="D386" s="70"/>
      <c r="E386" s="152"/>
      <c r="F386" s="152"/>
      <c r="G386" s="152"/>
      <c r="H386" s="153"/>
      <c r="I386" s="154"/>
    </row>
    <row r="387" spans="1:9" ht="14.25" customHeight="1" x14ac:dyDescent="0.3">
      <c r="A387" s="110"/>
      <c r="C387" s="152"/>
      <c r="D387" s="70"/>
      <c r="E387" s="152"/>
      <c r="F387" s="152"/>
      <c r="G387" s="152"/>
      <c r="H387" s="153"/>
      <c r="I387" s="154"/>
    </row>
    <row r="388" spans="1:9" ht="14.25" customHeight="1" x14ac:dyDescent="0.3">
      <c r="A388" s="110"/>
      <c r="C388" s="152"/>
      <c r="D388" s="70"/>
      <c r="E388" s="152"/>
      <c r="F388" s="152"/>
      <c r="G388" s="152"/>
      <c r="H388" s="153"/>
      <c r="I388" s="154"/>
    </row>
    <row r="389" spans="1:9" ht="14.25" customHeight="1" x14ac:dyDescent="0.3">
      <c r="A389" s="110"/>
      <c r="C389" s="152"/>
      <c r="D389" s="70"/>
      <c r="E389" s="152"/>
      <c r="F389" s="152"/>
      <c r="G389" s="152"/>
      <c r="H389" s="153"/>
      <c r="I389" s="154"/>
    </row>
    <row r="390" spans="1:9" ht="14.25" customHeight="1" x14ac:dyDescent="0.3">
      <c r="A390" s="110"/>
      <c r="C390" s="152"/>
      <c r="D390" s="70"/>
      <c r="E390" s="152"/>
      <c r="F390" s="152"/>
      <c r="G390" s="152"/>
      <c r="H390" s="153"/>
      <c r="I390" s="154"/>
    </row>
    <row r="391" spans="1:9" ht="14.25" customHeight="1" x14ac:dyDescent="0.3">
      <c r="A391" s="110"/>
      <c r="C391" s="152"/>
      <c r="D391" s="70"/>
      <c r="E391" s="152"/>
      <c r="F391" s="152"/>
      <c r="G391" s="152"/>
      <c r="H391" s="153"/>
      <c r="I391" s="154"/>
    </row>
    <row r="392" spans="1:9" ht="14.25" customHeight="1" x14ac:dyDescent="0.3">
      <c r="A392" s="110"/>
      <c r="C392" s="152"/>
      <c r="D392" s="70"/>
      <c r="E392" s="152"/>
      <c r="F392" s="152"/>
      <c r="G392" s="152"/>
      <c r="H392" s="153"/>
      <c r="I392" s="154"/>
    </row>
    <row r="393" spans="1:9" ht="14.25" customHeight="1" x14ac:dyDescent="0.3">
      <c r="A393" s="110"/>
      <c r="C393" s="152"/>
      <c r="D393" s="70"/>
      <c r="E393" s="152"/>
      <c r="F393" s="152"/>
      <c r="G393" s="152"/>
      <c r="H393" s="153"/>
      <c r="I393" s="154"/>
    </row>
    <row r="394" spans="1:9" ht="14.25" customHeight="1" x14ac:dyDescent="0.3">
      <c r="A394" s="110"/>
      <c r="C394" s="152"/>
      <c r="D394" s="70"/>
      <c r="E394" s="152"/>
      <c r="F394" s="152"/>
      <c r="G394" s="152"/>
      <c r="H394" s="153"/>
      <c r="I394" s="154"/>
    </row>
    <row r="395" spans="1:9" ht="14.25" customHeight="1" x14ac:dyDescent="0.3">
      <c r="A395" s="110"/>
      <c r="C395" s="152"/>
      <c r="D395" s="70"/>
      <c r="E395" s="152"/>
      <c r="F395" s="152"/>
      <c r="G395" s="152"/>
      <c r="H395" s="153"/>
      <c r="I395" s="154"/>
    </row>
    <row r="396" spans="1:9" ht="14.25" customHeight="1" x14ac:dyDescent="0.3">
      <c r="A396" s="110"/>
      <c r="C396" s="152"/>
      <c r="D396" s="70"/>
      <c r="E396" s="152"/>
      <c r="F396" s="152"/>
      <c r="G396" s="152"/>
      <c r="H396" s="153"/>
      <c r="I396" s="154"/>
    </row>
    <row r="397" spans="1:9" ht="14.25" customHeight="1" x14ac:dyDescent="0.3">
      <c r="A397" s="110"/>
      <c r="C397" s="152"/>
      <c r="D397" s="70"/>
      <c r="E397" s="152"/>
      <c r="F397" s="152"/>
      <c r="G397" s="152"/>
      <c r="H397" s="153"/>
      <c r="I397" s="154"/>
    </row>
    <row r="398" spans="1:9" ht="14.25" customHeight="1" x14ac:dyDescent="0.3">
      <c r="A398" s="110"/>
      <c r="C398" s="152"/>
      <c r="D398" s="70"/>
      <c r="E398" s="152"/>
      <c r="F398" s="152"/>
      <c r="G398" s="152"/>
      <c r="H398" s="153"/>
      <c r="I398" s="154"/>
    </row>
    <row r="399" spans="1:9" ht="14.25" customHeight="1" x14ac:dyDescent="0.3">
      <c r="A399" s="110"/>
      <c r="C399" s="152"/>
      <c r="D399" s="70"/>
      <c r="E399" s="152"/>
      <c r="F399" s="152"/>
      <c r="G399" s="152"/>
      <c r="H399" s="153"/>
      <c r="I399" s="154"/>
    </row>
    <row r="400" spans="1:9" ht="14.25" customHeight="1" x14ac:dyDescent="0.3">
      <c r="A400" s="110"/>
      <c r="C400" s="152"/>
      <c r="D400" s="70"/>
      <c r="E400" s="152"/>
      <c r="F400" s="152"/>
      <c r="G400" s="152"/>
      <c r="H400" s="153"/>
      <c r="I400" s="154"/>
    </row>
    <row r="401" spans="1:9" ht="14.25" customHeight="1" x14ac:dyDescent="0.3">
      <c r="A401" s="110"/>
      <c r="C401" s="152"/>
      <c r="D401" s="70"/>
      <c r="E401" s="152"/>
      <c r="F401" s="152"/>
      <c r="G401" s="152"/>
      <c r="H401" s="153"/>
      <c r="I401" s="154"/>
    </row>
    <row r="402" spans="1:9" ht="14.25" customHeight="1" x14ac:dyDescent="0.3">
      <c r="A402" s="110"/>
      <c r="C402" s="152"/>
      <c r="D402" s="70"/>
      <c r="E402" s="152"/>
      <c r="F402" s="152"/>
      <c r="G402" s="152"/>
      <c r="H402" s="153"/>
      <c r="I402" s="154"/>
    </row>
    <row r="403" spans="1:9" ht="14.25" customHeight="1" x14ac:dyDescent="0.3">
      <c r="A403" s="110"/>
      <c r="C403" s="152"/>
      <c r="D403" s="70"/>
      <c r="E403" s="152"/>
      <c r="F403" s="152"/>
      <c r="G403" s="152"/>
      <c r="H403" s="153"/>
      <c r="I403" s="154"/>
    </row>
    <row r="404" spans="1:9" ht="14.25" customHeight="1" x14ac:dyDescent="0.3">
      <c r="A404" s="110"/>
      <c r="C404" s="152"/>
      <c r="D404" s="70"/>
      <c r="E404" s="152"/>
      <c r="F404" s="152"/>
      <c r="G404" s="152"/>
      <c r="H404" s="153"/>
      <c r="I404" s="154"/>
    </row>
    <row r="405" spans="1:9" ht="14.25" customHeight="1" x14ac:dyDescent="0.3">
      <c r="A405" s="110"/>
      <c r="C405" s="152"/>
      <c r="D405" s="70"/>
      <c r="E405" s="152"/>
      <c r="F405" s="152"/>
      <c r="G405" s="152"/>
      <c r="H405" s="153"/>
      <c r="I405" s="154"/>
    </row>
    <row r="406" spans="1:9" ht="14.25" customHeight="1" x14ac:dyDescent="0.3">
      <c r="A406" s="110"/>
      <c r="C406" s="152"/>
      <c r="D406" s="70"/>
      <c r="E406" s="152"/>
      <c r="F406" s="152"/>
      <c r="G406" s="152"/>
      <c r="H406" s="153"/>
      <c r="I406" s="154"/>
    </row>
    <row r="407" spans="1:9" ht="14.25" customHeight="1" x14ac:dyDescent="0.3">
      <c r="A407" s="110"/>
      <c r="C407" s="152"/>
      <c r="D407" s="70"/>
      <c r="E407" s="152"/>
      <c r="F407" s="152"/>
      <c r="G407" s="152"/>
      <c r="H407" s="153"/>
      <c r="I407" s="154"/>
    </row>
    <row r="408" spans="1:9" ht="14.25" customHeight="1" x14ac:dyDescent="0.3">
      <c r="A408" s="110"/>
      <c r="C408" s="152"/>
      <c r="D408" s="70"/>
      <c r="E408" s="152"/>
      <c r="F408" s="152"/>
      <c r="G408" s="152"/>
      <c r="H408" s="153"/>
      <c r="I408" s="154"/>
    </row>
    <row r="409" spans="1:9" ht="14.25" customHeight="1" x14ac:dyDescent="0.3">
      <c r="A409" s="110"/>
      <c r="C409" s="152"/>
      <c r="D409" s="70"/>
      <c r="E409" s="152"/>
      <c r="F409" s="152"/>
      <c r="G409" s="152"/>
      <c r="H409" s="153"/>
      <c r="I409" s="154"/>
    </row>
    <row r="410" spans="1:9" ht="14.25" customHeight="1" x14ac:dyDescent="0.3">
      <c r="A410" s="110"/>
      <c r="C410" s="152"/>
      <c r="D410" s="70"/>
      <c r="E410" s="152"/>
      <c r="F410" s="152"/>
      <c r="G410" s="152"/>
      <c r="H410" s="153"/>
      <c r="I410" s="154"/>
    </row>
    <row r="411" spans="1:9" ht="14.25" customHeight="1" x14ac:dyDescent="0.3">
      <c r="A411" s="110"/>
      <c r="C411" s="152"/>
      <c r="D411" s="70"/>
      <c r="E411" s="152"/>
      <c r="F411" s="152"/>
      <c r="G411" s="152"/>
      <c r="H411" s="153"/>
      <c r="I411" s="154"/>
    </row>
    <row r="412" spans="1:9" ht="14.25" customHeight="1" x14ac:dyDescent="0.3">
      <c r="A412" s="110"/>
      <c r="C412" s="152"/>
      <c r="D412" s="70"/>
      <c r="E412" s="152"/>
      <c r="F412" s="152"/>
      <c r="G412" s="152"/>
      <c r="H412" s="153"/>
      <c r="I412" s="154"/>
    </row>
    <row r="413" spans="1:9" ht="14.25" customHeight="1" x14ac:dyDescent="0.3">
      <c r="A413" s="110"/>
      <c r="C413" s="152"/>
      <c r="D413" s="70"/>
      <c r="E413" s="152"/>
      <c r="F413" s="152"/>
      <c r="G413" s="152"/>
      <c r="H413" s="153"/>
      <c r="I413" s="154"/>
    </row>
    <row r="414" spans="1:9" ht="14.25" customHeight="1" x14ac:dyDescent="0.3">
      <c r="A414" s="110"/>
      <c r="C414" s="152"/>
      <c r="D414" s="70"/>
      <c r="E414" s="152"/>
      <c r="F414" s="152"/>
      <c r="G414" s="152"/>
      <c r="H414" s="153"/>
      <c r="I414" s="154"/>
    </row>
    <row r="415" spans="1:9" ht="14.25" customHeight="1" x14ac:dyDescent="0.3">
      <c r="A415" s="110"/>
      <c r="C415" s="152"/>
      <c r="D415" s="70"/>
      <c r="E415" s="152"/>
      <c r="F415" s="152"/>
      <c r="G415" s="152"/>
      <c r="H415" s="153"/>
      <c r="I415" s="154"/>
    </row>
    <row r="416" spans="1:9" ht="14.25" customHeight="1" x14ac:dyDescent="0.3">
      <c r="A416" s="110"/>
      <c r="C416" s="152"/>
      <c r="D416" s="70"/>
      <c r="E416" s="152"/>
      <c r="F416" s="152"/>
      <c r="G416" s="152"/>
      <c r="H416" s="153"/>
      <c r="I416" s="154"/>
    </row>
    <row r="417" spans="1:9" ht="14.25" customHeight="1" x14ac:dyDescent="0.3">
      <c r="A417" s="110"/>
      <c r="C417" s="152"/>
      <c r="D417" s="70"/>
      <c r="E417" s="152"/>
      <c r="F417" s="152"/>
      <c r="G417" s="152"/>
      <c r="H417" s="153"/>
      <c r="I417" s="154"/>
    </row>
    <row r="418" spans="1:9" ht="14.25" customHeight="1" x14ac:dyDescent="0.3">
      <c r="A418" s="110"/>
      <c r="C418" s="152"/>
      <c r="D418" s="70"/>
      <c r="E418" s="152"/>
      <c r="F418" s="152"/>
      <c r="G418" s="152"/>
      <c r="H418" s="153"/>
      <c r="I418" s="154"/>
    </row>
    <row r="419" spans="1:9" ht="14.25" customHeight="1" x14ac:dyDescent="0.3">
      <c r="A419" s="110"/>
      <c r="C419" s="152"/>
      <c r="D419" s="70"/>
      <c r="E419" s="152"/>
      <c r="F419" s="152"/>
      <c r="G419" s="152"/>
      <c r="H419" s="153"/>
      <c r="I419" s="154"/>
    </row>
    <row r="420" spans="1:9" ht="14.25" customHeight="1" x14ac:dyDescent="0.3">
      <c r="A420" s="110"/>
      <c r="C420" s="152"/>
      <c r="D420" s="70"/>
      <c r="E420" s="152"/>
      <c r="F420" s="152"/>
      <c r="G420" s="152"/>
      <c r="H420" s="153"/>
      <c r="I420" s="154"/>
    </row>
    <row r="421" spans="1:9" ht="14.25" customHeight="1" x14ac:dyDescent="0.3">
      <c r="A421" s="110"/>
      <c r="C421" s="152"/>
      <c r="D421" s="70"/>
      <c r="E421" s="152"/>
      <c r="F421" s="152"/>
      <c r="G421" s="152"/>
      <c r="H421" s="153"/>
      <c r="I421" s="154"/>
    </row>
    <row r="422" spans="1:9" ht="14.25" customHeight="1" x14ac:dyDescent="0.3">
      <c r="A422" s="110"/>
      <c r="C422" s="152"/>
      <c r="D422" s="70"/>
      <c r="E422" s="152"/>
      <c r="F422" s="152"/>
      <c r="G422" s="152"/>
      <c r="H422" s="153"/>
      <c r="I422" s="154"/>
    </row>
    <row r="423" spans="1:9" ht="14.25" customHeight="1" x14ac:dyDescent="0.3">
      <c r="A423" s="110"/>
      <c r="C423" s="152"/>
      <c r="D423" s="70"/>
      <c r="E423" s="152"/>
      <c r="F423" s="152"/>
      <c r="G423" s="152"/>
      <c r="H423" s="153"/>
      <c r="I423" s="154"/>
    </row>
    <row r="424" spans="1:9" ht="14.25" customHeight="1" x14ac:dyDescent="0.3">
      <c r="A424" s="110"/>
      <c r="C424" s="152"/>
      <c r="D424" s="70"/>
      <c r="E424" s="152"/>
      <c r="F424" s="152"/>
      <c r="G424" s="152"/>
      <c r="H424" s="153"/>
      <c r="I424" s="154"/>
    </row>
    <row r="425" spans="1:9" ht="14.25" customHeight="1" x14ac:dyDescent="0.3">
      <c r="A425" s="110"/>
      <c r="C425" s="152"/>
      <c r="D425" s="70"/>
      <c r="E425" s="152"/>
      <c r="F425" s="152"/>
      <c r="G425" s="152"/>
      <c r="H425" s="153"/>
      <c r="I425" s="154"/>
    </row>
    <row r="426" spans="1:9" ht="14.25" customHeight="1" x14ac:dyDescent="0.3">
      <c r="A426" s="110"/>
      <c r="C426" s="152"/>
      <c r="D426" s="70"/>
      <c r="E426" s="152"/>
      <c r="F426" s="152"/>
      <c r="G426" s="152"/>
      <c r="H426" s="153"/>
      <c r="I426" s="154"/>
    </row>
    <row r="427" spans="1:9" ht="14.25" customHeight="1" x14ac:dyDescent="0.3">
      <c r="A427" s="110"/>
      <c r="C427" s="152"/>
      <c r="D427" s="70"/>
      <c r="E427" s="152"/>
      <c r="F427" s="152"/>
      <c r="G427" s="152"/>
      <c r="H427" s="153"/>
      <c r="I427" s="154"/>
    </row>
    <row r="428" spans="1:9" ht="14.25" customHeight="1" x14ac:dyDescent="0.3">
      <c r="A428" s="110"/>
      <c r="C428" s="152"/>
      <c r="D428" s="70"/>
      <c r="E428" s="152"/>
      <c r="F428" s="152"/>
      <c r="G428" s="152"/>
      <c r="H428" s="153"/>
      <c r="I428" s="154"/>
    </row>
    <row r="429" spans="1:9" ht="14.25" customHeight="1" x14ac:dyDescent="0.3">
      <c r="A429" s="110"/>
      <c r="C429" s="152"/>
      <c r="D429" s="70"/>
      <c r="E429" s="152"/>
      <c r="F429" s="152"/>
      <c r="G429" s="152"/>
      <c r="H429" s="153"/>
      <c r="I429" s="154"/>
    </row>
    <row r="430" spans="1:9" ht="14.25" customHeight="1" x14ac:dyDescent="0.3">
      <c r="A430" s="110"/>
      <c r="C430" s="152"/>
      <c r="D430" s="70"/>
      <c r="E430" s="152"/>
      <c r="F430" s="152"/>
      <c r="G430" s="152"/>
      <c r="H430" s="153"/>
      <c r="I430" s="154"/>
    </row>
    <row r="431" spans="1:9" ht="14.25" customHeight="1" x14ac:dyDescent="0.3">
      <c r="A431" s="110"/>
      <c r="C431" s="152"/>
      <c r="D431" s="70"/>
      <c r="E431" s="152"/>
      <c r="F431" s="152"/>
      <c r="G431" s="152"/>
      <c r="H431" s="153"/>
      <c r="I431" s="154"/>
    </row>
    <row r="432" spans="1:9" ht="14.25" customHeight="1" x14ac:dyDescent="0.3">
      <c r="A432" s="110"/>
      <c r="C432" s="152"/>
      <c r="D432" s="70"/>
      <c r="E432" s="152"/>
      <c r="F432" s="152"/>
      <c r="G432" s="152"/>
      <c r="H432" s="153"/>
      <c r="I432" s="154"/>
    </row>
    <row r="433" spans="1:9" ht="14.25" customHeight="1" x14ac:dyDescent="0.3">
      <c r="A433" s="110"/>
      <c r="C433" s="152"/>
      <c r="D433" s="70"/>
      <c r="E433" s="152"/>
      <c r="F433" s="152"/>
      <c r="G433" s="152"/>
      <c r="H433" s="153"/>
      <c r="I433" s="154"/>
    </row>
    <row r="434" spans="1:9" ht="14.25" customHeight="1" x14ac:dyDescent="0.3">
      <c r="A434" s="110"/>
      <c r="C434" s="152"/>
      <c r="D434" s="70"/>
      <c r="E434" s="152"/>
      <c r="F434" s="152"/>
      <c r="G434" s="152"/>
      <c r="H434" s="153"/>
      <c r="I434" s="154"/>
    </row>
    <row r="435" spans="1:9" ht="14.25" customHeight="1" x14ac:dyDescent="0.3">
      <c r="A435" s="110"/>
      <c r="C435" s="152"/>
      <c r="D435" s="70"/>
      <c r="E435" s="152"/>
      <c r="F435" s="152"/>
      <c r="G435" s="152"/>
      <c r="H435" s="153"/>
      <c r="I435" s="154"/>
    </row>
    <row r="436" spans="1:9" ht="14.25" customHeight="1" x14ac:dyDescent="0.3">
      <c r="A436" s="110"/>
      <c r="C436" s="152"/>
      <c r="D436" s="70"/>
      <c r="E436" s="152"/>
      <c r="F436" s="152"/>
      <c r="G436" s="152"/>
      <c r="H436" s="153"/>
      <c r="I436" s="154"/>
    </row>
    <row r="437" spans="1:9" ht="14.25" customHeight="1" x14ac:dyDescent="0.3">
      <c r="A437" s="110"/>
      <c r="C437" s="152"/>
      <c r="D437" s="70"/>
      <c r="E437" s="152"/>
      <c r="F437" s="152"/>
      <c r="G437" s="152"/>
      <c r="H437" s="153"/>
      <c r="I437" s="154"/>
    </row>
    <row r="438" spans="1:9" ht="14.25" customHeight="1" x14ac:dyDescent="0.3">
      <c r="A438" s="110"/>
      <c r="C438" s="152"/>
      <c r="D438" s="70"/>
      <c r="E438" s="152"/>
      <c r="F438" s="152"/>
      <c r="G438" s="152"/>
      <c r="H438" s="153"/>
      <c r="I438" s="154"/>
    </row>
    <row r="439" spans="1:9" ht="14.25" customHeight="1" x14ac:dyDescent="0.3">
      <c r="A439" s="110"/>
      <c r="C439" s="152"/>
      <c r="D439" s="70"/>
      <c r="E439" s="152"/>
      <c r="F439" s="152"/>
      <c r="G439" s="152"/>
      <c r="H439" s="153"/>
      <c r="I439" s="154"/>
    </row>
    <row r="440" spans="1:9" ht="14.25" customHeight="1" x14ac:dyDescent="0.3">
      <c r="A440" s="110"/>
      <c r="C440" s="152"/>
      <c r="D440" s="70"/>
      <c r="E440" s="152"/>
      <c r="F440" s="152"/>
      <c r="G440" s="152"/>
      <c r="H440" s="153"/>
      <c r="I440" s="154"/>
    </row>
    <row r="441" spans="1:9" ht="14.25" customHeight="1" x14ac:dyDescent="0.3">
      <c r="A441" s="110"/>
      <c r="C441" s="152"/>
      <c r="D441" s="70"/>
      <c r="E441" s="152"/>
      <c r="F441" s="152"/>
      <c r="G441" s="152"/>
      <c r="H441" s="153"/>
      <c r="I441" s="154"/>
    </row>
    <row r="442" spans="1:9" ht="14.25" customHeight="1" x14ac:dyDescent="0.3">
      <c r="A442" s="110"/>
      <c r="C442" s="152"/>
      <c r="D442" s="70"/>
      <c r="E442" s="152"/>
      <c r="F442" s="152"/>
      <c r="G442" s="152"/>
      <c r="H442" s="153"/>
      <c r="I442" s="154"/>
    </row>
    <row r="443" spans="1:9" ht="14.25" customHeight="1" x14ac:dyDescent="0.3">
      <c r="A443" s="110"/>
      <c r="C443" s="152"/>
      <c r="D443" s="70"/>
      <c r="E443" s="152"/>
      <c r="F443" s="152"/>
      <c r="G443" s="152"/>
      <c r="H443" s="153"/>
      <c r="I443" s="154"/>
    </row>
    <row r="444" spans="1:9" ht="14.25" customHeight="1" x14ac:dyDescent="0.3">
      <c r="A444" s="110"/>
      <c r="C444" s="152"/>
      <c r="D444" s="70"/>
      <c r="E444" s="152"/>
      <c r="F444" s="152"/>
      <c r="G444" s="152"/>
      <c r="H444" s="153"/>
      <c r="I444" s="154"/>
    </row>
    <row r="445" spans="1:9" ht="14.25" customHeight="1" x14ac:dyDescent="0.3">
      <c r="A445" s="110"/>
      <c r="C445" s="152"/>
      <c r="D445" s="70"/>
      <c r="E445" s="152"/>
      <c r="F445" s="152"/>
      <c r="G445" s="152"/>
      <c r="H445" s="153"/>
      <c r="I445" s="154"/>
    </row>
    <row r="446" spans="1:9" ht="14.25" customHeight="1" x14ac:dyDescent="0.3">
      <c r="A446" s="110"/>
      <c r="C446" s="152"/>
      <c r="D446" s="70"/>
      <c r="E446" s="152"/>
      <c r="F446" s="152"/>
      <c r="G446" s="152"/>
      <c r="H446" s="153"/>
      <c r="I446" s="154"/>
    </row>
    <row r="447" spans="1:9" ht="14.25" customHeight="1" x14ac:dyDescent="0.3">
      <c r="A447" s="110"/>
      <c r="C447" s="152"/>
      <c r="D447" s="70"/>
      <c r="E447" s="152"/>
      <c r="F447" s="152"/>
      <c r="G447" s="152"/>
      <c r="H447" s="153"/>
      <c r="I447" s="154"/>
    </row>
    <row r="448" spans="1:9" ht="14.25" customHeight="1" x14ac:dyDescent="0.3">
      <c r="A448" s="110"/>
      <c r="C448" s="152"/>
      <c r="D448" s="70"/>
      <c r="E448" s="152"/>
      <c r="F448" s="152"/>
      <c r="G448" s="152"/>
      <c r="H448" s="153"/>
      <c r="I448" s="154"/>
    </row>
    <row r="449" spans="1:9" ht="14.25" customHeight="1" x14ac:dyDescent="0.3">
      <c r="A449" s="110"/>
      <c r="C449" s="152"/>
      <c r="D449" s="70"/>
      <c r="E449" s="152"/>
      <c r="F449" s="152"/>
      <c r="G449" s="152"/>
      <c r="H449" s="153"/>
      <c r="I449" s="154"/>
    </row>
    <row r="450" spans="1:9" ht="14.25" customHeight="1" x14ac:dyDescent="0.3">
      <c r="A450" s="110"/>
      <c r="C450" s="152"/>
      <c r="D450" s="70"/>
      <c r="E450" s="152"/>
      <c r="F450" s="152"/>
      <c r="G450" s="152"/>
      <c r="H450" s="153"/>
      <c r="I450" s="154"/>
    </row>
    <row r="451" spans="1:9" ht="14.25" customHeight="1" x14ac:dyDescent="0.3">
      <c r="A451" s="110"/>
      <c r="C451" s="152"/>
      <c r="D451" s="70"/>
      <c r="E451" s="152"/>
      <c r="F451" s="152"/>
      <c r="G451" s="152"/>
      <c r="H451" s="153"/>
      <c r="I451" s="154"/>
    </row>
    <row r="452" spans="1:9" ht="14.25" customHeight="1" x14ac:dyDescent="0.3">
      <c r="A452" s="110"/>
      <c r="C452" s="152"/>
      <c r="D452" s="70"/>
      <c r="E452" s="152"/>
      <c r="F452" s="152"/>
      <c r="G452" s="152"/>
      <c r="H452" s="153"/>
      <c r="I452" s="154"/>
    </row>
    <row r="453" spans="1:9" ht="14.25" customHeight="1" x14ac:dyDescent="0.3">
      <c r="A453" s="110"/>
      <c r="C453" s="152"/>
      <c r="D453" s="70"/>
      <c r="E453" s="152"/>
      <c r="F453" s="152"/>
      <c r="G453" s="152"/>
      <c r="H453" s="153"/>
      <c r="I453" s="154"/>
    </row>
    <row r="454" spans="1:9" ht="14.25" customHeight="1" x14ac:dyDescent="0.3">
      <c r="A454" s="110"/>
      <c r="C454" s="152"/>
      <c r="D454" s="70"/>
      <c r="E454" s="152"/>
      <c r="F454" s="152"/>
      <c r="G454" s="152"/>
      <c r="H454" s="153"/>
      <c r="I454" s="154"/>
    </row>
    <row r="455" spans="1:9" ht="14.25" customHeight="1" x14ac:dyDescent="0.3">
      <c r="A455" s="110"/>
      <c r="C455" s="152"/>
      <c r="D455" s="70"/>
      <c r="E455" s="152"/>
      <c r="F455" s="152"/>
      <c r="G455" s="152"/>
      <c r="H455" s="153"/>
      <c r="I455" s="154"/>
    </row>
    <row r="456" spans="1:9" ht="14.25" customHeight="1" x14ac:dyDescent="0.3">
      <c r="A456" s="110"/>
      <c r="C456" s="152"/>
      <c r="D456" s="70"/>
      <c r="E456" s="152"/>
      <c r="F456" s="152"/>
      <c r="G456" s="152"/>
      <c r="H456" s="153"/>
      <c r="I456" s="154"/>
    </row>
    <row r="457" spans="1:9" ht="14.25" customHeight="1" x14ac:dyDescent="0.3">
      <c r="A457" s="110"/>
      <c r="C457" s="152"/>
      <c r="D457" s="70"/>
      <c r="E457" s="152"/>
      <c r="F457" s="152"/>
      <c r="G457" s="152"/>
      <c r="H457" s="153"/>
      <c r="I457" s="154"/>
    </row>
    <row r="458" spans="1:9" ht="14.25" customHeight="1" x14ac:dyDescent="0.3">
      <c r="A458" s="110"/>
      <c r="C458" s="152"/>
      <c r="D458" s="70"/>
      <c r="E458" s="152"/>
      <c r="F458" s="152"/>
      <c r="G458" s="152"/>
      <c r="H458" s="153"/>
      <c r="I458" s="154"/>
    </row>
    <row r="459" spans="1:9" ht="14.25" customHeight="1" x14ac:dyDescent="0.3">
      <c r="A459" s="110"/>
      <c r="C459" s="152"/>
      <c r="D459" s="70"/>
      <c r="E459" s="152"/>
      <c r="F459" s="152"/>
      <c r="G459" s="152"/>
      <c r="H459" s="153"/>
      <c r="I459" s="154"/>
    </row>
    <row r="460" spans="1:9" ht="14.25" customHeight="1" x14ac:dyDescent="0.3">
      <c r="A460" s="110"/>
      <c r="C460" s="152"/>
      <c r="D460" s="70"/>
      <c r="E460" s="152"/>
      <c r="F460" s="152"/>
      <c r="G460" s="152"/>
      <c r="H460" s="153"/>
      <c r="I460" s="154"/>
    </row>
    <row r="461" spans="1:9" ht="14.25" customHeight="1" x14ac:dyDescent="0.3">
      <c r="A461" s="110"/>
      <c r="C461" s="152"/>
      <c r="D461" s="70"/>
      <c r="E461" s="152"/>
      <c r="F461" s="152"/>
      <c r="G461" s="152"/>
      <c r="H461" s="153"/>
      <c r="I461" s="154"/>
    </row>
    <row r="462" spans="1:9" ht="14.25" customHeight="1" x14ac:dyDescent="0.3">
      <c r="A462" s="110"/>
      <c r="C462" s="152"/>
      <c r="D462" s="70"/>
      <c r="E462" s="152"/>
      <c r="F462" s="152"/>
      <c r="G462" s="152"/>
      <c r="H462" s="153"/>
      <c r="I462" s="154"/>
    </row>
    <row r="463" spans="1:9" ht="14.25" customHeight="1" x14ac:dyDescent="0.3">
      <c r="A463" s="110"/>
      <c r="C463" s="152"/>
      <c r="D463" s="70"/>
      <c r="E463" s="152"/>
      <c r="F463" s="152"/>
      <c r="G463" s="152"/>
      <c r="H463" s="153"/>
      <c r="I463" s="154"/>
    </row>
    <row r="464" spans="1:9" ht="14.25" customHeight="1" x14ac:dyDescent="0.3">
      <c r="A464" s="110"/>
      <c r="C464" s="152"/>
      <c r="D464" s="70"/>
      <c r="E464" s="152"/>
      <c r="F464" s="152"/>
      <c r="G464" s="152"/>
      <c r="H464" s="153"/>
      <c r="I464" s="154"/>
    </row>
    <row r="465" spans="1:9" ht="14.25" customHeight="1" x14ac:dyDescent="0.3">
      <c r="A465" s="110"/>
      <c r="C465" s="152"/>
      <c r="D465" s="70"/>
      <c r="E465" s="152"/>
      <c r="F465" s="152"/>
      <c r="G465" s="152"/>
      <c r="H465" s="153"/>
      <c r="I465" s="154"/>
    </row>
    <row r="466" spans="1:9" ht="14.25" customHeight="1" x14ac:dyDescent="0.3">
      <c r="A466" s="110"/>
      <c r="C466" s="152"/>
      <c r="D466" s="70"/>
      <c r="E466" s="152"/>
      <c r="F466" s="152"/>
      <c r="G466" s="152"/>
      <c r="H466" s="153"/>
      <c r="I466" s="154"/>
    </row>
    <row r="467" spans="1:9" ht="14.25" customHeight="1" x14ac:dyDescent="0.3">
      <c r="A467" s="110"/>
      <c r="C467" s="152"/>
      <c r="D467" s="70"/>
      <c r="E467" s="152"/>
      <c r="F467" s="152"/>
      <c r="G467" s="152"/>
      <c r="H467" s="153"/>
      <c r="I467" s="154"/>
    </row>
    <row r="468" spans="1:9" ht="14.25" customHeight="1" x14ac:dyDescent="0.3">
      <c r="A468" s="110"/>
      <c r="C468" s="152"/>
      <c r="D468" s="70"/>
      <c r="E468" s="152"/>
      <c r="F468" s="152"/>
      <c r="G468" s="152"/>
      <c r="H468" s="153"/>
      <c r="I468" s="154"/>
    </row>
    <row r="469" spans="1:9" ht="14.25" customHeight="1" x14ac:dyDescent="0.3">
      <c r="A469" s="110"/>
      <c r="C469" s="152"/>
      <c r="D469" s="70"/>
      <c r="E469" s="152"/>
      <c r="F469" s="152"/>
      <c r="G469" s="152"/>
      <c r="H469" s="153"/>
      <c r="I469" s="154"/>
    </row>
    <row r="470" spans="1:9" ht="14.25" customHeight="1" x14ac:dyDescent="0.3">
      <c r="A470" s="110"/>
      <c r="C470" s="152"/>
      <c r="D470" s="70"/>
      <c r="E470" s="152"/>
      <c r="F470" s="152"/>
      <c r="G470" s="152"/>
      <c r="H470" s="153"/>
      <c r="I470" s="154"/>
    </row>
    <row r="471" spans="1:9" ht="14.25" customHeight="1" x14ac:dyDescent="0.3">
      <c r="A471" s="110"/>
      <c r="C471" s="152"/>
      <c r="D471" s="70"/>
      <c r="E471" s="152"/>
      <c r="F471" s="152"/>
      <c r="G471" s="152"/>
      <c r="H471" s="153"/>
      <c r="I471" s="154"/>
    </row>
    <row r="472" spans="1:9" ht="14.25" customHeight="1" x14ac:dyDescent="0.3">
      <c r="A472" s="110"/>
      <c r="C472" s="152"/>
      <c r="D472" s="70"/>
      <c r="E472" s="152"/>
      <c r="F472" s="152"/>
      <c r="G472" s="152"/>
      <c r="H472" s="153"/>
      <c r="I472" s="154"/>
    </row>
    <row r="473" spans="1:9" ht="14.25" customHeight="1" x14ac:dyDescent="0.3">
      <c r="A473" s="110"/>
      <c r="C473" s="152"/>
      <c r="D473" s="70"/>
      <c r="E473" s="152"/>
      <c r="F473" s="152"/>
      <c r="G473" s="152"/>
      <c r="H473" s="153"/>
      <c r="I473" s="154"/>
    </row>
    <row r="474" spans="1:9" ht="14.25" customHeight="1" x14ac:dyDescent="0.3">
      <c r="A474" s="110"/>
      <c r="C474" s="152"/>
      <c r="D474" s="70"/>
      <c r="E474" s="152"/>
      <c r="F474" s="152"/>
      <c r="G474" s="152"/>
      <c r="H474" s="153"/>
      <c r="I474" s="154"/>
    </row>
    <row r="475" spans="1:9" ht="14.25" customHeight="1" x14ac:dyDescent="0.3">
      <c r="A475" s="110"/>
      <c r="C475" s="152"/>
      <c r="D475" s="70"/>
      <c r="E475" s="152"/>
      <c r="F475" s="152"/>
      <c r="G475" s="152"/>
      <c r="H475" s="153"/>
      <c r="I475" s="154"/>
    </row>
    <row r="476" spans="1:9" ht="14.25" customHeight="1" x14ac:dyDescent="0.3">
      <c r="A476" s="110"/>
      <c r="C476" s="152"/>
      <c r="D476" s="70"/>
      <c r="E476" s="152"/>
      <c r="F476" s="152"/>
      <c r="G476" s="152"/>
      <c r="H476" s="153"/>
      <c r="I476" s="154"/>
    </row>
    <row r="477" spans="1:9" ht="14.25" customHeight="1" x14ac:dyDescent="0.3">
      <c r="A477" s="110"/>
      <c r="C477" s="152"/>
      <c r="D477" s="70"/>
      <c r="E477" s="152"/>
      <c r="F477" s="152"/>
      <c r="G477" s="152"/>
      <c r="H477" s="153"/>
      <c r="I477" s="154"/>
    </row>
    <row r="478" spans="1:9" ht="14.25" customHeight="1" x14ac:dyDescent="0.3">
      <c r="A478" s="110"/>
      <c r="C478" s="152"/>
      <c r="D478" s="70"/>
      <c r="E478" s="152"/>
      <c r="F478" s="152"/>
      <c r="G478" s="152"/>
      <c r="H478" s="153"/>
      <c r="I478" s="154"/>
    </row>
    <row r="479" spans="1:9" ht="14.25" customHeight="1" x14ac:dyDescent="0.3">
      <c r="A479" s="110"/>
      <c r="C479" s="152"/>
      <c r="D479" s="70"/>
      <c r="E479" s="152"/>
      <c r="F479" s="152"/>
      <c r="G479" s="152"/>
      <c r="H479" s="153"/>
      <c r="I479" s="154"/>
    </row>
    <row r="480" spans="1:9" ht="14.25" customHeight="1" x14ac:dyDescent="0.3">
      <c r="A480" s="110"/>
      <c r="C480" s="152"/>
      <c r="D480" s="70"/>
      <c r="E480" s="152"/>
      <c r="F480" s="152"/>
      <c r="G480" s="152"/>
      <c r="H480" s="153"/>
      <c r="I480" s="154"/>
    </row>
    <row r="481" spans="1:9" ht="14.25" customHeight="1" x14ac:dyDescent="0.3">
      <c r="A481" s="110"/>
      <c r="C481" s="152"/>
      <c r="D481" s="70"/>
      <c r="E481" s="152"/>
      <c r="F481" s="152"/>
      <c r="G481" s="152"/>
      <c r="H481" s="153"/>
      <c r="I481" s="154"/>
    </row>
    <row r="482" spans="1:9" ht="14.25" customHeight="1" x14ac:dyDescent="0.3">
      <c r="A482" s="110"/>
      <c r="C482" s="152"/>
      <c r="D482" s="70"/>
      <c r="E482" s="152"/>
      <c r="F482" s="152"/>
      <c r="G482" s="152"/>
      <c r="H482" s="153"/>
      <c r="I482" s="154"/>
    </row>
    <row r="483" spans="1:9" ht="14.25" customHeight="1" x14ac:dyDescent="0.3">
      <c r="A483" s="110"/>
      <c r="C483" s="152"/>
      <c r="D483" s="70"/>
      <c r="E483" s="152"/>
      <c r="F483" s="152"/>
      <c r="G483" s="152"/>
      <c r="H483" s="153"/>
      <c r="I483" s="154"/>
    </row>
    <row r="484" spans="1:9" ht="14.25" customHeight="1" x14ac:dyDescent="0.3">
      <c r="A484" s="110"/>
      <c r="C484" s="152"/>
      <c r="D484" s="70"/>
      <c r="E484" s="152"/>
      <c r="F484" s="152"/>
      <c r="G484" s="152"/>
      <c r="H484" s="153"/>
      <c r="I484" s="154"/>
    </row>
    <row r="485" spans="1:9" ht="14.25" customHeight="1" x14ac:dyDescent="0.3">
      <c r="A485" s="110"/>
      <c r="C485" s="152"/>
      <c r="D485" s="70"/>
      <c r="E485" s="152"/>
      <c r="F485" s="152"/>
      <c r="G485" s="152"/>
      <c r="H485" s="153"/>
      <c r="I485" s="154"/>
    </row>
    <row r="486" spans="1:9" ht="14.25" customHeight="1" x14ac:dyDescent="0.3">
      <c r="A486" s="110"/>
      <c r="C486" s="152"/>
      <c r="D486" s="70"/>
      <c r="E486" s="152"/>
      <c r="F486" s="152"/>
      <c r="G486" s="152"/>
      <c r="H486" s="153"/>
      <c r="I486" s="154"/>
    </row>
    <row r="487" spans="1:9" ht="14.25" customHeight="1" x14ac:dyDescent="0.3">
      <c r="A487" s="110"/>
      <c r="C487" s="152"/>
      <c r="D487" s="70"/>
      <c r="E487" s="152"/>
      <c r="F487" s="152"/>
      <c r="G487" s="152"/>
      <c r="H487" s="153"/>
      <c r="I487" s="154"/>
    </row>
    <row r="488" spans="1:9" ht="14.25" customHeight="1" x14ac:dyDescent="0.3">
      <c r="A488" s="110"/>
      <c r="C488" s="152"/>
      <c r="D488" s="70"/>
      <c r="E488" s="152"/>
      <c r="F488" s="152"/>
      <c r="G488" s="152"/>
      <c r="H488" s="153"/>
      <c r="I488" s="154"/>
    </row>
    <row r="489" spans="1:9" ht="14.25" customHeight="1" x14ac:dyDescent="0.3">
      <c r="A489" s="110"/>
      <c r="C489" s="152"/>
      <c r="D489" s="70"/>
      <c r="E489" s="152"/>
      <c r="F489" s="152"/>
      <c r="G489" s="152"/>
      <c r="H489" s="153"/>
      <c r="I489" s="154"/>
    </row>
    <row r="490" spans="1:9" ht="14.25" customHeight="1" x14ac:dyDescent="0.3">
      <c r="A490" s="110"/>
      <c r="C490" s="152"/>
      <c r="D490" s="70"/>
      <c r="E490" s="152"/>
      <c r="F490" s="152"/>
      <c r="G490" s="152"/>
      <c r="H490" s="153"/>
      <c r="I490" s="154"/>
    </row>
    <row r="491" spans="1:9" ht="14.25" customHeight="1" x14ac:dyDescent="0.3">
      <c r="A491" s="110"/>
      <c r="C491" s="152"/>
      <c r="D491" s="70"/>
      <c r="E491" s="152"/>
      <c r="F491" s="152"/>
      <c r="G491" s="152"/>
      <c r="H491" s="153"/>
      <c r="I491" s="154"/>
    </row>
    <row r="492" spans="1:9" ht="14.25" customHeight="1" x14ac:dyDescent="0.3">
      <c r="A492" s="110"/>
      <c r="C492" s="152"/>
      <c r="D492" s="70"/>
      <c r="E492" s="152"/>
      <c r="F492" s="152"/>
      <c r="G492" s="152"/>
      <c r="H492" s="153"/>
      <c r="I492" s="154"/>
    </row>
    <row r="493" spans="1:9" ht="14.25" customHeight="1" x14ac:dyDescent="0.3">
      <c r="A493" s="110"/>
      <c r="C493" s="152"/>
      <c r="D493" s="70"/>
      <c r="E493" s="152"/>
      <c r="F493" s="152"/>
      <c r="G493" s="152"/>
      <c r="H493" s="153"/>
      <c r="I493" s="154"/>
    </row>
    <row r="494" spans="1:9" ht="14.25" customHeight="1" x14ac:dyDescent="0.3">
      <c r="A494" s="110"/>
      <c r="C494" s="152"/>
      <c r="D494" s="70"/>
      <c r="E494" s="152"/>
      <c r="F494" s="152"/>
      <c r="G494" s="152"/>
      <c r="H494" s="153"/>
      <c r="I494" s="154"/>
    </row>
    <row r="495" spans="1:9" ht="14.25" customHeight="1" x14ac:dyDescent="0.3">
      <c r="A495" s="110"/>
      <c r="C495" s="152"/>
      <c r="D495" s="70"/>
      <c r="E495" s="152"/>
      <c r="F495" s="152"/>
      <c r="G495" s="152"/>
      <c r="H495" s="153"/>
      <c r="I495" s="154"/>
    </row>
    <row r="496" spans="1:9" ht="14.25" customHeight="1" x14ac:dyDescent="0.3">
      <c r="A496" s="110"/>
      <c r="C496" s="152"/>
      <c r="D496" s="70"/>
      <c r="E496" s="152"/>
      <c r="F496" s="152"/>
      <c r="G496" s="152"/>
      <c r="H496" s="153"/>
      <c r="I496" s="154"/>
    </row>
    <row r="497" spans="1:9" ht="14.25" customHeight="1" x14ac:dyDescent="0.3">
      <c r="A497" s="110"/>
      <c r="C497" s="152"/>
      <c r="D497" s="70"/>
      <c r="E497" s="152"/>
      <c r="F497" s="152"/>
      <c r="G497" s="152"/>
      <c r="H497" s="153"/>
      <c r="I497" s="154"/>
    </row>
    <row r="498" spans="1:9" ht="14.25" customHeight="1" x14ac:dyDescent="0.3">
      <c r="A498" s="110"/>
      <c r="C498" s="152"/>
      <c r="D498" s="70"/>
      <c r="E498" s="152"/>
      <c r="F498" s="152"/>
      <c r="G498" s="152"/>
      <c r="H498" s="153"/>
      <c r="I498" s="154"/>
    </row>
    <row r="499" spans="1:9" ht="14.25" customHeight="1" x14ac:dyDescent="0.3">
      <c r="A499" s="110"/>
      <c r="C499" s="152"/>
      <c r="D499" s="70"/>
      <c r="E499" s="152"/>
      <c r="F499" s="152"/>
      <c r="G499" s="152"/>
      <c r="H499" s="153"/>
      <c r="I499" s="154"/>
    </row>
    <row r="500" spans="1:9" ht="14.25" customHeight="1" x14ac:dyDescent="0.3">
      <c r="A500" s="110"/>
      <c r="C500" s="152"/>
      <c r="D500" s="70"/>
      <c r="E500" s="152"/>
      <c r="F500" s="152"/>
      <c r="G500" s="152"/>
      <c r="H500" s="153"/>
      <c r="I500" s="154"/>
    </row>
    <row r="501" spans="1:9" ht="14.25" customHeight="1" x14ac:dyDescent="0.3">
      <c r="A501" s="110"/>
      <c r="C501" s="152"/>
      <c r="D501" s="70"/>
      <c r="E501" s="152"/>
      <c r="F501" s="152"/>
      <c r="G501" s="152"/>
      <c r="H501" s="153"/>
      <c r="I501" s="154"/>
    </row>
    <row r="502" spans="1:9" ht="14.25" customHeight="1" x14ac:dyDescent="0.3">
      <c r="A502" s="110"/>
      <c r="C502" s="152"/>
      <c r="D502" s="70"/>
      <c r="E502" s="152"/>
      <c r="F502" s="152"/>
      <c r="G502" s="152"/>
      <c r="H502" s="153"/>
      <c r="I502" s="154"/>
    </row>
    <row r="503" spans="1:9" ht="14.25" customHeight="1" x14ac:dyDescent="0.3">
      <c r="A503" s="110"/>
      <c r="C503" s="152"/>
      <c r="D503" s="70"/>
      <c r="E503" s="152"/>
      <c r="F503" s="152"/>
      <c r="G503" s="152"/>
      <c r="H503" s="153"/>
      <c r="I503" s="154"/>
    </row>
    <row r="504" spans="1:9" ht="14.25" customHeight="1" x14ac:dyDescent="0.3">
      <c r="A504" s="110"/>
      <c r="C504" s="152"/>
      <c r="D504" s="70"/>
      <c r="E504" s="152"/>
      <c r="F504" s="152"/>
      <c r="G504" s="152"/>
      <c r="H504" s="153"/>
      <c r="I504" s="154"/>
    </row>
    <row r="505" spans="1:9" ht="14.25" customHeight="1" x14ac:dyDescent="0.3">
      <c r="A505" s="110"/>
      <c r="C505" s="152"/>
      <c r="D505" s="70"/>
      <c r="E505" s="152"/>
      <c r="F505" s="152"/>
      <c r="G505" s="152"/>
      <c r="H505" s="153"/>
      <c r="I505" s="154"/>
    </row>
    <row r="506" spans="1:9" ht="14.25" customHeight="1" x14ac:dyDescent="0.3">
      <c r="A506" s="110"/>
      <c r="C506" s="152"/>
      <c r="D506" s="70"/>
      <c r="E506" s="152"/>
      <c r="F506" s="152"/>
      <c r="G506" s="152"/>
      <c r="H506" s="153"/>
      <c r="I506" s="154"/>
    </row>
    <row r="507" spans="1:9" ht="14.25" customHeight="1" x14ac:dyDescent="0.3">
      <c r="A507" s="110"/>
      <c r="C507" s="152"/>
      <c r="D507" s="70"/>
      <c r="E507" s="152"/>
      <c r="F507" s="152"/>
      <c r="G507" s="152"/>
      <c r="H507" s="153"/>
      <c r="I507" s="154"/>
    </row>
    <row r="508" spans="1:9" ht="14.25" customHeight="1" x14ac:dyDescent="0.3">
      <c r="A508" s="110"/>
      <c r="C508" s="152"/>
      <c r="D508" s="70"/>
      <c r="E508" s="152"/>
      <c r="F508" s="152"/>
      <c r="G508" s="152"/>
      <c r="H508" s="153"/>
      <c r="I508" s="154"/>
    </row>
    <row r="509" spans="1:9" ht="14.25" customHeight="1" x14ac:dyDescent="0.3">
      <c r="A509" s="110"/>
      <c r="C509" s="152"/>
      <c r="D509" s="70"/>
      <c r="E509" s="152"/>
      <c r="F509" s="152"/>
      <c r="G509" s="152"/>
      <c r="H509" s="153"/>
      <c r="I509" s="154"/>
    </row>
    <row r="510" spans="1:9" ht="14.25" customHeight="1" x14ac:dyDescent="0.3">
      <c r="A510" s="110"/>
      <c r="C510" s="152"/>
      <c r="D510" s="70"/>
      <c r="E510" s="152"/>
      <c r="F510" s="152"/>
      <c r="G510" s="152"/>
      <c r="H510" s="153"/>
      <c r="I510" s="154"/>
    </row>
    <row r="511" spans="1:9" ht="14.25" customHeight="1" x14ac:dyDescent="0.3">
      <c r="A511" s="110"/>
      <c r="C511" s="152"/>
      <c r="D511" s="70"/>
      <c r="E511" s="152"/>
      <c r="F511" s="152"/>
      <c r="G511" s="152"/>
      <c r="H511" s="153"/>
      <c r="I511" s="154"/>
    </row>
    <row r="512" spans="1:9" ht="14.25" customHeight="1" x14ac:dyDescent="0.3">
      <c r="A512" s="110"/>
      <c r="C512" s="152"/>
      <c r="D512" s="70"/>
      <c r="E512" s="152"/>
      <c r="F512" s="152"/>
      <c r="G512" s="152"/>
      <c r="H512" s="153"/>
      <c r="I512" s="154"/>
    </row>
    <row r="513" spans="1:9" ht="14.25" customHeight="1" x14ac:dyDescent="0.3">
      <c r="A513" s="110"/>
      <c r="C513" s="152"/>
      <c r="D513" s="70"/>
      <c r="E513" s="152"/>
      <c r="F513" s="152"/>
      <c r="G513" s="152"/>
      <c r="H513" s="153"/>
      <c r="I513" s="154"/>
    </row>
    <row r="514" spans="1:9" ht="14.25" customHeight="1" x14ac:dyDescent="0.3">
      <c r="A514" s="110"/>
      <c r="C514" s="152"/>
      <c r="D514" s="70"/>
      <c r="E514" s="152"/>
      <c r="F514" s="152"/>
      <c r="G514" s="152"/>
      <c r="H514" s="153"/>
      <c r="I514" s="154"/>
    </row>
    <row r="515" spans="1:9" ht="14.25" customHeight="1" x14ac:dyDescent="0.3">
      <c r="A515" s="110"/>
      <c r="C515" s="152"/>
      <c r="D515" s="70"/>
      <c r="E515" s="152"/>
      <c r="F515" s="152"/>
      <c r="G515" s="152"/>
      <c r="H515" s="153"/>
      <c r="I515" s="154"/>
    </row>
    <row r="516" spans="1:9" ht="14.25" customHeight="1" x14ac:dyDescent="0.3">
      <c r="A516" s="110"/>
      <c r="C516" s="152"/>
      <c r="D516" s="70"/>
      <c r="E516" s="152"/>
      <c r="F516" s="152"/>
      <c r="G516" s="152"/>
      <c r="H516" s="153"/>
      <c r="I516" s="154"/>
    </row>
    <row r="517" spans="1:9" ht="14.25" customHeight="1" x14ac:dyDescent="0.3">
      <c r="A517" s="110"/>
      <c r="C517" s="152"/>
      <c r="D517" s="70"/>
      <c r="E517" s="152"/>
      <c r="F517" s="152"/>
      <c r="G517" s="152"/>
      <c r="H517" s="153"/>
      <c r="I517" s="154"/>
    </row>
    <row r="518" spans="1:9" ht="14.25" customHeight="1" x14ac:dyDescent="0.3">
      <c r="A518" s="110"/>
      <c r="C518" s="152"/>
      <c r="D518" s="70"/>
      <c r="E518" s="152"/>
      <c r="F518" s="152"/>
      <c r="G518" s="152"/>
      <c r="H518" s="153"/>
      <c r="I518" s="154"/>
    </row>
    <row r="519" spans="1:9" ht="14.25" customHeight="1" x14ac:dyDescent="0.3">
      <c r="A519" s="110"/>
      <c r="C519" s="152"/>
      <c r="D519" s="70"/>
      <c r="E519" s="152"/>
      <c r="F519" s="152"/>
      <c r="G519" s="152"/>
      <c r="H519" s="153"/>
      <c r="I519" s="154"/>
    </row>
    <row r="520" spans="1:9" ht="14.25" customHeight="1" x14ac:dyDescent="0.3">
      <c r="A520" s="110"/>
      <c r="C520" s="152"/>
      <c r="D520" s="70"/>
      <c r="E520" s="152"/>
      <c r="F520" s="152"/>
      <c r="G520" s="152"/>
      <c r="H520" s="153"/>
      <c r="I520" s="154"/>
    </row>
    <row r="521" spans="1:9" ht="14.25" customHeight="1" x14ac:dyDescent="0.3">
      <c r="A521" s="110"/>
      <c r="C521" s="152"/>
      <c r="D521" s="70"/>
      <c r="E521" s="152"/>
      <c r="F521" s="152"/>
      <c r="G521" s="152"/>
      <c r="H521" s="153"/>
      <c r="I521" s="154"/>
    </row>
    <row r="522" spans="1:9" ht="14.25" customHeight="1" x14ac:dyDescent="0.3">
      <c r="A522" s="110"/>
      <c r="C522" s="152"/>
      <c r="D522" s="70"/>
      <c r="E522" s="152"/>
      <c r="F522" s="152"/>
      <c r="G522" s="152"/>
      <c r="H522" s="153"/>
      <c r="I522" s="154"/>
    </row>
    <row r="523" spans="1:9" ht="14.25" customHeight="1" x14ac:dyDescent="0.3">
      <c r="A523" s="110"/>
      <c r="C523" s="152"/>
      <c r="D523" s="70"/>
      <c r="E523" s="152"/>
      <c r="F523" s="152"/>
      <c r="G523" s="152"/>
      <c r="H523" s="153"/>
      <c r="I523" s="154"/>
    </row>
    <row r="524" spans="1:9" ht="14.25" customHeight="1" x14ac:dyDescent="0.3">
      <c r="A524" s="110"/>
      <c r="C524" s="152"/>
      <c r="D524" s="70"/>
      <c r="E524" s="152"/>
      <c r="F524" s="152"/>
      <c r="G524" s="152"/>
      <c r="H524" s="153"/>
      <c r="I524" s="154"/>
    </row>
    <row r="525" spans="1:9" ht="14.25" customHeight="1" x14ac:dyDescent="0.3">
      <c r="A525" s="110"/>
      <c r="C525" s="152"/>
      <c r="D525" s="70"/>
      <c r="E525" s="152"/>
      <c r="F525" s="152"/>
      <c r="G525" s="152"/>
      <c r="H525" s="153"/>
      <c r="I525" s="154"/>
    </row>
    <row r="526" spans="1:9" ht="14.25" customHeight="1" x14ac:dyDescent="0.3">
      <c r="A526" s="110"/>
      <c r="C526" s="152"/>
      <c r="D526" s="70"/>
      <c r="E526" s="152"/>
      <c r="F526" s="152"/>
      <c r="G526" s="152"/>
      <c r="H526" s="153"/>
      <c r="I526" s="154"/>
    </row>
    <row r="527" spans="1:9" ht="14.25" customHeight="1" x14ac:dyDescent="0.3">
      <c r="A527" s="110"/>
      <c r="C527" s="152"/>
      <c r="D527" s="70"/>
      <c r="E527" s="152"/>
      <c r="F527" s="152"/>
      <c r="G527" s="152"/>
      <c r="H527" s="153"/>
      <c r="I527" s="154"/>
    </row>
    <row r="528" spans="1:9" ht="14.25" customHeight="1" x14ac:dyDescent="0.3">
      <c r="A528" s="110"/>
      <c r="C528" s="152"/>
      <c r="D528" s="70"/>
      <c r="E528" s="152"/>
      <c r="F528" s="152"/>
      <c r="G528" s="152"/>
      <c r="H528" s="153"/>
      <c r="I528" s="154"/>
    </row>
    <row r="529" spans="1:9" ht="14.25" customHeight="1" x14ac:dyDescent="0.3">
      <c r="A529" s="110"/>
      <c r="C529" s="152"/>
      <c r="D529" s="70"/>
      <c r="E529" s="152"/>
      <c r="F529" s="152"/>
      <c r="G529" s="152"/>
      <c r="H529" s="153"/>
      <c r="I529" s="154"/>
    </row>
    <row r="530" spans="1:9" ht="14.25" customHeight="1" x14ac:dyDescent="0.3">
      <c r="A530" s="110"/>
      <c r="C530" s="152"/>
      <c r="D530" s="70"/>
      <c r="E530" s="152"/>
      <c r="F530" s="152"/>
      <c r="G530" s="152"/>
      <c r="H530" s="153"/>
      <c r="I530" s="154"/>
    </row>
    <row r="531" spans="1:9" ht="14.25" customHeight="1" x14ac:dyDescent="0.3">
      <c r="A531" s="110"/>
      <c r="C531" s="152"/>
      <c r="D531" s="70"/>
      <c r="E531" s="152"/>
      <c r="F531" s="152"/>
      <c r="G531" s="152"/>
      <c r="H531" s="153"/>
      <c r="I531" s="154"/>
    </row>
    <row r="532" spans="1:9" ht="14.25" customHeight="1" x14ac:dyDescent="0.3">
      <c r="A532" s="110"/>
      <c r="C532" s="152"/>
      <c r="D532" s="70"/>
      <c r="E532" s="152"/>
      <c r="F532" s="152"/>
      <c r="G532" s="152"/>
      <c r="H532" s="153"/>
      <c r="I532" s="154"/>
    </row>
    <row r="533" spans="1:9" ht="14.25" customHeight="1" x14ac:dyDescent="0.3">
      <c r="A533" s="110"/>
      <c r="C533" s="152"/>
      <c r="D533" s="70"/>
      <c r="E533" s="152"/>
      <c r="F533" s="152"/>
      <c r="G533" s="152"/>
      <c r="H533" s="153"/>
      <c r="I533" s="154"/>
    </row>
    <row r="534" spans="1:9" ht="14.25" customHeight="1" x14ac:dyDescent="0.3">
      <c r="A534" s="110"/>
      <c r="C534" s="152"/>
      <c r="D534" s="70"/>
      <c r="E534" s="152"/>
      <c r="F534" s="152"/>
      <c r="G534" s="152"/>
      <c r="H534" s="153"/>
      <c r="I534" s="154"/>
    </row>
    <row r="535" spans="1:9" ht="14.25" customHeight="1" x14ac:dyDescent="0.3">
      <c r="A535" s="110"/>
      <c r="C535" s="152"/>
      <c r="D535" s="70"/>
      <c r="E535" s="152"/>
      <c r="F535" s="152"/>
      <c r="G535" s="152"/>
      <c r="H535" s="153"/>
      <c r="I535" s="154"/>
    </row>
    <row r="536" spans="1:9" ht="14.25" customHeight="1" x14ac:dyDescent="0.3">
      <c r="A536" s="110"/>
      <c r="C536" s="152"/>
      <c r="D536" s="70"/>
      <c r="E536" s="152"/>
      <c r="F536" s="152"/>
      <c r="G536" s="152"/>
      <c r="H536" s="153"/>
      <c r="I536" s="154"/>
    </row>
    <row r="537" spans="1:9" ht="14.25" customHeight="1" x14ac:dyDescent="0.3">
      <c r="A537" s="110"/>
      <c r="C537" s="152"/>
      <c r="D537" s="70"/>
      <c r="E537" s="152"/>
      <c r="F537" s="152"/>
      <c r="G537" s="152"/>
      <c r="H537" s="153"/>
      <c r="I537" s="154"/>
    </row>
    <row r="538" spans="1:9" ht="14.25" customHeight="1" x14ac:dyDescent="0.3">
      <c r="A538" s="110"/>
      <c r="C538" s="152"/>
      <c r="D538" s="70"/>
      <c r="E538" s="152"/>
      <c r="F538" s="152"/>
      <c r="G538" s="152"/>
      <c r="H538" s="153"/>
      <c r="I538" s="154"/>
    </row>
    <row r="539" spans="1:9" ht="14.25" customHeight="1" x14ac:dyDescent="0.3">
      <c r="A539" s="110"/>
      <c r="C539" s="152"/>
      <c r="D539" s="70"/>
      <c r="E539" s="152"/>
      <c r="F539" s="152"/>
      <c r="G539" s="152"/>
      <c r="H539" s="153"/>
      <c r="I539" s="154"/>
    </row>
    <row r="540" spans="1:9" ht="14.25" customHeight="1" x14ac:dyDescent="0.3">
      <c r="A540" s="110"/>
      <c r="C540" s="152"/>
      <c r="D540" s="70"/>
      <c r="E540" s="152"/>
      <c r="F540" s="152"/>
      <c r="G540" s="152"/>
      <c r="H540" s="153"/>
      <c r="I540" s="154"/>
    </row>
    <row r="541" spans="1:9" ht="14.25" customHeight="1" x14ac:dyDescent="0.3">
      <c r="A541" s="110"/>
      <c r="C541" s="152"/>
      <c r="D541" s="70"/>
      <c r="E541" s="152"/>
      <c r="F541" s="152"/>
      <c r="G541" s="152"/>
      <c r="H541" s="153"/>
      <c r="I541" s="154"/>
    </row>
    <row r="542" spans="1:9" ht="14.25" customHeight="1" x14ac:dyDescent="0.3">
      <c r="A542" s="110"/>
      <c r="C542" s="152"/>
      <c r="D542" s="70"/>
      <c r="E542" s="152"/>
      <c r="F542" s="152"/>
      <c r="G542" s="152"/>
      <c r="H542" s="153"/>
      <c r="I542" s="154"/>
    </row>
    <row r="543" spans="1:9" ht="14.25" customHeight="1" x14ac:dyDescent="0.3">
      <c r="A543" s="110"/>
      <c r="C543" s="152"/>
      <c r="D543" s="70"/>
      <c r="E543" s="152"/>
      <c r="F543" s="152"/>
      <c r="G543" s="152"/>
      <c r="H543" s="153"/>
      <c r="I543" s="154"/>
    </row>
    <row r="544" spans="1:9" ht="14.25" customHeight="1" x14ac:dyDescent="0.3">
      <c r="A544" s="110"/>
      <c r="C544" s="152"/>
      <c r="D544" s="70"/>
      <c r="E544" s="152"/>
      <c r="F544" s="152"/>
      <c r="G544" s="152"/>
      <c r="H544" s="153"/>
      <c r="I544" s="154"/>
    </row>
    <row r="545" spans="1:9" ht="14.25" customHeight="1" x14ac:dyDescent="0.3">
      <c r="A545" s="110"/>
      <c r="C545" s="152"/>
      <c r="D545" s="70"/>
      <c r="E545" s="152"/>
      <c r="F545" s="152"/>
      <c r="G545" s="152"/>
      <c r="H545" s="153"/>
      <c r="I545" s="154"/>
    </row>
    <row r="546" spans="1:9" ht="14.25" customHeight="1" x14ac:dyDescent="0.3">
      <c r="A546" s="110"/>
      <c r="C546" s="152"/>
      <c r="D546" s="70"/>
      <c r="E546" s="152"/>
      <c r="F546" s="152"/>
      <c r="G546" s="152"/>
      <c r="H546" s="153"/>
      <c r="I546" s="154"/>
    </row>
    <row r="547" spans="1:9" ht="14.25" customHeight="1" x14ac:dyDescent="0.3">
      <c r="A547" s="110"/>
      <c r="C547" s="152"/>
      <c r="D547" s="70"/>
      <c r="E547" s="152"/>
      <c r="F547" s="152"/>
      <c r="G547" s="152"/>
      <c r="H547" s="153"/>
      <c r="I547" s="154"/>
    </row>
    <row r="548" spans="1:9" ht="14.25" customHeight="1" x14ac:dyDescent="0.3">
      <c r="A548" s="110"/>
      <c r="C548" s="152"/>
      <c r="D548" s="70"/>
      <c r="E548" s="152"/>
      <c r="F548" s="152"/>
      <c r="G548" s="152"/>
      <c r="H548" s="153"/>
      <c r="I548" s="154"/>
    </row>
    <row r="549" spans="1:9" ht="14.25" customHeight="1" x14ac:dyDescent="0.3">
      <c r="A549" s="110"/>
      <c r="C549" s="152"/>
      <c r="D549" s="70"/>
      <c r="E549" s="152"/>
      <c r="F549" s="152"/>
      <c r="G549" s="152"/>
      <c r="H549" s="153"/>
      <c r="I549" s="154"/>
    </row>
    <row r="550" spans="1:9" ht="14.25" customHeight="1" x14ac:dyDescent="0.3">
      <c r="A550" s="110"/>
      <c r="C550" s="152"/>
      <c r="D550" s="70"/>
      <c r="E550" s="152"/>
      <c r="F550" s="152"/>
      <c r="G550" s="152"/>
      <c r="H550" s="153"/>
      <c r="I550" s="154"/>
    </row>
    <row r="551" spans="1:9" ht="14.25" customHeight="1" x14ac:dyDescent="0.3">
      <c r="A551" s="110"/>
      <c r="C551" s="152"/>
      <c r="D551" s="70"/>
      <c r="E551" s="152"/>
      <c r="F551" s="152"/>
      <c r="G551" s="152"/>
      <c r="H551" s="153"/>
      <c r="I551" s="154"/>
    </row>
    <row r="552" spans="1:9" ht="14.25" customHeight="1" x14ac:dyDescent="0.3">
      <c r="A552" s="110"/>
      <c r="C552" s="152"/>
      <c r="D552" s="70"/>
      <c r="E552" s="152"/>
      <c r="F552" s="152"/>
      <c r="G552" s="152"/>
      <c r="H552" s="153"/>
      <c r="I552" s="154"/>
    </row>
    <row r="553" spans="1:9" ht="14.25" customHeight="1" x14ac:dyDescent="0.3">
      <c r="A553" s="110"/>
      <c r="C553" s="152"/>
      <c r="D553" s="70"/>
      <c r="E553" s="152"/>
      <c r="F553" s="152"/>
      <c r="G553" s="152"/>
      <c r="H553" s="153"/>
      <c r="I553" s="154"/>
    </row>
    <row r="554" spans="1:9" ht="14.25" customHeight="1" x14ac:dyDescent="0.3">
      <c r="A554" s="110"/>
      <c r="C554" s="152"/>
      <c r="D554" s="70"/>
      <c r="E554" s="152"/>
      <c r="F554" s="152"/>
      <c r="G554" s="152"/>
      <c r="H554" s="153"/>
      <c r="I554" s="154"/>
    </row>
    <row r="555" spans="1:9" ht="14.25" customHeight="1" x14ac:dyDescent="0.3">
      <c r="A555" s="110"/>
      <c r="C555" s="152"/>
      <c r="D555" s="70"/>
      <c r="E555" s="152"/>
      <c r="F555" s="152"/>
      <c r="G555" s="152"/>
      <c r="H555" s="153"/>
      <c r="I555" s="154"/>
    </row>
    <row r="556" spans="1:9" ht="14.25" customHeight="1" x14ac:dyDescent="0.3">
      <c r="A556" s="110"/>
      <c r="C556" s="152"/>
      <c r="D556" s="70"/>
      <c r="E556" s="152"/>
      <c r="F556" s="152"/>
      <c r="G556" s="152"/>
      <c r="H556" s="153"/>
      <c r="I556" s="154"/>
    </row>
    <row r="557" spans="1:9" ht="14.25" customHeight="1" x14ac:dyDescent="0.3">
      <c r="A557" s="110"/>
      <c r="C557" s="152"/>
      <c r="D557" s="70"/>
      <c r="E557" s="152"/>
      <c r="F557" s="152"/>
      <c r="G557" s="152"/>
      <c r="H557" s="153"/>
      <c r="I557" s="154"/>
    </row>
    <row r="558" spans="1:9" ht="14.25" customHeight="1" x14ac:dyDescent="0.3">
      <c r="A558" s="110"/>
      <c r="C558" s="152"/>
      <c r="D558" s="70"/>
      <c r="E558" s="152"/>
      <c r="F558" s="152"/>
      <c r="G558" s="152"/>
      <c r="H558" s="153"/>
      <c r="I558" s="154"/>
    </row>
    <row r="559" spans="1:9" ht="14.25" customHeight="1" x14ac:dyDescent="0.3">
      <c r="A559" s="110"/>
      <c r="C559" s="152"/>
      <c r="D559" s="70"/>
      <c r="E559" s="152"/>
      <c r="F559" s="152"/>
      <c r="G559" s="152"/>
      <c r="H559" s="153"/>
      <c r="I559" s="154"/>
    </row>
    <row r="560" spans="1:9" ht="14.25" customHeight="1" x14ac:dyDescent="0.3">
      <c r="A560" s="110"/>
      <c r="C560" s="152"/>
      <c r="D560" s="70"/>
      <c r="E560" s="152"/>
      <c r="F560" s="152"/>
      <c r="G560" s="152"/>
      <c r="H560" s="153"/>
      <c r="I560" s="154"/>
    </row>
    <row r="561" spans="1:9" ht="14.25" customHeight="1" x14ac:dyDescent="0.3">
      <c r="A561" s="110"/>
      <c r="C561" s="152"/>
      <c r="D561" s="70"/>
      <c r="E561" s="152"/>
      <c r="F561" s="152"/>
      <c r="G561" s="152"/>
      <c r="H561" s="153"/>
      <c r="I561" s="154"/>
    </row>
    <row r="562" spans="1:9" ht="14.25" customHeight="1" x14ac:dyDescent="0.3">
      <c r="A562" s="110"/>
      <c r="C562" s="152"/>
      <c r="D562" s="70"/>
      <c r="E562" s="152"/>
      <c r="F562" s="152"/>
      <c r="G562" s="152"/>
      <c r="H562" s="153"/>
      <c r="I562" s="154"/>
    </row>
    <row r="563" spans="1:9" ht="14.25" customHeight="1" x14ac:dyDescent="0.3">
      <c r="A563" s="110"/>
      <c r="C563" s="152"/>
      <c r="D563" s="70"/>
      <c r="E563" s="152"/>
      <c r="F563" s="152"/>
      <c r="G563" s="152"/>
      <c r="H563" s="153"/>
      <c r="I563" s="154"/>
    </row>
    <row r="564" spans="1:9" ht="14.25" customHeight="1" x14ac:dyDescent="0.3">
      <c r="A564" s="110"/>
      <c r="C564" s="152"/>
      <c r="D564" s="70"/>
      <c r="E564" s="152"/>
      <c r="F564" s="152"/>
      <c r="G564" s="152"/>
      <c r="H564" s="153"/>
      <c r="I564" s="154"/>
    </row>
    <row r="565" spans="1:9" ht="14.25" customHeight="1" x14ac:dyDescent="0.3">
      <c r="A565" s="110"/>
      <c r="C565" s="152"/>
      <c r="D565" s="70"/>
      <c r="E565" s="152"/>
      <c r="F565" s="152"/>
      <c r="G565" s="152"/>
      <c r="H565" s="153"/>
      <c r="I565" s="154"/>
    </row>
    <row r="566" spans="1:9" ht="14.25" customHeight="1" x14ac:dyDescent="0.3">
      <c r="A566" s="110"/>
      <c r="C566" s="152"/>
      <c r="D566" s="70"/>
      <c r="E566" s="152"/>
      <c r="F566" s="152"/>
      <c r="G566" s="152"/>
      <c r="H566" s="153"/>
      <c r="I566" s="154"/>
    </row>
    <row r="567" spans="1:9" ht="14.25" customHeight="1" x14ac:dyDescent="0.3">
      <c r="A567" s="110"/>
      <c r="C567" s="152"/>
      <c r="D567" s="70"/>
      <c r="E567" s="152"/>
      <c r="F567" s="152"/>
      <c r="G567" s="152"/>
      <c r="H567" s="153"/>
      <c r="I567" s="154"/>
    </row>
    <row r="568" spans="1:9" ht="14.25" customHeight="1" x14ac:dyDescent="0.3">
      <c r="A568" s="110"/>
      <c r="C568" s="152"/>
      <c r="D568" s="70"/>
      <c r="E568" s="152"/>
      <c r="F568" s="152"/>
      <c r="G568" s="152"/>
      <c r="H568" s="153"/>
      <c r="I568" s="154"/>
    </row>
    <row r="569" spans="1:9" ht="14.25" customHeight="1" x14ac:dyDescent="0.3">
      <c r="A569" s="110"/>
      <c r="C569" s="152"/>
      <c r="D569" s="70"/>
      <c r="E569" s="152"/>
      <c r="F569" s="152"/>
      <c r="G569" s="152"/>
      <c r="H569" s="153"/>
      <c r="I569" s="154"/>
    </row>
    <row r="570" spans="1:9" ht="14.25" customHeight="1" x14ac:dyDescent="0.3">
      <c r="A570" s="110"/>
      <c r="C570" s="152"/>
      <c r="D570" s="70"/>
      <c r="E570" s="152"/>
      <c r="F570" s="152"/>
      <c r="G570" s="152"/>
      <c r="H570" s="153"/>
      <c r="I570" s="154"/>
    </row>
    <row r="571" spans="1:9" ht="14.25" customHeight="1" x14ac:dyDescent="0.3">
      <c r="A571" s="110"/>
      <c r="C571" s="152"/>
      <c r="D571" s="70"/>
      <c r="E571" s="152"/>
      <c r="F571" s="152"/>
      <c r="G571" s="152"/>
      <c r="H571" s="153"/>
      <c r="I571" s="154"/>
    </row>
    <row r="572" spans="1:9" ht="14.25" customHeight="1" x14ac:dyDescent="0.3">
      <c r="A572" s="110"/>
      <c r="C572" s="152"/>
      <c r="D572" s="70"/>
      <c r="E572" s="152"/>
      <c r="F572" s="152"/>
      <c r="G572" s="152"/>
      <c r="H572" s="153"/>
      <c r="I572" s="154"/>
    </row>
    <row r="573" spans="1:9" ht="14.25" customHeight="1" x14ac:dyDescent="0.3">
      <c r="A573" s="110"/>
      <c r="C573" s="152"/>
      <c r="D573" s="70"/>
      <c r="E573" s="152"/>
      <c r="F573" s="152"/>
      <c r="G573" s="152"/>
      <c r="H573" s="153"/>
      <c r="I573" s="154"/>
    </row>
    <row r="574" spans="1:9" ht="14.25" customHeight="1" x14ac:dyDescent="0.3">
      <c r="A574" s="110"/>
      <c r="C574" s="152"/>
      <c r="D574" s="70"/>
      <c r="E574" s="152"/>
      <c r="F574" s="152"/>
      <c r="G574" s="152"/>
      <c r="H574" s="153"/>
      <c r="I574" s="154"/>
    </row>
    <row r="575" spans="1:9" ht="14.25" customHeight="1" x14ac:dyDescent="0.3">
      <c r="A575" s="110"/>
      <c r="C575" s="152"/>
      <c r="D575" s="70"/>
      <c r="E575" s="152"/>
      <c r="F575" s="152"/>
      <c r="G575" s="152"/>
      <c r="H575" s="153"/>
      <c r="I575" s="154"/>
    </row>
    <row r="576" spans="1:9" ht="14.25" customHeight="1" x14ac:dyDescent="0.3">
      <c r="A576" s="110"/>
      <c r="C576" s="152"/>
      <c r="D576" s="70"/>
      <c r="E576" s="152"/>
      <c r="F576" s="152"/>
      <c r="G576" s="152"/>
      <c r="H576" s="153"/>
      <c r="I576" s="154"/>
    </row>
    <row r="577" spans="1:9" ht="14.25" customHeight="1" x14ac:dyDescent="0.3">
      <c r="A577" s="110"/>
      <c r="C577" s="152"/>
      <c r="D577" s="70"/>
      <c r="E577" s="152"/>
      <c r="F577" s="152"/>
      <c r="G577" s="152"/>
      <c r="H577" s="153"/>
      <c r="I577" s="154"/>
    </row>
    <row r="578" spans="1:9" ht="14.25" customHeight="1" x14ac:dyDescent="0.3">
      <c r="A578" s="110"/>
      <c r="C578" s="152"/>
      <c r="D578" s="70"/>
      <c r="E578" s="152"/>
      <c r="F578" s="152"/>
      <c r="G578" s="152"/>
      <c r="H578" s="153"/>
      <c r="I578" s="154"/>
    </row>
    <row r="579" spans="1:9" ht="14.25" customHeight="1" x14ac:dyDescent="0.3">
      <c r="A579" s="110"/>
      <c r="C579" s="152"/>
      <c r="D579" s="70"/>
      <c r="E579" s="152"/>
      <c r="F579" s="152"/>
      <c r="G579" s="152"/>
      <c r="H579" s="153"/>
      <c r="I579" s="154"/>
    </row>
    <row r="580" spans="1:9" ht="14.25" customHeight="1" x14ac:dyDescent="0.3">
      <c r="A580" s="110"/>
      <c r="C580" s="152"/>
      <c r="D580" s="70"/>
      <c r="E580" s="152"/>
      <c r="F580" s="152"/>
      <c r="G580" s="152"/>
      <c r="H580" s="153"/>
      <c r="I580" s="154"/>
    </row>
    <row r="581" spans="1:9" ht="14.25" customHeight="1" x14ac:dyDescent="0.3">
      <c r="A581" s="110"/>
      <c r="C581" s="152"/>
      <c r="D581" s="70"/>
      <c r="E581" s="152"/>
      <c r="F581" s="152"/>
      <c r="G581" s="152"/>
      <c r="H581" s="153"/>
      <c r="I581" s="154"/>
    </row>
    <row r="582" spans="1:9" ht="14.25" customHeight="1" x14ac:dyDescent="0.3">
      <c r="A582" s="110"/>
      <c r="C582" s="152"/>
      <c r="D582" s="70"/>
      <c r="E582" s="152"/>
      <c r="F582" s="152"/>
      <c r="G582" s="152"/>
      <c r="H582" s="153"/>
      <c r="I582" s="154"/>
    </row>
    <row r="583" spans="1:9" ht="14.25" customHeight="1" x14ac:dyDescent="0.3">
      <c r="A583" s="110"/>
      <c r="C583" s="152"/>
      <c r="D583" s="70"/>
      <c r="E583" s="152"/>
      <c r="F583" s="152"/>
      <c r="G583" s="152"/>
      <c r="H583" s="153"/>
      <c r="I583" s="154"/>
    </row>
    <row r="584" spans="1:9" ht="14.25" customHeight="1" x14ac:dyDescent="0.3">
      <c r="A584" s="110"/>
      <c r="C584" s="152"/>
      <c r="D584" s="70"/>
      <c r="E584" s="152"/>
      <c r="F584" s="152"/>
      <c r="G584" s="152"/>
      <c r="H584" s="153"/>
      <c r="I584" s="154"/>
    </row>
    <row r="585" spans="1:9" ht="14.25" customHeight="1" x14ac:dyDescent="0.3">
      <c r="A585" s="110"/>
      <c r="C585" s="152"/>
      <c r="D585" s="70"/>
      <c r="E585" s="152"/>
      <c r="F585" s="152"/>
      <c r="G585" s="152"/>
      <c r="H585" s="153"/>
      <c r="I585" s="154"/>
    </row>
    <row r="586" spans="1:9" ht="14.25" customHeight="1" x14ac:dyDescent="0.3">
      <c r="A586" s="110"/>
      <c r="C586" s="152"/>
      <c r="D586" s="70"/>
      <c r="E586" s="152"/>
      <c r="F586" s="152"/>
      <c r="G586" s="152"/>
      <c r="H586" s="153"/>
      <c r="I586" s="154"/>
    </row>
    <row r="587" spans="1:9" ht="14.25" customHeight="1" x14ac:dyDescent="0.3">
      <c r="A587" s="110"/>
      <c r="C587" s="152"/>
      <c r="D587" s="70"/>
      <c r="E587" s="152"/>
      <c r="F587" s="152"/>
      <c r="G587" s="152"/>
      <c r="H587" s="153"/>
      <c r="I587" s="154"/>
    </row>
    <row r="588" spans="1:9" ht="14.25" customHeight="1" x14ac:dyDescent="0.3">
      <c r="A588" s="110"/>
      <c r="C588" s="152"/>
      <c r="D588" s="70"/>
      <c r="E588" s="152"/>
      <c r="F588" s="152"/>
      <c r="G588" s="152"/>
      <c r="H588" s="153"/>
      <c r="I588" s="154"/>
    </row>
    <row r="589" spans="1:9" ht="14.25" customHeight="1" x14ac:dyDescent="0.3">
      <c r="A589" s="110"/>
      <c r="C589" s="152"/>
      <c r="D589" s="70"/>
      <c r="E589" s="152"/>
      <c r="F589" s="152"/>
      <c r="G589" s="152"/>
      <c r="H589" s="153"/>
      <c r="I589" s="154"/>
    </row>
    <row r="590" spans="1:9" ht="14.25" customHeight="1" x14ac:dyDescent="0.3">
      <c r="A590" s="110"/>
      <c r="C590" s="152"/>
      <c r="D590" s="70"/>
      <c r="E590" s="152"/>
      <c r="F590" s="152"/>
      <c r="G590" s="152"/>
      <c r="H590" s="153"/>
      <c r="I590" s="154"/>
    </row>
    <row r="591" spans="1:9" ht="14.25" customHeight="1" x14ac:dyDescent="0.3">
      <c r="A591" s="110"/>
      <c r="C591" s="152"/>
      <c r="D591" s="70"/>
      <c r="E591" s="152"/>
      <c r="F591" s="152"/>
      <c r="G591" s="152"/>
      <c r="H591" s="153"/>
      <c r="I591" s="154"/>
    </row>
    <row r="592" spans="1:9" ht="14.25" customHeight="1" x14ac:dyDescent="0.3">
      <c r="A592" s="110"/>
      <c r="C592" s="152"/>
      <c r="D592" s="70"/>
      <c r="E592" s="152"/>
      <c r="F592" s="152"/>
      <c r="G592" s="152"/>
      <c r="H592" s="153"/>
      <c r="I592" s="154"/>
    </row>
    <row r="593" spans="1:9" ht="14.25" customHeight="1" x14ac:dyDescent="0.3">
      <c r="A593" s="110"/>
      <c r="C593" s="152"/>
      <c r="D593" s="70"/>
      <c r="E593" s="152"/>
      <c r="F593" s="152"/>
      <c r="G593" s="152"/>
      <c r="H593" s="153"/>
      <c r="I593" s="154"/>
    </row>
    <row r="594" spans="1:9" ht="14.25" customHeight="1" x14ac:dyDescent="0.3">
      <c r="A594" s="110"/>
      <c r="C594" s="152"/>
      <c r="D594" s="70"/>
      <c r="E594" s="152"/>
      <c r="F594" s="152"/>
      <c r="G594" s="152"/>
      <c r="H594" s="153"/>
      <c r="I594" s="154"/>
    </row>
    <row r="595" spans="1:9" ht="14.25" customHeight="1" x14ac:dyDescent="0.3">
      <c r="A595" s="110"/>
      <c r="C595" s="152"/>
      <c r="D595" s="70"/>
      <c r="E595" s="152"/>
      <c r="F595" s="152"/>
      <c r="G595" s="152"/>
      <c r="H595" s="153"/>
      <c r="I595" s="154"/>
    </row>
    <row r="596" spans="1:9" ht="14.25" customHeight="1" x14ac:dyDescent="0.3">
      <c r="A596" s="110"/>
      <c r="C596" s="152"/>
      <c r="D596" s="70"/>
      <c r="E596" s="152"/>
      <c r="F596" s="152"/>
      <c r="G596" s="152"/>
      <c r="H596" s="153"/>
      <c r="I596" s="154"/>
    </row>
    <row r="597" spans="1:9" ht="14.25" customHeight="1" x14ac:dyDescent="0.3">
      <c r="A597" s="110"/>
      <c r="C597" s="152"/>
      <c r="D597" s="70"/>
      <c r="E597" s="152"/>
      <c r="F597" s="152"/>
      <c r="G597" s="152"/>
      <c r="H597" s="153"/>
      <c r="I597" s="154"/>
    </row>
    <row r="598" spans="1:9" ht="14.25" customHeight="1" x14ac:dyDescent="0.3">
      <c r="A598" s="110"/>
      <c r="C598" s="152"/>
      <c r="D598" s="70"/>
      <c r="E598" s="152"/>
      <c r="F598" s="152"/>
      <c r="G598" s="152"/>
      <c r="H598" s="153"/>
      <c r="I598" s="154"/>
    </row>
    <row r="599" spans="1:9" ht="14.25" customHeight="1" x14ac:dyDescent="0.3">
      <c r="A599" s="110"/>
      <c r="C599" s="152"/>
      <c r="D599" s="70"/>
      <c r="E599" s="152"/>
      <c r="F599" s="152"/>
      <c r="G599" s="152"/>
      <c r="H599" s="153"/>
      <c r="I599" s="154"/>
    </row>
    <row r="600" spans="1:9" ht="14.25" customHeight="1" x14ac:dyDescent="0.3">
      <c r="A600" s="110"/>
      <c r="C600" s="152"/>
      <c r="D600" s="70"/>
      <c r="E600" s="152"/>
      <c r="F600" s="152"/>
      <c r="G600" s="152"/>
      <c r="H600" s="153"/>
      <c r="I600" s="154"/>
    </row>
    <row r="601" spans="1:9" ht="14.25" customHeight="1" x14ac:dyDescent="0.3">
      <c r="A601" s="110"/>
      <c r="C601" s="152"/>
      <c r="D601" s="70"/>
      <c r="E601" s="152"/>
      <c r="F601" s="152"/>
      <c r="G601" s="152"/>
      <c r="H601" s="153"/>
      <c r="I601" s="154"/>
    </row>
    <row r="602" spans="1:9" ht="14.25" customHeight="1" x14ac:dyDescent="0.3">
      <c r="A602" s="110"/>
      <c r="C602" s="152"/>
      <c r="D602" s="70"/>
      <c r="E602" s="152"/>
      <c r="F602" s="152"/>
      <c r="G602" s="152"/>
      <c r="H602" s="153"/>
      <c r="I602" s="154"/>
    </row>
    <row r="603" spans="1:9" ht="14.25" customHeight="1" x14ac:dyDescent="0.3">
      <c r="A603" s="110"/>
      <c r="C603" s="152"/>
      <c r="D603" s="70"/>
      <c r="E603" s="152"/>
      <c r="F603" s="152"/>
      <c r="G603" s="152"/>
      <c r="H603" s="153"/>
      <c r="I603" s="154"/>
    </row>
    <row r="604" spans="1:9" ht="14.25" customHeight="1" x14ac:dyDescent="0.3">
      <c r="A604" s="110"/>
      <c r="C604" s="152"/>
      <c r="D604" s="70"/>
      <c r="E604" s="152"/>
      <c r="F604" s="152"/>
      <c r="G604" s="152"/>
      <c r="H604" s="153"/>
      <c r="I604" s="154"/>
    </row>
    <row r="605" spans="1:9" ht="14.25" customHeight="1" x14ac:dyDescent="0.3">
      <c r="A605" s="110"/>
      <c r="C605" s="152"/>
      <c r="D605" s="70"/>
      <c r="E605" s="152"/>
      <c r="F605" s="152"/>
      <c r="G605" s="152"/>
      <c r="H605" s="153"/>
      <c r="I605" s="154"/>
    </row>
    <row r="606" spans="1:9" ht="14.25" customHeight="1" x14ac:dyDescent="0.3">
      <c r="A606" s="110"/>
      <c r="C606" s="152"/>
      <c r="D606" s="70"/>
      <c r="E606" s="152"/>
      <c r="F606" s="152"/>
      <c r="G606" s="152"/>
      <c r="H606" s="153"/>
      <c r="I606" s="154"/>
    </row>
    <row r="607" spans="1:9" ht="14.25" customHeight="1" x14ac:dyDescent="0.3">
      <c r="A607" s="110"/>
      <c r="C607" s="152"/>
      <c r="D607" s="70"/>
      <c r="E607" s="152"/>
      <c r="F607" s="152"/>
      <c r="G607" s="152"/>
      <c r="H607" s="153"/>
      <c r="I607" s="154"/>
    </row>
    <row r="608" spans="1:9" ht="14.25" customHeight="1" x14ac:dyDescent="0.3">
      <c r="A608" s="110"/>
      <c r="C608" s="152"/>
      <c r="D608" s="70"/>
      <c r="E608" s="152"/>
      <c r="F608" s="152"/>
      <c r="G608" s="152"/>
      <c r="H608" s="153"/>
      <c r="I608" s="154"/>
    </row>
    <row r="609" spans="1:9" ht="14.25" customHeight="1" x14ac:dyDescent="0.3">
      <c r="A609" s="110"/>
      <c r="C609" s="152"/>
      <c r="D609" s="70"/>
      <c r="E609" s="152"/>
      <c r="F609" s="152"/>
      <c r="G609" s="152"/>
      <c r="H609" s="153"/>
      <c r="I609" s="154"/>
    </row>
    <row r="610" spans="1:9" ht="14.25" customHeight="1" x14ac:dyDescent="0.3">
      <c r="A610" s="110"/>
      <c r="C610" s="152"/>
      <c r="D610" s="70"/>
      <c r="E610" s="152"/>
      <c r="F610" s="152"/>
      <c r="G610" s="152"/>
      <c r="H610" s="153"/>
      <c r="I610" s="154"/>
    </row>
    <row r="611" spans="1:9" ht="14.25" customHeight="1" x14ac:dyDescent="0.3">
      <c r="A611" s="110"/>
      <c r="C611" s="152"/>
      <c r="D611" s="70"/>
      <c r="E611" s="152"/>
      <c r="F611" s="152"/>
      <c r="G611" s="152"/>
      <c r="H611" s="153"/>
      <c r="I611" s="154"/>
    </row>
    <row r="612" spans="1:9" ht="14.25" customHeight="1" x14ac:dyDescent="0.3">
      <c r="A612" s="110"/>
      <c r="C612" s="152"/>
      <c r="D612" s="70"/>
      <c r="E612" s="152"/>
      <c r="F612" s="152"/>
      <c r="G612" s="152"/>
      <c r="H612" s="153"/>
      <c r="I612" s="154"/>
    </row>
    <row r="613" spans="1:9" ht="14.25" customHeight="1" x14ac:dyDescent="0.3">
      <c r="A613" s="110"/>
      <c r="C613" s="152"/>
      <c r="D613" s="70"/>
      <c r="E613" s="152"/>
      <c r="F613" s="152"/>
      <c r="G613" s="152"/>
      <c r="H613" s="153"/>
      <c r="I613" s="154"/>
    </row>
    <row r="614" spans="1:9" ht="14.25" customHeight="1" x14ac:dyDescent="0.3">
      <c r="A614" s="110"/>
      <c r="C614" s="152"/>
      <c r="D614" s="70"/>
      <c r="E614" s="152"/>
      <c r="F614" s="152"/>
      <c r="G614" s="152"/>
      <c r="H614" s="153"/>
      <c r="I614" s="154"/>
    </row>
    <row r="615" spans="1:9" ht="14.25" customHeight="1" x14ac:dyDescent="0.3">
      <c r="A615" s="110"/>
      <c r="C615" s="152"/>
      <c r="D615" s="70"/>
      <c r="E615" s="152"/>
      <c r="F615" s="152"/>
      <c r="G615" s="152"/>
      <c r="H615" s="153"/>
      <c r="I615" s="154"/>
    </row>
    <row r="616" spans="1:9" ht="14.25" customHeight="1" x14ac:dyDescent="0.3">
      <c r="A616" s="110"/>
      <c r="C616" s="152"/>
      <c r="D616" s="70"/>
      <c r="E616" s="152"/>
      <c r="F616" s="152"/>
      <c r="G616" s="152"/>
      <c r="H616" s="153"/>
      <c r="I616" s="154"/>
    </row>
    <row r="617" spans="1:9" ht="14.25" customHeight="1" x14ac:dyDescent="0.3">
      <c r="A617" s="110"/>
      <c r="C617" s="152"/>
      <c r="D617" s="70"/>
      <c r="E617" s="152"/>
      <c r="F617" s="152"/>
      <c r="G617" s="152"/>
      <c r="H617" s="153"/>
      <c r="I617" s="154"/>
    </row>
    <row r="618" spans="1:9" ht="14.25" customHeight="1" x14ac:dyDescent="0.3">
      <c r="A618" s="110"/>
      <c r="C618" s="152"/>
      <c r="D618" s="70"/>
      <c r="E618" s="152"/>
      <c r="F618" s="152"/>
      <c r="G618" s="152"/>
      <c r="H618" s="153"/>
      <c r="I618" s="154"/>
    </row>
    <row r="619" spans="1:9" ht="14.25" customHeight="1" x14ac:dyDescent="0.3">
      <c r="A619" s="110"/>
      <c r="C619" s="152"/>
      <c r="D619" s="70"/>
      <c r="E619" s="152"/>
      <c r="F619" s="152"/>
      <c r="G619" s="152"/>
      <c r="H619" s="153"/>
      <c r="I619" s="154"/>
    </row>
    <row r="620" spans="1:9" ht="14.25" customHeight="1" x14ac:dyDescent="0.3">
      <c r="A620" s="110"/>
      <c r="C620" s="152"/>
      <c r="D620" s="70"/>
      <c r="E620" s="152"/>
      <c r="F620" s="152"/>
      <c r="G620" s="152"/>
      <c r="H620" s="153"/>
      <c r="I620" s="154"/>
    </row>
    <row r="621" spans="1:9" ht="14.25" customHeight="1" x14ac:dyDescent="0.3">
      <c r="A621" s="110"/>
      <c r="C621" s="152"/>
      <c r="D621" s="70"/>
      <c r="E621" s="152"/>
      <c r="F621" s="152"/>
      <c r="G621" s="152"/>
      <c r="H621" s="153"/>
      <c r="I621" s="154"/>
    </row>
    <row r="622" spans="1:9" ht="14.25" customHeight="1" x14ac:dyDescent="0.3">
      <c r="A622" s="110"/>
      <c r="C622" s="152"/>
      <c r="D622" s="70"/>
      <c r="E622" s="152"/>
      <c r="F622" s="152"/>
      <c r="G622" s="152"/>
      <c r="H622" s="153"/>
      <c r="I622" s="154"/>
    </row>
    <row r="623" spans="1:9" ht="14.25" customHeight="1" x14ac:dyDescent="0.3">
      <c r="A623" s="110"/>
      <c r="C623" s="152"/>
      <c r="D623" s="70"/>
      <c r="E623" s="152"/>
      <c r="F623" s="152"/>
      <c r="G623" s="152"/>
      <c r="H623" s="153"/>
      <c r="I623" s="154"/>
    </row>
    <row r="624" spans="1:9" ht="14.25" customHeight="1" x14ac:dyDescent="0.3">
      <c r="A624" s="110"/>
      <c r="C624" s="152"/>
      <c r="D624" s="70"/>
      <c r="E624" s="152"/>
      <c r="F624" s="152"/>
      <c r="G624" s="152"/>
      <c r="H624" s="153"/>
      <c r="I624" s="154"/>
    </row>
    <row r="625" spans="1:9" ht="14.25" customHeight="1" x14ac:dyDescent="0.3">
      <c r="A625" s="110"/>
      <c r="C625" s="152"/>
      <c r="D625" s="70"/>
      <c r="E625" s="152"/>
      <c r="F625" s="152"/>
      <c r="G625" s="152"/>
      <c r="H625" s="153"/>
      <c r="I625" s="154"/>
    </row>
    <row r="626" spans="1:9" ht="14.25" customHeight="1" x14ac:dyDescent="0.3">
      <c r="A626" s="110"/>
      <c r="C626" s="152"/>
      <c r="D626" s="70"/>
      <c r="E626" s="152"/>
      <c r="F626" s="152"/>
      <c r="G626" s="152"/>
      <c r="H626" s="153"/>
      <c r="I626" s="154"/>
    </row>
    <row r="627" spans="1:9" ht="14.25" customHeight="1" x14ac:dyDescent="0.3">
      <c r="A627" s="110"/>
      <c r="C627" s="152"/>
      <c r="D627" s="70"/>
      <c r="E627" s="152"/>
      <c r="F627" s="152"/>
      <c r="G627" s="152"/>
      <c r="H627" s="153"/>
      <c r="I627" s="154"/>
    </row>
    <row r="628" spans="1:9" ht="14.25" customHeight="1" x14ac:dyDescent="0.3">
      <c r="A628" s="110"/>
      <c r="C628" s="152"/>
      <c r="D628" s="70"/>
      <c r="E628" s="152"/>
      <c r="F628" s="152"/>
      <c r="G628" s="152"/>
      <c r="H628" s="153"/>
      <c r="I628" s="154"/>
    </row>
    <row r="629" spans="1:9" ht="14.25" customHeight="1" x14ac:dyDescent="0.3">
      <c r="A629" s="110"/>
      <c r="C629" s="152"/>
      <c r="D629" s="70"/>
      <c r="E629" s="152"/>
      <c r="F629" s="152"/>
      <c r="G629" s="152"/>
      <c r="H629" s="153"/>
      <c r="I629" s="154"/>
    </row>
    <row r="630" spans="1:9" ht="14.25" customHeight="1" x14ac:dyDescent="0.3">
      <c r="A630" s="110"/>
      <c r="C630" s="152"/>
      <c r="D630" s="70"/>
      <c r="E630" s="152"/>
      <c r="F630" s="152"/>
      <c r="G630" s="152"/>
      <c r="H630" s="153"/>
      <c r="I630" s="154"/>
    </row>
    <row r="631" spans="1:9" ht="14.25" customHeight="1" x14ac:dyDescent="0.3">
      <c r="A631" s="110"/>
      <c r="C631" s="152"/>
      <c r="D631" s="70"/>
      <c r="E631" s="152"/>
      <c r="F631" s="152"/>
      <c r="G631" s="152"/>
      <c r="H631" s="153"/>
      <c r="I631" s="154"/>
    </row>
    <row r="632" spans="1:9" ht="14.25" customHeight="1" x14ac:dyDescent="0.3">
      <c r="A632" s="110"/>
      <c r="C632" s="152"/>
      <c r="D632" s="70"/>
      <c r="E632" s="152"/>
      <c r="F632" s="152"/>
      <c r="G632" s="152"/>
      <c r="H632" s="153"/>
      <c r="I632" s="154"/>
    </row>
    <row r="633" spans="1:9" ht="14.25" customHeight="1" x14ac:dyDescent="0.3">
      <c r="A633" s="110"/>
      <c r="C633" s="152"/>
      <c r="D633" s="70"/>
      <c r="E633" s="152"/>
      <c r="F633" s="152"/>
      <c r="G633" s="152"/>
      <c r="H633" s="153"/>
      <c r="I633" s="154"/>
    </row>
    <row r="634" spans="1:9" ht="14.25" customHeight="1" x14ac:dyDescent="0.3">
      <c r="A634" s="110"/>
      <c r="C634" s="152"/>
      <c r="D634" s="70"/>
      <c r="E634" s="152"/>
      <c r="F634" s="152"/>
      <c r="G634" s="152"/>
      <c r="H634" s="153"/>
      <c r="I634" s="154"/>
    </row>
    <row r="635" spans="1:9" ht="14.25" customHeight="1" x14ac:dyDescent="0.3">
      <c r="A635" s="110"/>
      <c r="C635" s="152"/>
      <c r="D635" s="70"/>
      <c r="E635" s="152"/>
      <c r="F635" s="152"/>
      <c r="G635" s="152"/>
      <c r="H635" s="153"/>
      <c r="I635" s="154"/>
    </row>
    <row r="636" spans="1:9" ht="14.25" customHeight="1" x14ac:dyDescent="0.3">
      <c r="A636" s="110"/>
      <c r="C636" s="152"/>
      <c r="D636" s="70"/>
      <c r="E636" s="152"/>
      <c r="F636" s="152"/>
      <c r="G636" s="152"/>
      <c r="H636" s="153"/>
      <c r="I636" s="154"/>
    </row>
    <row r="637" spans="1:9" ht="14.25" customHeight="1" x14ac:dyDescent="0.3">
      <c r="A637" s="110"/>
      <c r="C637" s="152"/>
      <c r="D637" s="70"/>
      <c r="E637" s="152"/>
      <c r="F637" s="152"/>
      <c r="G637" s="152"/>
      <c r="H637" s="153"/>
      <c r="I637" s="154"/>
    </row>
    <row r="638" spans="1:9" ht="14.25" customHeight="1" x14ac:dyDescent="0.3">
      <c r="A638" s="110"/>
      <c r="C638" s="152"/>
      <c r="D638" s="70"/>
      <c r="E638" s="152"/>
      <c r="F638" s="152"/>
      <c r="G638" s="152"/>
      <c r="H638" s="153"/>
      <c r="I638" s="154"/>
    </row>
    <row r="639" spans="1:9" ht="14.25" customHeight="1" x14ac:dyDescent="0.3">
      <c r="A639" s="110"/>
      <c r="C639" s="152"/>
      <c r="D639" s="70"/>
      <c r="E639" s="152"/>
      <c r="F639" s="152"/>
      <c r="G639" s="152"/>
      <c r="H639" s="153"/>
      <c r="I639" s="154"/>
    </row>
    <row r="640" spans="1:9" ht="14.25" customHeight="1" x14ac:dyDescent="0.3">
      <c r="A640" s="110"/>
      <c r="C640" s="152"/>
      <c r="D640" s="70"/>
      <c r="E640" s="152"/>
      <c r="F640" s="152"/>
      <c r="G640" s="152"/>
      <c r="H640" s="153"/>
      <c r="I640" s="154"/>
    </row>
    <row r="641" spans="1:9" ht="14.25" customHeight="1" x14ac:dyDescent="0.3">
      <c r="A641" s="110"/>
      <c r="C641" s="152"/>
      <c r="D641" s="70"/>
      <c r="E641" s="152"/>
      <c r="F641" s="152"/>
      <c r="G641" s="152"/>
      <c r="H641" s="153"/>
      <c r="I641" s="154"/>
    </row>
    <row r="642" spans="1:9" ht="14.25" customHeight="1" x14ac:dyDescent="0.3">
      <c r="A642" s="110"/>
      <c r="C642" s="152"/>
      <c r="D642" s="70"/>
      <c r="E642" s="152"/>
      <c r="F642" s="152"/>
      <c r="G642" s="152"/>
      <c r="H642" s="153"/>
      <c r="I642" s="154"/>
    </row>
    <row r="643" spans="1:9" ht="14.25" customHeight="1" x14ac:dyDescent="0.3">
      <c r="A643" s="110"/>
      <c r="C643" s="152"/>
      <c r="D643" s="70"/>
      <c r="E643" s="152"/>
      <c r="F643" s="152"/>
      <c r="G643" s="152"/>
      <c r="H643" s="153"/>
      <c r="I643" s="154"/>
    </row>
    <row r="644" spans="1:9" ht="14.25" customHeight="1" x14ac:dyDescent="0.3">
      <c r="A644" s="110"/>
      <c r="C644" s="152"/>
      <c r="D644" s="70"/>
      <c r="E644" s="152"/>
      <c r="F644" s="152"/>
      <c r="G644" s="152"/>
      <c r="H644" s="153"/>
      <c r="I644" s="154"/>
    </row>
    <row r="645" spans="1:9" ht="14.25" customHeight="1" x14ac:dyDescent="0.3">
      <c r="A645" s="110"/>
      <c r="C645" s="152"/>
      <c r="D645" s="70"/>
      <c r="E645" s="152"/>
      <c r="F645" s="152"/>
      <c r="G645" s="152"/>
      <c r="H645" s="153"/>
      <c r="I645" s="154"/>
    </row>
    <row r="646" spans="1:9" ht="14.25" customHeight="1" x14ac:dyDescent="0.3">
      <c r="A646" s="110"/>
      <c r="C646" s="152"/>
      <c r="D646" s="70"/>
      <c r="E646" s="152"/>
      <c r="F646" s="152"/>
      <c r="G646" s="152"/>
      <c r="H646" s="153"/>
      <c r="I646" s="154"/>
    </row>
    <row r="647" spans="1:9" ht="14.25" customHeight="1" x14ac:dyDescent="0.3">
      <c r="A647" s="110"/>
      <c r="C647" s="152"/>
      <c r="D647" s="70"/>
      <c r="E647" s="152"/>
      <c r="F647" s="152"/>
      <c r="G647" s="152"/>
      <c r="H647" s="153"/>
      <c r="I647" s="154"/>
    </row>
    <row r="648" spans="1:9" ht="14.25" customHeight="1" x14ac:dyDescent="0.3">
      <c r="A648" s="110"/>
      <c r="C648" s="152"/>
      <c r="D648" s="70"/>
      <c r="E648" s="152"/>
      <c r="F648" s="152"/>
      <c r="G648" s="152"/>
      <c r="H648" s="153"/>
      <c r="I648" s="154"/>
    </row>
    <row r="649" spans="1:9" ht="14.25" customHeight="1" x14ac:dyDescent="0.3">
      <c r="A649" s="110"/>
      <c r="C649" s="152"/>
      <c r="D649" s="70"/>
      <c r="E649" s="152"/>
      <c r="F649" s="152"/>
      <c r="G649" s="152"/>
      <c r="H649" s="153"/>
      <c r="I649" s="154"/>
    </row>
    <row r="650" spans="1:9" ht="14.25" customHeight="1" x14ac:dyDescent="0.3">
      <c r="A650" s="110"/>
      <c r="C650" s="152"/>
      <c r="D650" s="70"/>
      <c r="E650" s="152"/>
      <c r="F650" s="152"/>
      <c r="G650" s="152"/>
      <c r="H650" s="153"/>
      <c r="I650" s="154"/>
    </row>
    <row r="651" spans="1:9" ht="14.25" customHeight="1" x14ac:dyDescent="0.3">
      <c r="A651" s="110"/>
      <c r="C651" s="152"/>
      <c r="D651" s="70"/>
      <c r="E651" s="152"/>
      <c r="F651" s="152"/>
      <c r="G651" s="152"/>
      <c r="H651" s="153"/>
      <c r="I651" s="154"/>
    </row>
    <row r="652" spans="1:9" ht="14.25" customHeight="1" x14ac:dyDescent="0.3">
      <c r="A652" s="110"/>
      <c r="C652" s="152"/>
      <c r="D652" s="70"/>
      <c r="E652" s="152"/>
      <c r="F652" s="152"/>
      <c r="G652" s="152"/>
      <c r="H652" s="153"/>
      <c r="I652" s="154"/>
    </row>
    <row r="653" spans="1:9" ht="14.25" customHeight="1" x14ac:dyDescent="0.3">
      <c r="A653" s="110"/>
      <c r="C653" s="152"/>
      <c r="D653" s="70"/>
      <c r="E653" s="152"/>
      <c r="F653" s="152"/>
      <c r="G653" s="152"/>
      <c r="H653" s="153"/>
      <c r="I653" s="154"/>
    </row>
    <row r="654" spans="1:9" ht="14.25" customHeight="1" x14ac:dyDescent="0.3">
      <c r="A654" s="110"/>
      <c r="C654" s="152"/>
      <c r="D654" s="70"/>
      <c r="E654" s="152"/>
      <c r="F654" s="152"/>
      <c r="G654" s="152"/>
      <c r="H654" s="153"/>
      <c r="I654" s="154"/>
    </row>
    <row r="655" spans="1:9" ht="14.25" customHeight="1" x14ac:dyDescent="0.3">
      <c r="A655" s="110"/>
      <c r="C655" s="152"/>
      <c r="D655" s="70"/>
      <c r="E655" s="152"/>
      <c r="F655" s="152"/>
      <c r="G655" s="152"/>
      <c r="H655" s="153"/>
      <c r="I655" s="154"/>
    </row>
    <row r="656" spans="1:9" ht="14.25" customHeight="1" x14ac:dyDescent="0.3">
      <c r="A656" s="110"/>
      <c r="C656" s="152"/>
      <c r="D656" s="70"/>
      <c r="E656" s="152"/>
      <c r="F656" s="152"/>
      <c r="G656" s="152"/>
      <c r="H656" s="153"/>
      <c r="I656" s="154"/>
    </row>
    <row r="657" spans="1:9" ht="14.25" customHeight="1" x14ac:dyDescent="0.3">
      <c r="A657" s="110"/>
      <c r="C657" s="152"/>
      <c r="D657" s="70"/>
      <c r="E657" s="152"/>
      <c r="F657" s="152"/>
      <c r="G657" s="152"/>
      <c r="H657" s="153"/>
      <c r="I657" s="154"/>
    </row>
    <row r="658" spans="1:9" ht="14.25" customHeight="1" x14ac:dyDescent="0.3">
      <c r="A658" s="110"/>
      <c r="C658" s="152"/>
      <c r="D658" s="70"/>
      <c r="E658" s="152"/>
      <c r="F658" s="152"/>
      <c r="G658" s="152"/>
      <c r="H658" s="153"/>
      <c r="I658" s="154"/>
    </row>
    <row r="659" spans="1:9" ht="14.25" customHeight="1" x14ac:dyDescent="0.3">
      <c r="A659" s="110"/>
      <c r="C659" s="152"/>
      <c r="D659" s="70"/>
      <c r="E659" s="152"/>
      <c r="F659" s="152"/>
      <c r="G659" s="152"/>
      <c r="H659" s="153"/>
      <c r="I659" s="154"/>
    </row>
    <row r="660" spans="1:9" ht="14.25" customHeight="1" x14ac:dyDescent="0.3">
      <c r="A660" s="110"/>
      <c r="C660" s="152"/>
      <c r="D660" s="70"/>
      <c r="E660" s="152"/>
      <c r="F660" s="152"/>
      <c r="G660" s="152"/>
      <c r="H660" s="153"/>
      <c r="I660" s="154"/>
    </row>
    <row r="661" spans="1:9" ht="14.25" customHeight="1" x14ac:dyDescent="0.3">
      <c r="A661" s="110"/>
      <c r="C661" s="152"/>
      <c r="D661" s="70"/>
      <c r="E661" s="152"/>
      <c r="F661" s="152"/>
      <c r="G661" s="152"/>
      <c r="H661" s="153"/>
      <c r="I661" s="154"/>
    </row>
    <row r="662" spans="1:9" ht="14.25" customHeight="1" x14ac:dyDescent="0.3">
      <c r="A662" s="110"/>
      <c r="C662" s="152"/>
      <c r="D662" s="70"/>
      <c r="E662" s="152"/>
      <c r="F662" s="152"/>
      <c r="G662" s="152"/>
      <c r="H662" s="153"/>
      <c r="I662" s="154"/>
    </row>
    <row r="663" spans="1:9" ht="14.25" customHeight="1" x14ac:dyDescent="0.3">
      <c r="A663" s="110"/>
      <c r="C663" s="152"/>
      <c r="D663" s="70"/>
      <c r="E663" s="152"/>
      <c r="F663" s="152"/>
      <c r="G663" s="152"/>
      <c r="H663" s="153"/>
      <c r="I663" s="154"/>
    </row>
    <row r="664" spans="1:9" ht="14.25" customHeight="1" x14ac:dyDescent="0.3">
      <c r="A664" s="110"/>
      <c r="C664" s="152"/>
      <c r="D664" s="70"/>
      <c r="E664" s="152"/>
      <c r="F664" s="152"/>
      <c r="G664" s="152"/>
      <c r="H664" s="153"/>
      <c r="I664" s="154"/>
    </row>
    <row r="665" spans="1:9" ht="14.25" customHeight="1" x14ac:dyDescent="0.3">
      <c r="A665" s="110"/>
      <c r="C665" s="152"/>
      <c r="D665" s="70"/>
      <c r="E665" s="152"/>
      <c r="F665" s="152"/>
      <c r="G665" s="152"/>
      <c r="H665" s="153"/>
      <c r="I665" s="154"/>
    </row>
    <row r="666" spans="1:9" ht="14.25" customHeight="1" x14ac:dyDescent="0.3">
      <c r="A666" s="110"/>
      <c r="C666" s="152"/>
      <c r="D666" s="70"/>
      <c r="E666" s="152"/>
      <c r="F666" s="152"/>
      <c r="G666" s="152"/>
      <c r="H666" s="153"/>
      <c r="I666" s="154"/>
    </row>
    <row r="667" spans="1:9" ht="14.25" customHeight="1" x14ac:dyDescent="0.3">
      <c r="A667" s="110"/>
      <c r="C667" s="152"/>
      <c r="D667" s="70"/>
      <c r="E667" s="152"/>
      <c r="F667" s="152"/>
      <c r="G667" s="152"/>
      <c r="H667" s="153"/>
      <c r="I667" s="154"/>
    </row>
    <row r="668" spans="1:9" ht="14.25" customHeight="1" x14ac:dyDescent="0.3">
      <c r="A668" s="110"/>
      <c r="C668" s="152"/>
      <c r="D668" s="70"/>
      <c r="E668" s="152"/>
      <c r="F668" s="152"/>
      <c r="G668" s="152"/>
      <c r="H668" s="153"/>
      <c r="I668" s="154"/>
    </row>
    <row r="669" spans="1:9" ht="14.25" customHeight="1" x14ac:dyDescent="0.3">
      <c r="A669" s="110"/>
      <c r="C669" s="152"/>
      <c r="D669" s="70"/>
      <c r="E669" s="152"/>
      <c r="F669" s="152"/>
      <c r="G669" s="152"/>
      <c r="H669" s="153"/>
      <c r="I669" s="154"/>
    </row>
    <row r="670" spans="1:9" ht="14.25" customHeight="1" x14ac:dyDescent="0.3">
      <c r="A670" s="110"/>
      <c r="C670" s="152"/>
      <c r="D670" s="70"/>
      <c r="E670" s="152"/>
      <c r="F670" s="152"/>
      <c r="G670" s="152"/>
      <c r="H670" s="153"/>
      <c r="I670" s="154"/>
    </row>
    <row r="671" spans="1:9" ht="14.25" customHeight="1" x14ac:dyDescent="0.3">
      <c r="A671" s="110"/>
      <c r="C671" s="152"/>
      <c r="D671" s="70"/>
      <c r="E671" s="152"/>
      <c r="F671" s="152"/>
      <c r="G671" s="152"/>
      <c r="H671" s="153"/>
      <c r="I671" s="154"/>
    </row>
    <row r="672" spans="1:9" ht="14.25" customHeight="1" x14ac:dyDescent="0.3">
      <c r="A672" s="110"/>
      <c r="C672" s="152"/>
      <c r="D672" s="70"/>
      <c r="E672" s="152"/>
      <c r="F672" s="152"/>
      <c r="G672" s="152"/>
      <c r="H672" s="153"/>
      <c r="I672" s="154"/>
    </row>
    <row r="673" spans="1:9" ht="14.25" customHeight="1" x14ac:dyDescent="0.3">
      <c r="A673" s="110"/>
      <c r="C673" s="152"/>
      <c r="D673" s="70"/>
      <c r="E673" s="152"/>
      <c r="F673" s="152"/>
      <c r="G673" s="152"/>
      <c r="H673" s="153"/>
      <c r="I673" s="154"/>
    </row>
    <row r="674" spans="1:9" ht="14.25" customHeight="1" x14ac:dyDescent="0.3">
      <c r="A674" s="110"/>
      <c r="C674" s="152"/>
      <c r="D674" s="70"/>
      <c r="E674" s="152"/>
      <c r="F674" s="152"/>
      <c r="G674" s="152"/>
      <c r="H674" s="153"/>
      <c r="I674" s="154"/>
    </row>
    <row r="675" spans="1:9" ht="14.25" customHeight="1" x14ac:dyDescent="0.3">
      <c r="A675" s="110"/>
      <c r="C675" s="152"/>
      <c r="D675" s="70"/>
      <c r="E675" s="152"/>
      <c r="F675" s="152"/>
      <c r="G675" s="152"/>
      <c r="H675" s="153"/>
      <c r="I675" s="154"/>
    </row>
    <row r="676" spans="1:9" ht="14.25" customHeight="1" x14ac:dyDescent="0.3">
      <c r="A676" s="110"/>
      <c r="C676" s="152"/>
      <c r="D676" s="70"/>
      <c r="E676" s="152"/>
      <c r="F676" s="152"/>
      <c r="G676" s="152"/>
      <c r="H676" s="153"/>
      <c r="I676" s="154"/>
    </row>
    <row r="677" spans="1:9" ht="14.25" customHeight="1" x14ac:dyDescent="0.3">
      <c r="A677" s="110"/>
      <c r="C677" s="152"/>
      <c r="D677" s="70"/>
      <c r="E677" s="152"/>
      <c r="F677" s="152"/>
      <c r="G677" s="152"/>
      <c r="H677" s="153"/>
      <c r="I677" s="154"/>
    </row>
    <row r="678" spans="1:9" ht="14.25" customHeight="1" x14ac:dyDescent="0.3">
      <c r="A678" s="110"/>
      <c r="C678" s="152"/>
      <c r="D678" s="70"/>
      <c r="E678" s="152"/>
      <c r="F678" s="152"/>
      <c r="G678" s="152"/>
      <c r="H678" s="153"/>
      <c r="I678" s="154"/>
    </row>
    <row r="679" spans="1:9" ht="14.25" customHeight="1" x14ac:dyDescent="0.3">
      <c r="A679" s="110"/>
      <c r="C679" s="152"/>
      <c r="D679" s="70"/>
      <c r="E679" s="152"/>
      <c r="F679" s="152"/>
      <c r="G679" s="152"/>
      <c r="H679" s="153"/>
      <c r="I679" s="154"/>
    </row>
    <row r="680" spans="1:9" ht="14.25" customHeight="1" x14ac:dyDescent="0.3">
      <c r="A680" s="110"/>
      <c r="C680" s="152"/>
      <c r="D680" s="70"/>
      <c r="E680" s="152"/>
      <c r="F680" s="152"/>
      <c r="G680" s="152"/>
      <c r="H680" s="153"/>
      <c r="I680" s="154"/>
    </row>
    <row r="681" spans="1:9" ht="14.25" customHeight="1" x14ac:dyDescent="0.3">
      <c r="A681" s="110"/>
      <c r="C681" s="152"/>
      <c r="D681" s="70"/>
      <c r="E681" s="152"/>
      <c r="F681" s="152"/>
      <c r="G681" s="152"/>
      <c r="H681" s="153"/>
      <c r="I681" s="154"/>
    </row>
    <row r="682" spans="1:9" ht="14.25" customHeight="1" x14ac:dyDescent="0.3">
      <c r="A682" s="110"/>
      <c r="C682" s="152"/>
      <c r="D682" s="70"/>
      <c r="E682" s="152"/>
      <c r="F682" s="152"/>
      <c r="G682" s="152"/>
      <c r="H682" s="153"/>
      <c r="I682" s="154"/>
    </row>
    <row r="683" spans="1:9" ht="14.25" customHeight="1" x14ac:dyDescent="0.3">
      <c r="A683" s="110"/>
      <c r="C683" s="152"/>
      <c r="D683" s="70"/>
      <c r="E683" s="152"/>
      <c r="F683" s="152"/>
      <c r="G683" s="152"/>
      <c r="H683" s="153"/>
      <c r="I683" s="154"/>
    </row>
    <row r="684" spans="1:9" ht="14.25" customHeight="1" x14ac:dyDescent="0.3">
      <c r="A684" s="110"/>
      <c r="C684" s="152"/>
      <c r="D684" s="70"/>
      <c r="E684" s="152"/>
      <c r="F684" s="152"/>
      <c r="G684" s="152"/>
      <c r="H684" s="153"/>
      <c r="I684" s="154"/>
    </row>
    <row r="685" spans="1:9" ht="14.25" customHeight="1" x14ac:dyDescent="0.3">
      <c r="A685" s="110"/>
      <c r="C685" s="152"/>
      <c r="D685" s="70"/>
      <c r="E685" s="152"/>
      <c r="F685" s="152"/>
      <c r="G685" s="152"/>
      <c r="H685" s="153"/>
      <c r="I685" s="154"/>
    </row>
    <row r="686" spans="1:9" ht="14.25" customHeight="1" x14ac:dyDescent="0.3">
      <c r="A686" s="110"/>
      <c r="C686" s="152"/>
      <c r="D686" s="70"/>
      <c r="E686" s="152"/>
      <c r="F686" s="152"/>
      <c r="G686" s="152"/>
      <c r="H686" s="153"/>
      <c r="I686" s="154"/>
    </row>
    <row r="687" spans="1:9" ht="14.25" customHeight="1" x14ac:dyDescent="0.3">
      <c r="A687" s="110"/>
      <c r="C687" s="152"/>
      <c r="D687" s="70"/>
      <c r="E687" s="152"/>
      <c r="F687" s="152"/>
      <c r="G687" s="152"/>
      <c r="H687" s="153"/>
      <c r="I687" s="154"/>
    </row>
    <row r="688" spans="1:9" ht="14.25" customHeight="1" x14ac:dyDescent="0.3">
      <c r="A688" s="110"/>
      <c r="C688" s="152"/>
      <c r="D688" s="70"/>
      <c r="E688" s="152"/>
      <c r="F688" s="152"/>
      <c r="G688" s="152"/>
      <c r="H688" s="153"/>
      <c r="I688" s="154"/>
    </row>
    <row r="689" spans="1:9" ht="14.25" customHeight="1" x14ac:dyDescent="0.3">
      <c r="A689" s="110"/>
      <c r="C689" s="152"/>
      <c r="D689" s="70"/>
      <c r="E689" s="152"/>
      <c r="F689" s="152"/>
      <c r="G689" s="152"/>
      <c r="H689" s="153"/>
      <c r="I689" s="154"/>
    </row>
    <row r="690" spans="1:9" ht="14.25" customHeight="1" x14ac:dyDescent="0.3">
      <c r="A690" s="110"/>
      <c r="C690" s="152"/>
      <c r="D690" s="70"/>
      <c r="E690" s="152"/>
      <c r="F690" s="152"/>
      <c r="G690" s="152"/>
      <c r="H690" s="153"/>
      <c r="I690" s="154"/>
    </row>
    <row r="691" spans="1:9" ht="14.25" customHeight="1" x14ac:dyDescent="0.3">
      <c r="A691" s="110"/>
      <c r="C691" s="152"/>
      <c r="D691" s="70"/>
      <c r="E691" s="152"/>
      <c r="F691" s="152"/>
      <c r="G691" s="152"/>
      <c r="H691" s="153"/>
      <c r="I691" s="154"/>
    </row>
    <row r="692" spans="1:9" ht="14.25" customHeight="1" x14ac:dyDescent="0.3">
      <c r="A692" s="110"/>
      <c r="C692" s="152"/>
      <c r="D692" s="70"/>
      <c r="E692" s="152"/>
      <c r="F692" s="152"/>
      <c r="G692" s="152"/>
      <c r="H692" s="153"/>
      <c r="I692" s="154"/>
    </row>
    <row r="693" spans="1:9" ht="14.25" customHeight="1" x14ac:dyDescent="0.3">
      <c r="A693" s="110"/>
      <c r="C693" s="152"/>
      <c r="D693" s="70"/>
      <c r="E693" s="152"/>
      <c r="F693" s="152"/>
      <c r="G693" s="152"/>
      <c r="H693" s="153"/>
      <c r="I693" s="154"/>
    </row>
    <row r="694" spans="1:9" ht="14.25" customHeight="1" x14ac:dyDescent="0.3">
      <c r="A694" s="110"/>
      <c r="C694" s="152"/>
      <c r="D694" s="70"/>
      <c r="E694" s="152"/>
      <c r="F694" s="152"/>
      <c r="G694" s="152"/>
      <c r="H694" s="153"/>
      <c r="I694" s="154"/>
    </row>
    <row r="695" spans="1:9" ht="14.25" customHeight="1" x14ac:dyDescent="0.3">
      <c r="A695" s="110"/>
      <c r="C695" s="152"/>
      <c r="D695" s="70"/>
      <c r="E695" s="152"/>
      <c r="F695" s="152"/>
      <c r="G695" s="152"/>
      <c r="H695" s="153"/>
      <c r="I695" s="154"/>
    </row>
    <row r="696" spans="1:9" ht="14.25" customHeight="1" x14ac:dyDescent="0.3">
      <c r="A696" s="110"/>
      <c r="C696" s="152"/>
      <c r="D696" s="70"/>
      <c r="E696" s="152"/>
      <c r="F696" s="152"/>
      <c r="G696" s="152"/>
      <c r="H696" s="153"/>
      <c r="I696" s="154"/>
    </row>
    <row r="697" spans="1:9" ht="14.25" customHeight="1" x14ac:dyDescent="0.3">
      <c r="A697" s="110"/>
      <c r="C697" s="152"/>
      <c r="D697" s="70"/>
      <c r="E697" s="152"/>
      <c r="F697" s="152"/>
      <c r="G697" s="152"/>
      <c r="H697" s="153"/>
      <c r="I697" s="154"/>
    </row>
    <row r="698" spans="1:9" ht="14.25" customHeight="1" x14ac:dyDescent="0.3">
      <c r="A698" s="110"/>
      <c r="C698" s="152"/>
      <c r="D698" s="70"/>
      <c r="E698" s="152"/>
      <c r="F698" s="152"/>
      <c r="G698" s="152"/>
      <c r="H698" s="153"/>
      <c r="I698" s="154"/>
    </row>
    <row r="699" spans="1:9" ht="14.25" customHeight="1" x14ac:dyDescent="0.3">
      <c r="A699" s="110"/>
      <c r="C699" s="152"/>
      <c r="D699" s="70"/>
      <c r="E699" s="152"/>
      <c r="F699" s="152"/>
      <c r="G699" s="152"/>
      <c r="H699" s="153"/>
      <c r="I699" s="154"/>
    </row>
    <row r="700" spans="1:9" ht="14.25" customHeight="1" x14ac:dyDescent="0.3">
      <c r="A700" s="110"/>
      <c r="C700" s="152"/>
      <c r="D700" s="70"/>
      <c r="E700" s="152"/>
      <c r="F700" s="152"/>
      <c r="G700" s="152"/>
      <c r="H700" s="153"/>
      <c r="I700" s="154"/>
    </row>
    <row r="701" spans="1:9" ht="14.25" customHeight="1" x14ac:dyDescent="0.3">
      <c r="A701" s="110"/>
      <c r="C701" s="152"/>
      <c r="D701" s="70"/>
      <c r="E701" s="152"/>
      <c r="F701" s="152"/>
      <c r="G701" s="152"/>
      <c r="H701" s="153"/>
      <c r="I701" s="154"/>
    </row>
    <row r="702" spans="1:9" ht="14.25" customHeight="1" x14ac:dyDescent="0.3">
      <c r="A702" s="110"/>
      <c r="C702" s="152"/>
      <c r="D702" s="70"/>
      <c r="E702" s="152"/>
      <c r="F702" s="152"/>
      <c r="G702" s="152"/>
      <c r="H702" s="153"/>
      <c r="I702" s="154"/>
    </row>
    <row r="703" spans="1:9" ht="14.25" customHeight="1" x14ac:dyDescent="0.3">
      <c r="A703" s="110"/>
      <c r="C703" s="152"/>
      <c r="D703" s="70"/>
      <c r="E703" s="152"/>
      <c r="F703" s="152"/>
      <c r="G703" s="152"/>
      <c r="H703" s="153"/>
      <c r="I703" s="154"/>
    </row>
    <row r="704" spans="1:9" ht="14.25" customHeight="1" x14ac:dyDescent="0.3">
      <c r="A704" s="110"/>
      <c r="C704" s="152"/>
      <c r="D704" s="70"/>
      <c r="E704" s="152"/>
      <c r="F704" s="152"/>
      <c r="G704" s="152"/>
      <c r="H704" s="153"/>
      <c r="I704" s="154"/>
    </row>
    <row r="705" spans="1:9" ht="14.25" customHeight="1" x14ac:dyDescent="0.3">
      <c r="A705" s="110"/>
      <c r="C705" s="152"/>
      <c r="D705" s="70"/>
      <c r="E705" s="152"/>
      <c r="F705" s="152"/>
      <c r="G705" s="152"/>
      <c r="H705" s="153"/>
      <c r="I705" s="154"/>
    </row>
    <row r="706" spans="1:9" ht="14.25" customHeight="1" x14ac:dyDescent="0.3">
      <c r="A706" s="110"/>
      <c r="C706" s="152"/>
      <c r="D706" s="70"/>
      <c r="E706" s="152"/>
      <c r="F706" s="152"/>
      <c r="G706" s="152"/>
      <c r="H706" s="153"/>
      <c r="I706" s="154"/>
    </row>
    <row r="707" spans="1:9" ht="14.25" customHeight="1" x14ac:dyDescent="0.3">
      <c r="A707" s="110"/>
      <c r="C707" s="152"/>
      <c r="D707" s="70"/>
      <c r="E707" s="152"/>
      <c r="F707" s="152"/>
      <c r="G707" s="152"/>
      <c r="H707" s="153"/>
      <c r="I707" s="154"/>
    </row>
    <row r="708" spans="1:9" ht="14.25" customHeight="1" x14ac:dyDescent="0.3">
      <c r="A708" s="110"/>
      <c r="C708" s="152"/>
      <c r="D708" s="70"/>
      <c r="E708" s="152"/>
      <c r="F708" s="152"/>
      <c r="G708" s="152"/>
      <c r="H708" s="153"/>
      <c r="I708" s="154"/>
    </row>
    <row r="709" spans="1:9" ht="14.25" customHeight="1" x14ac:dyDescent="0.3">
      <c r="A709" s="110"/>
      <c r="C709" s="152"/>
      <c r="D709" s="70"/>
      <c r="E709" s="152"/>
      <c r="F709" s="152"/>
      <c r="G709" s="152"/>
      <c r="H709" s="153"/>
      <c r="I709" s="154"/>
    </row>
    <row r="710" spans="1:9" ht="14.25" customHeight="1" x14ac:dyDescent="0.3">
      <c r="A710" s="110"/>
      <c r="C710" s="152"/>
      <c r="D710" s="70"/>
      <c r="E710" s="152"/>
      <c r="F710" s="152"/>
      <c r="G710" s="152"/>
      <c r="H710" s="153"/>
      <c r="I710" s="154"/>
    </row>
    <row r="711" spans="1:9" ht="14.25" customHeight="1" x14ac:dyDescent="0.3">
      <c r="A711" s="110"/>
      <c r="C711" s="152"/>
      <c r="D711" s="70"/>
      <c r="E711" s="152"/>
      <c r="F711" s="152"/>
      <c r="G711" s="152"/>
      <c r="H711" s="153"/>
      <c r="I711" s="154"/>
    </row>
    <row r="712" spans="1:9" ht="14.25" customHeight="1" x14ac:dyDescent="0.3">
      <c r="A712" s="110"/>
      <c r="C712" s="152"/>
      <c r="D712" s="70"/>
      <c r="E712" s="152"/>
      <c r="F712" s="152"/>
      <c r="G712" s="152"/>
      <c r="H712" s="153"/>
      <c r="I712" s="154"/>
    </row>
    <row r="713" spans="1:9" ht="14.25" customHeight="1" x14ac:dyDescent="0.3">
      <c r="A713" s="110"/>
      <c r="C713" s="152"/>
      <c r="D713" s="70"/>
      <c r="E713" s="152"/>
      <c r="F713" s="152"/>
      <c r="G713" s="152"/>
      <c r="H713" s="153"/>
      <c r="I713" s="154"/>
    </row>
    <row r="714" spans="1:9" ht="14.25" customHeight="1" x14ac:dyDescent="0.3">
      <c r="A714" s="110"/>
      <c r="C714" s="152"/>
      <c r="D714" s="70"/>
      <c r="E714" s="152"/>
      <c r="F714" s="152"/>
      <c r="G714" s="152"/>
      <c r="H714" s="153"/>
      <c r="I714" s="154"/>
    </row>
    <row r="715" spans="1:9" ht="14.25" customHeight="1" x14ac:dyDescent="0.3">
      <c r="A715" s="110"/>
      <c r="C715" s="152"/>
      <c r="D715" s="70"/>
      <c r="E715" s="152"/>
      <c r="F715" s="152"/>
      <c r="G715" s="152"/>
      <c r="H715" s="153"/>
      <c r="I715" s="154"/>
    </row>
    <row r="716" spans="1:9" ht="14.25" customHeight="1" x14ac:dyDescent="0.3">
      <c r="A716" s="110"/>
      <c r="C716" s="152"/>
      <c r="D716" s="70"/>
      <c r="E716" s="152"/>
      <c r="F716" s="152"/>
      <c r="G716" s="152"/>
      <c r="H716" s="153"/>
      <c r="I716" s="154"/>
    </row>
    <row r="717" spans="1:9" ht="14.25" customHeight="1" x14ac:dyDescent="0.3">
      <c r="A717" s="110"/>
      <c r="C717" s="152"/>
      <c r="D717" s="70"/>
      <c r="E717" s="152"/>
      <c r="F717" s="152"/>
      <c r="G717" s="152"/>
      <c r="H717" s="153"/>
      <c r="I717" s="154"/>
    </row>
    <row r="718" spans="1:9" ht="14.25" customHeight="1" x14ac:dyDescent="0.3">
      <c r="A718" s="110"/>
      <c r="C718" s="152"/>
      <c r="D718" s="70"/>
      <c r="E718" s="152"/>
      <c r="F718" s="152"/>
      <c r="G718" s="152"/>
      <c r="H718" s="153"/>
      <c r="I718" s="154"/>
    </row>
    <row r="719" spans="1:9" ht="14.25" customHeight="1" x14ac:dyDescent="0.3">
      <c r="A719" s="110"/>
      <c r="C719" s="152"/>
      <c r="D719" s="70"/>
      <c r="E719" s="152"/>
      <c r="F719" s="152"/>
      <c r="G719" s="152"/>
      <c r="H719" s="153"/>
      <c r="I719" s="154"/>
    </row>
    <row r="720" spans="1:9" ht="14.25" customHeight="1" x14ac:dyDescent="0.3">
      <c r="A720" s="110"/>
      <c r="C720" s="152"/>
      <c r="D720" s="70"/>
      <c r="E720" s="152"/>
      <c r="F720" s="152"/>
      <c r="G720" s="152"/>
      <c r="H720" s="153"/>
      <c r="I720" s="154"/>
    </row>
    <row r="721" spans="1:9" ht="14.25" customHeight="1" x14ac:dyDescent="0.3">
      <c r="A721" s="110"/>
      <c r="C721" s="152"/>
      <c r="D721" s="70"/>
      <c r="E721" s="152"/>
      <c r="F721" s="152"/>
      <c r="G721" s="152"/>
      <c r="H721" s="153"/>
      <c r="I721" s="154"/>
    </row>
    <row r="722" spans="1:9" ht="14.25" customHeight="1" x14ac:dyDescent="0.3">
      <c r="A722" s="110"/>
      <c r="C722" s="152"/>
      <c r="D722" s="70"/>
      <c r="E722" s="152"/>
      <c r="F722" s="152"/>
      <c r="G722" s="152"/>
      <c r="H722" s="153"/>
      <c r="I722" s="154"/>
    </row>
    <row r="723" spans="1:9" ht="14.25" customHeight="1" x14ac:dyDescent="0.3">
      <c r="A723" s="110"/>
      <c r="C723" s="152"/>
      <c r="D723" s="70"/>
      <c r="E723" s="152"/>
      <c r="F723" s="152"/>
      <c r="G723" s="152"/>
      <c r="H723" s="153"/>
      <c r="I723" s="154"/>
    </row>
    <row r="724" spans="1:9" ht="14.25" customHeight="1" x14ac:dyDescent="0.3">
      <c r="A724" s="110"/>
      <c r="C724" s="152"/>
      <c r="D724" s="70"/>
      <c r="E724" s="152"/>
      <c r="F724" s="152"/>
      <c r="G724" s="152"/>
      <c r="H724" s="153"/>
      <c r="I724" s="154"/>
    </row>
    <row r="725" spans="1:9" ht="14.25" customHeight="1" x14ac:dyDescent="0.3">
      <c r="A725" s="110"/>
      <c r="C725" s="152"/>
      <c r="D725" s="70"/>
      <c r="E725" s="152"/>
      <c r="F725" s="152"/>
      <c r="G725" s="152"/>
      <c r="H725" s="153"/>
      <c r="I725" s="154"/>
    </row>
    <row r="726" spans="1:9" ht="14.25" customHeight="1" x14ac:dyDescent="0.3">
      <c r="A726" s="110"/>
      <c r="C726" s="152"/>
      <c r="D726" s="70"/>
      <c r="E726" s="152"/>
      <c r="F726" s="152"/>
      <c r="G726" s="152"/>
      <c r="H726" s="153"/>
      <c r="I726" s="154"/>
    </row>
    <row r="727" spans="1:9" ht="14.25" customHeight="1" x14ac:dyDescent="0.3">
      <c r="A727" s="110"/>
      <c r="C727" s="152"/>
      <c r="D727" s="70"/>
      <c r="E727" s="152"/>
      <c r="F727" s="152"/>
      <c r="G727" s="152"/>
      <c r="H727" s="153"/>
      <c r="I727" s="154"/>
    </row>
    <row r="728" spans="1:9" ht="14.25" customHeight="1" x14ac:dyDescent="0.3">
      <c r="A728" s="110"/>
      <c r="C728" s="152"/>
      <c r="D728" s="70"/>
      <c r="E728" s="152"/>
      <c r="F728" s="152"/>
      <c r="G728" s="152"/>
      <c r="H728" s="153"/>
      <c r="I728" s="154"/>
    </row>
    <row r="729" spans="1:9" ht="14.25" customHeight="1" x14ac:dyDescent="0.3">
      <c r="A729" s="110"/>
      <c r="C729" s="152"/>
      <c r="D729" s="70"/>
      <c r="E729" s="152"/>
      <c r="F729" s="152"/>
      <c r="G729" s="152"/>
      <c r="H729" s="153"/>
      <c r="I729" s="154"/>
    </row>
    <row r="730" spans="1:9" ht="14.25" customHeight="1" x14ac:dyDescent="0.3">
      <c r="A730" s="110"/>
      <c r="C730" s="152"/>
      <c r="D730" s="70"/>
      <c r="E730" s="152"/>
      <c r="F730" s="152"/>
      <c r="G730" s="152"/>
      <c r="H730" s="153"/>
      <c r="I730" s="154"/>
    </row>
    <row r="731" spans="1:9" ht="14.25" customHeight="1" x14ac:dyDescent="0.3">
      <c r="A731" s="110"/>
      <c r="C731" s="152"/>
      <c r="D731" s="70"/>
      <c r="E731" s="152"/>
      <c r="F731" s="152"/>
      <c r="G731" s="152"/>
      <c r="H731" s="153"/>
      <c r="I731" s="154"/>
    </row>
    <row r="732" spans="1:9" ht="14.25" customHeight="1" x14ac:dyDescent="0.3">
      <c r="A732" s="110"/>
      <c r="C732" s="152"/>
      <c r="D732" s="70"/>
      <c r="E732" s="152"/>
      <c r="F732" s="152"/>
      <c r="G732" s="152"/>
      <c r="H732" s="153"/>
      <c r="I732" s="154"/>
    </row>
    <row r="733" spans="1:9" ht="14.25" customHeight="1" x14ac:dyDescent="0.3">
      <c r="A733" s="110"/>
      <c r="C733" s="152"/>
      <c r="D733" s="70"/>
      <c r="E733" s="152"/>
      <c r="F733" s="152"/>
      <c r="G733" s="152"/>
      <c r="H733" s="153"/>
      <c r="I733" s="154"/>
    </row>
    <row r="734" spans="1:9" ht="14.25" customHeight="1" x14ac:dyDescent="0.3">
      <c r="A734" s="110"/>
      <c r="C734" s="152"/>
      <c r="D734" s="70"/>
      <c r="E734" s="152"/>
      <c r="F734" s="152"/>
      <c r="G734" s="152"/>
      <c r="H734" s="153"/>
      <c r="I734" s="154"/>
    </row>
    <row r="735" spans="1:9" ht="14.25" customHeight="1" x14ac:dyDescent="0.3">
      <c r="A735" s="110"/>
      <c r="C735" s="152"/>
      <c r="D735" s="70"/>
      <c r="E735" s="152"/>
      <c r="F735" s="152"/>
      <c r="G735" s="152"/>
      <c r="H735" s="153"/>
      <c r="I735" s="154"/>
    </row>
    <row r="736" spans="1:9" ht="14.25" customHeight="1" x14ac:dyDescent="0.3">
      <c r="A736" s="110"/>
      <c r="C736" s="152"/>
      <c r="D736" s="70"/>
      <c r="E736" s="152"/>
      <c r="F736" s="152"/>
      <c r="G736" s="152"/>
      <c r="H736" s="153"/>
      <c r="I736" s="154"/>
    </row>
    <row r="737" spans="1:9" ht="14.25" customHeight="1" x14ac:dyDescent="0.3">
      <c r="A737" s="110"/>
      <c r="C737" s="152"/>
      <c r="D737" s="70"/>
      <c r="E737" s="152"/>
      <c r="F737" s="152"/>
      <c r="G737" s="152"/>
      <c r="H737" s="153"/>
      <c r="I737" s="154"/>
    </row>
    <row r="738" spans="1:9" ht="14.25" customHeight="1" x14ac:dyDescent="0.3">
      <c r="A738" s="110"/>
      <c r="C738" s="152"/>
      <c r="D738" s="70"/>
      <c r="E738" s="152"/>
      <c r="F738" s="152"/>
      <c r="G738" s="152"/>
      <c r="H738" s="153"/>
      <c r="I738" s="154"/>
    </row>
    <row r="739" spans="1:9" ht="14.25" customHeight="1" x14ac:dyDescent="0.3">
      <c r="A739" s="110"/>
      <c r="C739" s="152"/>
      <c r="D739" s="70"/>
      <c r="E739" s="152"/>
      <c r="F739" s="152"/>
      <c r="G739" s="152"/>
      <c r="H739" s="153"/>
      <c r="I739" s="154"/>
    </row>
    <row r="740" spans="1:9" ht="14.25" customHeight="1" x14ac:dyDescent="0.3">
      <c r="A740" s="110"/>
      <c r="C740" s="152"/>
      <c r="D740" s="70"/>
      <c r="E740" s="152"/>
      <c r="F740" s="152"/>
      <c r="G740" s="152"/>
      <c r="H740" s="153"/>
      <c r="I740" s="154"/>
    </row>
    <row r="741" spans="1:9" ht="14.25" customHeight="1" x14ac:dyDescent="0.3">
      <c r="A741" s="110"/>
      <c r="C741" s="152"/>
      <c r="D741" s="70"/>
      <c r="E741" s="152"/>
      <c r="F741" s="152"/>
      <c r="G741" s="152"/>
      <c r="H741" s="153"/>
      <c r="I741" s="154"/>
    </row>
    <row r="742" spans="1:9" ht="14.25" customHeight="1" x14ac:dyDescent="0.3">
      <c r="A742" s="110"/>
      <c r="C742" s="152"/>
      <c r="D742" s="70"/>
      <c r="E742" s="152"/>
      <c r="F742" s="152"/>
      <c r="G742" s="152"/>
      <c r="H742" s="153"/>
      <c r="I742" s="154"/>
    </row>
    <row r="743" spans="1:9" ht="14.25" customHeight="1" x14ac:dyDescent="0.3">
      <c r="A743" s="110"/>
      <c r="C743" s="152"/>
      <c r="D743" s="70"/>
      <c r="E743" s="152"/>
      <c r="F743" s="152"/>
      <c r="G743" s="152"/>
      <c r="H743" s="153"/>
      <c r="I743" s="154"/>
    </row>
    <row r="744" spans="1:9" ht="14.25" customHeight="1" x14ac:dyDescent="0.3">
      <c r="A744" s="110"/>
      <c r="C744" s="152"/>
      <c r="D744" s="70"/>
      <c r="E744" s="152"/>
      <c r="F744" s="152"/>
      <c r="G744" s="152"/>
      <c r="H744" s="153"/>
      <c r="I744" s="154"/>
    </row>
    <row r="745" spans="1:9" ht="14.25" customHeight="1" x14ac:dyDescent="0.3">
      <c r="A745" s="110"/>
      <c r="C745" s="152"/>
      <c r="D745" s="70"/>
      <c r="E745" s="152"/>
      <c r="F745" s="152"/>
      <c r="G745" s="152"/>
      <c r="H745" s="153"/>
      <c r="I745" s="154"/>
    </row>
    <row r="746" spans="1:9" ht="14.25" customHeight="1" x14ac:dyDescent="0.3">
      <c r="A746" s="110"/>
      <c r="C746" s="152"/>
      <c r="D746" s="70"/>
      <c r="E746" s="152"/>
      <c r="F746" s="152"/>
      <c r="G746" s="152"/>
      <c r="H746" s="153"/>
      <c r="I746" s="154"/>
    </row>
    <row r="747" spans="1:9" ht="14.25" customHeight="1" x14ac:dyDescent="0.3">
      <c r="A747" s="110"/>
      <c r="C747" s="152"/>
      <c r="D747" s="70"/>
      <c r="E747" s="152"/>
      <c r="F747" s="152"/>
      <c r="G747" s="152"/>
      <c r="H747" s="153"/>
      <c r="I747" s="154"/>
    </row>
    <row r="748" spans="1:9" ht="14.25" customHeight="1" x14ac:dyDescent="0.3">
      <c r="A748" s="110"/>
      <c r="C748" s="152"/>
      <c r="D748" s="70"/>
      <c r="E748" s="152"/>
      <c r="F748" s="152"/>
      <c r="G748" s="152"/>
      <c r="H748" s="153"/>
      <c r="I748" s="154"/>
    </row>
    <row r="749" spans="1:9" ht="14.25" customHeight="1" x14ac:dyDescent="0.3">
      <c r="A749" s="110"/>
      <c r="C749" s="152"/>
      <c r="D749" s="70"/>
      <c r="E749" s="152"/>
      <c r="F749" s="152"/>
      <c r="G749" s="152"/>
      <c r="H749" s="153"/>
      <c r="I749" s="154"/>
    </row>
    <row r="750" spans="1:9" ht="14.25" customHeight="1" x14ac:dyDescent="0.3">
      <c r="A750" s="110"/>
      <c r="C750" s="152"/>
      <c r="D750" s="70"/>
      <c r="E750" s="152"/>
      <c r="F750" s="152"/>
      <c r="G750" s="152"/>
      <c r="H750" s="153"/>
      <c r="I750" s="154"/>
    </row>
    <row r="751" spans="1:9" ht="14.25" customHeight="1" x14ac:dyDescent="0.3">
      <c r="A751" s="110"/>
      <c r="C751" s="152"/>
      <c r="D751" s="70"/>
      <c r="E751" s="152"/>
      <c r="F751" s="152"/>
      <c r="G751" s="152"/>
      <c r="H751" s="153"/>
      <c r="I751" s="154"/>
    </row>
    <row r="752" spans="1:9" ht="14.25" customHeight="1" x14ac:dyDescent="0.3">
      <c r="A752" s="110"/>
      <c r="C752" s="152"/>
      <c r="D752" s="70"/>
      <c r="E752" s="152"/>
      <c r="F752" s="152"/>
      <c r="G752" s="152"/>
      <c r="H752" s="153"/>
      <c r="I752" s="154"/>
    </row>
    <row r="753" spans="1:9" ht="14.25" customHeight="1" x14ac:dyDescent="0.3">
      <c r="A753" s="110"/>
      <c r="C753" s="152"/>
      <c r="D753" s="70"/>
      <c r="E753" s="152"/>
      <c r="F753" s="152"/>
      <c r="G753" s="152"/>
      <c r="H753" s="153"/>
      <c r="I753" s="154"/>
    </row>
    <row r="754" spans="1:9" ht="14.25" customHeight="1" x14ac:dyDescent="0.3">
      <c r="A754" s="110"/>
      <c r="C754" s="152"/>
      <c r="D754" s="70"/>
      <c r="E754" s="152"/>
      <c r="F754" s="152"/>
      <c r="G754" s="152"/>
      <c r="H754" s="153"/>
      <c r="I754" s="154"/>
    </row>
    <row r="755" spans="1:9" ht="14.25" customHeight="1" x14ac:dyDescent="0.3">
      <c r="A755" s="110"/>
      <c r="C755" s="152"/>
      <c r="D755" s="70"/>
      <c r="E755" s="152"/>
      <c r="F755" s="152"/>
      <c r="G755" s="152"/>
      <c r="H755" s="153"/>
      <c r="I755" s="154"/>
    </row>
    <row r="756" spans="1:9" ht="14.25" customHeight="1" x14ac:dyDescent="0.3">
      <c r="A756" s="110"/>
      <c r="C756" s="152"/>
      <c r="D756" s="70"/>
      <c r="E756" s="152"/>
      <c r="F756" s="152"/>
      <c r="G756" s="152"/>
      <c r="H756" s="153"/>
      <c r="I756" s="154"/>
    </row>
    <row r="757" spans="1:9" ht="14.25" customHeight="1" x14ac:dyDescent="0.3">
      <c r="A757" s="110"/>
      <c r="C757" s="152"/>
      <c r="D757" s="70"/>
      <c r="E757" s="152"/>
      <c r="F757" s="152"/>
      <c r="G757" s="152"/>
      <c r="H757" s="153"/>
      <c r="I757" s="154"/>
    </row>
    <row r="758" spans="1:9" ht="14.25" customHeight="1" x14ac:dyDescent="0.3">
      <c r="A758" s="110"/>
      <c r="C758" s="152"/>
      <c r="D758" s="70"/>
      <c r="E758" s="152"/>
      <c r="F758" s="152"/>
      <c r="G758" s="152"/>
      <c r="H758" s="153"/>
      <c r="I758" s="154"/>
    </row>
    <row r="759" spans="1:9" ht="14.25" customHeight="1" x14ac:dyDescent="0.3">
      <c r="A759" s="110"/>
      <c r="C759" s="152"/>
      <c r="D759" s="70"/>
      <c r="E759" s="152"/>
      <c r="F759" s="152"/>
      <c r="G759" s="152"/>
      <c r="H759" s="153"/>
      <c r="I759" s="154"/>
    </row>
    <row r="760" spans="1:9" ht="14.25" customHeight="1" x14ac:dyDescent="0.3">
      <c r="A760" s="110"/>
      <c r="C760" s="152"/>
      <c r="D760" s="70"/>
      <c r="E760" s="152"/>
      <c r="F760" s="152"/>
      <c r="G760" s="152"/>
      <c r="H760" s="153"/>
      <c r="I760" s="154"/>
    </row>
    <row r="761" spans="1:9" ht="14.25" customHeight="1" x14ac:dyDescent="0.3">
      <c r="A761" s="110"/>
      <c r="C761" s="152"/>
      <c r="D761" s="70"/>
      <c r="E761" s="152"/>
      <c r="F761" s="152"/>
      <c r="G761" s="152"/>
      <c r="H761" s="153"/>
      <c r="I761" s="154"/>
    </row>
    <row r="762" spans="1:9" ht="14.25" customHeight="1" x14ac:dyDescent="0.3">
      <c r="A762" s="110"/>
      <c r="C762" s="152"/>
      <c r="D762" s="70"/>
      <c r="E762" s="152"/>
      <c r="F762" s="152"/>
      <c r="G762" s="152"/>
      <c r="H762" s="153"/>
      <c r="I762" s="154"/>
    </row>
    <row r="763" spans="1:9" ht="14.25" customHeight="1" x14ac:dyDescent="0.3">
      <c r="A763" s="110"/>
      <c r="C763" s="152"/>
      <c r="D763" s="70"/>
      <c r="E763" s="152"/>
      <c r="F763" s="152"/>
      <c r="G763" s="152"/>
      <c r="H763" s="153"/>
      <c r="I763" s="154"/>
    </row>
    <row r="764" spans="1:9" ht="14.25" customHeight="1" x14ac:dyDescent="0.3">
      <c r="A764" s="110"/>
      <c r="C764" s="152"/>
      <c r="D764" s="70"/>
      <c r="E764" s="152"/>
      <c r="F764" s="152"/>
      <c r="G764" s="152"/>
      <c r="H764" s="153"/>
      <c r="I764" s="154"/>
    </row>
    <row r="765" spans="1:9" ht="14.25" customHeight="1" x14ac:dyDescent="0.3">
      <c r="A765" s="110"/>
      <c r="C765" s="152"/>
      <c r="D765" s="70"/>
      <c r="E765" s="152"/>
      <c r="F765" s="152"/>
      <c r="G765" s="152"/>
      <c r="H765" s="153"/>
      <c r="I765" s="154"/>
    </row>
    <row r="766" spans="1:9" ht="14.25" customHeight="1" x14ac:dyDescent="0.3">
      <c r="A766" s="110"/>
      <c r="C766" s="152"/>
      <c r="D766" s="70"/>
      <c r="E766" s="152"/>
      <c r="F766" s="152"/>
      <c r="G766" s="152"/>
      <c r="H766" s="153"/>
      <c r="I766" s="154"/>
    </row>
    <row r="767" spans="1:9" ht="14.25" customHeight="1" x14ac:dyDescent="0.3">
      <c r="A767" s="110"/>
      <c r="C767" s="152"/>
      <c r="D767" s="70"/>
      <c r="E767" s="152"/>
      <c r="F767" s="152"/>
      <c r="G767" s="152"/>
      <c r="H767" s="153"/>
      <c r="I767" s="154"/>
    </row>
    <row r="768" spans="1:9" ht="14.25" customHeight="1" x14ac:dyDescent="0.3">
      <c r="A768" s="110"/>
      <c r="C768" s="152"/>
      <c r="D768" s="70"/>
      <c r="E768" s="152"/>
      <c r="F768" s="152"/>
      <c r="G768" s="152"/>
      <c r="H768" s="153"/>
      <c r="I768" s="154"/>
    </row>
    <row r="769" spans="1:9" ht="14.25" customHeight="1" x14ac:dyDescent="0.3">
      <c r="A769" s="110"/>
      <c r="C769" s="152"/>
      <c r="D769" s="70"/>
      <c r="E769" s="152"/>
      <c r="F769" s="152"/>
      <c r="G769" s="152"/>
      <c r="H769" s="153"/>
      <c r="I769" s="154"/>
    </row>
    <row r="770" spans="1:9" ht="14.25" customHeight="1" x14ac:dyDescent="0.3">
      <c r="A770" s="110"/>
      <c r="C770" s="152"/>
      <c r="D770" s="70"/>
      <c r="E770" s="152"/>
      <c r="F770" s="152"/>
      <c r="G770" s="152"/>
      <c r="H770" s="153"/>
      <c r="I770" s="154"/>
    </row>
    <row r="771" spans="1:9" ht="14.25" customHeight="1" x14ac:dyDescent="0.3">
      <c r="A771" s="110"/>
      <c r="C771" s="152"/>
      <c r="D771" s="70"/>
      <c r="E771" s="152"/>
      <c r="F771" s="152"/>
      <c r="G771" s="152"/>
      <c r="H771" s="153"/>
      <c r="I771" s="154"/>
    </row>
    <row r="772" spans="1:9" ht="14.25" customHeight="1" x14ac:dyDescent="0.3">
      <c r="A772" s="110"/>
      <c r="C772" s="152"/>
      <c r="D772" s="70"/>
      <c r="E772" s="152"/>
      <c r="F772" s="152"/>
      <c r="G772" s="152"/>
      <c r="H772" s="153"/>
      <c r="I772" s="154"/>
    </row>
    <row r="773" spans="1:9" ht="14.25" customHeight="1" x14ac:dyDescent="0.3">
      <c r="A773" s="110"/>
      <c r="C773" s="152"/>
      <c r="D773" s="70"/>
      <c r="E773" s="152"/>
      <c r="F773" s="152"/>
      <c r="G773" s="152"/>
      <c r="H773" s="153"/>
      <c r="I773" s="154"/>
    </row>
    <row r="774" spans="1:9" ht="14.25" customHeight="1" x14ac:dyDescent="0.3">
      <c r="A774" s="110"/>
      <c r="C774" s="152"/>
      <c r="D774" s="70"/>
      <c r="E774" s="152"/>
      <c r="F774" s="152"/>
      <c r="G774" s="152"/>
      <c r="H774" s="153"/>
      <c r="I774" s="154"/>
    </row>
    <row r="775" spans="1:9" ht="14.25" customHeight="1" x14ac:dyDescent="0.3">
      <c r="A775" s="110"/>
      <c r="C775" s="152"/>
      <c r="D775" s="70"/>
      <c r="E775" s="152"/>
      <c r="F775" s="152"/>
      <c r="G775" s="152"/>
      <c r="H775" s="153"/>
      <c r="I775" s="154"/>
    </row>
    <row r="776" spans="1:9" ht="14.25" customHeight="1" x14ac:dyDescent="0.3">
      <c r="A776" s="110"/>
      <c r="C776" s="152"/>
      <c r="D776" s="70"/>
      <c r="E776" s="152"/>
      <c r="F776" s="152"/>
      <c r="G776" s="152"/>
      <c r="H776" s="153"/>
      <c r="I776" s="154"/>
    </row>
    <row r="777" spans="1:9" ht="14.25" customHeight="1" x14ac:dyDescent="0.3">
      <c r="A777" s="110"/>
      <c r="C777" s="152"/>
      <c r="D777" s="70"/>
      <c r="E777" s="152"/>
      <c r="F777" s="152"/>
      <c r="G777" s="152"/>
      <c r="H777" s="153"/>
      <c r="I777" s="154"/>
    </row>
    <row r="778" spans="1:9" ht="14.25" customHeight="1" x14ac:dyDescent="0.3">
      <c r="A778" s="110"/>
      <c r="C778" s="152"/>
      <c r="D778" s="70"/>
      <c r="E778" s="152"/>
      <c r="F778" s="152"/>
      <c r="G778" s="152"/>
      <c r="H778" s="153"/>
      <c r="I778" s="154"/>
    </row>
    <row r="779" spans="1:9" ht="14.25" customHeight="1" x14ac:dyDescent="0.3">
      <c r="A779" s="110"/>
      <c r="C779" s="152"/>
      <c r="D779" s="70"/>
      <c r="E779" s="152"/>
      <c r="F779" s="152"/>
      <c r="G779" s="152"/>
      <c r="H779" s="153"/>
      <c r="I779" s="154"/>
    </row>
    <row r="780" spans="1:9" ht="14.25" customHeight="1" x14ac:dyDescent="0.3">
      <c r="A780" s="110"/>
      <c r="C780" s="152"/>
      <c r="D780" s="70"/>
      <c r="E780" s="152"/>
      <c r="F780" s="152"/>
      <c r="G780" s="152"/>
      <c r="H780" s="153"/>
      <c r="I780" s="154"/>
    </row>
    <row r="781" spans="1:9" ht="14.25" customHeight="1" x14ac:dyDescent="0.3">
      <c r="A781" s="110"/>
      <c r="C781" s="152"/>
      <c r="D781" s="70"/>
      <c r="E781" s="152"/>
      <c r="F781" s="152"/>
      <c r="G781" s="152"/>
      <c r="H781" s="153"/>
      <c r="I781" s="154"/>
    </row>
    <row r="782" spans="1:9" ht="14.25" customHeight="1" x14ac:dyDescent="0.3">
      <c r="A782" s="110"/>
      <c r="C782" s="152"/>
      <c r="D782" s="70"/>
      <c r="E782" s="152"/>
      <c r="F782" s="152"/>
      <c r="G782" s="152"/>
      <c r="H782" s="153"/>
      <c r="I782" s="154"/>
    </row>
    <row r="783" spans="1:9" ht="14.25" customHeight="1" x14ac:dyDescent="0.3">
      <c r="A783" s="110"/>
      <c r="C783" s="152"/>
      <c r="D783" s="70"/>
      <c r="E783" s="152"/>
      <c r="F783" s="152"/>
      <c r="G783" s="152"/>
      <c r="H783" s="153"/>
      <c r="I783" s="154"/>
    </row>
    <row r="784" spans="1:9" ht="14.25" customHeight="1" x14ac:dyDescent="0.3">
      <c r="A784" s="110"/>
      <c r="C784" s="152"/>
      <c r="D784" s="70"/>
      <c r="E784" s="152"/>
      <c r="F784" s="152"/>
      <c r="G784" s="152"/>
      <c r="H784" s="153"/>
      <c r="I784" s="154"/>
    </row>
    <row r="785" spans="1:9" ht="14.25" customHeight="1" x14ac:dyDescent="0.3">
      <c r="A785" s="110"/>
      <c r="C785" s="152"/>
      <c r="D785" s="70"/>
      <c r="E785" s="152"/>
      <c r="F785" s="152"/>
      <c r="G785" s="152"/>
      <c r="H785" s="153"/>
      <c r="I785" s="154"/>
    </row>
    <row r="786" spans="1:9" ht="14.25" customHeight="1" x14ac:dyDescent="0.3">
      <c r="A786" s="110"/>
      <c r="C786" s="152"/>
      <c r="D786" s="70"/>
      <c r="E786" s="152"/>
      <c r="F786" s="152"/>
      <c r="G786" s="152"/>
      <c r="H786" s="153"/>
      <c r="I786" s="154"/>
    </row>
    <row r="787" spans="1:9" ht="14.25" customHeight="1" x14ac:dyDescent="0.3">
      <c r="A787" s="110"/>
      <c r="C787" s="152"/>
      <c r="D787" s="70"/>
      <c r="E787" s="152"/>
      <c r="F787" s="152"/>
      <c r="G787" s="152"/>
      <c r="H787" s="153"/>
      <c r="I787" s="154"/>
    </row>
    <row r="788" spans="1:9" ht="14.25" customHeight="1" x14ac:dyDescent="0.3">
      <c r="A788" s="110"/>
      <c r="C788" s="152"/>
      <c r="D788" s="70"/>
      <c r="E788" s="152"/>
      <c r="F788" s="152"/>
      <c r="G788" s="152"/>
      <c r="H788" s="153"/>
      <c r="I788" s="154"/>
    </row>
    <row r="789" spans="1:9" ht="14.25" customHeight="1" x14ac:dyDescent="0.3">
      <c r="A789" s="110"/>
      <c r="C789" s="152"/>
      <c r="D789" s="70"/>
      <c r="E789" s="152"/>
      <c r="F789" s="152"/>
      <c r="G789" s="152"/>
      <c r="H789" s="153"/>
      <c r="I789" s="154"/>
    </row>
    <row r="790" spans="1:9" ht="14.25" customHeight="1" x14ac:dyDescent="0.3">
      <c r="A790" s="110"/>
      <c r="C790" s="152"/>
      <c r="D790" s="70"/>
      <c r="E790" s="152"/>
      <c r="F790" s="152"/>
      <c r="G790" s="152"/>
      <c r="H790" s="153"/>
      <c r="I790" s="154"/>
    </row>
    <row r="791" spans="1:9" ht="14.25" customHeight="1" x14ac:dyDescent="0.3">
      <c r="A791" s="110"/>
      <c r="C791" s="152"/>
      <c r="D791" s="70"/>
      <c r="E791" s="152"/>
      <c r="F791" s="152"/>
      <c r="G791" s="152"/>
      <c r="H791" s="153"/>
      <c r="I791" s="154"/>
    </row>
    <row r="792" spans="1:9" ht="14.25" customHeight="1" x14ac:dyDescent="0.3">
      <c r="A792" s="110"/>
      <c r="C792" s="152"/>
      <c r="D792" s="70"/>
      <c r="E792" s="152"/>
      <c r="F792" s="152"/>
      <c r="G792" s="152"/>
      <c r="H792" s="153"/>
      <c r="I792" s="154"/>
    </row>
    <row r="793" spans="1:9" ht="14.25" customHeight="1" x14ac:dyDescent="0.3">
      <c r="A793" s="110"/>
      <c r="C793" s="152"/>
      <c r="D793" s="70"/>
      <c r="E793" s="152"/>
      <c r="F793" s="152"/>
      <c r="G793" s="152"/>
      <c r="H793" s="153"/>
      <c r="I793" s="154"/>
    </row>
    <row r="794" spans="1:9" ht="14.25" customHeight="1" x14ac:dyDescent="0.3">
      <c r="A794" s="110"/>
      <c r="C794" s="152"/>
      <c r="D794" s="70"/>
      <c r="E794" s="152"/>
      <c r="F794" s="152"/>
      <c r="G794" s="152"/>
      <c r="H794" s="153"/>
      <c r="I794" s="154"/>
    </row>
    <row r="795" spans="1:9" ht="14.25" customHeight="1" x14ac:dyDescent="0.3">
      <c r="A795" s="110"/>
      <c r="C795" s="152"/>
      <c r="D795" s="70"/>
      <c r="E795" s="152"/>
      <c r="F795" s="152"/>
      <c r="G795" s="152"/>
      <c r="H795" s="153"/>
      <c r="I795" s="154"/>
    </row>
    <row r="796" spans="1:9" ht="14.25" customHeight="1" x14ac:dyDescent="0.3">
      <c r="A796" s="110"/>
      <c r="C796" s="152"/>
      <c r="D796" s="70"/>
      <c r="E796" s="152"/>
      <c r="F796" s="152"/>
      <c r="G796" s="152"/>
      <c r="H796" s="153"/>
      <c r="I796" s="154"/>
    </row>
    <row r="797" spans="1:9" ht="14.25" customHeight="1" x14ac:dyDescent="0.3">
      <c r="A797" s="110"/>
      <c r="C797" s="152"/>
      <c r="D797" s="70"/>
      <c r="E797" s="152"/>
      <c r="F797" s="152"/>
      <c r="G797" s="152"/>
      <c r="H797" s="153"/>
      <c r="I797" s="154"/>
    </row>
    <row r="798" spans="1:9" ht="14.25" customHeight="1" x14ac:dyDescent="0.3">
      <c r="A798" s="110"/>
      <c r="C798" s="152"/>
      <c r="D798" s="70"/>
      <c r="E798" s="152"/>
      <c r="F798" s="152"/>
      <c r="G798" s="152"/>
      <c r="H798" s="153"/>
      <c r="I798" s="154"/>
    </row>
    <row r="799" spans="1:9" ht="14.25" customHeight="1" x14ac:dyDescent="0.3">
      <c r="A799" s="110"/>
      <c r="C799" s="152"/>
      <c r="D799" s="70"/>
      <c r="E799" s="152"/>
      <c r="F799" s="152"/>
      <c r="G799" s="152"/>
      <c r="H799" s="153"/>
      <c r="I799" s="154"/>
    </row>
    <row r="800" spans="1:9" ht="14.25" customHeight="1" x14ac:dyDescent="0.3">
      <c r="A800" s="110"/>
      <c r="C800" s="152"/>
      <c r="D800" s="70"/>
      <c r="E800" s="152"/>
      <c r="F800" s="152"/>
      <c r="G800" s="152"/>
      <c r="H800" s="153"/>
      <c r="I800" s="154"/>
    </row>
    <row r="801" spans="1:9" ht="14.25" customHeight="1" x14ac:dyDescent="0.3">
      <c r="A801" s="110"/>
      <c r="C801" s="152"/>
      <c r="D801" s="70"/>
      <c r="E801" s="152"/>
      <c r="F801" s="152"/>
      <c r="G801" s="152"/>
      <c r="H801" s="153"/>
      <c r="I801" s="154"/>
    </row>
    <row r="802" spans="1:9" ht="14.25" customHeight="1" x14ac:dyDescent="0.3">
      <c r="A802" s="110"/>
      <c r="C802" s="152"/>
      <c r="D802" s="70"/>
      <c r="E802" s="152"/>
      <c r="F802" s="152"/>
      <c r="G802" s="152"/>
      <c r="H802" s="153"/>
      <c r="I802" s="154"/>
    </row>
    <row r="803" spans="1:9" ht="14.25" customHeight="1" x14ac:dyDescent="0.3">
      <c r="A803" s="110"/>
      <c r="C803" s="152"/>
      <c r="D803" s="70"/>
      <c r="E803" s="152"/>
      <c r="F803" s="152"/>
      <c r="G803" s="152"/>
      <c r="H803" s="153"/>
      <c r="I803" s="154"/>
    </row>
    <row r="804" spans="1:9" ht="14.25" customHeight="1" x14ac:dyDescent="0.3">
      <c r="A804" s="110"/>
      <c r="C804" s="152"/>
      <c r="D804" s="70"/>
      <c r="E804" s="152"/>
      <c r="F804" s="152"/>
      <c r="G804" s="152"/>
      <c r="H804" s="153"/>
      <c r="I804" s="154"/>
    </row>
    <row r="805" spans="1:9" ht="14.25" customHeight="1" x14ac:dyDescent="0.3">
      <c r="A805" s="110"/>
      <c r="C805" s="152"/>
      <c r="D805" s="70"/>
      <c r="E805" s="152"/>
      <c r="F805" s="152"/>
      <c r="G805" s="152"/>
      <c r="H805" s="153"/>
      <c r="I805" s="154"/>
    </row>
    <row r="806" spans="1:9" ht="14.25" customHeight="1" x14ac:dyDescent="0.3">
      <c r="A806" s="110"/>
      <c r="C806" s="152"/>
      <c r="D806" s="70"/>
      <c r="E806" s="152"/>
      <c r="F806" s="152"/>
      <c r="G806" s="152"/>
      <c r="H806" s="153"/>
      <c r="I806" s="154"/>
    </row>
    <row r="807" spans="1:9" ht="14.25" customHeight="1" x14ac:dyDescent="0.3">
      <c r="A807" s="110"/>
      <c r="C807" s="152"/>
      <c r="D807" s="70"/>
      <c r="E807" s="152"/>
      <c r="F807" s="152"/>
      <c r="G807" s="152"/>
      <c r="H807" s="153"/>
      <c r="I807" s="154"/>
    </row>
    <row r="808" spans="1:9" ht="14.25" customHeight="1" x14ac:dyDescent="0.3">
      <c r="A808" s="110"/>
      <c r="C808" s="152"/>
      <c r="D808" s="70"/>
      <c r="E808" s="152"/>
      <c r="F808" s="152"/>
      <c r="G808" s="152"/>
      <c r="H808" s="153"/>
      <c r="I808" s="154"/>
    </row>
    <row r="809" spans="1:9" ht="14.25" customHeight="1" x14ac:dyDescent="0.3">
      <c r="A809" s="110"/>
      <c r="C809" s="152"/>
      <c r="D809" s="70"/>
      <c r="E809" s="152"/>
      <c r="F809" s="152"/>
      <c r="G809" s="152"/>
      <c r="H809" s="153"/>
      <c r="I809" s="154"/>
    </row>
    <row r="810" spans="1:9" ht="14.25" customHeight="1" x14ac:dyDescent="0.3">
      <c r="A810" s="110"/>
      <c r="C810" s="152"/>
      <c r="D810" s="70"/>
      <c r="E810" s="152"/>
      <c r="F810" s="152"/>
      <c r="G810" s="152"/>
      <c r="H810" s="153"/>
      <c r="I810" s="154"/>
    </row>
    <row r="811" spans="1:9" ht="14.25" customHeight="1" x14ac:dyDescent="0.3">
      <c r="A811" s="110"/>
      <c r="C811" s="152"/>
      <c r="D811" s="70"/>
      <c r="E811" s="152"/>
      <c r="F811" s="152"/>
      <c r="G811" s="152"/>
      <c r="H811" s="153"/>
      <c r="I811" s="154"/>
    </row>
    <row r="812" spans="1:9" ht="14.25" customHeight="1" x14ac:dyDescent="0.3">
      <c r="A812" s="110"/>
      <c r="C812" s="152"/>
      <c r="D812" s="70"/>
      <c r="E812" s="152"/>
      <c r="F812" s="152"/>
      <c r="G812" s="152"/>
      <c r="H812" s="153"/>
      <c r="I812" s="154"/>
    </row>
    <row r="813" spans="1:9" ht="14.25" customHeight="1" x14ac:dyDescent="0.3">
      <c r="A813" s="110"/>
      <c r="C813" s="152"/>
      <c r="D813" s="70"/>
      <c r="E813" s="152"/>
      <c r="F813" s="152"/>
      <c r="G813" s="152"/>
      <c r="H813" s="153"/>
      <c r="I813" s="154"/>
    </row>
    <row r="814" spans="1:9" ht="14.25" customHeight="1" x14ac:dyDescent="0.3">
      <c r="A814" s="110"/>
      <c r="C814" s="152"/>
      <c r="D814" s="70"/>
      <c r="E814" s="152"/>
      <c r="F814" s="152"/>
      <c r="G814" s="152"/>
      <c r="H814" s="153"/>
      <c r="I814" s="154"/>
    </row>
    <row r="815" spans="1:9" ht="14.25" customHeight="1" x14ac:dyDescent="0.3">
      <c r="A815" s="110"/>
      <c r="C815" s="152"/>
      <c r="D815" s="70"/>
      <c r="E815" s="152"/>
      <c r="F815" s="152"/>
      <c r="G815" s="152"/>
      <c r="H815" s="153"/>
      <c r="I815" s="154"/>
    </row>
    <row r="816" spans="1:9" ht="14.25" customHeight="1" x14ac:dyDescent="0.3">
      <c r="A816" s="110"/>
      <c r="C816" s="152"/>
      <c r="D816" s="70"/>
      <c r="E816" s="152"/>
      <c r="F816" s="152"/>
      <c r="G816" s="152"/>
      <c r="H816" s="153"/>
      <c r="I816" s="154"/>
    </row>
    <row r="817" spans="1:9" ht="14.25" customHeight="1" x14ac:dyDescent="0.3">
      <c r="A817" s="110"/>
      <c r="C817" s="152"/>
      <c r="D817" s="70"/>
      <c r="E817" s="152"/>
      <c r="F817" s="152"/>
      <c r="G817" s="152"/>
      <c r="H817" s="153"/>
      <c r="I817" s="154"/>
    </row>
    <row r="818" spans="1:9" ht="14.25" customHeight="1" x14ac:dyDescent="0.3">
      <c r="A818" s="110"/>
      <c r="C818" s="152"/>
      <c r="D818" s="70"/>
      <c r="E818" s="152"/>
      <c r="F818" s="152"/>
      <c r="G818" s="152"/>
      <c r="H818" s="153"/>
      <c r="I818" s="154"/>
    </row>
    <row r="819" spans="1:9" ht="14.25" customHeight="1" x14ac:dyDescent="0.3">
      <c r="A819" s="110"/>
      <c r="C819" s="152"/>
      <c r="D819" s="70"/>
      <c r="E819" s="152"/>
      <c r="F819" s="152"/>
      <c r="G819" s="152"/>
      <c r="H819" s="153"/>
      <c r="I819" s="154"/>
    </row>
    <row r="820" spans="1:9" ht="14.25" customHeight="1" x14ac:dyDescent="0.3">
      <c r="A820" s="110"/>
      <c r="C820" s="152"/>
      <c r="D820" s="70"/>
      <c r="E820" s="152"/>
      <c r="F820" s="152"/>
      <c r="G820" s="152"/>
      <c r="H820" s="153"/>
      <c r="I820" s="154"/>
    </row>
    <row r="821" spans="1:9" ht="14.25" customHeight="1" x14ac:dyDescent="0.3">
      <c r="A821" s="110"/>
      <c r="C821" s="152"/>
      <c r="D821" s="70"/>
      <c r="E821" s="152"/>
      <c r="F821" s="152"/>
      <c r="G821" s="152"/>
      <c r="H821" s="153"/>
      <c r="I821" s="154"/>
    </row>
    <row r="822" spans="1:9" ht="14.25" customHeight="1" x14ac:dyDescent="0.3">
      <c r="A822" s="110"/>
      <c r="C822" s="152"/>
      <c r="D822" s="70"/>
      <c r="E822" s="152"/>
      <c r="F822" s="152"/>
      <c r="G822" s="152"/>
      <c r="H822" s="153"/>
      <c r="I822" s="154"/>
    </row>
    <row r="823" spans="1:9" ht="14.25" customHeight="1" x14ac:dyDescent="0.3">
      <c r="A823" s="110"/>
      <c r="C823" s="152"/>
      <c r="D823" s="70"/>
      <c r="E823" s="152"/>
      <c r="F823" s="152"/>
      <c r="G823" s="152"/>
      <c r="H823" s="153"/>
      <c r="I823" s="154"/>
    </row>
    <row r="824" spans="1:9" ht="14.25" customHeight="1" x14ac:dyDescent="0.3">
      <c r="A824" s="110"/>
      <c r="C824" s="152"/>
      <c r="D824" s="70"/>
      <c r="E824" s="152"/>
      <c r="F824" s="152"/>
      <c r="G824" s="152"/>
      <c r="H824" s="153"/>
      <c r="I824" s="154"/>
    </row>
    <row r="825" spans="1:9" ht="14.25" customHeight="1" x14ac:dyDescent="0.3">
      <c r="A825" s="110"/>
      <c r="C825" s="152"/>
      <c r="D825" s="70"/>
      <c r="E825" s="152"/>
      <c r="F825" s="152"/>
      <c r="G825" s="152"/>
      <c r="H825" s="153"/>
      <c r="I825" s="154"/>
    </row>
    <row r="826" spans="1:9" ht="14.25" customHeight="1" x14ac:dyDescent="0.3">
      <c r="A826" s="110"/>
      <c r="C826" s="152"/>
      <c r="D826" s="70"/>
      <c r="E826" s="152"/>
      <c r="F826" s="152"/>
      <c r="G826" s="152"/>
      <c r="H826" s="153"/>
      <c r="I826" s="154"/>
    </row>
    <row r="827" spans="1:9" ht="14.25" customHeight="1" x14ac:dyDescent="0.3">
      <c r="A827" s="110"/>
      <c r="C827" s="152"/>
      <c r="D827" s="70"/>
      <c r="E827" s="152"/>
      <c r="F827" s="152"/>
      <c r="G827" s="152"/>
      <c r="H827" s="153"/>
      <c r="I827" s="154"/>
    </row>
    <row r="828" spans="1:9" ht="14.25" customHeight="1" x14ac:dyDescent="0.3">
      <c r="A828" s="110"/>
      <c r="C828" s="152"/>
      <c r="D828" s="70"/>
      <c r="E828" s="152"/>
      <c r="F828" s="152"/>
      <c r="G828" s="152"/>
      <c r="H828" s="153"/>
      <c r="I828" s="154"/>
    </row>
    <row r="829" spans="1:9" ht="14.25" customHeight="1" x14ac:dyDescent="0.3">
      <c r="A829" s="110"/>
      <c r="C829" s="152"/>
      <c r="D829" s="70"/>
      <c r="E829" s="152"/>
      <c r="F829" s="152"/>
      <c r="G829" s="152"/>
      <c r="H829" s="153"/>
      <c r="I829" s="154"/>
    </row>
    <row r="830" spans="1:9" ht="14.25" customHeight="1" x14ac:dyDescent="0.3">
      <c r="A830" s="110"/>
      <c r="C830" s="152"/>
      <c r="D830" s="70"/>
      <c r="E830" s="152"/>
      <c r="F830" s="152"/>
      <c r="G830" s="152"/>
      <c r="H830" s="153"/>
      <c r="I830" s="154"/>
    </row>
    <row r="831" spans="1:9" ht="14.25" customHeight="1" x14ac:dyDescent="0.3">
      <c r="A831" s="110"/>
      <c r="C831" s="152"/>
      <c r="D831" s="70"/>
      <c r="E831" s="152"/>
      <c r="F831" s="152"/>
      <c r="G831" s="152"/>
      <c r="H831" s="153"/>
      <c r="I831" s="154"/>
    </row>
    <row r="832" spans="1:9" ht="14.25" customHeight="1" x14ac:dyDescent="0.3">
      <c r="A832" s="110"/>
      <c r="C832" s="152"/>
      <c r="D832" s="70"/>
      <c r="E832" s="152"/>
      <c r="F832" s="152"/>
      <c r="G832" s="152"/>
      <c r="H832" s="153"/>
      <c r="I832" s="154"/>
    </row>
    <row r="833" spans="1:9" ht="14.25" customHeight="1" x14ac:dyDescent="0.3">
      <c r="A833" s="110"/>
      <c r="C833" s="152"/>
      <c r="D833" s="70"/>
      <c r="E833" s="152"/>
      <c r="F833" s="152"/>
      <c r="G833" s="152"/>
      <c r="H833" s="153"/>
      <c r="I833" s="154"/>
    </row>
    <row r="834" spans="1:9" ht="14.25" customHeight="1" x14ac:dyDescent="0.3">
      <c r="A834" s="110"/>
      <c r="C834" s="152"/>
      <c r="D834" s="70"/>
      <c r="E834" s="152"/>
      <c r="F834" s="152"/>
      <c r="G834" s="152"/>
      <c r="H834" s="153"/>
      <c r="I834" s="154"/>
    </row>
    <row r="835" spans="1:9" ht="14.25" customHeight="1" x14ac:dyDescent="0.3">
      <c r="A835" s="110"/>
      <c r="C835" s="152"/>
      <c r="D835" s="70"/>
      <c r="E835" s="152"/>
      <c r="F835" s="152"/>
      <c r="G835" s="152"/>
      <c r="H835" s="153"/>
      <c r="I835" s="154"/>
    </row>
    <row r="836" spans="1:9" ht="14.25" customHeight="1" x14ac:dyDescent="0.3">
      <c r="A836" s="110"/>
      <c r="C836" s="152"/>
      <c r="D836" s="70"/>
      <c r="E836" s="152"/>
      <c r="F836" s="152"/>
      <c r="G836" s="152"/>
      <c r="H836" s="153"/>
      <c r="I836" s="154"/>
    </row>
    <row r="837" spans="1:9" ht="14.25" customHeight="1" x14ac:dyDescent="0.3">
      <c r="A837" s="110"/>
      <c r="C837" s="152"/>
      <c r="D837" s="70"/>
      <c r="E837" s="152"/>
      <c r="F837" s="152"/>
      <c r="G837" s="152"/>
      <c r="H837" s="153"/>
      <c r="I837" s="154"/>
    </row>
    <row r="838" spans="1:9" ht="14.25" customHeight="1" x14ac:dyDescent="0.3">
      <c r="A838" s="110"/>
      <c r="C838" s="152"/>
      <c r="D838" s="70"/>
      <c r="E838" s="152"/>
      <c r="F838" s="152"/>
      <c r="G838" s="152"/>
      <c r="H838" s="153"/>
      <c r="I838" s="154"/>
    </row>
    <row r="839" spans="1:9" ht="14.25" customHeight="1" x14ac:dyDescent="0.3">
      <c r="A839" s="110"/>
      <c r="C839" s="152"/>
      <c r="D839" s="70"/>
      <c r="E839" s="152"/>
      <c r="F839" s="152"/>
      <c r="G839" s="152"/>
      <c r="H839" s="153"/>
      <c r="I839" s="154"/>
    </row>
    <row r="840" spans="1:9" ht="14.25" customHeight="1" x14ac:dyDescent="0.3">
      <c r="A840" s="110"/>
      <c r="C840" s="152"/>
      <c r="D840" s="70"/>
      <c r="E840" s="152"/>
      <c r="F840" s="152"/>
      <c r="G840" s="152"/>
      <c r="H840" s="153"/>
      <c r="I840" s="154"/>
    </row>
    <row r="841" spans="1:9" ht="14.25" customHeight="1" x14ac:dyDescent="0.3">
      <c r="A841" s="110"/>
      <c r="C841" s="152"/>
      <c r="D841" s="70"/>
      <c r="E841" s="152"/>
      <c r="F841" s="152"/>
      <c r="G841" s="152"/>
      <c r="H841" s="153"/>
      <c r="I841" s="154"/>
    </row>
    <row r="842" spans="1:9" ht="14.25" customHeight="1" x14ac:dyDescent="0.3">
      <c r="A842" s="110"/>
      <c r="C842" s="152"/>
      <c r="D842" s="70"/>
      <c r="E842" s="152"/>
      <c r="F842" s="152"/>
      <c r="G842" s="152"/>
      <c r="H842" s="153"/>
      <c r="I842" s="154"/>
    </row>
    <row r="843" spans="1:9" ht="14.25" customHeight="1" x14ac:dyDescent="0.3">
      <c r="A843" s="110"/>
      <c r="C843" s="152"/>
      <c r="D843" s="70"/>
      <c r="E843" s="152"/>
      <c r="F843" s="152"/>
      <c r="G843" s="152"/>
      <c r="H843" s="153"/>
      <c r="I843" s="154"/>
    </row>
    <row r="844" spans="1:9" ht="14.25" customHeight="1" x14ac:dyDescent="0.3">
      <c r="A844" s="110"/>
      <c r="C844" s="152"/>
      <c r="D844" s="70"/>
      <c r="E844" s="152"/>
      <c r="F844" s="152"/>
      <c r="G844" s="152"/>
      <c r="H844" s="153"/>
      <c r="I844" s="154"/>
    </row>
    <row r="845" spans="1:9" ht="14.25" customHeight="1" x14ac:dyDescent="0.3">
      <c r="A845" s="110"/>
      <c r="C845" s="152"/>
      <c r="D845" s="70"/>
      <c r="E845" s="152"/>
      <c r="F845" s="152"/>
      <c r="G845" s="152"/>
      <c r="H845" s="153"/>
      <c r="I845" s="154"/>
    </row>
    <row r="846" spans="1:9" ht="14.25" customHeight="1" x14ac:dyDescent="0.3">
      <c r="A846" s="110"/>
      <c r="C846" s="152"/>
      <c r="D846" s="70"/>
      <c r="E846" s="152"/>
      <c r="F846" s="152"/>
      <c r="G846" s="152"/>
      <c r="H846" s="153"/>
      <c r="I846" s="154"/>
    </row>
    <row r="847" spans="1:9" ht="14.25" customHeight="1" x14ac:dyDescent="0.3">
      <c r="A847" s="110"/>
      <c r="C847" s="152"/>
      <c r="D847" s="70"/>
      <c r="E847" s="152"/>
      <c r="F847" s="152"/>
      <c r="G847" s="152"/>
      <c r="H847" s="153"/>
      <c r="I847" s="154"/>
    </row>
    <row r="848" spans="1:9" ht="14.25" customHeight="1" x14ac:dyDescent="0.3">
      <c r="A848" s="110"/>
      <c r="C848" s="152"/>
      <c r="D848" s="70"/>
      <c r="E848" s="152"/>
      <c r="F848" s="152"/>
      <c r="G848" s="152"/>
      <c r="H848" s="153"/>
      <c r="I848" s="154"/>
    </row>
    <row r="849" spans="1:9" ht="14.25" customHeight="1" x14ac:dyDescent="0.3">
      <c r="A849" s="110"/>
      <c r="C849" s="152"/>
      <c r="D849" s="70"/>
      <c r="E849" s="152"/>
      <c r="F849" s="152"/>
      <c r="G849" s="152"/>
      <c r="H849" s="153"/>
      <c r="I849" s="154"/>
    </row>
    <row r="850" spans="1:9" ht="14.25" customHeight="1" x14ac:dyDescent="0.3">
      <c r="A850" s="110"/>
      <c r="C850" s="152"/>
      <c r="D850" s="70"/>
      <c r="E850" s="152"/>
      <c r="F850" s="152"/>
      <c r="G850" s="152"/>
      <c r="H850" s="153"/>
      <c r="I850" s="154"/>
    </row>
    <row r="851" spans="1:9" ht="14.25" customHeight="1" x14ac:dyDescent="0.3">
      <c r="A851" s="110"/>
      <c r="C851" s="152"/>
      <c r="D851" s="70"/>
      <c r="E851" s="152"/>
      <c r="F851" s="152"/>
      <c r="G851" s="152"/>
      <c r="H851" s="153"/>
      <c r="I851" s="154"/>
    </row>
    <row r="852" spans="1:9" ht="14.25" customHeight="1" x14ac:dyDescent="0.3">
      <c r="A852" s="110"/>
      <c r="C852" s="152"/>
      <c r="D852" s="70"/>
      <c r="E852" s="152"/>
      <c r="F852" s="152"/>
      <c r="G852" s="152"/>
      <c r="H852" s="153"/>
      <c r="I852" s="154"/>
    </row>
    <row r="853" spans="1:9" ht="14.25" customHeight="1" x14ac:dyDescent="0.3">
      <c r="A853" s="110"/>
      <c r="C853" s="152"/>
      <c r="D853" s="70"/>
      <c r="E853" s="152"/>
      <c r="F853" s="152"/>
      <c r="G853" s="152"/>
      <c r="H853" s="153"/>
      <c r="I853" s="154"/>
    </row>
    <row r="854" spans="1:9" ht="14.25" customHeight="1" x14ac:dyDescent="0.3">
      <c r="A854" s="110"/>
      <c r="C854" s="152"/>
      <c r="D854" s="70"/>
      <c r="E854" s="152"/>
      <c r="F854" s="152"/>
      <c r="G854" s="152"/>
      <c r="H854" s="153"/>
      <c r="I854" s="154"/>
    </row>
    <row r="855" spans="1:9" ht="14.25" customHeight="1" x14ac:dyDescent="0.3">
      <c r="A855" s="110"/>
      <c r="C855" s="152"/>
      <c r="D855" s="70"/>
      <c r="E855" s="152"/>
      <c r="F855" s="152"/>
      <c r="G855" s="152"/>
      <c r="H855" s="153"/>
      <c r="I855" s="154"/>
    </row>
    <row r="856" spans="1:9" ht="14.25" customHeight="1" x14ac:dyDescent="0.3">
      <c r="A856" s="110"/>
      <c r="C856" s="152"/>
      <c r="D856" s="70"/>
      <c r="E856" s="152"/>
      <c r="F856" s="152"/>
      <c r="G856" s="152"/>
      <c r="H856" s="153"/>
      <c r="I856" s="154"/>
    </row>
    <row r="857" spans="1:9" ht="14.25" customHeight="1" x14ac:dyDescent="0.3">
      <c r="A857" s="110"/>
      <c r="C857" s="152"/>
      <c r="D857" s="70"/>
      <c r="E857" s="152"/>
      <c r="F857" s="152"/>
      <c r="G857" s="152"/>
      <c r="H857" s="153"/>
      <c r="I857" s="154"/>
    </row>
    <row r="858" spans="1:9" ht="14.25" customHeight="1" x14ac:dyDescent="0.3">
      <c r="A858" s="110"/>
      <c r="C858" s="152"/>
      <c r="D858" s="70"/>
      <c r="E858" s="152"/>
      <c r="F858" s="152"/>
      <c r="G858" s="152"/>
      <c r="H858" s="153"/>
      <c r="I858" s="154"/>
    </row>
    <row r="859" spans="1:9" ht="14.25" customHeight="1" x14ac:dyDescent="0.3">
      <c r="A859" s="110"/>
      <c r="C859" s="152"/>
      <c r="D859" s="70"/>
      <c r="E859" s="152"/>
      <c r="F859" s="152"/>
      <c r="G859" s="152"/>
      <c r="H859" s="153"/>
      <c r="I859" s="154"/>
    </row>
    <row r="860" spans="1:9" ht="14.25" customHeight="1" x14ac:dyDescent="0.3">
      <c r="A860" s="110"/>
      <c r="C860" s="152"/>
      <c r="D860" s="70"/>
      <c r="E860" s="152"/>
      <c r="F860" s="152"/>
      <c r="G860" s="152"/>
      <c r="H860" s="153"/>
      <c r="I860" s="154"/>
    </row>
    <row r="861" spans="1:9" ht="14.25" customHeight="1" x14ac:dyDescent="0.3">
      <c r="A861" s="110"/>
      <c r="C861" s="152"/>
      <c r="D861" s="70"/>
      <c r="E861" s="152"/>
      <c r="F861" s="152"/>
      <c r="G861" s="152"/>
      <c r="H861" s="153"/>
      <c r="I861" s="154"/>
    </row>
    <row r="862" spans="1:9" ht="14.25" customHeight="1" x14ac:dyDescent="0.3">
      <c r="A862" s="110"/>
      <c r="C862" s="152"/>
      <c r="D862" s="70"/>
      <c r="E862" s="152"/>
      <c r="F862" s="152"/>
      <c r="G862" s="152"/>
      <c r="H862" s="153"/>
      <c r="I862" s="154"/>
    </row>
    <row r="863" spans="1:9" ht="14.25" customHeight="1" x14ac:dyDescent="0.3">
      <c r="A863" s="110"/>
      <c r="C863" s="152"/>
      <c r="D863" s="70"/>
      <c r="E863" s="152"/>
      <c r="F863" s="152"/>
      <c r="G863" s="152"/>
      <c r="H863" s="153"/>
      <c r="I863" s="154"/>
    </row>
    <row r="864" spans="1:9" ht="14.25" customHeight="1" x14ac:dyDescent="0.3">
      <c r="A864" s="110"/>
      <c r="C864" s="152"/>
      <c r="D864" s="70"/>
      <c r="E864" s="152"/>
      <c r="F864" s="152"/>
      <c r="G864" s="152"/>
      <c r="H864" s="153"/>
      <c r="I864" s="154"/>
    </row>
    <row r="865" spans="1:9" ht="14.25" customHeight="1" x14ac:dyDescent="0.3">
      <c r="A865" s="110"/>
      <c r="C865" s="152"/>
      <c r="D865" s="70"/>
      <c r="E865" s="152"/>
      <c r="F865" s="152"/>
      <c r="G865" s="152"/>
      <c r="H865" s="153"/>
      <c r="I865" s="154"/>
    </row>
    <row r="866" spans="1:9" ht="14.25" customHeight="1" x14ac:dyDescent="0.3">
      <c r="A866" s="110"/>
      <c r="C866" s="152"/>
      <c r="D866" s="70"/>
      <c r="E866" s="152"/>
      <c r="F866" s="152"/>
      <c r="G866" s="152"/>
      <c r="H866" s="153"/>
      <c r="I866" s="154"/>
    </row>
    <row r="867" spans="1:9" ht="14.25" customHeight="1" x14ac:dyDescent="0.3">
      <c r="A867" s="110"/>
      <c r="C867" s="152"/>
      <c r="D867" s="70"/>
      <c r="E867" s="152"/>
      <c r="F867" s="152"/>
      <c r="G867" s="152"/>
      <c r="H867" s="153"/>
      <c r="I867" s="154"/>
    </row>
    <row r="868" spans="1:9" ht="14.25" customHeight="1" x14ac:dyDescent="0.3">
      <c r="A868" s="110"/>
      <c r="C868" s="152"/>
      <c r="D868" s="70"/>
      <c r="E868" s="152"/>
      <c r="F868" s="152"/>
      <c r="G868" s="152"/>
      <c r="H868" s="153"/>
      <c r="I868" s="154"/>
    </row>
    <row r="869" spans="1:9" ht="14.25" customHeight="1" x14ac:dyDescent="0.3">
      <c r="A869" s="110"/>
      <c r="C869" s="152"/>
      <c r="D869" s="70"/>
      <c r="E869" s="152"/>
      <c r="F869" s="152"/>
      <c r="G869" s="152"/>
      <c r="H869" s="153"/>
      <c r="I869" s="154"/>
    </row>
    <row r="870" spans="1:9" ht="14.25" customHeight="1" x14ac:dyDescent="0.3">
      <c r="A870" s="110"/>
      <c r="C870" s="152"/>
      <c r="D870" s="70"/>
      <c r="E870" s="152"/>
      <c r="F870" s="152"/>
      <c r="G870" s="152"/>
      <c r="H870" s="153"/>
      <c r="I870" s="154"/>
    </row>
    <row r="871" spans="1:9" ht="14.25" customHeight="1" x14ac:dyDescent="0.3">
      <c r="A871" s="110"/>
      <c r="C871" s="152"/>
      <c r="D871" s="70"/>
      <c r="E871" s="152"/>
      <c r="F871" s="152"/>
      <c r="G871" s="152"/>
      <c r="H871" s="153"/>
      <c r="I871" s="154"/>
    </row>
    <row r="872" spans="1:9" ht="14.25" customHeight="1" x14ac:dyDescent="0.3">
      <c r="A872" s="110"/>
      <c r="C872" s="152"/>
      <c r="D872" s="70"/>
      <c r="E872" s="152"/>
      <c r="F872" s="152"/>
      <c r="G872" s="152"/>
      <c r="H872" s="153"/>
      <c r="I872" s="154"/>
    </row>
    <row r="873" spans="1:9" ht="14.25" customHeight="1" x14ac:dyDescent="0.3">
      <c r="A873" s="110"/>
      <c r="C873" s="152"/>
      <c r="D873" s="70"/>
      <c r="E873" s="152"/>
      <c r="F873" s="152"/>
      <c r="G873" s="152"/>
      <c r="H873" s="153"/>
      <c r="I873" s="154"/>
    </row>
    <row r="874" spans="1:9" ht="14.25" customHeight="1" x14ac:dyDescent="0.3">
      <c r="A874" s="110"/>
      <c r="C874" s="152"/>
      <c r="D874" s="70"/>
      <c r="E874" s="152"/>
      <c r="F874" s="152"/>
      <c r="G874" s="152"/>
      <c r="H874" s="153"/>
      <c r="I874" s="154"/>
    </row>
    <row r="875" spans="1:9" ht="14.25" customHeight="1" x14ac:dyDescent="0.3">
      <c r="A875" s="110"/>
      <c r="C875" s="152"/>
      <c r="D875" s="70"/>
      <c r="E875" s="152"/>
      <c r="F875" s="152"/>
      <c r="G875" s="152"/>
      <c r="H875" s="153"/>
      <c r="I875" s="154"/>
    </row>
    <row r="876" spans="1:9" ht="14.25" customHeight="1" x14ac:dyDescent="0.3">
      <c r="A876" s="110"/>
      <c r="C876" s="152"/>
      <c r="D876" s="70"/>
      <c r="E876" s="152"/>
      <c r="F876" s="152"/>
      <c r="G876" s="152"/>
      <c r="H876" s="153"/>
      <c r="I876" s="154"/>
    </row>
    <row r="877" spans="1:9" ht="14.25" customHeight="1" x14ac:dyDescent="0.3">
      <c r="A877" s="110"/>
      <c r="C877" s="152"/>
      <c r="D877" s="70"/>
      <c r="E877" s="152"/>
      <c r="F877" s="152"/>
      <c r="G877" s="152"/>
      <c r="H877" s="153"/>
      <c r="I877" s="154"/>
    </row>
    <row r="878" spans="1:9" ht="14.25" customHeight="1" x14ac:dyDescent="0.3">
      <c r="A878" s="110"/>
      <c r="C878" s="152"/>
      <c r="D878" s="70"/>
      <c r="E878" s="152"/>
      <c r="F878" s="152"/>
      <c r="G878" s="152"/>
      <c r="H878" s="153"/>
      <c r="I878" s="154"/>
    </row>
    <row r="879" spans="1:9" ht="14.25" customHeight="1" x14ac:dyDescent="0.3">
      <c r="A879" s="110"/>
      <c r="C879" s="152"/>
      <c r="D879" s="70"/>
      <c r="E879" s="152"/>
      <c r="F879" s="152"/>
      <c r="G879" s="152"/>
      <c r="H879" s="153"/>
      <c r="I879" s="154"/>
    </row>
    <row r="880" spans="1:9" ht="14.25" customHeight="1" x14ac:dyDescent="0.3">
      <c r="A880" s="110"/>
      <c r="C880" s="152"/>
      <c r="D880" s="70"/>
      <c r="E880" s="152"/>
      <c r="F880" s="152"/>
      <c r="G880" s="152"/>
      <c r="H880" s="153"/>
      <c r="I880" s="154"/>
    </row>
    <row r="881" spans="1:9" ht="14.25" customHeight="1" x14ac:dyDescent="0.3">
      <c r="A881" s="110"/>
      <c r="C881" s="152"/>
      <c r="D881" s="70"/>
      <c r="E881" s="152"/>
      <c r="F881" s="152"/>
      <c r="G881" s="152"/>
      <c r="H881" s="153"/>
      <c r="I881" s="154"/>
    </row>
    <row r="882" spans="1:9" ht="14.25" customHeight="1" x14ac:dyDescent="0.3">
      <c r="A882" s="110"/>
      <c r="C882" s="152"/>
      <c r="D882" s="70"/>
      <c r="E882" s="152"/>
      <c r="F882" s="152"/>
      <c r="G882" s="152"/>
      <c r="H882" s="153"/>
      <c r="I882" s="154"/>
    </row>
    <row r="883" spans="1:9" ht="14.25" customHeight="1" x14ac:dyDescent="0.3">
      <c r="A883" s="110"/>
      <c r="C883" s="152"/>
      <c r="D883" s="70"/>
      <c r="E883" s="152"/>
      <c r="F883" s="152"/>
      <c r="G883" s="152"/>
      <c r="H883" s="153"/>
      <c r="I883" s="154"/>
    </row>
    <row r="884" spans="1:9" ht="14.25" customHeight="1" x14ac:dyDescent="0.3">
      <c r="A884" s="110"/>
      <c r="C884" s="152"/>
      <c r="D884" s="70"/>
      <c r="E884" s="152"/>
      <c r="F884" s="152"/>
      <c r="G884" s="152"/>
      <c r="H884" s="153"/>
      <c r="I884" s="154"/>
    </row>
    <row r="885" spans="1:9" ht="14.25" customHeight="1" x14ac:dyDescent="0.3">
      <c r="A885" s="110"/>
      <c r="C885" s="152"/>
      <c r="D885" s="70"/>
      <c r="E885" s="152"/>
      <c r="F885" s="152"/>
      <c r="G885" s="152"/>
      <c r="H885" s="153"/>
      <c r="I885" s="154"/>
    </row>
    <row r="886" spans="1:9" ht="14.25" customHeight="1" x14ac:dyDescent="0.3">
      <c r="A886" s="110"/>
      <c r="C886" s="152"/>
      <c r="D886" s="70"/>
      <c r="E886" s="152"/>
      <c r="F886" s="152"/>
      <c r="G886" s="152"/>
      <c r="H886" s="153"/>
      <c r="I886" s="154"/>
    </row>
    <row r="887" spans="1:9" ht="14.25" customHeight="1" x14ac:dyDescent="0.3">
      <c r="A887" s="110"/>
      <c r="C887" s="152"/>
      <c r="D887" s="70"/>
      <c r="E887" s="152"/>
      <c r="F887" s="152"/>
      <c r="G887" s="152"/>
      <c r="H887" s="153"/>
      <c r="I887" s="154"/>
    </row>
    <row r="888" spans="1:9" ht="14.25" customHeight="1" x14ac:dyDescent="0.3">
      <c r="A888" s="110"/>
      <c r="C888" s="152"/>
      <c r="D888" s="70"/>
      <c r="E888" s="152"/>
      <c r="F888" s="152"/>
      <c r="G888" s="152"/>
      <c r="H888" s="153"/>
      <c r="I888" s="154"/>
    </row>
    <row r="889" spans="1:9" ht="14.25" customHeight="1" x14ac:dyDescent="0.3">
      <c r="A889" s="110"/>
      <c r="C889" s="152"/>
      <c r="D889" s="70"/>
      <c r="E889" s="152"/>
      <c r="F889" s="152"/>
      <c r="G889" s="152"/>
      <c r="H889" s="153"/>
      <c r="I889" s="154"/>
    </row>
    <row r="890" spans="1:9" ht="14.25" customHeight="1" x14ac:dyDescent="0.3">
      <c r="A890" s="110"/>
      <c r="C890" s="152"/>
      <c r="D890" s="70"/>
      <c r="E890" s="152"/>
      <c r="F890" s="152"/>
      <c r="G890" s="152"/>
      <c r="H890" s="153"/>
      <c r="I890" s="154"/>
    </row>
    <row r="891" spans="1:9" ht="14.25" customHeight="1" x14ac:dyDescent="0.3">
      <c r="A891" s="110"/>
      <c r="C891" s="152"/>
      <c r="D891" s="70"/>
      <c r="E891" s="152"/>
      <c r="F891" s="152"/>
      <c r="G891" s="152"/>
      <c r="H891" s="153"/>
      <c r="I891" s="154"/>
    </row>
    <row r="892" spans="1:9" ht="14.25" customHeight="1" x14ac:dyDescent="0.3">
      <c r="A892" s="110"/>
      <c r="C892" s="152"/>
      <c r="D892" s="70"/>
      <c r="E892" s="152"/>
      <c r="F892" s="152"/>
      <c r="G892" s="152"/>
      <c r="H892" s="153"/>
      <c r="I892" s="154"/>
    </row>
    <row r="893" spans="1:9" ht="14.25" customHeight="1" x14ac:dyDescent="0.3">
      <c r="A893" s="110"/>
      <c r="C893" s="152"/>
      <c r="D893" s="70"/>
      <c r="E893" s="152"/>
      <c r="F893" s="152"/>
      <c r="G893" s="152"/>
      <c r="H893" s="153"/>
      <c r="I893" s="154"/>
    </row>
    <row r="894" spans="1:9" ht="14.25" customHeight="1" x14ac:dyDescent="0.3">
      <c r="A894" s="110"/>
      <c r="C894" s="152"/>
      <c r="D894" s="70"/>
      <c r="E894" s="152"/>
      <c r="F894" s="152"/>
      <c r="G894" s="152"/>
      <c r="H894" s="153"/>
      <c r="I894" s="154"/>
    </row>
    <row r="895" spans="1:9" ht="14.25" customHeight="1" x14ac:dyDescent="0.3">
      <c r="A895" s="110"/>
      <c r="C895" s="152"/>
      <c r="D895" s="70"/>
      <c r="E895" s="152"/>
      <c r="F895" s="152"/>
      <c r="G895" s="152"/>
      <c r="H895" s="153"/>
      <c r="I895" s="154"/>
    </row>
    <row r="896" spans="1:9" ht="14.25" customHeight="1" x14ac:dyDescent="0.3">
      <c r="A896" s="110"/>
      <c r="C896" s="152"/>
      <c r="D896" s="70"/>
      <c r="E896" s="152"/>
      <c r="F896" s="152"/>
      <c r="G896" s="152"/>
      <c r="H896" s="153"/>
      <c r="I896" s="154"/>
    </row>
    <row r="897" spans="1:9" ht="14.25" customHeight="1" x14ac:dyDescent="0.3">
      <c r="A897" s="110"/>
      <c r="C897" s="152"/>
      <c r="D897" s="70"/>
      <c r="E897" s="152"/>
      <c r="F897" s="152"/>
      <c r="G897" s="152"/>
      <c r="H897" s="153"/>
      <c r="I897" s="154"/>
    </row>
    <row r="898" spans="1:9" ht="14.25" customHeight="1" x14ac:dyDescent="0.3">
      <c r="A898" s="110"/>
      <c r="C898" s="152"/>
      <c r="D898" s="70"/>
      <c r="E898" s="152"/>
      <c r="F898" s="152"/>
      <c r="G898" s="152"/>
      <c r="H898" s="153"/>
      <c r="I898" s="154"/>
    </row>
    <row r="899" spans="1:9" ht="14.25" customHeight="1" x14ac:dyDescent="0.3">
      <c r="A899" s="110"/>
      <c r="C899" s="152"/>
      <c r="D899" s="70"/>
      <c r="E899" s="152"/>
      <c r="F899" s="152"/>
      <c r="G899" s="152"/>
      <c r="H899" s="153"/>
      <c r="I899" s="154"/>
    </row>
    <row r="900" spans="1:9" ht="14.25" customHeight="1" x14ac:dyDescent="0.3">
      <c r="A900" s="110"/>
      <c r="C900" s="152"/>
      <c r="D900" s="70"/>
      <c r="E900" s="152"/>
      <c r="F900" s="152"/>
      <c r="G900" s="152"/>
      <c r="H900" s="153"/>
      <c r="I900" s="154"/>
    </row>
    <row r="901" spans="1:9" ht="14.25" customHeight="1" x14ac:dyDescent="0.3">
      <c r="A901" s="110"/>
      <c r="C901" s="152"/>
      <c r="D901" s="70"/>
      <c r="E901" s="152"/>
      <c r="F901" s="152"/>
      <c r="G901" s="152"/>
      <c r="H901" s="153"/>
      <c r="I901" s="154"/>
    </row>
    <row r="902" spans="1:9" ht="14.25" customHeight="1" x14ac:dyDescent="0.3">
      <c r="A902" s="110"/>
      <c r="C902" s="152"/>
      <c r="D902" s="70"/>
      <c r="E902" s="152"/>
      <c r="F902" s="152"/>
      <c r="G902" s="152"/>
      <c r="H902" s="153"/>
      <c r="I902" s="154"/>
    </row>
    <row r="903" spans="1:9" ht="14.25" customHeight="1" x14ac:dyDescent="0.3">
      <c r="A903" s="110"/>
      <c r="C903" s="152"/>
      <c r="D903" s="70"/>
      <c r="E903" s="152"/>
      <c r="F903" s="152"/>
      <c r="G903" s="152"/>
      <c r="H903" s="153"/>
      <c r="I903" s="154"/>
    </row>
    <row r="904" spans="1:9" ht="14.25" customHeight="1" x14ac:dyDescent="0.3">
      <c r="A904" s="110"/>
      <c r="C904" s="152"/>
      <c r="D904" s="70"/>
      <c r="E904" s="152"/>
      <c r="F904" s="152"/>
      <c r="G904" s="152"/>
      <c r="H904" s="153"/>
      <c r="I904" s="154"/>
    </row>
    <row r="905" spans="1:9" ht="14.25" customHeight="1" x14ac:dyDescent="0.3">
      <c r="A905" s="110"/>
      <c r="C905" s="152"/>
      <c r="D905" s="70"/>
      <c r="E905" s="152"/>
      <c r="F905" s="152"/>
      <c r="G905" s="152"/>
      <c r="H905" s="153"/>
      <c r="I905" s="154"/>
    </row>
    <row r="906" spans="1:9" ht="14.25" customHeight="1" x14ac:dyDescent="0.3">
      <c r="A906" s="110"/>
      <c r="C906" s="152"/>
      <c r="D906" s="70"/>
      <c r="E906" s="152"/>
      <c r="F906" s="152"/>
      <c r="G906" s="152"/>
      <c r="H906" s="153"/>
      <c r="I906" s="154"/>
    </row>
    <row r="907" spans="1:9" ht="14.25" customHeight="1" x14ac:dyDescent="0.3">
      <c r="A907" s="110"/>
      <c r="C907" s="152"/>
      <c r="D907" s="70"/>
      <c r="E907" s="152"/>
      <c r="F907" s="152"/>
      <c r="G907" s="152"/>
      <c r="H907" s="153"/>
      <c r="I907" s="154"/>
    </row>
    <row r="908" spans="1:9" ht="14.25" customHeight="1" x14ac:dyDescent="0.3">
      <c r="A908" s="110"/>
      <c r="C908" s="152"/>
      <c r="D908" s="70"/>
      <c r="E908" s="152"/>
      <c r="F908" s="152"/>
      <c r="G908" s="152"/>
      <c r="H908" s="153"/>
      <c r="I908" s="154"/>
    </row>
    <row r="909" spans="1:9" ht="14.25" customHeight="1" x14ac:dyDescent="0.3">
      <c r="A909" s="110"/>
      <c r="C909" s="152"/>
      <c r="D909" s="70"/>
      <c r="E909" s="152"/>
      <c r="F909" s="152"/>
      <c r="G909" s="152"/>
      <c r="H909" s="153"/>
      <c r="I909" s="154"/>
    </row>
    <row r="910" spans="1:9" ht="14.25" customHeight="1" x14ac:dyDescent="0.3">
      <c r="A910" s="110"/>
      <c r="C910" s="152"/>
      <c r="D910" s="70"/>
      <c r="E910" s="152"/>
      <c r="F910" s="152"/>
      <c r="G910" s="152"/>
      <c r="H910" s="153"/>
      <c r="I910" s="154"/>
    </row>
    <row r="911" spans="1:9" ht="14.25" customHeight="1" x14ac:dyDescent="0.3">
      <c r="A911" s="110"/>
      <c r="C911" s="152"/>
      <c r="D911" s="70"/>
      <c r="E911" s="152"/>
      <c r="F911" s="152"/>
      <c r="G911" s="152"/>
      <c r="H911" s="153"/>
      <c r="I911" s="154"/>
    </row>
    <row r="912" spans="1:9" ht="14.25" customHeight="1" x14ac:dyDescent="0.3">
      <c r="A912" s="110"/>
      <c r="C912" s="152"/>
      <c r="D912" s="70"/>
      <c r="E912" s="152"/>
      <c r="F912" s="152"/>
      <c r="G912" s="152"/>
      <c r="H912" s="153"/>
      <c r="I912" s="154"/>
    </row>
    <row r="913" spans="1:9" ht="14.25" customHeight="1" x14ac:dyDescent="0.3">
      <c r="A913" s="110"/>
      <c r="C913" s="152"/>
      <c r="D913" s="70"/>
      <c r="E913" s="152"/>
      <c r="F913" s="152"/>
      <c r="G913" s="152"/>
      <c r="H913" s="153"/>
      <c r="I913" s="154"/>
    </row>
    <row r="914" spans="1:9" ht="14.25" customHeight="1" x14ac:dyDescent="0.3">
      <c r="A914" s="110"/>
      <c r="C914" s="152"/>
      <c r="D914" s="70"/>
      <c r="E914" s="152"/>
      <c r="F914" s="152"/>
      <c r="G914" s="152"/>
      <c r="H914" s="153"/>
      <c r="I914" s="154"/>
    </row>
    <row r="915" spans="1:9" ht="14.25" customHeight="1" x14ac:dyDescent="0.3">
      <c r="A915" s="110"/>
      <c r="C915" s="152"/>
      <c r="D915" s="70"/>
      <c r="E915" s="152"/>
      <c r="F915" s="152"/>
      <c r="G915" s="152"/>
      <c r="H915" s="153"/>
      <c r="I915" s="154"/>
    </row>
    <row r="916" spans="1:9" ht="14.25" customHeight="1" x14ac:dyDescent="0.3">
      <c r="A916" s="110"/>
      <c r="C916" s="152"/>
      <c r="D916" s="70"/>
      <c r="E916" s="152"/>
      <c r="F916" s="152"/>
      <c r="G916" s="152"/>
      <c r="H916" s="153"/>
      <c r="I916" s="154"/>
    </row>
    <row r="917" spans="1:9" ht="14.25" customHeight="1" x14ac:dyDescent="0.3">
      <c r="A917" s="110"/>
      <c r="C917" s="152"/>
      <c r="D917" s="70"/>
      <c r="E917" s="152"/>
      <c r="F917" s="152"/>
      <c r="G917" s="152"/>
      <c r="H917" s="153"/>
      <c r="I917" s="154"/>
    </row>
    <row r="918" spans="1:9" ht="14.25" customHeight="1" x14ac:dyDescent="0.3">
      <c r="A918" s="110"/>
      <c r="C918" s="152"/>
      <c r="D918" s="70"/>
      <c r="E918" s="152"/>
      <c r="F918" s="152"/>
      <c r="G918" s="152"/>
      <c r="H918" s="153"/>
      <c r="I918" s="154"/>
    </row>
    <row r="919" spans="1:9" ht="14.25" customHeight="1" x14ac:dyDescent="0.3">
      <c r="A919" s="110"/>
      <c r="C919" s="152"/>
      <c r="D919" s="70"/>
      <c r="E919" s="152"/>
      <c r="F919" s="152"/>
      <c r="G919" s="152"/>
      <c r="H919" s="153"/>
      <c r="I919" s="154"/>
    </row>
    <row r="920" spans="1:9" ht="14.25" customHeight="1" x14ac:dyDescent="0.3">
      <c r="A920" s="110"/>
      <c r="C920" s="152"/>
      <c r="D920" s="70"/>
      <c r="E920" s="152"/>
      <c r="F920" s="152"/>
      <c r="G920" s="152"/>
      <c r="H920" s="153"/>
      <c r="I920" s="154"/>
    </row>
    <row r="921" spans="1:9" ht="14.25" customHeight="1" x14ac:dyDescent="0.3">
      <c r="A921" s="110"/>
      <c r="C921" s="152"/>
      <c r="D921" s="70"/>
      <c r="E921" s="152"/>
      <c r="F921" s="152"/>
      <c r="G921" s="152"/>
      <c r="H921" s="153"/>
      <c r="I921" s="154"/>
    </row>
    <row r="922" spans="1:9" ht="14.25" customHeight="1" x14ac:dyDescent="0.3">
      <c r="A922" s="110"/>
      <c r="C922" s="152"/>
      <c r="D922" s="70"/>
      <c r="E922" s="152"/>
      <c r="F922" s="152"/>
      <c r="G922" s="152"/>
      <c r="H922" s="153"/>
      <c r="I922" s="154"/>
    </row>
    <row r="923" spans="1:9" ht="14.25" customHeight="1" x14ac:dyDescent="0.3">
      <c r="A923" s="110"/>
      <c r="C923" s="152"/>
      <c r="D923" s="70"/>
      <c r="E923" s="152"/>
      <c r="F923" s="152"/>
      <c r="G923" s="152"/>
      <c r="H923" s="153"/>
      <c r="I923" s="154"/>
    </row>
    <row r="924" spans="1:9" ht="14.25" customHeight="1" x14ac:dyDescent="0.3">
      <c r="A924" s="110"/>
      <c r="C924" s="152"/>
      <c r="D924" s="70"/>
      <c r="E924" s="152"/>
      <c r="F924" s="152"/>
      <c r="G924" s="152"/>
      <c r="H924" s="153"/>
      <c r="I924" s="154"/>
    </row>
    <row r="925" spans="1:9" ht="14.25" customHeight="1" x14ac:dyDescent="0.3">
      <c r="A925" s="110"/>
      <c r="C925" s="152"/>
      <c r="D925" s="70"/>
      <c r="E925" s="152"/>
      <c r="F925" s="152"/>
      <c r="G925" s="152"/>
      <c r="H925" s="153"/>
      <c r="I925" s="154"/>
    </row>
    <row r="926" spans="1:9" ht="14.25" customHeight="1" x14ac:dyDescent="0.3">
      <c r="A926" s="110"/>
      <c r="C926" s="152"/>
      <c r="D926" s="70"/>
      <c r="E926" s="152"/>
      <c r="F926" s="152"/>
      <c r="G926" s="152"/>
      <c r="H926" s="153"/>
      <c r="I926" s="154"/>
    </row>
    <row r="927" spans="1:9" ht="14.25" customHeight="1" x14ac:dyDescent="0.3">
      <c r="A927" s="110"/>
      <c r="C927" s="152"/>
      <c r="D927" s="70"/>
      <c r="E927" s="152"/>
      <c r="F927" s="152"/>
      <c r="G927" s="152"/>
      <c r="H927" s="153"/>
      <c r="I927" s="154"/>
    </row>
    <row r="928" spans="1:9" ht="14.25" customHeight="1" x14ac:dyDescent="0.3">
      <c r="A928" s="110"/>
      <c r="C928" s="152"/>
      <c r="D928" s="70"/>
      <c r="E928" s="152"/>
      <c r="F928" s="152"/>
      <c r="G928" s="152"/>
      <c r="H928" s="153"/>
      <c r="I928" s="154"/>
    </row>
    <row r="929" spans="1:9" ht="14.25" customHeight="1" x14ac:dyDescent="0.3">
      <c r="A929" s="110"/>
      <c r="C929" s="152"/>
      <c r="D929" s="70"/>
      <c r="E929" s="152"/>
      <c r="F929" s="152"/>
      <c r="G929" s="152"/>
      <c r="H929" s="153"/>
      <c r="I929" s="154"/>
    </row>
    <row r="930" spans="1:9" ht="14.25" customHeight="1" x14ac:dyDescent="0.3">
      <c r="A930" s="110"/>
      <c r="C930" s="152"/>
      <c r="D930" s="70"/>
      <c r="E930" s="152"/>
      <c r="F930" s="152"/>
      <c r="G930" s="152"/>
      <c r="H930" s="153"/>
      <c r="I930" s="154"/>
    </row>
    <row r="931" spans="1:9" ht="14.25" customHeight="1" x14ac:dyDescent="0.3">
      <c r="A931" s="110"/>
      <c r="C931" s="152"/>
      <c r="D931" s="70"/>
      <c r="E931" s="152"/>
      <c r="F931" s="152"/>
      <c r="G931" s="152"/>
      <c r="H931" s="153"/>
      <c r="I931" s="154"/>
    </row>
    <row r="932" spans="1:9" ht="14.25" customHeight="1" x14ac:dyDescent="0.3">
      <c r="A932" s="110"/>
      <c r="C932" s="152"/>
      <c r="D932" s="70"/>
      <c r="E932" s="152"/>
      <c r="F932" s="152"/>
      <c r="G932" s="152"/>
      <c r="H932" s="153"/>
      <c r="I932" s="154"/>
    </row>
    <row r="933" spans="1:9" ht="14.25" customHeight="1" x14ac:dyDescent="0.3">
      <c r="A933" s="110"/>
      <c r="C933" s="152"/>
      <c r="D933" s="70"/>
      <c r="E933" s="152"/>
      <c r="F933" s="152"/>
      <c r="G933" s="152"/>
      <c r="H933" s="153"/>
      <c r="I933" s="154"/>
    </row>
    <row r="934" spans="1:9" ht="14.25" customHeight="1" x14ac:dyDescent="0.3">
      <c r="A934" s="110"/>
      <c r="C934" s="152"/>
      <c r="D934" s="70"/>
      <c r="E934" s="152"/>
      <c r="F934" s="152"/>
      <c r="G934" s="152"/>
      <c r="H934" s="153"/>
      <c r="I934" s="154"/>
    </row>
    <row r="935" spans="1:9" ht="14.25" customHeight="1" x14ac:dyDescent="0.3">
      <c r="A935" s="110"/>
      <c r="C935" s="152"/>
      <c r="D935" s="70"/>
      <c r="E935" s="152"/>
      <c r="F935" s="152"/>
      <c r="G935" s="152"/>
      <c r="H935" s="153"/>
      <c r="I935" s="154"/>
    </row>
    <row r="936" spans="1:9" ht="14.25" customHeight="1" x14ac:dyDescent="0.3">
      <c r="A936" s="110"/>
      <c r="C936" s="152"/>
      <c r="D936" s="70"/>
      <c r="E936" s="152"/>
      <c r="F936" s="152"/>
      <c r="G936" s="152"/>
      <c r="H936" s="153"/>
      <c r="I936" s="154"/>
    </row>
    <row r="937" spans="1:9" ht="14.25" customHeight="1" x14ac:dyDescent="0.3">
      <c r="A937" s="110"/>
      <c r="C937" s="152"/>
      <c r="D937" s="70"/>
      <c r="E937" s="152"/>
      <c r="F937" s="152"/>
      <c r="G937" s="152"/>
      <c r="H937" s="153"/>
      <c r="I937" s="154"/>
    </row>
    <row r="938" spans="1:9" ht="14.25" customHeight="1" x14ac:dyDescent="0.3">
      <c r="A938" s="110"/>
      <c r="C938" s="152"/>
      <c r="D938" s="70"/>
      <c r="E938" s="152"/>
      <c r="F938" s="152"/>
      <c r="G938" s="152"/>
      <c r="H938" s="153"/>
      <c r="I938" s="154"/>
    </row>
    <row r="939" spans="1:9" ht="14.25" customHeight="1" x14ac:dyDescent="0.3">
      <c r="A939" s="110"/>
      <c r="C939" s="152"/>
      <c r="D939" s="70"/>
      <c r="E939" s="152"/>
      <c r="F939" s="152"/>
      <c r="G939" s="152"/>
      <c r="H939" s="153"/>
      <c r="I939" s="154"/>
    </row>
    <row r="940" spans="1:9" ht="14.25" customHeight="1" x14ac:dyDescent="0.3">
      <c r="A940" s="110"/>
      <c r="C940" s="152"/>
      <c r="D940" s="70"/>
      <c r="E940" s="152"/>
      <c r="F940" s="152"/>
      <c r="G940" s="152"/>
      <c r="H940" s="153"/>
      <c r="I940" s="154"/>
    </row>
    <row r="941" spans="1:9" ht="14.25" customHeight="1" x14ac:dyDescent="0.3">
      <c r="A941" s="110"/>
      <c r="C941" s="152"/>
      <c r="D941" s="70"/>
      <c r="E941" s="152"/>
      <c r="F941" s="152"/>
      <c r="G941" s="152"/>
      <c r="H941" s="153"/>
      <c r="I941" s="154"/>
    </row>
    <row r="942" spans="1:9" ht="14.25" customHeight="1" x14ac:dyDescent="0.3">
      <c r="A942" s="110"/>
      <c r="C942" s="152"/>
      <c r="D942" s="70"/>
      <c r="E942" s="152"/>
      <c r="F942" s="152"/>
      <c r="G942" s="152"/>
      <c r="H942" s="153"/>
      <c r="I942" s="154"/>
    </row>
    <row r="943" spans="1:9" ht="14.25" customHeight="1" x14ac:dyDescent="0.3">
      <c r="A943" s="110"/>
      <c r="C943" s="152"/>
      <c r="D943" s="70"/>
      <c r="E943" s="152"/>
      <c r="F943" s="152"/>
      <c r="G943" s="152"/>
      <c r="H943" s="153"/>
      <c r="I943" s="154"/>
    </row>
    <row r="944" spans="1:9" ht="14.25" customHeight="1" x14ac:dyDescent="0.3">
      <c r="A944" s="110"/>
      <c r="C944" s="152"/>
      <c r="D944" s="70"/>
      <c r="E944" s="152"/>
      <c r="F944" s="152"/>
      <c r="G944" s="152"/>
      <c r="H944" s="153"/>
      <c r="I944" s="154"/>
    </row>
    <row r="945" spans="1:9" ht="14.25" customHeight="1" x14ac:dyDescent="0.3">
      <c r="A945" s="110"/>
      <c r="C945" s="152"/>
      <c r="D945" s="70"/>
      <c r="E945" s="152"/>
      <c r="F945" s="152"/>
      <c r="G945" s="152"/>
      <c r="H945" s="153"/>
      <c r="I945" s="154"/>
    </row>
    <row r="946" spans="1:9" ht="14.25" customHeight="1" x14ac:dyDescent="0.3">
      <c r="A946" s="110"/>
      <c r="C946" s="152"/>
      <c r="D946" s="70"/>
      <c r="E946" s="152"/>
      <c r="F946" s="152"/>
      <c r="G946" s="152"/>
      <c r="H946" s="153"/>
      <c r="I946" s="154"/>
    </row>
    <row r="947" spans="1:9" ht="14.25" customHeight="1" x14ac:dyDescent="0.3">
      <c r="A947" s="110"/>
      <c r="C947" s="152"/>
      <c r="D947" s="70"/>
      <c r="E947" s="152"/>
      <c r="F947" s="152"/>
      <c r="G947" s="152"/>
      <c r="H947" s="153"/>
      <c r="I947" s="154"/>
    </row>
    <row r="948" spans="1:9" ht="14.25" customHeight="1" x14ac:dyDescent="0.3">
      <c r="A948" s="110"/>
      <c r="C948" s="152"/>
      <c r="D948" s="70"/>
      <c r="E948" s="152"/>
      <c r="F948" s="152"/>
      <c r="G948" s="152"/>
      <c r="H948" s="153"/>
      <c r="I948" s="154"/>
    </row>
    <row r="949" spans="1:9" ht="14.25" customHeight="1" x14ac:dyDescent="0.3">
      <c r="A949" s="110"/>
      <c r="C949" s="152"/>
      <c r="D949" s="70"/>
      <c r="E949" s="152"/>
      <c r="F949" s="152"/>
      <c r="G949" s="152"/>
      <c r="H949" s="153"/>
      <c r="I949" s="154"/>
    </row>
    <row r="950" spans="1:9" ht="14.25" customHeight="1" x14ac:dyDescent="0.3">
      <c r="A950" s="110"/>
      <c r="C950" s="152"/>
      <c r="D950" s="70"/>
      <c r="E950" s="152"/>
      <c r="F950" s="152"/>
      <c r="G950" s="152"/>
      <c r="H950" s="153"/>
      <c r="I950" s="154"/>
    </row>
    <row r="951" spans="1:9" ht="14.25" customHeight="1" x14ac:dyDescent="0.3">
      <c r="A951" s="110"/>
      <c r="C951" s="152"/>
      <c r="D951" s="70"/>
      <c r="E951" s="152"/>
      <c r="F951" s="152"/>
      <c r="G951" s="152"/>
      <c r="H951" s="153"/>
      <c r="I951" s="154"/>
    </row>
    <row r="952" spans="1:9" ht="14.25" customHeight="1" x14ac:dyDescent="0.3">
      <c r="A952" s="110"/>
      <c r="C952" s="152"/>
      <c r="D952" s="70"/>
      <c r="E952" s="152"/>
      <c r="F952" s="152"/>
      <c r="G952" s="152"/>
      <c r="H952" s="153"/>
      <c r="I952" s="154"/>
    </row>
    <row r="953" spans="1:9" ht="14.25" customHeight="1" x14ac:dyDescent="0.3">
      <c r="A953" s="110"/>
      <c r="C953" s="152"/>
      <c r="D953" s="70"/>
      <c r="E953" s="152"/>
      <c r="F953" s="152"/>
      <c r="G953" s="152"/>
      <c r="H953" s="153"/>
      <c r="I953" s="154"/>
    </row>
    <row r="954" spans="1:9" ht="14.25" customHeight="1" x14ac:dyDescent="0.3">
      <c r="A954" s="110"/>
      <c r="C954" s="152"/>
      <c r="D954" s="70"/>
      <c r="E954" s="152"/>
      <c r="F954" s="152"/>
      <c r="G954" s="152"/>
      <c r="H954" s="153"/>
      <c r="I954" s="154"/>
    </row>
    <row r="955" spans="1:9" ht="14.25" customHeight="1" x14ac:dyDescent="0.3">
      <c r="A955" s="110"/>
      <c r="C955" s="152"/>
      <c r="D955" s="70"/>
      <c r="E955" s="152"/>
      <c r="F955" s="152"/>
      <c r="G955" s="152"/>
      <c r="H955" s="153"/>
      <c r="I955" s="154"/>
    </row>
    <row r="956" spans="1:9" ht="14.25" customHeight="1" x14ac:dyDescent="0.3">
      <c r="A956" s="110"/>
      <c r="C956" s="152"/>
      <c r="D956" s="70"/>
      <c r="E956" s="152"/>
      <c r="F956" s="152"/>
      <c r="G956" s="152"/>
      <c r="H956" s="153"/>
      <c r="I956" s="154"/>
    </row>
    <row r="957" spans="1:9" ht="14.25" customHeight="1" x14ac:dyDescent="0.3">
      <c r="A957" s="110"/>
      <c r="C957" s="152"/>
      <c r="D957" s="70"/>
      <c r="E957" s="152"/>
      <c r="F957" s="152"/>
      <c r="G957" s="152"/>
      <c r="H957" s="153"/>
      <c r="I957" s="154"/>
    </row>
    <row r="958" spans="1:9" ht="14.25" customHeight="1" x14ac:dyDescent="0.3">
      <c r="A958" s="110"/>
      <c r="C958" s="152"/>
      <c r="D958" s="70"/>
      <c r="E958" s="152"/>
      <c r="F958" s="152"/>
      <c r="G958" s="152"/>
      <c r="H958" s="153"/>
      <c r="I958" s="154"/>
    </row>
    <row r="959" spans="1:9" ht="14.25" customHeight="1" x14ac:dyDescent="0.3">
      <c r="A959" s="110"/>
      <c r="C959" s="152"/>
      <c r="D959" s="70"/>
      <c r="E959" s="152"/>
      <c r="F959" s="152"/>
      <c r="G959" s="152"/>
      <c r="H959" s="153"/>
      <c r="I959" s="154"/>
    </row>
    <row r="960" spans="1:9" ht="14.25" customHeight="1" x14ac:dyDescent="0.3">
      <c r="A960" s="110"/>
      <c r="C960" s="152"/>
      <c r="D960" s="70"/>
      <c r="E960" s="152"/>
      <c r="F960" s="152"/>
      <c r="G960" s="152"/>
      <c r="H960" s="153"/>
      <c r="I960" s="154"/>
    </row>
    <row r="961" spans="1:9" ht="14.25" customHeight="1" x14ac:dyDescent="0.3">
      <c r="A961" s="110"/>
      <c r="C961" s="152"/>
      <c r="D961" s="70"/>
      <c r="E961" s="152"/>
      <c r="F961" s="152"/>
      <c r="G961" s="152"/>
      <c r="H961" s="153"/>
      <c r="I961" s="154"/>
    </row>
    <row r="962" spans="1:9" ht="14.25" customHeight="1" x14ac:dyDescent="0.3">
      <c r="A962" s="110"/>
      <c r="C962" s="152"/>
      <c r="D962" s="70"/>
      <c r="E962" s="152"/>
      <c r="F962" s="152"/>
      <c r="G962" s="152"/>
      <c r="H962" s="153"/>
      <c r="I962" s="154"/>
    </row>
    <row r="963" spans="1:9" ht="14.25" customHeight="1" x14ac:dyDescent="0.3">
      <c r="A963" s="110"/>
      <c r="C963" s="152"/>
      <c r="D963" s="70"/>
      <c r="E963" s="152"/>
      <c r="F963" s="152"/>
      <c r="G963" s="152"/>
      <c r="H963" s="153"/>
      <c r="I963" s="154"/>
    </row>
    <row r="964" spans="1:9" ht="14.25" customHeight="1" x14ac:dyDescent="0.3">
      <c r="A964" s="110"/>
      <c r="C964" s="152"/>
      <c r="D964" s="70"/>
      <c r="E964" s="152"/>
      <c r="F964" s="152"/>
      <c r="G964" s="152"/>
      <c r="H964" s="153"/>
      <c r="I964" s="154"/>
    </row>
    <row r="965" spans="1:9" ht="14.25" customHeight="1" x14ac:dyDescent="0.3">
      <c r="A965" s="110"/>
      <c r="C965" s="152"/>
      <c r="D965" s="70"/>
      <c r="E965" s="152"/>
      <c r="F965" s="152"/>
      <c r="G965" s="152"/>
      <c r="H965" s="153"/>
      <c r="I965" s="154"/>
    </row>
    <row r="966" spans="1:9" ht="14.25" customHeight="1" x14ac:dyDescent="0.3">
      <c r="A966" s="110"/>
      <c r="C966" s="152"/>
      <c r="D966" s="70"/>
      <c r="E966" s="152"/>
      <c r="F966" s="152"/>
      <c r="G966" s="152"/>
      <c r="H966" s="153"/>
      <c r="I966" s="154"/>
    </row>
    <row r="967" spans="1:9" ht="14.25" customHeight="1" x14ac:dyDescent="0.3">
      <c r="A967" s="110"/>
      <c r="C967" s="152"/>
      <c r="D967" s="70"/>
      <c r="E967" s="152"/>
      <c r="F967" s="152"/>
      <c r="G967" s="152"/>
      <c r="H967" s="153"/>
      <c r="I967" s="154"/>
    </row>
    <row r="968" spans="1:9" ht="14.25" customHeight="1" x14ac:dyDescent="0.3">
      <c r="A968" s="110"/>
      <c r="C968" s="152"/>
      <c r="D968" s="70"/>
      <c r="E968" s="152"/>
      <c r="F968" s="152"/>
      <c r="G968" s="152"/>
      <c r="H968" s="153"/>
      <c r="I968" s="154"/>
    </row>
    <row r="969" spans="1:9" ht="14.25" customHeight="1" x14ac:dyDescent="0.3">
      <c r="A969" s="110"/>
      <c r="C969" s="152"/>
      <c r="D969" s="70"/>
      <c r="E969" s="152"/>
      <c r="F969" s="152"/>
      <c r="G969" s="152"/>
      <c r="H969" s="153"/>
      <c r="I969" s="154"/>
    </row>
    <row r="970" spans="1:9" ht="14.25" customHeight="1" x14ac:dyDescent="0.3">
      <c r="A970" s="110"/>
      <c r="C970" s="152"/>
      <c r="D970" s="70"/>
      <c r="E970" s="152"/>
      <c r="F970" s="152"/>
      <c r="G970" s="152"/>
      <c r="H970" s="153"/>
      <c r="I970" s="154"/>
    </row>
    <row r="971" spans="1:9" ht="14.25" customHeight="1" x14ac:dyDescent="0.3">
      <c r="A971" s="110"/>
      <c r="C971" s="152"/>
      <c r="D971" s="70"/>
      <c r="E971" s="152"/>
      <c r="F971" s="152"/>
      <c r="G971" s="152"/>
      <c r="H971" s="153"/>
      <c r="I971" s="154"/>
    </row>
    <row r="972" spans="1:9" ht="14.25" customHeight="1" x14ac:dyDescent="0.3">
      <c r="A972" s="110"/>
      <c r="C972" s="152"/>
      <c r="D972" s="70"/>
      <c r="E972" s="152"/>
      <c r="F972" s="152"/>
      <c r="G972" s="152"/>
      <c r="H972" s="153"/>
      <c r="I972" s="154"/>
    </row>
    <row r="973" spans="1:9" ht="14.25" customHeight="1" x14ac:dyDescent="0.3">
      <c r="A973" s="110"/>
      <c r="C973" s="152"/>
      <c r="D973" s="70"/>
      <c r="E973" s="152"/>
      <c r="F973" s="152"/>
      <c r="G973" s="152"/>
      <c r="H973" s="153"/>
      <c r="I973" s="154"/>
    </row>
    <row r="974" spans="1:9" ht="14.25" customHeight="1" x14ac:dyDescent="0.3">
      <c r="A974" s="110"/>
      <c r="C974" s="152"/>
      <c r="D974" s="70"/>
      <c r="E974" s="152"/>
      <c r="F974" s="152"/>
      <c r="G974" s="152"/>
      <c r="H974" s="153"/>
      <c r="I974" s="154"/>
    </row>
    <row r="975" spans="1:9" ht="14.25" customHeight="1" x14ac:dyDescent="0.3">
      <c r="A975" s="110"/>
      <c r="C975" s="152"/>
      <c r="D975" s="70"/>
      <c r="E975" s="152"/>
      <c r="F975" s="152"/>
      <c r="G975" s="152"/>
      <c r="H975" s="153"/>
      <c r="I975" s="154"/>
    </row>
    <row r="976" spans="1:9" ht="14.25" customHeight="1" x14ac:dyDescent="0.3">
      <c r="A976" s="110"/>
      <c r="C976" s="152"/>
      <c r="D976" s="70"/>
      <c r="E976" s="152"/>
      <c r="F976" s="152"/>
      <c r="G976" s="152"/>
      <c r="H976" s="153"/>
      <c r="I976" s="154"/>
    </row>
    <row r="977" spans="1:9" ht="14.25" customHeight="1" x14ac:dyDescent="0.3">
      <c r="A977" s="110"/>
      <c r="C977" s="152"/>
      <c r="D977" s="70"/>
      <c r="E977" s="152"/>
      <c r="F977" s="152"/>
      <c r="G977" s="152"/>
      <c r="H977" s="153"/>
      <c r="I977" s="154"/>
    </row>
    <row r="978" spans="1:9" ht="14.25" customHeight="1" x14ac:dyDescent="0.3">
      <c r="A978" s="110"/>
      <c r="C978" s="152"/>
      <c r="D978" s="70"/>
      <c r="E978" s="152"/>
      <c r="F978" s="152"/>
      <c r="G978" s="152"/>
      <c r="H978" s="153"/>
      <c r="I978" s="154"/>
    </row>
    <row r="979" spans="1:9" ht="14.25" customHeight="1" x14ac:dyDescent="0.3">
      <c r="A979" s="110"/>
      <c r="C979" s="152"/>
      <c r="D979" s="70"/>
      <c r="E979" s="152"/>
      <c r="F979" s="152"/>
      <c r="G979" s="152"/>
      <c r="H979" s="153"/>
      <c r="I979" s="154"/>
    </row>
    <row r="980" spans="1:9" ht="14.25" customHeight="1" x14ac:dyDescent="0.3">
      <c r="A980" s="110"/>
      <c r="C980" s="152"/>
      <c r="D980" s="70"/>
      <c r="E980" s="152"/>
      <c r="F980" s="152"/>
      <c r="G980" s="152"/>
      <c r="H980" s="153"/>
      <c r="I980" s="154"/>
    </row>
    <row r="981" spans="1:9" ht="14.25" customHeight="1" x14ac:dyDescent="0.3">
      <c r="A981" s="110"/>
      <c r="C981" s="152"/>
      <c r="D981" s="70"/>
      <c r="E981" s="152"/>
      <c r="F981" s="152"/>
      <c r="G981" s="152"/>
      <c r="H981" s="153"/>
      <c r="I981" s="154"/>
    </row>
    <row r="982" spans="1:9" ht="14.25" customHeight="1" x14ac:dyDescent="0.3">
      <c r="A982" s="110"/>
      <c r="C982" s="152"/>
      <c r="D982" s="70"/>
      <c r="E982" s="152"/>
      <c r="F982" s="152"/>
      <c r="G982" s="152"/>
      <c r="H982" s="153"/>
      <c r="I982" s="154"/>
    </row>
    <row r="983" spans="1:9" ht="14.25" customHeight="1" x14ac:dyDescent="0.3">
      <c r="A983" s="110"/>
      <c r="C983" s="152"/>
      <c r="D983" s="70"/>
      <c r="E983" s="152"/>
      <c r="F983" s="152"/>
      <c r="G983" s="152"/>
      <c r="H983" s="153"/>
      <c r="I983" s="154"/>
    </row>
    <row r="984" spans="1:9" ht="14.25" customHeight="1" x14ac:dyDescent="0.3">
      <c r="A984" s="110"/>
      <c r="C984" s="152"/>
      <c r="D984" s="70"/>
      <c r="E984" s="152"/>
      <c r="F984" s="152"/>
      <c r="G984" s="152"/>
      <c r="H984" s="153"/>
      <c r="I984" s="154"/>
    </row>
    <row r="985" spans="1:9" ht="14.25" customHeight="1" x14ac:dyDescent="0.3">
      <c r="A985" s="110"/>
      <c r="C985" s="152"/>
      <c r="D985" s="70"/>
      <c r="E985" s="152"/>
      <c r="F985" s="152"/>
      <c r="G985" s="152"/>
      <c r="H985" s="153"/>
      <c r="I985" s="154"/>
    </row>
    <row r="986" spans="1:9" ht="14.25" customHeight="1" x14ac:dyDescent="0.3">
      <c r="A986" s="110"/>
      <c r="C986" s="152"/>
      <c r="D986" s="70"/>
      <c r="E986" s="152"/>
      <c r="F986" s="152"/>
      <c r="G986" s="152"/>
      <c r="H986" s="153"/>
      <c r="I986" s="154"/>
    </row>
    <row r="987" spans="1:9" ht="14.25" customHeight="1" x14ac:dyDescent="0.3">
      <c r="A987" s="110"/>
      <c r="C987" s="152"/>
      <c r="D987" s="70"/>
      <c r="E987" s="152"/>
      <c r="F987" s="152"/>
      <c r="G987" s="152"/>
      <c r="H987" s="153"/>
      <c r="I987" s="154"/>
    </row>
    <row r="988" spans="1:9" ht="14.25" customHeight="1" x14ac:dyDescent="0.3">
      <c r="A988" s="110"/>
      <c r="C988" s="152"/>
      <c r="D988" s="70"/>
      <c r="E988" s="152"/>
      <c r="F988" s="152"/>
      <c r="G988" s="152"/>
      <c r="H988" s="153"/>
      <c r="I988" s="154"/>
    </row>
    <row r="989" spans="1:9" ht="14.25" customHeight="1" x14ac:dyDescent="0.3">
      <c r="A989" s="110"/>
      <c r="C989" s="152"/>
      <c r="D989" s="70"/>
      <c r="E989" s="152"/>
      <c r="F989" s="152"/>
      <c r="G989" s="152"/>
      <c r="H989" s="153"/>
      <c r="I989" s="154"/>
    </row>
    <row r="990" spans="1:9" ht="14.25" customHeight="1" x14ac:dyDescent="0.3">
      <c r="A990" s="110"/>
      <c r="C990" s="152"/>
      <c r="D990" s="70"/>
      <c r="E990" s="152"/>
      <c r="F990" s="152"/>
      <c r="G990" s="152"/>
      <c r="H990" s="153"/>
      <c r="I990" s="154"/>
    </row>
    <row r="991" spans="1:9" ht="14.25" customHeight="1" x14ac:dyDescent="0.3">
      <c r="A991" s="110"/>
      <c r="C991" s="152"/>
      <c r="D991" s="70"/>
      <c r="E991" s="152"/>
      <c r="F991" s="152"/>
      <c r="G991" s="152"/>
      <c r="H991" s="153"/>
      <c r="I991" s="154"/>
    </row>
    <row r="992" spans="1:9" ht="14.25" customHeight="1" x14ac:dyDescent="0.3">
      <c r="A992" s="110"/>
      <c r="C992" s="152"/>
      <c r="D992" s="70"/>
      <c r="E992" s="152"/>
      <c r="F992" s="152"/>
      <c r="G992" s="152"/>
      <c r="H992" s="153"/>
      <c r="I992" s="154"/>
    </row>
    <row r="993" spans="1:9" ht="14.25" customHeight="1" x14ac:dyDescent="0.3">
      <c r="A993" s="110"/>
      <c r="C993" s="152"/>
      <c r="D993" s="70"/>
      <c r="E993" s="152"/>
      <c r="F993" s="152"/>
      <c r="G993" s="152"/>
      <c r="H993" s="153"/>
      <c r="I993" s="154"/>
    </row>
    <row r="994" spans="1:9" ht="14.25" customHeight="1" x14ac:dyDescent="0.3">
      <c r="A994" s="110"/>
      <c r="C994" s="152"/>
      <c r="D994" s="70"/>
      <c r="E994" s="152"/>
      <c r="F994" s="152"/>
      <c r="G994" s="152"/>
      <c r="H994" s="153"/>
      <c r="I994" s="154"/>
    </row>
    <row r="995" spans="1:9" ht="14.25" customHeight="1" x14ac:dyDescent="0.3">
      <c r="A995" s="110"/>
      <c r="C995" s="152"/>
      <c r="D995" s="70"/>
      <c r="E995" s="152"/>
      <c r="F995" s="152"/>
      <c r="G995" s="152"/>
      <c r="H995" s="153"/>
      <c r="I995" s="154"/>
    </row>
    <row r="996" spans="1:9" ht="14.25" customHeight="1" x14ac:dyDescent="0.3">
      <c r="A996" s="110"/>
      <c r="C996" s="152"/>
      <c r="D996" s="70"/>
      <c r="E996" s="152"/>
      <c r="F996" s="152"/>
      <c r="G996" s="152"/>
      <c r="H996" s="153"/>
      <c r="I996" s="154"/>
    </row>
    <row r="997" spans="1:9" ht="14.25" customHeight="1" x14ac:dyDescent="0.3">
      <c r="A997" s="110"/>
      <c r="C997" s="152"/>
      <c r="D997" s="70"/>
      <c r="E997" s="152"/>
      <c r="F997" s="152"/>
      <c r="G997" s="152"/>
      <c r="H997" s="153"/>
      <c r="I997" s="154"/>
    </row>
    <row r="998" spans="1:9" ht="14.25" customHeight="1" x14ac:dyDescent="0.3">
      <c r="A998" s="110"/>
      <c r="C998" s="152"/>
      <c r="D998" s="70"/>
      <c r="E998" s="152"/>
      <c r="F998" s="152"/>
      <c r="G998" s="152"/>
      <c r="H998" s="153"/>
      <c r="I998" s="154"/>
    </row>
    <row r="999" spans="1:9" ht="14.25" customHeight="1" x14ac:dyDescent="0.3">
      <c r="A999" s="110"/>
      <c r="C999" s="152"/>
      <c r="D999" s="70"/>
      <c r="E999" s="152"/>
      <c r="F999" s="152"/>
      <c r="G999" s="152"/>
      <c r="H999" s="153"/>
      <c r="I999" s="154"/>
    </row>
    <row r="1000" spans="1:9" ht="14.25" customHeight="1" x14ac:dyDescent="0.3">
      <c r="A1000" s="110"/>
      <c r="C1000" s="152"/>
      <c r="D1000" s="70"/>
      <c r="E1000" s="152"/>
      <c r="F1000" s="152"/>
      <c r="G1000" s="152"/>
      <c r="H1000" s="153"/>
      <c r="I1000" s="154"/>
    </row>
  </sheetData>
  <mergeCells count="21">
    <mergeCell ref="I40:I43"/>
    <mergeCell ref="C56:E56"/>
    <mergeCell ref="C59:H59"/>
    <mergeCell ref="C60:H60"/>
    <mergeCell ref="C61:H61"/>
    <mergeCell ref="C64:H64"/>
    <mergeCell ref="C65:H65"/>
    <mergeCell ref="D68:H68"/>
    <mergeCell ref="D69:H69"/>
    <mergeCell ref="C39:E39"/>
    <mergeCell ref="F40:H58"/>
    <mergeCell ref="C15:E15"/>
    <mergeCell ref="C24:E24"/>
    <mergeCell ref="C62:D62"/>
    <mergeCell ref="F62:H62"/>
    <mergeCell ref="C63:H63"/>
    <mergeCell ref="B1:H1"/>
    <mergeCell ref="B2:C2"/>
    <mergeCell ref="B3:C3"/>
    <mergeCell ref="D3:D4"/>
    <mergeCell ref="B5:E5"/>
  </mergeCells>
  <printOptions horizontalCentered="1" verticalCentered="1"/>
  <pageMargins left="0.11811023622047245" right="0.11811023622047245" top="0.35433070866141736" bottom="0.15748031496062992" header="0" footer="0"/>
  <pageSetup paperSize="9" scale="7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000"/>
  <sheetViews>
    <sheetView topLeftCell="A4" workbookViewId="0"/>
  </sheetViews>
  <sheetFormatPr baseColWidth="10" defaultColWidth="14.44140625" defaultRowHeight="15" customHeight="1" x14ac:dyDescent="0.3"/>
  <cols>
    <col min="1" max="1" width="4" customWidth="1"/>
    <col min="2" max="2" width="24.88671875" customWidth="1"/>
    <col min="3" max="3" width="18.88671875" customWidth="1"/>
    <col min="4" max="4" width="19.88671875" customWidth="1"/>
    <col min="5" max="5" width="15.33203125" customWidth="1"/>
    <col min="6" max="6" width="9.88671875" customWidth="1"/>
    <col min="7" max="7" width="11.44140625" customWidth="1"/>
    <col min="8" max="8" width="11.88671875" customWidth="1"/>
    <col min="9" max="9" width="13.109375" customWidth="1"/>
    <col min="10" max="34" width="11.44140625" customWidth="1"/>
  </cols>
  <sheetData>
    <row r="1" spans="2:8" ht="14.25" customHeight="1" x14ac:dyDescent="0.3"/>
    <row r="2" spans="2:8" ht="14.25" customHeight="1" x14ac:dyDescent="0.3"/>
    <row r="3" spans="2:8" ht="14.25" customHeight="1" x14ac:dyDescent="0.3">
      <c r="B3" s="327" t="s">
        <v>237</v>
      </c>
      <c r="C3" s="272"/>
      <c r="D3" s="272"/>
      <c r="E3" s="322"/>
      <c r="G3" s="155" t="s">
        <v>238</v>
      </c>
      <c r="H3" s="155"/>
    </row>
    <row r="4" spans="2:8" ht="14.25" customHeight="1" x14ac:dyDescent="0.3">
      <c r="B4" s="28" t="s">
        <v>239</v>
      </c>
      <c r="C4" s="328">
        <v>150</v>
      </c>
      <c r="D4" s="272"/>
      <c r="E4" s="322"/>
      <c r="G4" s="156">
        <v>2</v>
      </c>
      <c r="H4" s="8" t="s">
        <v>68</v>
      </c>
    </row>
    <row r="5" spans="2:8" ht="14.25" customHeight="1" x14ac:dyDescent="0.3">
      <c r="B5" s="157"/>
      <c r="C5" s="158" t="s">
        <v>68</v>
      </c>
      <c r="D5" s="158" t="s">
        <v>76</v>
      </c>
      <c r="E5" s="158" t="s">
        <v>78</v>
      </c>
      <c r="G5" s="156">
        <v>1.3</v>
      </c>
      <c r="H5" s="8" t="s">
        <v>76</v>
      </c>
    </row>
    <row r="6" spans="2:8" ht="14.25" customHeight="1" x14ac:dyDescent="0.3">
      <c r="B6" s="159"/>
      <c r="C6" s="160" t="s">
        <v>240</v>
      </c>
      <c r="D6" s="160" t="s">
        <v>240</v>
      </c>
      <c r="E6" s="161" t="s">
        <v>75</v>
      </c>
      <c r="G6" s="156">
        <v>1.4</v>
      </c>
      <c r="H6" s="8" t="s">
        <v>78</v>
      </c>
    </row>
    <row r="7" spans="2:8" ht="14.25" customHeight="1" x14ac:dyDescent="0.3">
      <c r="B7" s="162" t="s">
        <v>241</v>
      </c>
      <c r="C7" s="163">
        <v>25</v>
      </c>
      <c r="D7" s="163">
        <v>30</v>
      </c>
      <c r="E7" s="163">
        <v>30</v>
      </c>
    </row>
    <row r="8" spans="2:8" ht="14.25" customHeight="1" x14ac:dyDescent="0.3">
      <c r="B8" s="164" t="s">
        <v>242</v>
      </c>
      <c r="C8" s="165">
        <f>C4/C7</f>
        <v>6</v>
      </c>
      <c r="D8" s="165">
        <f>C4/D7</f>
        <v>5</v>
      </c>
      <c r="E8" s="165">
        <f>C4/E7</f>
        <v>5</v>
      </c>
    </row>
    <row r="9" spans="2:8" ht="14.25" customHeight="1" x14ac:dyDescent="0.3">
      <c r="B9" s="164" t="s">
        <v>243</v>
      </c>
      <c r="C9" s="24">
        <f>C7*G4</f>
        <v>50</v>
      </c>
      <c r="D9" s="24">
        <f>D7*G5</f>
        <v>39</v>
      </c>
      <c r="E9" s="24">
        <f>E7*G6</f>
        <v>42</v>
      </c>
    </row>
    <row r="10" spans="2:8" ht="14.25" customHeight="1" x14ac:dyDescent="0.3"/>
    <row r="11" spans="2:8" ht="14.25" customHeight="1" x14ac:dyDescent="0.3"/>
    <row r="12" spans="2:8" ht="14.25" customHeight="1" x14ac:dyDescent="0.3">
      <c r="C12" s="166"/>
      <c r="D12" s="166"/>
      <c r="E12" s="34"/>
    </row>
    <row r="13" spans="2:8" ht="14.25" customHeight="1" x14ac:dyDescent="0.3">
      <c r="B13" s="327" t="s">
        <v>244</v>
      </c>
      <c r="C13" s="272"/>
      <c r="D13" s="272"/>
      <c r="E13" s="322"/>
    </row>
    <row r="14" spans="2:8" ht="14.25" customHeight="1" x14ac:dyDescent="0.3">
      <c r="B14" s="28" t="s">
        <v>239</v>
      </c>
      <c r="C14" s="328">
        <v>200</v>
      </c>
      <c r="D14" s="272"/>
      <c r="E14" s="322"/>
    </row>
    <row r="15" spans="2:8" ht="14.25" customHeight="1" x14ac:dyDescent="0.3">
      <c r="B15" s="157"/>
      <c r="C15" s="158" t="s">
        <v>68</v>
      </c>
      <c r="D15" s="158" t="s">
        <v>76</v>
      </c>
      <c r="E15" s="158" t="s">
        <v>78</v>
      </c>
    </row>
    <row r="16" spans="2:8" ht="14.25" customHeight="1" x14ac:dyDescent="0.3">
      <c r="B16" s="159"/>
      <c r="C16" s="167" t="s">
        <v>240</v>
      </c>
      <c r="D16" s="167" t="s">
        <v>240</v>
      </c>
      <c r="E16" s="168" t="s">
        <v>75</v>
      </c>
    </row>
    <row r="17" spans="2:9" ht="14.25" customHeight="1" x14ac:dyDescent="0.3">
      <c r="B17" s="162" t="s">
        <v>241</v>
      </c>
      <c r="C17" s="163">
        <v>20</v>
      </c>
      <c r="D17" s="163">
        <v>25</v>
      </c>
      <c r="E17" s="163">
        <v>25</v>
      </c>
    </row>
    <row r="18" spans="2:9" ht="14.25" customHeight="1" x14ac:dyDescent="0.3">
      <c r="B18" s="164" t="s">
        <v>242</v>
      </c>
      <c r="C18" s="165">
        <f>C14/C17</f>
        <v>10</v>
      </c>
      <c r="D18" s="165">
        <f>C14/D17</f>
        <v>8</v>
      </c>
      <c r="E18" s="165">
        <f>C14/E17</f>
        <v>8</v>
      </c>
    </row>
    <row r="19" spans="2:9" ht="14.25" customHeight="1" x14ac:dyDescent="0.3">
      <c r="B19" s="164" t="s">
        <v>243</v>
      </c>
      <c r="C19" s="24">
        <f>C17*G4</f>
        <v>40</v>
      </c>
      <c r="D19" s="24">
        <f>D17*G5</f>
        <v>32.5</v>
      </c>
      <c r="E19" s="24">
        <f>E17*G6</f>
        <v>35</v>
      </c>
    </row>
    <row r="20" spans="2:9" ht="14.25" customHeight="1" x14ac:dyDescent="0.3"/>
    <row r="21" spans="2:9" ht="14.25" customHeight="1" x14ac:dyDescent="0.3"/>
    <row r="22" spans="2:9" ht="14.25" customHeight="1" x14ac:dyDescent="0.35">
      <c r="B22" s="321" t="s">
        <v>245</v>
      </c>
      <c r="C22" s="272"/>
      <c r="D22" s="272"/>
      <c r="E22" s="272"/>
      <c r="F22" s="272"/>
      <c r="G22" s="272"/>
      <c r="H22" s="322"/>
    </row>
    <row r="23" spans="2:9" ht="19.5" customHeight="1" x14ac:dyDescent="0.3">
      <c r="B23" s="329" t="s">
        <v>246</v>
      </c>
      <c r="C23" s="330" t="s">
        <v>247</v>
      </c>
      <c r="D23" s="330" t="s">
        <v>248</v>
      </c>
      <c r="E23" s="323" t="s">
        <v>249</v>
      </c>
      <c r="F23" s="314"/>
      <c r="G23" s="314"/>
      <c r="H23" s="315"/>
      <c r="I23" s="35"/>
    </row>
    <row r="24" spans="2:9" ht="14.25" customHeight="1" x14ac:dyDescent="0.3">
      <c r="B24" s="325"/>
      <c r="C24" s="331"/>
      <c r="D24" s="331"/>
      <c r="E24" s="169" t="s">
        <v>250</v>
      </c>
      <c r="F24" s="169" t="s">
        <v>251</v>
      </c>
      <c r="G24" s="169" t="s">
        <v>252</v>
      </c>
      <c r="H24" s="170" t="s">
        <v>253</v>
      </c>
    </row>
    <row r="25" spans="2:9" ht="14.25" customHeight="1" x14ac:dyDescent="0.3">
      <c r="B25" s="324" t="s">
        <v>254</v>
      </c>
      <c r="C25" s="171">
        <v>5</v>
      </c>
      <c r="D25" s="171">
        <v>150</v>
      </c>
      <c r="E25" s="171">
        <v>5100</v>
      </c>
      <c r="F25" s="171">
        <v>3200</v>
      </c>
      <c r="G25" s="171">
        <v>2500</v>
      </c>
      <c r="H25" s="172">
        <v>2200</v>
      </c>
    </row>
    <row r="26" spans="2:9" ht="14.25" customHeight="1" x14ac:dyDescent="0.3">
      <c r="B26" s="325"/>
      <c r="C26" s="173">
        <v>10</v>
      </c>
      <c r="D26" s="173">
        <v>300</v>
      </c>
      <c r="E26" s="173">
        <v>6100</v>
      </c>
      <c r="F26" s="173">
        <v>3900</v>
      </c>
      <c r="G26" s="173">
        <v>3150</v>
      </c>
      <c r="H26" s="174">
        <v>2800</v>
      </c>
    </row>
    <row r="27" spans="2:9" ht="14.25" customHeight="1" x14ac:dyDescent="0.3">
      <c r="B27" s="324" t="s">
        <v>255</v>
      </c>
      <c r="C27" s="171">
        <v>15</v>
      </c>
      <c r="D27" s="171">
        <v>450</v>
      </c>
      <c r="E27" s="171">
        <v>7100</v>
      </c>
      <c r="F27" s="171">
        <v>4400</v>
      </c>
      <c r="G27" s="171">
        <v>3500</v>
      </c>
      <c r="H27" s="172">
        <v>3050</v>
      </c>
    </row>
    <row r="28" spans="2:9" ht="14.25" customHeight="1" x14ac:dyDescent="0.3">
      <c r="B28" s="326"/>
      <c r="C28" s="24">
        <v>20</v>
      </c>
      <c r="D28" s="24">
        <v>600</v>
      </c>
      <c r="E28" s="24">
        <v>8300</v>
      </c>
      <c r="F28" s="24">
        <v>5000</v>
      </c>
      <c r="G28" s="24">
        <v>3900</v>
      </c>
      <c r="H28" s="175">
        <v>3400</v>
      </c>
    </row>
    <row r="29" spans="2:9" ht="14.25" customHeight="1" x14ac:dyDescent="0.3">
      <c r="B29" s="325"/>
      <c r="C29" s="176">
        <v>25</v>
      </c>
      <c r="D29" s="176">
        <v>750</v>
      </c>
      <c r="E29" s="176">
        <v>9350</v>
      </c>
      <c r="F29" s="176">
        <v>5550</v>
      </c>
      <c r="G29" s="176">
        <v>4300</v>
      </c>
      <c r="H29" s="177">
        <v>3700</v>
      </c>
    </row>
    <row r="30" spans="2:9" ht="14.25" customHeight="1" x14ac:dyDescent="0.3">
      <c r="B30" s="324" t="s">
        <v>256</v>
      </c>
      <c r="C30" s="171">
        <v>30</v>
      </c>
      <c r="D30" s="171">
        <v>900</v>
      </c>
      <c r="E30" s="171" t="s">
        <v>75</v>
      </c>
      <c r="F30" s="171" t="s">
        <v>75</v>
      </c>
      <c r="G30" s="171">
        <v>4550</v>
      </c>
      <c r="H30" s="172">
        <v>3900</v>
      </c>
    </row>
    <row r="31" spans="2:9" ht="14.25" customHeight="1" x14ac:dyDescent="0.3">
      <c r="B31" s="326"/>
      <c r="C31" s="24">
        <v>35</v>
      </c>
      <c r="D31" s="24">
        <v>1050</v>
      </c>
      <c r="E31" s="24" t="s">
        <v>75</v>
      </c>
      <c r="F31" s="24" t="s">
        <v>75</v>
      </c>
      <c r="G31" s="24">
        <v>6100</v>
      </c>
      <c r="H31" s="175">
        <v>5250</v>
      </c>
    </row>
    <row r="32" spans="2:9" ht="14.25" customHeight="1" x14ac:dyDescent="0.3">
      <c r="B32" s="326"/>
      <c r="C32" s="24">
        <v>40</v>
      </c>
      <c r="D32" s="24">
        <v>1200</v>
      </c>
      <c r="E32" s="24" t="s">
        <v>75</v>
      </c>
      <c r="F32" s="24" t="s">
        <v>75</v>
      </c>
      <c r="G32" s="24">
        <v>6200</v>
      </c>
      <c r="H32" s="175">
        <v>5300</v>
      </c>
    </row>
    <row r="33" spans="2:8" ht="14.25" customHeight="1" x14ac:dyDescent="0.3">
      <c r="B33" s="326"/>
      <c r="C33" s="24">
        <v>45</v>
      </c>
      <c r="D33" s="24">
        <v>1350</v>
      </c>
      <c r="E33" s="24" t="s">
        <v>75</v>
      </c>
      <c r="F33" s="24" t="s">
        <v>75</v>
      </c>
      <c r="G33" s="24">
        <v>6500</v>
      </c>
      <c r="H33" s="175">
        <v>5600</v>
      </c>
    </row>
    <row r="34" spans="2:8" ht="14.25" customHeight="1" x14ac:dyDescent="0.3">
      <c r="B34" s="326"/>
      <c r="C34" s="24">
        <v>50</v>
      </c>
      <c r="D34" s="24">
        <v>1500</v>
      </c>
      <c r="E34" s="24" t="s">
        <v>75</v>
      </c>
      <c r="F34" s="24" t="s">
        <v>75</v>
      </c>
      <c r="G34" s="24">
        <v>7400</v>
      </c>
      <c r="H34" s="175">
        <v>6400</v>
      </c>
    </row>
    <row r="35" spans="2:8" ht="14.25" customHeight="1" x14ac:dyDescent="0.3">
      <c r="B35" s="325"/>
      <c r="C35" s="173">
        <v>55</v>
      </c>
      <c r="D35" s="173">
        <v>1650</v>
      </c>
      <c r="E35" s="173" t="s">
        <v>75</v>
      </c>
      <c r="F35" s="173" t="s">
        <v>75</v>
      </c>
      <c r="G35" s="173">
        <v>7800</v>
      </c>
      <c r="H35" s="174">
        <v>6650</v>
      </c>
    </row>
    <row r="36" spans="2:8" ht="14.25" customHeight="1" x14ac:dyDescent="0.3"/>
    <row r="37" spans="2:8" ht="14.25" customHeight="1" x14ac:dyDescent="0.3"/>
    <row r="38" spans="2:8" ht="14.25" customHeight="1" x14ac:dyDescent="0.3"/>
    <row r="39" spans="2:8" ht="14.25" customHeight="1" x14ac:dyDescent="0.3"/>
    <row r="40" spans="2:8" ht="14.25" customHeight="1" x14ac:dyDescent="0.3"/>
    <row r="41" spans="2:8" ht="14.25" customHeight="1" x14ac:dyDescent="0.3"/>
    <row r="42" spans="2:8" ht="14.25" customHeight="1" x14ac:dyDescent="0.3"/>
    <row r="43" spans="2:8" ht="14.25" customHeight="1" x14ac:dyDescent="0.3"/>
    <row r="44" spans="2:8" ht="14.25" customHeight="1" x14ac:dyDescent="0.3"/>
    <row r="45" spans="2:8" ht="14.25" customHeight="1" x14ac:dyDescent="0.3"/>
    <row r="46" spans="2:8" ht="14.25" customHeight="1" x14ac:dyDescent="0.3"/>
    <row r="47" spans="2:8" ht="14.25" customHeight="1" x14ac:dyDescent="0.3"/>
    <row r="48" spans="2: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2">
    <mergeCell ref="B3:E3"/>
    <mergeCell ref="C4:E4"/>
    <mergeCell ref="B13:E13"/>
    <mergeCell ref="C14:E14"/>
    <mergeCell ref="B23:B24"/>
    <mergeCell ref="C23:C24"/>
    <mergeCell ref="D23:D24"/>
    <mergeCell ref="B22:H22"/>
    <mergeCell ref="E23:H23"/>
    <mergeCell ref="B25:B26"/>
    <mergeCell ref="B27:B29"/>
    <mergeCell ref="B30:B35"/>
  </mergeCells>
  <dataValidations count="1">
    <dataValidation type="list" allowBlank="1" showErrorMessage="1" sqref="C6:D6 C16:D16" xr:uid="{00000000-0002-0000-0300-000000000000}">
      <formula1>TIPO</formula1>
    </dataValidation>
  </dataValidations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showGridLines="0" workbookViewId="0">
      <selection activeCell="C9" sqref="C9:C11"/>
    </sheetView>
  </sheetViews>
  <sheetFormatPr baseColWidth="10" defaultColWidth="14.44140625" defaultRowHeight="15" customHeight="1" x14ac:dyDescent="0.3"/>
  <cols>
    <col min="1" max="1" width="11.44140625" customWidth="1"/>
    <col min="2" max="2" width="26.33203125" customWidth="1"/>
    <col min="3" max="3" width="23.5546875" customWidth="1"/>
    <col min="4" max="26" width="11.44140625" customWidth="1"/>
  </cols>
  <sheetData>
    <row r="1" spans="1:4" ht="14.25" customHeight="1" x14ac:dyDescent="0.3"/>
    <row r="2" spans="1:4" ht="14.25" customHeight="1" x14ac:dyDescent="0.3"/>
    <row r="3" spans="1:4" ht="14.25" customHeight="1" x14ac:dyDescent="0.3">
      <c r="B3" s="332" t="s">
        <v>257</v>
      </c>
      <c r="C3" s="256"/>
    </row>
    <row r="4" spans="1:4" ht="14.25" customHeight="1" x14ac:dyDescent="0.3">
      <c r="B4" s="178" t="s">
        <v>258</v>
      </c>
      <c r="C4" s="179">
        <v>200</v>
      </c>
    </row>
    <row r="5" spans="1:4" ht="14.25" customHeight="1" x14ac:dyDescent="0.3">
      <c r="B5" s="8" t="s">
        <v>259</v>
      </c>
      <c r="C5" s="180" t="s">
        <v>260</v>
      </c>
    </row>
    <row r="6" spans="1:4" ht="14.25" customHeight="1" x14ac:dyDescent="0.3">
      <c r="B6" s="8" t="s">
        <v>261</v>
      </c>
      <c r="C6" s="180" t="s">
        <v>262</v>
      </c>
    </row>
    <row r="7" spans="1:4" ht="14.25" customHeight="1" x14ac:dyDescent="0.3">
      <c r="B7" s="8" t="s">
        <v>263</v>
      </c>
      <c r="C7" s="180" t="s">
        <v>240</v>
      </c>
    </row>
    <row r="8" spans="1:4" ht="14.25" customHeight="1" x14ac:dyDescent="0.3">
      <c r="B8" s="8" t="s">
        <v>264</v>
      </c>
      <c r="C8" s="180">
        <f>IFERROR(VLOOKUP(C5&amp;"_"&amp;C6&amp;"_"&amp;C7,DATOS!I3:O16,5,0),"-")</f>
        <v>30</v>
      </c>
    </row>
    <row r="9" spans="1:4" ht="14.25" customHeight="1" x14ac:dyDescent="0.3">
      <c r="B9" s="8" t="s">
        <v>265</v>
      </c>
      <c r="C9" s="181">
        <v>1.3</v>
      </c>
    </row>
    <row r="10" spans="1:4" ht="14.25" customHeight="1" x14ac:dyDescent="0.3">
      <c r="A10" s="182"/>
      <c r="B10" s="8" t="s">
        <v>266</v>
      </c>
      <c r="C10" s="183">
        <f>C8*C9</f>
        <v>39</v>
      </c>
    </row>
    <row r="11" spans="1:4" ht="14.25" customHeight="1" x14ac:dyDescent="0.3">
      <c r="B11" s="8" t="s">
        <v>267</v>
      </c>
      <c r="C11" s="181">
        <v>8.4</v>
      </c>
      <c r="D11" s="10" t="s">
        <v>268</v>
      </c>
    </row>
    <row r="12" spans="1:4" ht="14.25" customHeight="1" x14ac:dyDescent="0.3">
      <c r="B12" s="184" t="s">
        <v>269</v>
      </c>
      <c r="C12" s="185">
        <f>IFERROR(VLOOKUP(C5&amp;"_"&amp;C6&amp;"_"&amp;C7,DATOS!I3:O16,7,0),"-")</f>
        <v>2</v>
      </c>
    </row>
    <row r="13" spans="1:4" ht="14.25" customHeight="1" x14ac:dyDescent="0.3">
      <c r="B13" s="8" t="s">
        <v>270</v>
      </c>
      <c r="C13" s="183">
        <f>C4/C8</f>
        <v>6.666666666666667</v>
      </c>
    </row>
    <row r="14" spans="1:4" ht="14.25" customHeight="1" x14ac:dyDescent="0.3"/>
    <row r="15" spans="1:4" ht="14.25" customHeight="1" x14ac:dyDescent="0.3"/>
    <row r="16" spans="1:4" ht="14.25" customHeight="1" x14ac:dyDescent="0.3">
      <c r="B16" s="10" t="s">
        <v>271</v>
      </c>
    </row>
    <row r="17" spans="2:3" ht="14.25" customHeight="1" x14ac:dyDescent="0.3"/>
    <row r="18" spans="2:3" ht="14.25" customHeight="1" x14ac:dyDescent="0.3">
      <c r="B18" s="14"/>
    </row>
    <row r="19" spans="2:3" ht="14.25" customHeight="1" x14ac:dyDescent="0.3"/>
    <row r="20" spans="2:3" ht="14.25" customHeight="1" x14ac:dyDescent="0.3">
      <c r="C20" s="186"/>
    </row>
    <row r="21" spans="2:3" ht="14.25" customHeight="1" x14ac:dyDescent="0.3"/>
    <row r="22" spans="2:3" ht="14.25" customHeight="1" x14ac:dyDescent="0.3"/>
    <row r="23" spans="2:3" ht="14.25" customHeight="1" x14ac:dyDescent="0.3"/>
    <row r="24" spans="2:3" ht="14.25" customHeight="1" x14ac:dyDescent="0.3"/>
    <row r="25" spans="2:3" ht="14.25" customHeight="1" x14ac:dyDescent="0.3"/>
    <row r="26" spans="2:3" ht="14.25" customHeight="1" x14ac:dyDescent="0.3"/>
    <row r="27" spans="2:3" ht="14.25" customHeight="1" x14ac:dyDescent="0.3"/>
    <row r="28" spans="2:3" ht="14.25" customHeight="1" x14ac:dyDescent="0.3"/>
    <row r="29" spans="2:3" ht="14.25" customHeight="1" x14ac:dyDescent="0.3"/>
    <row r="30" spans="2:3" ht="14.25" customHeight="1" x14ac:dyDescent="0.3"/>
    <row r="31" spans="2:3" ht="14.25" customHeight="1" x14ac:dyDescent="0.3"/>
    <row r="32" spans="2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B3:C3"/>
  </mergeCells>
  <dataValidations count="1">
    <dataValidation type="list" allowBlank="1" showErrorMessage="1" sqref="C9" xr:uid="{00000000-0002-0000-0400-000000000000}">
      <formula1>AREA</formula1>
    </dataValidation>
  </dataValidations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DATOS!$Q$3:$Q$4</xm:f>
          </x14:formula1>
          <xm:sqref>C5</xm:sqref>
        </x14:dataValidation>
        <x14:dataValidation type="list" allowBlank="1" showErrorMessage="1" xr:uid="{00000000-0002-0000-0400-000002000000}">
          <x14:formula1>
            <xm:f>DATOS!$R$3:$R$5</xm:f>
          </x14:formula1>
          <xm:sqref>C6</xm:sqref>
        </x14:dataValidation>
        <x14:dataValidation type="list" allowBlank="1" showErrorMessage="1" xr:uid="{00000000-0002-0000-0400-000003000000}">
          <x14:formula1>
            <xm:f>DATOS!$S$3:$S$6</xm:f>
          </x14:formula1>
          <xm:sqref>C7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4.44140625" defaultRowHeight="15" customHeight="1" x14ac:dyDescent="0.3"/>
  <cols>
    <col min="1" max="1" width="37.6640625" customWidth="1"/>
    <col min="2" max="2" width="11.44140625" customWidth="1"/>
    <col min="3" max="3" width="9.88671875" customWidth="1"/>
    <col min="4" max="4" width="21.33203125" customWidth="1"/>
    <col min="5" max="5" width="14.44140625" customWidth="1"/>
    <col min="6" max="6" width="14.6640625" customWidth="1"/>
    <col min="7" max="26" width="11.44140625" customWidth="1"/>
  </cols>
  <sheetData>
    <row r="1" spans="1:26" ht="14.25" customHeight="1" x14ac:dyDescent="0.3">
      <c r="E1" s="35"/>
    </row>
    <row r="2" spans="1:26" ht="14.25" customHeigh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4.25" customHeight="1" x14ac:dyDescent="0.3">
      <c r="E3" s="35"/>
    </row>
    <row r="4" spans="1:26" ht="14.25" customHeight="1" x14ac:dyDescent="0.3">
      <c r="E4" s="35"/>
    </row>
    <row r="5" spans="1:26" ht="14.25" customHeight="1" x14ac:dyDescent="0.3">
      <c r="E5" s="35"/>
    </row>
    <row r="6" spans="1:26" ht="14.25" customHeight="1" x14ac:dyDescent="0.3">
      <c r="E6" s="35"/>
    </row>
    <row r="7" spans="1:26" ht="14.25" customHeight="1" x14ac:dyDescent="0.3">
      <c r="E7" s="35"/>
    </row>
    <row r="8" spans="1:26" ht="14.25" customHeight="1" x14ac:dyDescent="0.3">
      <c r="E8" s="35"/>
    </row>
    <row r="9" spans="1:26" ht="14.25" customHeight="1" x14ac:dyDescent="0.3">
      <c r="E9" s="35"/>
    </row>
    <row r="10" spans="1:26" ht="14.25" customHeight="1" x14ac:dyDescent="0.3">
      <c r="E10" s="35"/>
    </row>
    <row r="11" spans="1:26" ht="14.25" customHeight="1" x14ac:dyDescent="0.3">
      <c r="E11" s="35"/>
    </row>
    <row r="12" spans="1:26" ht="14.25" customHeight="1" x14ac:dyDescent="0.3">
      <c r="E12" s="35"/>
    </row>
    <row r="13" spans="1:26" ht="14.25" customHeight="1" x14ac:dyDescent="0.3">
      <c r="E13" s="35"/>
    </row>
    <row r="14" spans="1:26" ht="14.25" customHeight="1" x14ac:dyDescent="0.3">
      <c r="E14" s="35"/>
    </row>
    <row r="15" spans="1:26" ht="14.25" customHeight="1" x14ac:dyDescent="0.3">
      <c r="E15" s="35"/>
    </row>
    <row r="16" spans="1:26" ht="14.25" customHeight="1" x14ac:dyDescent="0.3">
      <c r="E16" s="35"/>
    </row>
    <row r="17" spans="5:5" ht="14.25" customHeight="1" x14ac:dyDescent="0.3">
      <c r="E17" s="35"/>
    </row>
    <row r="18" spans="5:5" ht="14.25" customHeight="1" x14ac:dyDescent="0.3">
      <c r="E18" s="35"/>
    </row>
    <row r="19" spans="5:5" ht="14.25" customHeight="1" x14ac:dyDescent="0.3">
      <c r="E19" s="35"/>
    </row>
    <row r="20" spans="5:5" ht="14.25" customHeight="1" x14ac:dyDescent="0.3">
      <c r="E20" s="35"/>
    </row>
    <row r="21" spans="5:5" ht="14.25" customHeight="1" x14ac:dyDescent="0.3">
      <c r="E21" s="35"/>
    </row>
    <row r="22" spans="5:5" ht="14.25" customHeight="1" x14ac:dyDescent="0.3">
      <c r="E22" s="35"/>
    </row>
    <row r="23" spans="5:5" ht="14.25" customHeight="1" x14ac:dyDescent="0.3">
      <c r="E23" s="35"/>
    </row>
    <row r="24" spans="5:5" ht="14.25" customHeight="1" x14ac:dyDescent="0.3">
      <c r="E24" s="35"/>
    </row>
    <row r="25" spans="5:5" ht="14.25" customHeight="1" x14ac:dyDescent="0.3">
      <c r="E25" s="35"/>
    </row>
    <row r="26" spans="5:5" ht="14.25" customHeight="1" x14ac:dyDescent="0.3">
      <c r="E26" s="35"/>
    </row>
    <row r="27" spans="5:5" ht="14.25" customHeight="1" x14ac:dyDescent="0.3">
      <c r="E27" s="35"/>
    </row>
    <row r="28" spans="5:5" ht="14.25" customHeight="1" x14ac:dyDescent="0.3">
      <c r="E28" s="35"/>
    </row>
    <row r="29" spans="5:5" ht="14.25" customHeight="1" x14ac:dyDescent="0.3">
      <c r="E29" s="35"/>
    </row>
    <row r="30" spans="5:5" ht="14.25" customHeight="1" x14ac:dyDescent="0.3">
      <c r="E30" s="35"/>
    </row>
    <row r="31" spans="5:5" ht="14.25" customHeight="1" x14ac:dyDescent="0.3">
      <c r="E31" s="35"/>
    </row>
    <row r="32" spans="5:5" ht="14.25" customHeight="1" x14ac:dyDescent="0.3">
      <c r="E32" s="35"/>
    </row>
    <row r="33" spans="5:5" ht="14.25" customHeight="1" x14ac:dyDescent="0.3">
      <c r="E33" s="35"/>
    </row>
    <row r="34" spans="5:5" ht="14.25" customHeight="1" x14ac:dyDescent="0.3">
      <c r="E34" s="35"/>
    </row>
    <row r="35" spans="5:5" ht="14.25" customHeight="1" x14ac:dyDescent="0.3">
      <c r="E35" s="35"/>
    </row>
    <row r="36" spans="5:5" ht="14.25" customHeight="1" x14ac:dyDescent="0.3">
      <c r="E36" s="35"/>
    </row>
    <row r="37" spans="5:5" ht="14.25" customHeight="1" x14ac:dyDescent="0.3">
      <c r="E37" s="35"/>
    </row>
    <row r="38" spans="5:5" ht="14.25" customHeight="1" x14ac:dyDescent="0.3">
      <c r="E38" s="35"/>
    </row>
    <row r="39" spans="5:5" ht="14.25" customHeight="1" x14ac:dyDescent="0.3">
      <c r="E39" s="35"/>
    </row>
    <row r="40" spans="5:5" ht="14.25" customHeight="1" x14ac:dyDescent="0.3">
      <c r="E40" s="35"/>
    </row>
    <row r="41" spans="5:5" ht="14.25" customHeight="1" x14ac:dyDescent="0.3">
      <c r="E41" s="35"/>
    </row>
    <row r="42" spans="5:5" ht="14.25" customHeight="1" x14ac:dyDescent="0.3">
      <c r="E42" s="35"/>
    </row>
    <row r="43" spans="5:5" ht="14.25" customHeight="1" x14ac:dyDescent="0.3">
      <c r="E43" s="35"/>
    </row>
    <row r="44" spans="5:5" ht="14.25" customHeight="1" x14ac:dyDescent="0.3">
      <c r="E44" s="35"/>
    </row>
    <row r="45" spans="5:5" ht="14.25" customHeight="1" x14ac:dyDescent="0.3">
      <c r="E45" s="35"/>
    </row>
    <row r="46" spans="5:5" ht="14.25" customHeight="1" x14ac:dyDescent="0.3">
      <c r="E46" s="35"/>
    </row>
    <row r="47" spans="5:5" ht="14.25" customHeight="1" x14ac:dyDescent="0.3">
      <c r="E47" s="35"/>
    </row>
    <row r="48" spans="5:5" ht="14.25" customHeight="1" x14ac:dyDescent="0.3">
      <c r="E48" s="35"/>
    </row>
    <row r="49" spans="5:5" ht="14.25" customHeight="1" x14ac:dyDescent="0.3">
      <c r="E49" s="35"/>
    </row>
    <row r="50" spans="5:5" ht="14.25" customHeight="1" x14ac:dyDescent="0.3">
      <c r="E50" s="35"/>
    </row>
    <row r="51" spans="5:5" ht="14.25" customHeight="1" x14ac:dyDescent="0.3">
      <c r="E51" s="35"/>
    </row>
    <row r="52" spans="5:5" ht="14.25" customHeight="1" x14ac:dyDescent="0.3">
      <c r="E52" s="35"/>
    </row>
    <row r="53" spans="5:5" ht="14.25" customHeight="1" x14ac:dyDescent="0.3">
      <c r="E53" s="35"/>
    </row>
    <row r="54" spans="5:5" ht="14.25" customHeight="1" x14ac:dyDescent="0.3">
      <c r="E54" s="35"/>
    </row>
    <row r="55" spans="5:5" ht="14.25" customHeight="1" x14ac:dyDescent="0.3">
      <c r="E55" s="35"/>
    </row>
    <row r="56" spans="5:5" ht="14.25" customHeight="1" x14ac:dyDescent="0.3">
      <c r="E56" s="35"/>
    </row>
    <row r="57" spans="5:5" ht="14.25" customHeight="1" x14ac:dyDescent="0.3">
      <c r="E57" s="35"/>
    </row>
    <row r="58" spans="5:5" ht="14.25" customHeight="1" x14ac:dyDescent="0.3">
      <c r="E58" s="35"/>
    </row>
    <row r="59" spans="5:5" ht="14.25" customHeight="1" x14ac:dyDescent="0.3">
      <c r="E59" s="35"/>
    </row>
    <row r="60" spans="5:5" ht="14.25" customHeight="1" x14ac:dyDescent="0.3">
      <c r="E60" s="35"/>
    </row>
    <row r="61" spans="5:5" ht="14.25" customHeight="1" x14ac:dyDescent="0.3">
      <c r="E61" s="35"/>
    </row>
    <row r="62" spans="5:5" ht="14.25" customHeight="1" x14ac:dyDescent="0.3">
      <c r="E62" s="35"/>
    </row>
    <row r="63" spans="5:5" ht="14.25" customHeight="1" x14ac:dyDescent="0.3">
      <c r="E63" s="35"/>
    </row>
    <row r="64" spans="5:5" ht="14.25" customHeight="1" x14ac:dyDescent="0.3">
      <c r="E64" s="35"/>
    </row>
    <row r="65" spans="5:5" ht="14.25" customHeight="1" x14ac:dyDescent="0.3">
      <c r="E65" s="35"/>
    </row>
    <row r="66" spans="5:5" ht="14.25" customHeight="1" x14ac:dyDescent="0.3">
      <c r="E66" s="35"/>
    </row>
    <row r="67" spans="5:5" ht="14.25" customHeight="1" x14ac:dyDescent="0.3">
      <c r="E67" s="35"/>
    </row>
    <row r="68" spans="5:5" ht="14.25" customHeight="1" x14ac:dyDescent="0.3">
      <c r="E68" s="35"/>
    </row>
    <row r="69" spans="5:5" ht="14.25" customHeight="1" x14ac:dyDescent="0.3">
      <c r="E69" s="35"/>
    </row>
    <row r="70" spans="5:5" ht="14.25" customHeight="1" x14ac:dyDescent="0.3">
      <c r="E70" s="35"/>
    </row>
    <row r="71" spans="5:5" ht="14.25" customHeight="1" x14ac:dyDescent="0.3">
      <c r="E71" s="35"/>
    </row>
    <row r="72" spans="5:5" ht="14.25" customHeight="1" x14ac:dyDescent="0.3">
      <c r="E72" s="35"/>
    </row>
    <row r="73" spans="5:5" ht="14.25" customHeight="1" x14ac:dyDescent="0.3">
      <c r="E73" s="35"/>
    </row>
    <row r="74" spans="5:5" ht="14.25" customHeight="1" x14ac:dyDescent="0.3">
      <c r="E74" s="35"/>
    </row>
    <row r="75" spans="5:5" ht="14.25" customHeight="1" x14ac:dyDescent="0.3">
      <c r="E75" s="35"/>
    </row>
    <row r="76" spans="5:5" ht="14.25" customHeight="1" x14ac:dyDescent="0.3">
      <c r="E76" s="35"/>
    </row>
    <row r="77" spans="5:5" ht="14.25" customHeight="1" x14ac:dyDescent="0.3">
      <c r="E77" s="35"/>
    </row>
    <row r="78" spans="5:5" ht="14.25" customHeight="1" x14ac:dyDescent="0.3">
      <c r="E78" s="35"/>
    </row>
    <row r="79" spans="5:5" ht="14.25" customHeight="1" x14ac:dyDescent="0.3">
      <c r="E79" s="35"/>
    </row>
    <row r="80" spans="5:5" ht="14.25" customHeight="1" x14ac:dyDescent="0.3">
      <c r="E80" s="35"/>
    </row>
    <row r="81" spans="5:5" ht="14.25" customHeight="1" x14ac:dyDescent="0.3">
      <c r="E81" s="35"/>
    </row>
    <row r="82" spans="5:5" ht="14.25" customHeight="1" x14ac:dyDescent="0.3">
      <c r="E82" s="35"/>
    </row>
    <row r="83" spans="5:5" ht="14.25" customHeight="1" x14ac:dyDescent="0.3">
      <c r="E83" s="35"/>
    </row>
    <row r="84" spans="5:5" ht="14.25" customHeight="1" x14ac:dyDescent="0.3">
      <c r="E84" s="35"/>
    </row>
    <row r="85" spans="5:5" ht="14.25" customHeight="1" x14ac:dyDescent="0.3">
      <c r="E85" s="35"/>
    </row>
    <row r="86" spans="5:5" ht="14.25" customHeight="1" x14ac:dyDescent="0.3">
      <c r="E86" s="35"/>
    </row>
    <row r="87" spans="5:5" ht="14.25" customHeight="1" x14ac:dyDescent="0.3">
      <c r="E87" s="35"/>
    </row>
    <row r="88" spans="5:5" ht="14.25" customHeight="1" x14ac:dyDescent="0.3">
      <c r="E88" s="35"/>
    </row>
    <row r="89" spans="5:5" ht="14.25" customHeight="1" x14ac:dyDescent="0.3">
      <c r="E89" s="35"/>
    </row>
    <row r="90" spans="5:5" ht="14.25" customHeight="1" x14ac:dyDescent="0.3">
      <c r="E90" s="35"/>
    </row>
    <row r="91" spans="5:5" ht="14.25" customHeight="1" x14ac:dyDescent="0.3">
      <c r="E91" s="35"/>
    </row>
    <row r="92" spans="5:5" ht="14.25" customHeight="1" x14ac:dyDescent="0.3">
      <c r="E92" s="35"/>
    </row>
    <row r="93" spans="5:5" ht="14.25" customHeight="1" x14ac:dyDescent="0.3">
      <c r="E93" s="35"/>
    </row>
    <row r="94" spans="5:5" ht="14.25" customHeight="1" x14ac:dyDescent="0.3">
      <c r="E94" s="35"/>
    </row>
    <row r="95" spans="5:5" ht="14.25" customHeight="1" x14ac:dyDescent="0.3">
      <c r="E95" s="35"/>
    </row>
    <row r="96" spans="5:5" ht="14.25" customHeight="1" x14ac:dyDescent="0.3">
      <c r="E96" s="35"/>
    </row>
    <row r="97" spans="5:5" ht="14.25" customHeight="1" x14ac:dyDescent="0.3">
      <c r="E97" s="35"/>
    </row>
    <row r="98" spans="5:5" ht="14.25" customHeight="1" x14ac:dyDescent="0.3">
      <c r="E98" s="35"/>
    </row>
    <row r="99" spans="5:5" ht="14.25" customHeight="1" x14ac:dyDescent="0.3">
      <c r="E99" s="35"/>
    </row>
    <row r="100" spans="5:5" ht="14.25" customHeight="1" x14ac:dyDescent="0.3">
      <c r="E100" s="35"/>
    </row>
    <row r="101" spans="5:5" ht="14.25" customHeight="1" x14ac:dyDescent="0.3">
      <c r="E101" s="35"/>
    </row>
    <row r="102" spans="5:5" ht="14.25" customHeight="1" x14ac:dyDescent="0.3">
      <c r="E102" s="35"/>
    </row>
    <row r="103" spans="5:5" ht="14.25" customHeight="1" x14ac:dyDescent="0.3">
      <c r="E103" s="35"/>
    </row>
    <row r="104" spans="5:5" ht="14.25" customHeight="1" x14ac:dyDescent="0.3">
      <c r="E104" s="35"/>
    </row>
    <row r="105" spans="5:5" ht="14.25" customHeight="1" x14ac:dyDescent="0.3">
      <c r="E105" s="35"/>
    </row>
    <row r="106" spans="5:5" ht="14.25" customHeight="1" x14ac:dyDescent="0.3">
      <c r="E106" s="35"/>
    </row>
    <row r="107" spans="5:5" ht="14.25" customHeight="1" x14ac:dyDescent="0.3">
      <c r="E107" s="35"/>
    </row>
    <row r="108" spans="5:5" ht="14.25" customHeight="1" x14ac:dyDescent="0.3">
      <c r="E108" s="35"/>
    </row>
    <row r="109" spans="5:5" ht="14.25" customHeight="1" x14ac:dyDescent="0.3">
      <c r="E109" s="35"/>
    </row>
    <row r="110" spans="5:5" ht="14.25" customHeight="1" x14ac:dyDescent="0.3">
      <c r="E110" s="35"/>
    </row>
    <row r="111" spans="5:5" ht="14.25" customHeight="1" x14ac:dyDescent="0.3">
      <c r="E111" s="35"/>
    </row>
    <row r="112" spans="5:5" ht="14.25" customHeight="1" x14ac:dyDescent="0.3">
      <c r="E112" s="35"/>
    </row>
    <row r="113" spans="5:5" ht="14.25" customHeight="1" x14ac:dyDescent="0.3">
      <c r="E113" s="35"/>
    </row>
    <row r="114" spans="5:5" ht="14.25" customHeight="1" x14ac:dyDescent="0.3">
      <c r="E114" s="35"/>
    </row>
    <row r="115" spans="5:5" ht="14.25" customHeight="1" x14ac:dyDescent="0.3">
      <c r="E115" s="35"/>
    </row>
    <row r="116" spans="5:5" ht="14.25" customHeight="1" x14ac:dyDescent="0.3">
      <c r="E116" s="35"/>
    </row>
    <row r="117" spans="5:5" ht="14.25" customHeight="1" x14ac:dyDescent="0.3">
      <c r="E117" s="35"/>
    </row>
    <row r="118" spans="5:5" ht="14.25" customHeight="1" x14ac:dyDescent="0.3">
      <c r="E118" s="35"/>
    </row>
    <row r="119" spans="5:5" ht="14.25" customHeight="1" x14ac:dyDescent="0.3">
      <c r="E119" s="35"/>
    </row>
    <row r="120" spans="5:5" ht="14.25" customHeight="1" x14ac:dyDescent="0.3">
      <c r="E120" s="35"/>
    </row>
    <row r="121" spans="5:5" ht="14.25" customHeight="1" x14ac:dyDescent="0.3">
      <c r="E121" s="35"/>
    </row>
    <row r="122" spans="5:5" ht="14.25" customHeight="1" x14ac:dyDescent="0.3">
      <c r="E122" s="35"/>
    </row>
    <row r="123" spans="5:5" ht="14.25" customHeight="1" x14ac:dyDescent="0.3">
      <c r="E123" s="35"/>
    </row>
    <row r="124" spans="5:5" ht="14.25" customHeight="1" x14ac:dyDescent="0.3">
      <c r="E124" s="35"/>
    </row>
    <row r="125" spans="5:5" ht="14.25" customHeight="1" x14ac:dyDescent="0.3">
      <c r="E125" s="35"/>
    </row>
    <row r="126" spans="5:5" ht="14.25" customHeight="1" x14ac:dyDescent="0.3">
      <c r="E126" s="35"/>
    </row>
    <row r="127" spans="5:5" ht="14.25" customHeight="1" x14ac:dyDescent="0.3">
      <c r="E127" s="35"/>
    </row>
    <row r="128" spans="5:5" ht="14.25" customHeight="1" x14ac:dyDescent="0.3">
      <c r="E128" s="35"/>
    </row>
    <row r="129" spans="5:5" ht="14.25" customHeight="1" x14ac:dyDescent="0.3">
      <c r="E129" s="35"/>
    </row>
    <row r="130" spans="5:5" ht="14.25" customHeight="1" x14ac:dyDescent="0.3">
      <c r="E130" s="35"/>
    </row>
    <row r="131" spans="5:5" ht="14.25" customHeight="1" x14ac:dyDescent="0.3">
      <c r="E131" s="35"/>
    </row>
    <row r="132" spans="5:5" ht="14.25" customHeight="1" x14ac:dyDescent="0.3">
      <c r="E132" s="35"/>
    </row>
    <row r="133" spans="5:5" ht="14.25" customHeight="1" x14ac:dyDescent="0.3">
      <c r="E133" s="35"/>
    </row>
    <row r="134" spans="5:5" ht="14.25" customHeight="1" x14ac:dyDescent="0.3">
      <c r="E134" s="35"/>
    </row>
    <row r="135" spans="5:5" ht="14.25" customHeight="1" x14ac:dyDescent="0.3">
      <c r="E135" s="35"/>
    </row>
    <row r="136" spans="5:5" ht="14.25" customHeight="1" x14ac:dyDescent="0.3">
      <c r="E136" s="35"/>
    </row>
    <row r="137" spans="5:5" ht="14.25" customHeight="1" x14ac:dyDescent="0.3">
      <c r="E137" s="35"/>
    </row>
    <row r="138" spans="5:5" ht="14.25" customHeight="1" x14ac:dyDescent="0.3">
      <c r="E138" s="35"/>
    </row>
    <row r="139" spans="5:5" ht="14.25" customHeight="1" x14ac:dyDescent="0.3">
      <c r="E139" s="35"/>
    </row>
    <row r="140" spans="5:5" ht="14.25" customHeight="1" x14ac:dyDescent="0.3">
      <c r="E140" s="35"/>
    </row>
    <row r="141" spans="5:5" ht="14.25" customHeight="1" x14ac:dyDescent="0.3">
      <c r="E141" s="35"/>
    </row>
    <row r="142" spans="5:5" ht="14.25" customHeight="1" x14ac:dyDescent="0.3">
      <c r="E142" s="35"/>
    </row>
    <row r="143" spans="5:5" ht="14.25" customHeight="1" x14ac:dyDescent="0.3">
      <c r="E143" s="35"/>
    </row>
    <row r="144" spans="5:5" ht="14.25" customHeight="1" x14ac:dyDescent="0.3">
      <c r="E144" s="35"/>
    </row>
    <row r="145" spans="5:5" ht="14.25" customHeight="1" x14ac:dyDescent="0.3">
      <c r="E145" s="35"/>
    </row>
    <row r="146" spans="5:5" ht="14.25" customHeight="1" x14ac:dyDescent="0.3">
      <c r="E146" s="35"/>
    </row>
    <row r="147" spans="5:5" ht="14.25" customHeight="1" x14ac:dyDescent="0.3">
      <c r="E147" s="35"/>
    </row>
    <row r="148" spans="5:5" ht="14.25" customHeight="1" x14ac:dyDescent="0.3">
      <c r="E148" s="35"/>
    </row>
    <row r="149" spans="5:5" ht="14.25" customHeight="1" x14ac:dyDescent="0.3">
      <c r="E149" s="35"/>
    </row>
    <row r="150" spans="5:5" ht="14.25" customHeight="1" x14ac:dyDescent="0.3">
      <c r="E150" s="35"/>
    </row>
    <row r="151" spans="5:5" ht="14.25" customHeight="1" x14ac:dyDescent="0.3">
      <c r="E151" s="35"/>
    </row>
    <row r="152" spans="5:5" ht="14.25" customHeight="1" x14ac:dyDescent="0.3">
      <c r="E152" s="35"/>
    </row>
    <row r="153" spans="5:5" ht="14.25" customHeight="1" x14ac:dyDescent="0.3">
      <c r="E153" s="35"/>
    </row>
    <row r="154" spans="5:5" ht="14.25" customHeight="1" x14ac:dyDescent="0.3">
      <c r="E154" s="35"/>
    </row>
    <row r="155" spans="5:5" ht="14.25" customHeight="1" x14ac:dyDescent="0.3">
      <c r="E155" s="35"/>
    </row>
    <row r="156" spans="5:5" ht="14.25" customHeight="1" x14ac:dyDescent="0.3">
      <c r="E156" s="35"/>
    </row>
    <row r="157" spans="5:5" ht="14.25" customHeight="1" x14ac:dyDescent="0.3">
      <c r="E157" s="35"/>
    </row>
    <row r="158" spans="5:5" ht="14.25" customHeight="1" x14ac:dyDescent="0.3">
      <c r="E158" s="35"/>
    </row>
    <row r="159" spans="5:5" ht="14.25" customHeight="1" x14ac:dyDescent="0.3">
      <c r="E159" s="35"/>
    </row>
    <row r="160" spans="5:5" ht="14.25" customHeight="1" x14ac:dyDescent="0.3">
      <c r="E160" s="35"/>
    </row>
    <row r="161" spans="5:5" ht="14.25" customHeight="1" x14ac:dyDescent="0.3">
      <c r="E161" s="35"/>
    </row>
    <row r="162" spans="5:5" ht="14.25" customHeight="1" x14ac:dyDescent="0.3">
      <c r="E162" s="35"/>
    </row>
    <row r="163" spans="5:5" ht="14.25" customHeight="1" x14ac:dyDescent="0.3">
      <c r="E163" s="35"/>
    </row>
    <row r="164" spans="5:5" ht="14.25" customHeight="1" x14ac:dyDescent="0.3">
      <c r="E164" s="35"/>
    </row>
    <row r="165" spans="5:5" ht="14.25" customHeight="1" x14ac:dyDescent="0.3">
      <c r="E165" s="35"/>
    </row>
    <row r="166" spans="5:5" ht="14.25" customHeight="1" x14ac:dyDescent="0.3">
      <c r="E166" s="35"/>
    </row>
    <row r="167" spans="5:5" ht="14.25" customHeight="1" x14ac:dyDescent="0.3">
      <c r="E167" s="35"/>
    </row>
    <row r="168" spans="5:5" ht="14.25" customHeight="1" x14ac:dyDescent="0.3">
      <c r="E168" s="35"/>
    </row>
    <row r="169" spans="5:5" ht="14.25" customHeight="1" x14ac:dyDescent="0.3">
      <c r="E169" s="35"/>
    </row>
    <row r="170" spans="5:5" ht="14.25" customHeight="1" x14ac:dyDescent="0.3">
      <c r="E170" s="35"/>
    </row>
    <row r="171" spans="5:5" ht="14.25" customHeight="1" x14ac:dyDescent="0.3">
      <c r="E171" s="35"/>
    </row>
    <row r="172" spans="5:5" ht="14.25" customHeight="1" x14ac:dyDescent="0.3">
      <c r="E172" s="35"/>
    </row>
    <row r="173" spans="5:5" ht="14.25" customHeight="1" x14ac:dyDescent="0.3">
      <c r="E173" s="35"/>
    </row>
    <row r="174" spans="5:5" ht="14.25" customHeight="1" x14ac:dyDescent="0.3">
      <c r="E174" s="35"/>
    </row>
    <row r="175" spans="5:5" ht="14.25" customHeight="1" x14ac:dyDescent="0.3">
      <c r="E175" s="35"/>
    </row>
    <row r="176" spans="5:5" ht="14.25" customHeight="1" x14ac:dyDescent="0.3">
      <c r="E176" s="35"/>
    </row>
    <row r="177" spans="5:5" ht="14.25" customHeight="1" x14ac:dyDescent="0.3">
      <c r="E177" s="35"/>
    </row>
    <row r="178" spans="5:5" ht="14.25" customHeight="1" x14ac:dyDescent="0.3">
      <c r="E178" s="35"/>
    </row>
    <row r="179" spans="5:5" ht="14.25" customHeight="1" x14ac:dyDescent="0.3">
      <c r="E179" s="35"/>
    </row>
    <row r="180" spans="5:5" ht="14.25" customHeight="1" x14ac:dyDescent="0.3">
      <c r="E180" s="35"/>
    </row>
    <row r="181" spans="5:5" ht="14.25" customHeight="1" x14ac:dyDescent="0.3">
      <c r="E181" s="35"/>
    </row>
    <row r="182" spans="5:5" ht="14.25" customHeight="1" x14ac:dyDescent="0.3">
      <c r="E182" s="35"/>
    </row>
    <row r="183" spans="5:5" ht="14.25" customHeight="1" x14ac:dyDescent="0.3">
      <c r="E183" s="35"/>
    </row>
    <row r="184" spans="5:5" ht="14.25" customHeight="1" x14ac:dyDescent="0.3">
      <c r="E184" s="35"/>
    </row>
    <row r="185" spans="5:5" ht="14.25" customHeight="1" x14ac:dyDescent="0.3">
      <c r="E185" s="35"/>
    </row>
    <row r="186" spans="5:5" ht="14.25" customHeight="1" x14ac:dyDescent="0.3">
      <c r="E186" s="35"/>
    </row>
    <row r="187" spans="5:5" ht="14.25" customHeight="1" x14ac:dyDescent="0.3">
      <c r="E187" s="35"/>
    </row>
    <row r="188" spans="5:5" ht="14.25" customHeight="1" x14ac:dyDescent="0.3">
      <c r="E188" s="35"/>
    </row>
    <row r="189" spans="5:5" ht="14.25" customHeight="1" x14ac:dyDescent="0.3">
      <c r="E189" s="35"/>
    </row>
    <row r="190" spans="5:5" ht="14.25" customHeight="1" x14ac:dyDescent="0.3">
      <c r="E190" s="35"/>
    </row>
    <row r="191" spans="5:5" ht="14.25" customHeight="1" x14ac:dyDescent="0.3">
      <c r="E191" s="35"/>
    </row>
    <row r="192" spans="5:5" ht="14.25" customHeight="1" x14ac:dyDescent="0.3">
      <c r="E192" s="35"/>
    </row>
    <row r="193" spans="5:5" ht="14.25" customHeight="1" x14ac:dyDescent="0.3">
      <c r="E193" s="35"/>
    </row>
    <row r="194" spans="5:5" ht="14.25" customHeight="1" x14ac:dyDescent="0.3">
      <c r="E194" s="35"/>
    </row>
    <row r="195" spans="5:5" ht="14.25" customHeight="1" x14ac:dyDescent="0.3">
      <c r="E195" s="35"/>
    </row>
    <row r="196" spans="5:5" ht="14.25" customHeight="1" x14ac:dyDescent="0.3">
      <c r="E196" s="35"/>
    </row>
    <row r="197" spans="5:5" ht="14.25" customHeight="1" x14ac:dyDescent="0.3">
      <c r="E197" s="35"/>
    </row>
    <row r="198" spans="5:5" ht="14.25" customHeight="1" x14ac:dyDescent="0.3">
      <c r="E198" s="35"/>
    </row>
    <row r="199" spans="5:5" ht="14.25" customHeight="1" x14ac:dyDescent="0.3">
      <c r="E199" s="35"/>
    </row>
    <row r="200" spans="5:5" ht="14.25" customHeight="1" x14ac:dyDescent="0.3">
      <c r="E200" s="35"/>
    </row>
    <row r="201" spans="5:5" ht="14.25" customHeight="1" x14ac:dyDescent="0.3">
      <c r="E201" s="35"/>
    </row>
    <row r="202" spans="5:5" ht="14.25" customHeight="1" x14ac:dyDescent="0.3">
      <c r="E202" s="35"/>
    </row>
    <row r="203" spans="5:5" ht="14.25" customHeight="1" x14ac:dyDescent="0.3">
      <c r="E203" s="35"/>
    </row>
    <row r="204" spans="5:5" ht="14.25" customHeight="1" x14ac:dyDescent="0.3">
      <c r="E204" s="35"/>
    </row>
    <row r="205" spans="5:5" ht="14.25" customHeight="1" x14ac:dyDescent="0.3">
      <c r="E205" s="35"/>
    </row>
    <row r="206" spans="5:5" ht="14.25" customHeight="1" x14ac:dyDescent="0.3">
      <c r="E206" s="35"/>
    </row>
    <row r="207" spans="5:5" ht="14.25" customHeight="1" x14ac:dyDescent="0.3">
      <c r="E207" s="35"/>
    </row>
    <row r="208" spans="5:5" ht="14.25" customHeight="1" x14ac:dyDescent="0.3">
      <c r="E208" s="35"/>
    </row>
    <row r="209" spans="5:5" ht="14.25" customHeight="1" x14ac:dyDescent="0.3">
      <c r="E209" s="35"/>
    </row>
    <row r="210" spans="5:5" ht="14.25" customHeight="1" x14ac:dyDescent="0.3">
      <c r="E210" s="35"/>
    </row>
    <row r="211" spans="5:5" ht="14.25" customHeight="1" x14ac:dyDescent="0.3">
      <c r="E211" s="35"/>
    </row>
    <row r="212" spans="5:5" ht="14.25" customHeight="1" x14ac:dyDescent="0.3">
      <c r="E212" s="35"/>
    </row>
    <row r="213" spans="5:5" ht="14.25" customHeight="1" x14ac:dyDescent="0.3">
      <c r="E213" s="35"/>
    </row>
    <row r="214" spans="5:5" ht="14.25" customHeight="1" x14ac:dyDescent="0.3">
      <c r="E214" s="35"/>
    </row>
    <row r="215" spans="5:5" ht="14.25" customHeight="1" x14ac:dyDescent="0.3">
      <c r="E215" s="35"/>
    </row>
    <row r="216" spans="5:5" ht="14.25" customHeight="1" x14ac:dyDescent="0.3">
      <c r="E216" s="35"/>
    </row>
    <row r="217" spans="5:5" ht="14.25" customHeight="1" x14ac:dyDescent="0.3">
      <c r="E217" s="35"/>
    </row>
    <row r="218" spans="5:5" ht="14.25" customHeight="1" x14ac:dyDescent="0.3">
      <c r="E218" s="35"/>
    </row>
    <row r="219" spans="5:5" ht="14.25" customHeight="1" x14ac:dyDescent="0.3">
      <c r="E219" s="35"/>
    </row>
    <row r="220" spans="5:5" ht="14.25" customHeight="1" x14ac:dyDescent="0.3">
      <c r="E220" s="35"/>
    </row>
    <row r="221" spans="5:5" ht="14.25" customHeight="1" x14ac:dyDescent="0.3">
      <c r="E221" s="35"/>
    </row>
    <row r="222" spans="5:5" ht="14.25" customHeight="1" x14ac:dyDescent="0.3">
      <c r="E222" s="35"/>
    </row>
    <row r="223" spans="5:5" ht="14.25" customHeight="1" x14ac:dyDescent="0.3">
      <c r="E223" s="35"/>
    </row>
    <row r="224" spans="5:5" ht="14.25" customHeight="1" x14ac:dyDescent="0.3">
      <c r="E224" s="35"/>
    </row>
    <row r="225" spans="5:5" ht="14.25" customHeight="1" x14ac:dyDescent="0.3">
      <c r="E225" s="35"/>
    </row>
    <row r="226" spans="5:5" ht="14.25" customHeight="1" x14ac:dyDescent="0.3">
      <c r="E226" s="35"/>
    </row>
    <row r="227" spans="5:5" ht="14.25" customHeight="1" x14ac:dyDescent="0.3">
      <c r="E227" s="35"/>
    </row>
    <row r="228" spans="5:5" ht="14.25" customHeight="1" x14ac:dyDescent="0.3">
      <c r="E228" s="35"/>
    </row>
    <row r="229" spans="5:5" ht="14.25" customHeight="1" x14ac:dyDescent="0.3">
      <c r="E229" s="35"/>
    </row>
    <row r="230" spans="5:5" ht="14.25" customHeight="1" x14ac:dyDescent="0.3">
      <c r="E230" s="35"/>
    </row>
    <row r="231" spans="5:5" ht="14.25" customHeight="1" x14ac:dyDescent="0.3">
      <c r="E231" s="35"/>
    </row>
    <row r="232" spans="5:5" ht="14.25" customHeight="1" x14ac:dyDescent="0.3">
      <c r="E232" s="35"/>
    </row>
    <row r="233" spans="5:5" ht="14.25" customHeight="1" x14ac:dyDescent="0.3">
      <c r="E233" s="35"/>
    </row>
    <row r="234" spans="5:5" ht="14.25" customHeight="1" x14ac:dyDescent="0.3">
      <c r="E234" s="35"/>
    </row>
    <row r="235" spans="5:5" ht="14.25" customHeight="1" x14ac:dyDescent="0.3">
      <c r="E235" s="35"/>
    </row>
    <row r="236" spans="5:5" ht="14.25" customHeight="1" x14ac:dyDescent="0.3">
      <c r="E236" s="35"/>
    </row>
    <row r="237" spans="5:5" ht="14.25" customHeight="1" x14ac:dyDescent="0.3">
      <c r="E237" s="35"/>
    </row>
    <row r="238" spans="5:5" ht="14.25" customHeight="1" x14ac:dyDescent="0.3">
      <c r="E238" s="35"/>
    </row>
    <row r="239" spans="5:5" ht="14.25" customHeight="1" x14ac:dyDescent="0.3">
      <c r="E239" s="35"/>
    </row>
    <row r="240" spans="5:5" ht="14.25" customHeight="1" x14ac:dyDescent="0.3">
      <c r="E240" s="35"/>
    </row>
    <row r="241" spans="5:5" ht="14.25" customHeight="1" x14ac:dyDescent="0.3">
      <c r="E241" s="35"/>
    </row>
    <row r="242" spans="5:5" ht="14.25" customHeight="1" x14ac:dyDescent="0.3">
      <c r="E242" s="35"/>
    </row>
    <row r="243" spans="5:5" ht="14.25" customHeight="1" x14ac:dyDescent="0.3">
      <c r="E243" s="35"/>
    </row>
    <row r="244" spans="5:5" ht="14.25" customHeight="1" x14ac:dyDescent="0.3">
      <c r="E244" s="35"/>
    </row>
    <row r="245" spans="5:5" ht="14.25" customHeight="1" x14ac:dyDescent="0.3">
      <c r="E245" s="35"/>
    </row>
    <row r="246" spans="5:5" ht="14.25" customHeight="1" x14ac:dyDescent="0.3">
      <c r="E246" s="35"/>
    </row>
    <row r="247" spans="5:5" ht="14.25" customHeight="1" x14ac:dyDescent="0.3">
      <c r="E247" s="35"/>
    </row>
    <row r="248" spans="5:5" ht="14.25" customHeight="1" x14ac:dyDescent="0.3">
      <c r="E248" s="35"/>
    </row>
    <row r="249" spans="5:5" ht="14.25" customHeight="1" x14ac:dyDescent="0.3">
      <c r="E249" s="35"/>
    </row>
    <row r="250" spans="5:5" ht="14.25" customHeight="1" x14ac:dyDescent="0.3">
      <c r="E250" s="35"/>
    </row>
    <row r="251" spans="5:5" ht="14.25" customHeight="1" x14ac:dyDescent="0.3">
      <c r="E251" s="35"/>
    </row>
    <row r="252" spans="5:5" ht="14.25" customHeight="1" x14ac:dyDescent="0.3">
      <c r="E252" s="35"/>
    </row>
    <row r="253" spans="5:5" ht="14.25" customHeight="1" x14ac:dyDescent="0.3">
      <c r="E253" s="35"/>
    </row>
    <row r="254" spans="5:5" ht="14.25" customHeight="1" x14ac:dyDescent="0.3">
      <c r="E254" s="35"/>
    </row>
    <row r="255" spans="5:5" ht="14.25" customHeight="1" x14ac:dyDescent="0.3">
      <c r="E255" s="35"/>
    </row>
    <row r="256" spans="5:5" ht="14.25" customHeight="1" x14ac:dyDescent="0.3">
      <c r="E256" s="35"/>
    </row>
    <row r="257" spans="5:5" ht="14.25" customHeight="1" x14ac:dyDescent="0.3">
      <c r="E257" s="35"/>
    </row>
    <row r="258" spans="5:5" ht="14.25" customHeight="1" x14ac:dyDescent="0.3">
      <c r="E258" s="35"/>
    </row>
    <row r="259" spans="5:5" ht="14.25" customHeight="1" x14ac:dyDescent="0.3">
      <c r="E259" s="35"/>
    </row>
    <row r="260" spans="5:5" ht="14.25" customHeight="1" x14ac:dyDescent="0.3">
      <c r="E260" s="35"/>
    </row>
    <row r="261" spans="5:5" ht="14.25" customHeight="1" x14ac:dyDescent="0.3">
      <c r="E261" s="35"/>
    </row>
    <row r="262" spans="5:5" ht="14.25" customHeight="1" x14ac:dyDescent="0.3">
      <c r="E262" s="35"/>
    </row>
    <row r="263" spans="5:5" ht="14.25" customHeight="1" x14ac:dyDescent="0.3">
      <c r="E263" s="35"/>
    </row>
    <row r="264" spans="5:5" ht="14.25" customHeight="1" x14ac:dyDescent="0.3">
      <c r="E264" s="35"/>
    </row>
    <row r="265" spans="5:5" ht="14.25" customHeight="1" x14ac:dyDescent="0.3">
      <c r="E265" s="35"/>
    </row>
    <row r="266" spans="5:5" ht="14.25" customHeight="1" x14ac:dyDescent="0.3">
      <c r="E266" s="35"/>
    </row>
    <row r="267" spans="5:5" ht="14.25" customHeight="1" x14ac:dyDescent="0.3">
      <c r="E267" s="35"/>
    </row>
    <row r="268" spans="5:5" ht="14.25" customHeight="1" x14ac:dyDescent="0.3">
      <c r="E268" s="35"/>
    </row>
    <row r="269" spans="5:5" ht="14.25" customHeight="1" x14ac:dyDescent="0.3">
      <c r="E269" s="35"/>
    </row>
    <row r="270" spans="5:5" ht="14.25" customHeight="1" x14ac:dyDescent="0.3">
      <c r="E270" s="35"/>
    </row>
    <row r="271" spans="5:5" ht="14.25" customHeight="1" x14ac:dyDescent="0.3">
      <c r="E271" s="35"/>
    </row>
    <row r="272" spans="5:5" ht="14.25" customHeight="1" x14ac:dyDescent="0.3">
      <c r="E272" s="35"/>
    </row>
    <row r="273" spans="5:5" ht="14.25" customHeight="1" x14ac:dyDescent="0.3">
      <c r="E273" s="35"/>
    </row>
    <row r="274" spans="5:5" ht="14.25" customHeight="1" x14ac:dyDescent="0.3">
      <c r="E274" s="35"/>
    </row>
    <row r="275" spans="5:5" ht="14.25" customHeight="1" x14ac:dyDescent="0.3">
      <c r="E275" s="35"/>
    </row>
    <row r="276" spans="5:5" ht="14.25" customHeight="1" x14ac:dyDescent="0.3">
      <c r="E276" s="35"/>
    </row>
    <row r="277" spans="5:5" ht="14.25" customHeight="1" x14ac:dyDescent="0.3">
      <c r="E277" s="35"/>
    </row>
    <row r="278" spans="5:5" ht="14.25" customHeight="1" x14ac:dyDescent="0.3">
      <c r="E278" s="35"/>
    </row>
    <row r="279" spans="5:5" ht="14.25" customHeight="1" x14ac:dyDescent="0.3">
      <c r="E279" s="35"/>
    </row>
    <row r="280" spans="5:5" ht="14.25" customHeight="1" x14ac:dyDescent="0.3">
      <c r="E280" s="35"/>
    </row>
    <row r="281" spans="5:5" ht="14.25" customHeight="1" x14ac:dyDescent="0.3">
      <c r="E281" s="35"/>
    </row>
    <row r="282" spans="5:5" ht="14.25" customHeight="1" x14ac:dyDescent="0.3">
      <c r="E282" s="35"/>
    </row>
    <row r="283" spans="5:5" ht="14.25" customHeight="1" x14ac:dyDescent="0.3">
      <c r="E283" s="35"/>
    </row>
    <row r="284" spans="5:5" ht="14.25" customHeight="1" x14ac:dyDescent="0.3">
      <c r="E284" s="35"/>
    </row>
    <row r="285" spans="5:5" ht="14.25" customHeight="1" x14ac:dyDescent="0.3">
      <c r="E285" s="35"/>
    </row>
    <row r="286" spans="5:5" ht="14.25" customHeight="1" x14ac:dyDescent="0.3">
      <c r="E286" s="35"/>
    </row>
    <row r="287" spans="5:5" ht="14.25" customHeight="1" x14ac:dyDescent="0.3">
      <c r="E287" s="35"/>
    </row>
    <row r="288" spans="5:5" ht="14.25" customHeight="1" x14ac:dyDescent="0.3">
      <c r="E288" s="35"/>
    </row>
    <row r="289" spans="5:5" ht="14.25" customHeight="1" x14ac:dyDescent="0.3">
      <c r="E289" s="35"/>
    </row>
    <row r="290" spans="5:5" ht="14.25" customHeight="1" x14ac:dyDescent="0.3">
      <c r="E290" s="35"/>
    </row>
    <row r="291" spans="5:5" ht="14.25" customHeight="1" x14ac:dyDescent="0.3">
      <c r="E291" s="35"/>
    </row>
    <row r="292" spans="5:5" ht="14.25" customHeight="1" x14ac:dyDescent="0.3">
      <c r="E292" s="35"/>
    </row>
    <row r="293" spans="5:5" ht="14.25" customHeight="1" x14ac:dyDescent="0.3">
      <c r="E293" s="35"/>
    </row>
    <row r="294" spans="5:5" ht="14.25" customHeight="1" x14ac:dyDescent="0.3">
      <c r="E294" s="35"/>
    </row>
    <row r="295" spans="5:5" ht="14.25" customHeight="1" x14ac:dyDescent="0.3">
      <c r="E295" s="35"/>
    </row>
    <row r="296" spans="5:5" ht="14.25" customHeight="1" x14ac:dyDescent="0.3">
      <c r="E296" s="35"/>
    </row>
    <row r="297" spans="5:5" ht="14.25" customHeight="1" x14ac:dyDescent="0.3">
      <c r="E297" s="35"/>
    </row>
    <row r="298" spans="5:5" ht="14.25" customHeight="1" x14ac:dyDescent="0.3">
      <c r="E298" s="35"/>
    </row>
    <row r="299" spans="5:5" ht="14.25" customHeight="1" x14ac:dyDescent="0.3">
      <c r="E299" s="35"/>
    </row>
    <row r="300" spans="5:5" ht="14.25" customHeight="1" x14ac:dyDescent="0.3">
      <c r="E300" s="35"/>
    </row>
    <row r="301" spans="5:5" ht="14.25" customHeight="1" x14ac:dyDescent="0.3">
      <c r="E301" s="35"/>
    </row>
    <row r="302" spans="5:5" ht="14.25" customHeight="1" x14ac:dyDescent="0.3">
      <c r="E302" s="35"/>
    </row>
    <row r="303" spans="5:5" ht="14.25" customHeight="1" x14ac:dyDescent="0.3">
      <c r="E303" s="35"/>
    </row>
    <row r="304" spans="5:5" ht="14.25" customHeight="1" x14ac:dyDescent="0.3">
      <c r="E304" s="35"/>
    </row>
    <row r="305" spans="5:5" ht="14.25" customHeight="1" x14ac:dyDescent="0.3">
      <c r="E305" s="35"/>
    </row>
    <row r="306" spans="5:5" ht="14.25" customHeight="1" x14ac:dyDescent="0.3">
      <c r="E306" s="35"/>
    </row>
    <row r="307" spans="5:5" ht="14.25" customHeight="1" x14ac:dyDescent="0.3">
      <c r="E307" s="35"/>
    </row>
    <row r="308" spans="5:5" ht="14.25" customHeight="1" x14ac:dyDescent="0.3">
      <c r="E308" s="35"/>
    </row>
    <row r="309" spans="5:5" ht="14.25" customHeight="1" x14ac:dyDescent="0.3">
      <c r="E309" s="35"/>
    </row>
    <row r="310" spans="5:5" ht="14.25" customHeight="1" x14ac:dyDescent="0.3">
      <c r="E310" s="35"/>
    </row>
    <row r="311" spans="5:5" ht="14.25" customHeight="1" x14ac:dyDescent="0.3">
      <c r="E311" s="35"/>
    </row>
    <row r="312" spans="5:5" ht="14.25" customHeight="1" x14ac:dyDescent="0.3">
      <c r="E312" s="35"/>
    </row>
    <row r="313" spans="5:5" ht="14.25" customHeight="1" x14ac:dyDescent="0.3">
      <c r="E313" s="35"/>
    </row>
    <row r="314" spans="5:5" ht="14.25" customHeight="1" x14ac:dyDescent="0.3">
      <c r="E314" s="35"/>
    </row>
    <row r="315" spans="5:5" ht="14.25" customHeight="1" x14ac:dyDescent="0.3">
      <c r="E315" s="35"/>
    </row>
    <row r="316" spans="5:5" ht="14.25" customHeight="1" x14ac:dyDescent="0.3">
      <c r="E316" s="35"/>
    </row>
    <row r="317" spans="5:5" ht="14.25" customHeight="1" x14ac:dyDescent="0.3">
      <c r="E317" s="35"/>
    </row>
    <row r="318" spans="5:5" ht="14.25" customHeight="1" x14ac:dyDescent="0.3">
      <c r="E318" s="35"/>
    </row>
    <row r="319" spans="5:5" ht="14.25" customHeight="1" x14ac:dyDescent="0.3">
      <c r="E319" s="35"/>
    </row>
    <row r="320" spans="5:5" ht="14.25" customHeight="1" x14ac:dyDescent="0.3">
      <c r="E320" s="35"/>
    </row>
    <row r="321" spans="5:5" ht="14.25" customHeight="1" x14ac:dyDescent="0.3">
      <c r="E321" s="35"/>
    </row>
    <row r="322" spans="5:5" ht="14.25" customHeight="1" x14ac:dyDescent="0.3">
      <c r="E322" s="35"/>
    </row>
    <row r="323" spans="5:5" ht="14.25" customHeight="1" x14ac:dyDescent="0.3">
      <c r="E323" s="35"/>
    </row>
    <row r="324" spans="5:5" ht="14.25" customHeight="1" x14ac:dyDescent="0.3">
      <c r="E324" s="35"/>
    </row>
    <row r="325" spans="5:5" ht="14.25" customHeight="1" x14ac:dyDescent="0.3">
      <c r="E325" s="35"/>
    </row>
    <row r="326" spans="5:5" ht="14.25" customHeight="1" x14ac:dyDescent="0.3">
      <c r="E326" s="35"/>
    </row>
    <row r="327" spans="5:5" ht="14.25" customHeight="1" x14ac:dyDescent="0.3">
      <c r="E327" s="35"/>
    </row>
    <row r="328" spans="5:5" ht="14.25" customHeight="1" x14ac:dyDescent="0.3">
      <c r="E328" s="35"/>
    </row>
    <row r="329" spans="5:5" ht="14.25" customHeight="1" x14ac:dyDescent="0.3">
      <c r="E329" s="35"/>
    </row>
    <row r="330" spans="5:5" ht="14.25" customHeight="1" x14ac:dyDescent="0.3">
      <c r="E330" s="35"/>
    </row>
    <row r="331" spans="5:5" ht="14.25" customHeight="1" x14ac:dyDescent="0.3">
      <c r="E331" s="35"/>
    </row>
    <row r="332" spans="5:5" ht="14.25" customHeight="1" x14ac:dyDescent="0.3">
      <c r="E332" s="35"/>
    </row>
    <row r="333" spans="5:5" ht="14.25" customHeight="1" x14ac:dyDescent="0.3">
      <c r="E333" s="35"/>
    </row>
    <row r="334" spans="5:5" ht="14.25" customHeight="1" x14ac:dyDescent="0.3">
      <c r="E334" s="35"/>
    </row>
    <row r="335" spans="5:5" ht="14.25" customHeight="1" x14ac:dyDescent="0.3">
      <c r="E335" s="35"/>
    </row>
    <row r="336" spans="5:5" ht="14.25" customHeight="1" x14ac:dyDescent="0.3">
      <c r="E336" s="35"/>
    </row>
    <row r="337" spans="5:5" ht="14.25" customHeight="1" x14ac:dyDescent="0.3">
      <c r="E337" s="35"/>
    </row>
    <row r="338" spans="5:5" ht="14.25" customHeight="1" x14ac:dyDescent="0.3">
      <c r="E338" s="35"/>
    </row>
    <row r="339" spans="5:5" ht="14.25" customHeight="1" x14ac:dyDescent="0.3">
      <c r="E339" s="35"/>
    </row>
    <row r="340" spans="5:5" ht="14.25" customHeight="1" x14ac:dyDescent="0.3">
      <c r="E340" s="35"/>
    </row>
    <row r="341" spans="5:5" ht="14.25" customHeight="1" x14ac:dyDescent="0.3">
      <c r="E341" s="35"/>
    </row>
    <row r="342" spans="5:5" ht="14.25" customHeight="1" x14ac:dyDescent="0.3">
      <c r="E342" s="35"/>
    </row>
    <row r="343" spans="5:5" ht="14.25" customHeight="1" x14ac:dyDescent="0.3">
      <c r="E343" s="35"/>
    </row>
    <row r="344" spans="5:5" ht="14.25" customHeight="1" x14ac:dyDescent="0.3">
      <c r="E344" s="35"/>
    </row>
    <row r="345" spans="5:5" ht="14.25" customHeight="1" x14ac:dyDescent="0.3">
      <c r="E345" s="35"/>
    </row>
    <row r="346" spans="5:5" ht="14.25" customHeight="1" x14ac:dyDescent="0.3">
      <c r="E346" s="35"/>
    </row>
    <row r="347" spans="5:5" ht="14.25" customHeight="1" x14ac:dyDescent="0.3">
      <c r="E347" s="35"/>
    </row>
    <row r="348" spans="5:5" ht="14.25" customHeight="1" x14ac:dyDescent="0.3">
      <c r="E348" s="35"/>
    </row>
    <row r="349" spans="5:5" ht="14.25" customHeight="1" x14ac:dyDescent="0.3">
      <c r="E349" s="35"/>
    </row>
    <row r="350" spans="5:5" ht="14.25" customHeight="1" x14ac:dyDescent="0.3">
      <c r="E350" s="35"/>
    </row>
    <row r="351" spans="5:5" ht="14.25" customHeight="1" x14ac:dyDescent="0.3">
      <c r="E351" s="35"/>
    </row>
    <row r="352" spans="5:5" ht="14.25" customHeight="1" x14ac:dyDescent="0.3">
      <c r="E352" s="35"/>
    </row>
    <row r="353" spans="5:5" ht="14.25" customHeight="1" x14ac:dyDescent="0.3">
      <c r="E353" s="35"/>
    </row>
    <row r="354" spans="5:5" ht="14.25" customHeight="1" x14ac:dyDescent="0.3">
      <c r="E354" s="35"/>
    </row>
    <row r="355" spans="5:5" ht="14.25" customHeight="1" x14ac:dyDescent="0.3">
      <c r="E355" s="35"/>
    </row>
    <row r="356" spans="5:5" ht="14.25" customHeight="1" x14ac:dyDescent="0.3">
      <c r="E356" s="35"/>
    </row>
    <row r="357" spans="5:5" ht="14.25" customHeight="1" x14ac:dyDescent="0.3">
      <c r="E357" s="35"/>
    </row>
    <row r="358" spans="5:5" ht="14.25" customHeight="1" x14ac:dyDescent="0.3">
      <c r="E358" s="35"/>
    </row>
    <row r="359" spans="5:5" ht="14.25" customHeight="1" x14ac:dyDescent="0.3">
      <c r="E359" s="35"/>
    </row>
    <row r="360" spans="5:5" ht="14.25" customHeight="1" x14ac:dyDescent="0.3">
      <c r="E360" s="35"/>
    </row>
    <row r="361" spans="5:5" ht="14.25" customHeight="1" x14ac:dyDescent="0.3">
      <c r="E361" s="35"/>
    </row>
    <row r="362" spans="5:5" ht="14.25" customHeight="1" x14ac:dyDescent="0.3">
      <c r="E362" s="35"/>
    </row>
    <row r="363" spans="5:5" ht="14.25" customHeight="1" x14ac:dyDescent="0.3">
      <c r="E363" s="35"/>
    </row>
    <row r="364" spans="5:5" ht="14.25" customHeight="1" x14ac:dyDescent="0.3">
      <c r="E364" s="35"/>
    </row>
    <row r="365" spans="5:5" ht="14.25" customHeight="1" x14ac:dyDescent="0.3">
      <c r="E365" s="35"/>
    </row>
    <row r="366" spans="5:5" ht="14.25" customHeight="1" x14ac:dyDescent="0.3">
      <c r="E366" s="35"/>
    </row>
    <row r="367" spans="5:5" ht="14.25" customHeight="1" x14ac:dyDescent="0.3">
      <c r="E367" s="35"/>
    </row>
    <row r="368" spans="5:5" ht="14.25" customHeight="1" x14ac:dyDescent="0.3">
      <c r="E368" s="35"/>
    </row>
    <row r="369" spans="5:5" ht="14.25" customHeight="1" x14ac:dyDescent="0.3">
      <c r="E369" s="35"/>
    </row>
    <row r="370" spans="5:5" ht="14.25" customHeight="1" x14ac:dyDescent="0.3">
      <c r="E370" s="35"/>
    </row>
    <row r="371" spans="5:5" ht="14.25" customHeight="1" x14ac:dyDescent="0.3">
      <c r="E371" s="35"/>
    </row>
    <row r="372" spans="5:5" ht="14.25" customHeight="1" x14ac:dyDescent="0.3">
      <c r="E372" s="35"/>
    </row>
    <row r="373" spans="5:5" ht="14.25" customHeight="1" x14ac:dyDescent="0.3">
      <c r="E373" s="35"/>
    </row>
    <row r="374" spans="5:5" ht="14.25" customHeight="1" x14ac:dyDescent="0.3">
      <c r="E374" s="35"/>
    </row>
    <row r="375" spans="5:5" ht="14.25" customHeight="1" x14ac:dyDescent="0.3">
      <c r="E375" s="35"/>
    </row>
    <row r="376" spans="5:5" ht="14.25" customHeight="1" x14ac:dyDescent="0.3">
      <c r="E376" s="35"/>
    </row>
    <row r="377" spans="5:5" ht="14.25" customHeight="1" x14ac:dyDescent="0.3">
      <c r="E377" s="35"/>
    </row>
    <row r="378" spans="5:5" ht="14.25" customHeight="1" x14ac:dyDescent="0.3">
      <c r="E378" s="35"/>
    </row>
    <row r="379" spans="5:5" ht="14.25" customHeight="1" x14ac:dyDescent="0.3">
      <c r="E379" s="35"/>
    </row>
    <row r="380" spans="5:5" ht="14.25" customHeight="1" x14ac:dyDescent="0.3">
      <c r="E380" s="35"/>
    </row>
    <row r="381" spans="5:5" ht="14.25" customHeight="1" x14ac:dyDescent="0.3">
      <c r="E381" s="35"/>
    </row>
    <row r="382" spans="5:5" ht="14.25" customHeight="1" x14ac:dyDescent="0.3">
      <c r="E382" s="35"/>
    </row>
    <row r="383" spans="5:5" ht="14.25" customHeight="1" x14ac:dyDescent="0.3">
      <c r="E383" s="35"/>
    </row>
    <row r="384" spans="5:5" ht="14.25" customHeight="1" x14ac:dyDescent="0.3">
      <c r="E384" s="35"/>
    </row>
    <row r="385" spans="5:5" ht="14.25" customHeight="1" x14ac:dyDescent="0.3">
      <c r="E385" s="35"/>
    </row>
    <row r="386" spans="5:5" ht="14.25" customHeight="1" x14ac:dyDescent="0.3">
      <c r="E386" s="35"/>
    </row>
    <row r="387" spans="5:5" ht="14.25" customHeight="1" x14ac:dyDescent="0.3">
      <c r="E387" s="35"/>
    </row>
    <row r="388" spans="5:5" ht="14.25" customHeight="1" x14ac:dyDescent="0.3">
      <c r="E388" s="35"/>
    </row>
    <row r="389" spans="5:5" ht="14.25" customHeight="1" x14ac:dyDescent="0.3">
      <c r="E389" s="35"/>
    </row>
    <row r="390" spans="5:5" ht="14.25" customHeight="1" x14ac:dyDescent="0.3">
      <c r="E390" s="35"/>
    </row>
    <row r="391" spans="5:5" ht="14.25" customHeight="1" x14ac:dyDescent="0.3">
      <c r="E391" s="35"/>
    </row>
    <row r="392" spans="5:5" ht="14.25" customHeight="1" x14ac:dyDescent="0.3">
      <c r="E392" s="35"/>
    </row>
    <row r="393" spans="5:5" ht="14.25" customHeight="1" x14ac:dyDescent="0.3">
      <c r="E393" s="35"/>
    </row>
    <row r="394" spans="5:5" ht="14.25" customHeight="1" x14ac:dyDescent="0.3">
      <c r="E394" s="35"/>
    </row>
    <row r="395" spans="5:5" ht="14.25" customHeight="1" x14ac:dyDescent="0.3">
      <c r="E395" s="35"/>
    </row>
    <row r="396" spans="5:5" ht="14.25" customHeight="1" x14ac:dyDescent="0.3">
      <c r="E396" s="35"/>
    </row>
    <row r="397" spans="5:5" ht="14.25" customHeight="1" x14ac:dyDescent="0.3">
      <c r="E397" s="35"/>
    </row>
    <row r="398" spans="5:5" ht="14.25" customHeight="1" x14ac:dyDescent="0.3">
      <c r="E398" s="35"/>
    </row>
    <row r="399" spans="5:5" ht="14.25" customHeight="1" x14ac:dyDescent="0.3">
      <c r="E399" s="35"/>
    </row>
    <row r="400" spans="5:5" ht="14.25" customHeight="1" x14ac:dyDescent="0.3">
      <c r="E400" s="35"/>
    </row>
    <row r="401" spans="5:5" ht="14.25" customHeight="1" x14ac:dyDescent="0.3">
      <c r="E401" s="35"/>
    </row>
    <row r="402" spans="5:5" ht="14.25" customHeight="1" x14ac:dyDescent="0.3">
      <c r="E402" s="35"/>
    </row>
    <row r="403" spans="5:5" ht="14.25" customHeight="1" x14ac:dyDescent="0.3">
      <c r="E403" s="35"/>
    </row>
    <row r="404" spans="5:5" ht="14.25" customHeight="1" x14ac:dyDescent="0.3">
      <c r="E404" s="35"/>
    </row>
    <row r="405" spans="5:5" ht="14.25" customHeight="1" x14ac:dyDescent="0.3">
      <c r="E405" s="35"/>
    </row>
    <row r="406" spans="5:5" ht="14.25" customHeight="1" x14ac:dyDescent="0.3">
      <c r="E406" s="35"/>
    </row>
    <row r="407" spans="5:5" ht="14.25" customHeight="1" x14ac:dyDescent="0.3">
      <c r="E407" s="35"/>
    </row>
    <row r="408" spans="5:5" ht="14.25" customHeight="1" x14ac:dyDescent="0.3">
      <c r="E408" s="35"/>
    </row>
    <row r="409" spans="5:5" ht="14.25" customHeight="1" x14ac:dyDescent="0.3">
      <c r="E409" s="35"/>
    </row>
    <row r="410" spans="5:5" ht="14.25" customHeight="1" x14ac:dyDescent="0.3">
      <c r="E410" s="35"/>
    </row>
    <row r="411" spans="5:5" ht="14.25" customHeight="1" x14ac:dyDescent="0.3">
      <c r="E411" s="35"/>
    </row>
    <row r="412" spans="5:5" ht="14.25" customHeight="1" x14ac:dyDescent="0.3">
      <c r="E412" s="35"/>
    </row>
    <row r="413" spans="5:5" ht="14.25" customHeight="1" x14ac:dyDescent="0.3">
      <c r="E413" s="35"/>
    </row>
    <row r="414" spans="5:5" ht="14.25" customHeight="1" x14ac:dyDescent="0.3">
      <c r="E414" s="35"/>
    </row>
    <row r="415" spans="5:5" ht="14.25" customHeight="1" x14ac:dyDescent="0.3">
      <c r="E415" s="35"/>
    </row>
    <row r="416" spans="5:5" ht="14.25" customHeight="1" x14ac:dyDescent="0.3">
      <c r="E416" s="35"/>
    </row>
    <row r="417" spans="5:5" ht="14.25" customHeight="1" x14ac:dyDescent="0.3">
      <c r="E417" s="35"/>
    </row>
    <row r="418" spans="5:5" ht="14.25" customHeight="1" x14ac:dyDescent="0.3">
      <c r="E418" s="35"/>
    </row>
    <row r="419" spans="5:5" ht="14.25" customHeight="1" x14ac:dyDescent="0.3">
      <c r="E419" s="35"/>
    </row>
    <row r="420" spans="5:5" ht="14.25" customHeight="1" x14ac:dyDescent="0.3">
      <c r="E420" s="35"/>
    </row>
    <row r="421" spans="5:5" ht="14.25" customHeight="1" x14ac:dyDescent="0.3">
      <c r="E421" s="35"/>
    </row>
    <row r="422" spans="5:5" ht="14.25" customHeight="1" x14ac:dyDescent="0.3">
      <c r="E422" s="35"/>
    </row>
    <row r="423" spans="5:5" ht="14.25" customHeight="1" x14ac:dyDescent="0.3">
      <c r="E423" s="35"/>
    </row>
    <row r="424" spans="5:5" ht="14.25" customHeight="1" x14ac:dyDescent="0.3">
      <c r="E424" s="35"/>
    </row>
    <row r="425" spans="5:5" ht="14.25" customHeight="1" x14ac:dyDescent="0.3">
      <c r="E425" s="35"/>
    </row>
    <row r="426" spans="5:5" ht="14.25" customHeight="1" x14ac:dyDescent="0.3">
      <c r="E426" s="35"/>
    </row>
    <row r="427" spans="5:5" ht="14.25" customHeight="1" x14ac:dyDescent="0.3">
      <c r="E427" s="35"/>
    </row>
    <row r="428" spans="5:5" ht="14.25" customHeight="1" x14ac:dyDescent="0.3">
      <c r="E428" s="35"/>
    </row>
    <row r="429" spans="5:5" ht="14.25" customHeight="1" x14ac:dyDescent="0.3">
      <c r="E429" s="35"/>
    </row>
    <row r="430" spans="5:5" ht="14.25" customHeight="1" x14ac:dyDescent="0.3">
      <c r="E430" s="35"/>
    </row>
    <row r="431" spans="5:5" ht="14.25" customHeight="1" x14ac:dyDescent="0.3">
      <c r="E431" s="35"/>
    </row>
    <row r="432" spans="5:5" ht="14.25" customHeight="1" x14ac:dyDescent="0.3">
      <c r="E432" s="35"/>
    </row>
    <row r="433" spans="5:5" ht="14.25" customHeight="1" x14ac:dyDescent="0.3">
      <c r="E433" s="35"/>
    </row>
    <row r="434" spans="5:5" ht="14.25" customHeight="1" x14ac:dyDescent="0.3">
      <c r="E434" s="35"/>
    </row>
    <row r="435" spans="5:5" ht="14.25" customHeight="1" x14ac:dyDescent="0.3">
      <c r="E435" s="35"/>
    </row>
    <row r="436" spans="5:5" ht="14.25" customHeight="1" x14ac:dyDescent="0.3">
      <c r="E436" s="35"/>
    </row>
    <row r="437" spans="5:5" ht="14.25" customHeight="1" x14ac:dyDescent="0.3">
      <c r="E437" s="35"/>
    </row>
    <row r="438" spans="5:5" ht="14.25" customHeight="1" x14ac:dyDescent="0.3">
      <c r="E438" s="35"/>
    </row>
    <row r="439" spans="5:5" ht="14.25" customHeight="1" x14ac:dyDescent="0.3">
      <c r="E439" s="35"/>
    </row>
    <row r="440" spans="5:5" ht="14.25" customHeight="1" x14ac:dyDescent="0.3">
      <c r="E440" s="35"/>
    </row>
    <row r="441" spans="5:5" ht="14.25" customHeight="1" x14ac:dyDescent="0.3">
      <c r="E441" s="35"/>
    </row>
    <row r="442" spans="5:5" ht="14.25" customHeight="1" x14ac:dyDescent="0.3">
      <c r="E442" s="35"/>
    </row>
    <row r="443" spans="5:5" ht="14.25" customHeight="1" x14ac:dyDescent="0.3">
      <c r="E443" s="35"/>
    </row>
    <row r="444" spans="5:5" ht="14.25" customHeight="1" x14ac:dyDescent="0.3">
      <c r="E444" s="35"/>
    </row>
    <row r="445" spans="5:5" ht="14.25" customHeight="1" x14ac:dyDescent="0.3">
      <c r="E445" s="35"/>
    </row>
    <row r="446" spans="5:5" ht="14.25" customHeight="1" x14ac:dyDescent="0.3">
      <c r="E446" s="35"/>
    </row>
    <row r="447" spans="5:5" ht="14.25" customHeight="1" x14ac:dyDescent="0.3">
      <c r="E447" s="35"/>
    </row>
    <row r="448" spans="5:5" ht="14.25" customHeight="1" x14ac:dyDescent="0.3">
      <c r="E448" s="35"/>
    </row>
    <row r="449" spans="5:5" ht="14.25" customHeight="1" x14ac:dyDescent="0.3">
      <c r="E449" s="35"/>
    </row>
    <row r="450" spans="5:5" ht="14.25" customHeight="1" x14ac:dyDescent="0.3">
      <c r="E450" s="35"/>
    </row>
    <row r="451" spans="5:5" ht="14.25" customHeight="1" x14ac:dyDescent="0.3">
      <c r="E451" s="35"/>
    </row>
    <row r="452" spans="5:5" ht="14.25" customHeight="1" x14ac:dyDescent="0.3">
      <c r="E452" s="35"/>
    </row>
    <row r="453" spans="5:5" ht="14.25" customHeight="1" x14ac:dyDescent="0.3">
      <c r="E453" s="35"/>
    </row>
    <row r="454" spans="5:5" ht="14.25" customHeight="1" x14ac:dyDescent="0.3">
      <c r="E454" s="35"/>
    </row>
    <row r="455" spans="5:5" ht="14.25" customHeight="1" x14ac:dyDescent="0.3">
      <c r="E455" s="35"/>
    </row>
    <row r="456" spans="5:5" ht="14.25" customHeight="1" x14ac:dyDescent="0.3">
      <c r="E456" s="35"/>
    </row>
    <row r="457" spans="5:5" ht="14.25" customHeight="1" x14ac:dyDescent="0.3">
      <c r="E457" s="35"/>
    </row>
    <row r="458" spans="5:5" ht="14.25" customHeight="1" x14ac:dyDescent="0.3">
      <c r="E458" s="35"/>
    </row>
    <row r="459" spans="5:5" ht="14.25" customHeight="1" x14ac:dyDescent="0.3">
      <c r="E459" s="35"/>
    </row>
    <row r="460" spans="5:5" ht="14.25" customHeight="1" x14ac:dyDescent="0.3">
      <c r="E460" s="35"/>
    </row>
    <row r="461" spans="5:5" ht="14.25" customHeight="1" x14ac:dyDescent="0.3">
      <c r="E461" s="35"/>
    </row>
    <row r="462" spans="5:5" ht="14.25" customHeight="1" x14ac:dyDescent="0.3">
      <c r="E462" s="35"/>
    </row>
    <row r="463" spans="5:5" ht="14.25" customHeight="1" x14ac:dyDescent="0.3">
      <c r="E463" s="35"/>
    </row>
    <row r="464" spans="5:5" ht="14.25" customHeight="1" x14ac:dyDescent="0.3">
      <c r="E464" s="35"/>
    </row>
    <row r="465" spans="5:5" ht="14.25" customHeight="1" x14ac:dyDescent="0.3">
      <c r="E465" s="35"/>
    </row>
    <row r="466" spans="5:5" ht="14.25" customHeight="1" x14ac:dyDescent="0.3">
      <c r="E466" s="35"/>
    </row>
    <row r="467" spans="5:5" ht="14.25" customHeight="1" x14ac:dyDescent="0.3">
      <c r="E467" s="35"/>
    </row>
    <row r="468" spans="5:5" ht="14.25" customHeight="1" x14ac:dyDescent="0.3">
      <c r="E468" s="35"/>
    </row>
    <row r="469" spans="5:5" ht="14.25" customHeight="1" x14ac:dyDescent="0.3">
      <c r="E469" s="35"/>
    </row>
    <row r="470" spans="5:5" ht="14.25" customHeight="1" x14ac:dyDescent="0.3">
      <c r="E470" s="35"/>
    </row>
    <row r="471" spans="5:5" ht="14.25" customHeight="1" x14ac:dyDescent="0.3">
      <c r="E471" s="35"/>
    </row>
    <row r="472" spans="5:5" ht="14.25" customHeight="1" x14ac:dyDescent="0.3">
      <c r="E472" s="35"/>
    </row>
    <row r="473" spans="5:5" ht="14.25" customHeight="1" x14ac:dyDescent="0.3">
      <c r="E473" s="35"/>
    </row>
    <row r="474" spans="5:5" ht="14.25" customHeight="1" x14ac:dyDescent="0.3">
      <c r="E474" s="35"/>
    </row>
    <row r="475" spans="5:5" ht="14.25" customHeight="1" x14ac:dyDescent="0.3">
      <c r="E475" s="35"/>
    </row>
    <row r="476" spans="5:5" ht="14.25" customHeight="1" x14ac:dyDescent="0.3">
      <c r="E476" s="35"/>
    </row>
    <row r="477" spans="5:5" ht="14.25" customHeight="1" x14ac:dyDescent="0.3">
      <c r="E477" s="35"/>
    </row>
    <row r="478" spans="5:5" ht="14.25" customHeight="1" x14ac:dyDescent="0.3">
      <c r="E478" s="35"/>
    </row>
    <row r="479" spans="5:5" ht="14.25" customHeight="1" x14ac:dyDescent="0.3">
      <c r="E479" s="35"/>
    </row>
    <row r="480" spans="5:5" ht="14.25" customHeight="1" x14ac:dyDescent="0.3">
      <c r="E480" s="35"/>
    </row>
    <row r="481" spans="5:5" ht="14.25" customHeight="1" x14ac:dyDescent="0.3">
      <c r="E481" s="35"/>
    </row>
    <row r="482" spans="5:5" ht="14.25" customHeight="1" x14ac:dyDescent="0.3">
      <c r="E482" s="35"/>
    </row>
    <row r="483" spans="5:5" ht="14.25" customHeight="1" x14ac:dyDescent="0.3">
      <c r="E483" s="35"/>
    </row>
    <row r="484" spans="5:5" ht="14.25" customHeight="1" x14ac:dyDescent="0.3">
      <c r="E484" s="35"/>
    </row>
    <row r="485" spans="5:5" ht="14.25" customHeight="1" x14ac:dyDescent="0.3">
      <c r="E485" s="35"/>
    </row>
    <row r="486" spans="5:5" ht="14.25" customHeight="1" x14ac:dyDescent="0.3">
      <c r="E486" s="35"/>
    </row>
    <row r="487" spans="5:5" ht="14.25" customHeight="1" x14ac:dyDescent="0.3">
      <c r="E487" s="35"/>
    </row>
    <row r="488" spans="5:5" ht="14.25" customHeight="1" x14ac:dyDescent="0.3">
      <c r="E488" s="35"/>
    </row>
    <row r="489" spans="5:5" ht="14.25" customHeight="1" x14ac:dyDescent="0.3">
      <c r="E489" s="35"/>
    </row>
    <row r="490" spans="5:5" ht="14.25" customHeight="1" x14ac:dyDescent="0.3">
      <c r="E490" s="35"/>
    </row>
    <row r="491" spans="5:5" ht="14.25" customHeight="1" x14ac:dyDescent="0.3">
      <c r="E491" s="35"/>
    </row>
    <row r="492" spans="5:5" ht="14.25" customHeight="1" x14ac:dyDescent="0.3">
      <c r="E492" s="35"/>
    </row>
    <row r="493" spans="5:5" ht="14.25" customHeight="1" x14ac:dyDescent="0.3">
      <c r="E493" s="35"/>
    </row>
    <row r="494" spans="5:5" ht="14.25" customHeight="1" x14ac:dyDescent="0.3">
      <c r="E494" s="35"/>
    </row>
    <row r="495" spans="5:5" ht="14.25" customHeight="1" x14ac:dyDescent="0.3">
      <c r="E495" s="35"/>
    </row>
    <row r="496" spans="5:5" ht="14.25" customHeight="1" x14ac:dyDescent="0.3">
      <c r="E496" s="35"/>
    </row>
    <row r="497" spans="5:5" ht="14.25" customHeight="1" x14ac:dyDescent="0.3">
      <c r="E497" s="35"/>
    </row>
    <row r="498" spans="5:5" ht="14.25" customHeight="1" x14ac:dyDescent="0.3">
      <c r="E498" s="35"/>
    </row>
    <row r="499" spans="5:5" ht="14.25" customHeight="1" x14ac:dyDescent="0.3">
      <c r="E499" s="35"/>
    </row>
    <row r="500" spans="5:5" ht="14.25" customHeight="1" x14ac:dyDescent="0.3">
      <c r="E500" s="35"/>
    </row>
    <row r="501" spans="5:5" ht="14.25" customHeight="1" x14ac:dyDescent="0.3">
      <c r="E501" s="35"/>
    </row>
    <row r="502" spans="5:5" ht="14.25" customHeight="1" x14ac:dyDescent="0.3">
      <c r="E502" s="35"/>
    </row>
    <row r="503" spans="5:5" ht="14.25" customHeight="1" x14ac:dyDescent="0.3">
      <c r="E503" s="35"/>
    </row>
    <row r="504" spans="5:5" ht="14.25" customHeight="1" x14ac:dyDescent="0.3">
      <c r="E504" s="35"/>
    </row>
    <row r="505" spans="5:5" ht="14.25" customHeight="1" x14ac:dyDescent="0.3">
      <c r="E505" s="35"/>
    </row>
    <row r="506" spans="5:5" ht="14.25" customHeight="1" x14ac:dyDescent="0.3">
      <c r="E506" s="35"/>
    </row>
    <row r="507" spans="5:5" ht="14.25" customHeight="1" x14ac:dyDescent="0.3">
      <c r="E507" s="35"/>
    </row>
    <row r="508" spans="5:5" ht="14.25" customHeight="1" x14ac:dyDescent="0.3">
      <c r="E508" s="35"/>
    </row>
    <row r="509" spans="5:5" ht="14.25" customHeight="1" x14ac:dyDescent="0.3">
      <c r="E509" s="35"/>
    </row>
    <row r="510" spans="5:5" ht="14.25" customHeight="1" x14ac:dyDescent="0.3">
      <c r="E510" s="35"/>
    </row>
    <row r="511" spans="5:5" ht="14.25" customHeight="1" x14ac:dyDescent="0.3">
      <c r="E511" s="35"/>
    </row>
    <row r="512" spans="5:5" ht="14.25" customHeight="1" x14ac:dyDescent="0.3">
      <c r="E512" s="35"/>
    </row>
    <row r="513" spans="5:5" ht="14.25" customHeight="1" x14ac:dyDescent="0.3">
      <c r="E513" s="35"/>
    </row>
    <row r="514" spans="5:5" ht="14.25" customHeight="1" x14ac:dyDescent="0.3">
      <c r="E514" s="35"/>
    </row>
    <row r="515" spans="5:5" ht="14.25" customHeight="1" x14ac:dyDescent="0.3">
      <c r="E515" s="35"/>
    </row>
    <row r="516" spans="5:5" ht="14.25" customHeight="1" x14ac:dyDescent="0.3">
      <c r="E516" s="35"/>
    </row>
    <row r="517" spans="5:5" ht="14.25" customHeight="1" x14ac:dyDescent="0.3">
      <c r="E517" s="35"/>
    </row>
    <row r="518" spans="5:5" ht="14.25" customHeight="1" x14ac:dyDescent="0.3">
      <c r="E518" s="35"/>
    </row>
    <row r="519" spans="5:5" ht="14.25" customHeight="1" x14ac:dyDescent="0.3">
      <c r="E519" s="35"/>
    </row>
    <row r="520" spans="5:5" ht="14.25" customHeight="1" x14ac:dyDescent="0.3">
      <c r="E520" s="35"/>
    </row>
    <row r="521" spans="5:5" ht="14.25" customHeight="1" x14ac:dyDescent="0.3">
      <c r="E521" s="35"/>
    </row>
    <row r="522" spans="5:5" ht="14.25" customHeight="1" x14ac:dyDescent="0.3">
      <c r="E522" s="35"/>
    </row>
    <row r="523" spans="5:5" ht="14.25" customHeight="1" x14ac:dyDescent="0.3">
      <c r="E523" s="35"/>
    </row>
    <row r="524" spans="5:5" ht="14.25" customHeight="1" x14ac:dyDescent="0.3">
      <c r="E524" s="35"/>
    </row>
    <row r="525" spans="5:5" ht="14.25" customHeight="1" x14ac:dyDescent="0.3">
      <c r="E525" s="35"/>
    </row>
    <row r="526" spans="5:5" ht="14.25" customHeight="1" x14ac:dyDescent="0.3">
      <c r="E526" s="35"/>
    </row>
    <row r="527" spans="5:5" ht="14.25" customHeight="1" x14ac:dyDescent="0.3">
      <c r="E527" s="35"/>
    </row>
    <row r="528" spans="5:5" ht="14.25" customHeight="1" x14ac:dyDescent="0.3">
      <c r="E528" s="35"/>
    </row>
    <row r="529" spans="5:5" ht="14.25" customHeight="1" x14ac:dyDescent="0.3">
      <c r="E529" s="35"/>
    </row>
    <row r="530" spans="5:5" ht="14.25" customHeight="1" x14ac:dyDescent="0.3">
      <c r="E530" s="35"/>
    </row>
    <row r="531" spans="5:5" ht="14.25" customHeight="1" x14ac:dyDescent="0.3">
      <c r="E531" s="35"/>
    </row>
    <row r="532" spans="5:5" ht="14.25" customHeight="1" x14ac:dyDescent="0.3">
      <c r="E532" s="35"/>
    </row>
    <row r="533" spans="5:5" ht="14.25" customHeight="1" x14ac:dyDescent="0.3">
      <c r="E533" s="35"/>
    </row>
    <row r="534" spans="5:5" ht="14.25" customHeight="1" x14ac:dyDescent="0.3">
      <c r="E534" s="35"/>
    </row>
    <row r="535" spans="5:5" ht="14.25" customHeight="1" x14ac:dyDescent="0.3">
      <c r="E535" s="35"/>
    </row>
    <row r="536" spans="5:5" ht="14.25" customHeight="1" x14ac:dyDescent="0.3">
      <c r="E536" s="35"/>
    </row>
    <row r="537" spans="5:5" ht="14.25" customHeight="1" x14ac:dyDescent="0.3">
      <c r="E537" s="35"/>
    </row>
    <row r="538" spans="5:5" ht="14.25" customHeight="1" x14ac:dyDescent="0.3">
      <c r="E538" s="35"/>
    </row>
    <row r="539" spans="5:5" ht="14.25" customHeight="1" x14ac:dyDescent="0.3">
      <c r="E539" s="35"/>
    </row>
    <row r="540" spans="5:5" ht="14.25" customHeight="1" x14ac:dyDescent="0.3">
      <c r="E540" s="35"/>
    </row>
    <row r="541" spans="5:5" ht="14.25" customHeight="1" x14ac:dyDescent="0.3">
      <c r="E541" s="35"/>
    </row>
    <row r="542" spans="5:5" ht="14.25" customHeight="1" x14ac:dyDescent="0.3">
      <c r="E542" s="35"/>
    </row>
    <row r="543" spans="5:5" ht="14.25" customHeight="1" x14ac:dyDescent="0.3">
      <c r="E543" s="35"/>
    </row>
    <row r="544" spans="5:5" ht="14.25" customHeight="1" x14ac:dyDescent="0.3">
      <c r="E544" s="35"/>
    </row>
    <row r="545" spans="5:5" ht="14.25" customHeight="1" x14ac:dyDescent="0.3">
      <c r="E545" s="35"/>
    </row>
    <row r="546" spans="5:5" ht="14.25" customHeight="1" x14ac:dyDescent="0.3">
      <c r="E546" s="35"/>
    </row>
    <row r="547" spans="5:5" ht="14.25" customHeight="1" x14ac:dyDescent="0.3">
      <c r="E547" s="35"/>
    </row>
    <row r="548" spans="5:5" ht="14.25" customHeight="1" x14ac:dyDescent="0.3">
      <c r="E548" s="35"/>
    </row>
    <row r="549" spans="5:5" ht="14.25" customHeight="1" x14ac:dyDescent="0.3">
      <c r="E549" s="35"/>
    </row>
    <row r="550" spans="5:5" ht="14.25" customHeight="1" x14ac:dyDescent="0.3">
      <c r="E550" s="35"/>
    </row>
    <row r="551" spans="5:5" ht="14.25" customHeight="1" x14ac:dyDescent="0.3">
      <c r="E551" s="35"/>
    </row>
    <row r="552" spans="5:5" ht="14.25" customHeight="1" x14ac:dyDescent="0.3">
      <c r="E552" s="35"/>
    </row>
    <row r="553" spans="5:5" ht="14.25" customHeight="1" x14ac:dyDescent="0.3">
      <c r="E553" s="35"/>
    </row>
    <row r="554" spans="5:5" ht="14.25" customHeight="1" x14ac:dyDescent="0.3">
      <c r="E554" s="35"/>
    </row>
    <row r="555" spans="5:5" ht="14.25" customHeight="1" x14ac:dyDescent="0.3">
      <c r="E555" s="35"/>
    </row>
    <row r="556" spans="5:5" ht="14.25" customHeight="1" x14ac:dyDescent="0.3">
      <c r="E556" s="35"/>
    </row>
    <row r="557" spans="5:5" ht="14.25" customHeight="1" x14ac:dyDescent="0.3">
      <c r="E557" s="35"/>
    </row>
    <row r="558" spans="5:5" ht="14.25" customHeight="1" x14ac:dyDescent="0.3">
      <c r="E558" s="35"/>
    </row>
    <row r="559" spans="5:5" ht="14.25" customHeight="1" x14ac:dyDescent="0.3">
      <c r="E559" s="35"/>
    </row>
    <row r="560" spans="5:5" ht="14.25" customHeight="1" x14ac:dyDescent="0.3">
      <c r="E560" s="35"/>
    </row>
    <row r="561" spans="5:5" ht="14.25" customHeight="1" x14ac:dyDescent="0.3">
      <c r="E561" s="35"/>
    </row>
    <row r="562" spans="5:5" ht="14.25" customHeight="1" x14ac:dyDescent="0.3">
      <c r="E562" s="35"/>
    </row>
    <row r="563" spans="5:5" ht="14.25" customHeight="1" x14ac:dyDescent="0.3">
      <c r="E563" s="35"/>
    </row>
    <row r="564" spans="5:5" ht="14.25" customHeight="1" x14ac:dyDescent="0.3">
      <c r="E564" s="35"/>
    </row>
    <row r="565" spans="5:5" ht="14.25" customHeight="1" x14ac:dyDescent="0.3">
      <c r="E565" s="35"/>
    </row>
    <row r="566" spans="5:5" ht="14.25" customHeight="1" x14ac:dyDescent="0.3">
      <c r="E566" s="35"/>
    </row>
    <row r="567" spans="5:5" ht="14.25" customHeight="1" x14ac:dyDescent="0.3">
      <c r="E567" s="35"/>
    </row>
    <row r="568" spans="5:5" ht="14.25" customHeight="1" x14ac:dyDescent="0.3">
      <c r="E568" s="35"/>
    </row>
    <row r="569" spans="5:5" ht="14.25" customHeight="1" x14ac:dyDescent="0.3">
      <c r="E569" s="35"/>
    </row>
    <row r="570" spans="5:5" ht="14.25" customHeight="1" x14ac:dyDescent="0.3">
      <c r="E570" s="35"/>
    </row>
    <row r="571" spans="5:5" ht="14.25" customHeight="1" x14ac:dyDescent="0.3">
      <c r="E571" s="35"/>
    </row>
    <row r="572" spans="5:5" ht="14.25" customHeight="1" x14ac:dyDescent="0.3">
      <c r="E572" s="35"/>
    </row>
    <row r="573" spans="5:5" ht="14.25" customHeight="1" x14ac:dyDescent="0.3">
      <c r="E573" s="35"/>
    </row>
    <row r="574" spans="5:5" ht="14.25" customHeight="1" x14ac:dyDescent="0.3">
      <c r="E574" s="35"/>
    </row>
    <row r="575" spans="5:5" ht="14.25" customHeight="1" x14ac:dyDescent="0.3">
      <c r="E575" s="35"/>
    </row>
    <row r="576" spans="5:5" ht="14.25" customHeight="1" x14ac:dyDescent="0.3">
      <c r="E576" s="35"/>
    </row>
    <row r="577" spans="5:5" ht="14.25" customHeight="1" x14ac:dyDescent="0.3">
      <c r="E577" s="35"/>
    </row>
    <row r="578" spans="5:5" ht="14.25" customHeight="1" x14ac:dyDescent="0.3">
      <c r="E578" s="35"/>
    </row>
    <row r="579" spans="5:5" ht="14.25" customHeight="1" x14ac:dyDescent="0.3">
      <c r="E579" s="35"/>
    </row>
    <row r="580" spans="5:5" ht="14.25" customHeight="1" x14ac:dyDescent="0.3">
      <c r="E580" s="35"/>
    </row>
    <row r="581" spans="5:5" ht="14.25" customHeight="1" x14ac:dyDescent="0.3">
      <c r="E581" s="35"/>
    </row>
    <row r="582" spans="5:5" ht="14.25" customHeight="1" x14ac:dyDescent="0.3">
      <c r="E582" s="35"/>
    </row>
    <row r="583" spans="5:5" ht="14.25" customHeight="1" x14ac:dyDescent="0.3">
      <c r="E583" s="35"/>
    </row>
    <row r="584" spans="5:5" ht="14.25" customHeight="1" x14ac:dyDescent="0.3">
      <c r="E584" s="35"/>
    </row>
    <row r="585" spans="5:5" ht="14.25" customHeight="1" x14ac:dyDescent="0.3">
      <c r="E585" s="35"/>
    </row>
    <row r="586" spans="5:5" ht="14.25" customHeight="1" x14ac:dyDescent="0.3">
      <c r="E586" s="35"/>
    </row>
    <row r="587" spans="5:5" ht="14.25" customHeight="1" x14ac:dyDescent="0.3">
      <c r="E587" s="35"/>
    </row>
    <row r="588" spans="5:5" ht="14.25" customHeight="1" x14ac:dyDescent="0.3">
      <c r="E588" s="35"/>
    </row>
    <row r="589" spans="5:5" ht="14.25" customHeight="1" x14ac:dyDescent="0.3">
      <c r="E589" s="35"/>
    </row>
    <row r="590" spans="5:5" ht="14.25" customHeight="1" x14ac:dyDescent="0.3">
      <c r="E590" s="35"/>
    </row>
    <row r="591" spans="5:5" ht="14.25" customHeight="1" x14ac:dyDescent="0.3">
      <c r="E591" s="35"/>
    </row>
    <row r="592" spans="5:5" ht="14.25" customHeight="1" x14ac:dyDescent="0.3">
      <c r="E592" s="35"/>
    </row>
    <row r="593" spans="5:5" ht="14.25" customHeight="1" x14ac:dyDescent="0.3">
      <c r="E593" s="35"/>
    </row>
    <row r="594" spans="5:5" ht="14.25" customHeight="1" x14ac:dyDescent="0.3">
      <c r="E594" s="35"/>
    </row>
    <row r="595" spans="5:5" ht="14.25" customHeight="1" x14ac:dyDescent="0.3">
      <c r="E595" s="35"/>
    </row>
    <row r="596" spans="5:5" ht="14.25" customHeight="1" x14ac:dyDescent="0.3">
      <c r="E596" s="35"/>
    </row>
    <row r="597" spans="5:5" ht="14.25" customHeight="1" x14ac:dyDescent="0.3">
      <c r="E597" s="35"/>
    </row>
    <row r="598" spans="5:5" ht="14.25" customHeight="1" x14ac:dyDescent="0.3">
      <c r="E598" s="35"/>
    </row>
    <row r="599" spans="5:5" ht="14.25" customHeight="1" x14ac:dyDescent="0.3">
      <c r="E599" s="35"/>
    </row>
    <row r="600" spans="5:5" ht="14.25" customHeight="1" x14ac:dyDescent="0.3">
      <c r="E600" s="35"/>
    </row>
    <row r="601" spans="5:5" ht="14.25" customHeight="1" x14ac:dyDescent="0.3">
      <c r="E601" s="35"/>
    </row>
    <row r="602" spans="5:5" ht="14.25" customHeight="1" x14ac:dyDescent="0.3">
      <c r="E602" s="35"/>
    </row>
    <row r="603" spans="5:5" ht="14.25" customHeight="1" x14ac:dyDescent="0.3">
      <c r="E603" s="35"/>
    </row>
    <row r="604" spans="5:5" ht="14.25" customHeight="1" x14ac:dyDescent="0.3">
      <c r="E604" s="35"/>
    </row>
    <row r="605" spans="5:5" ht="14.25" customHeight="1" x14ac:dyDescent="0.3">
      <c r="E605" s="35"/>
    </row>
    <row r="606" spans="5:5" ht="14.25" customHeight="1" x14ac:dyDescent="0.3">
      <c r="E606" s="35"/>
    </row>
    <row r="607" spans="5:5" ht="14.25" customHeight="1" x14ac:dyDescent="0.3">
      <c r="E607" s="35"/>
    </row>
    <row r="608" spans="5:5" ht="14.25" customHeight="1" x14ac:dyDescent="0.3">
      <c r="E608" s="35"/>
    </row>
    <row r="609" spans="5:5" ht="14.25" customHeight="1" x14ac:dyDescent="0.3">
      <c r="E609" s="35"/>
    </row>
    <row r="610" spans="5:5" ht="14.25" customHeight="1" x14ac:dyDescent="0.3">
      <c r="E610" s="35"/>
    </row>
    <row r="611" spans="5:5" ht="14.25" customHeight="1" x14ac:dyDescent="0.3">
      <c r="E611" s="35"/>
    </row>
    <row r="612" spans="5:5" ht="14.25" customHeight="1" x14ac:dyDescent="0.3">
      <c r="E612" s="35"/>
    </row>
    <row r="613" spans="5:5" ht="14.25" customHeight="1" x14ac:dyDescent="0.3">
      <c r="E613" s="35"/>
    </row>
    <row r="614" spans="5:5" ht="14.25" customHeight="1" x14ac:dyDescent="0.3">
      <c r="E614" s="35"/>
    </row>
    <row r="615" spans="5:5" ht="14.25" customHeight="1" x14ac:dyDescent="0.3">
      <c r="E615" s="35"/>
    </row>
    <row r="616" spans="5:5" ht="14.25" customHeight="1" x14ac:dyDescent="0.3">
      <c r="E616" s="35"/>
    </row>
    <row r="617" spans="5:5" ht="14.25" customHeight="1" x14ac:dyDescent="0.3">
      <c r="E617" s="35"/>
    </row>
    <row r="618" spans="5:5" ht="14.25" customHeight="1" x14ac:dyDescent="0.3">
      <c r="E618" s="35"/>
    </row>
    <row r="619" spans="5:5" ht="14.25" customHeight="1" x14ac:dyDescent="0.3">
      <c r="E619" s="35"/>
    </row>
    <row r="620" spans="5:5" ht="14.25" customHeight="1" x14ac:dyDescent="0.3">
      <c r="E620" s="35"/>
    </row>
    <row r="621" spans="5:5" ht="14.25" customHeight="1" x14ac:dyDescent="0.3">
      <c r="E621" s="35"/>
    </row>
    <row r="622" spans="5:5" ht="14.25" customHeight="1" x14ac:dyDescent="0.3">
      <c r="E622" s="35"/>
    </row>
    <row r="623" spans="5:5" ht="14.25" customHeight="1" x14ac:dyDescent="0.3">
      <c r="E623" s="35"/>
    </row>
    <row r="624" spans="5:5" ht="14.25" customHeight="1" x14ac:dyDescent="0.3">
      <c r="E624" s="35"/>
    </row>
    <row r="625" spans="5:5" ht="14.25" customHeight="1" x14ac:dyDescent="0.3">
      <c r="E625" s="35"/>
    </row>
    <row r="626" spans="5:5" ht="14.25" customHeight="1" x14ac:dyDescent="0.3">
      <c r="E626" s="35"/>
    </row>
    <row r="627" spans="5:5" ht="14.25" customHeight="1" x14ac:dyDescent="0.3">
      <c r="E627" s="35"/>
    </row>
    <row r="628" spans="5:5" ht="14.25" customHeight="1" x14ac:dyDescent="0.3">
      <c r="E628" s="35"/>
    </row>
    <row r="629" spans="5:5" ht="14.25" customHeight="1" x14ac:dyDescent="0.3">
      <c r="E629" s="35"/>
    </row>
    <row r="630" spans="5:5" ht="14.25" customHeight="1" x14ac:dyDescent="0.3">
      <c r="E630" s="35"/>
    </row>
    <row r="631" spans="5:5" ht="14.25" customHeight="1" x14ac:dyDescent="0.3">
      <c r="E631" s="35"/>
    </row>
    <row r="632" spans="5:5" ht="14.25" customHeight="1" x14ac:dyDescent="0.3">
      <c r="E632" s="35"/>
    </row>
    <row r="633" spans="5:5" ht="14.25" customHeight="1" x14ac:dyDescent="0.3">
      <c r="E633" s="35"/>
    </row>
    <row r="634" spans="5:5" ht="14.25" customHeight="1" x14ac:dyDescent="0.3">
      <c r="E634" s="35"/>
    </row>
    <row r="635" spans="5:5" ht="14.25" customHeight="1" x14ac:dyDescent="0.3">
      <c r="E635" s="35"/>
    </row>
    <row r="636" spans="5:5" ht="14.25" customHeight="1" x14ac:dyDescent="0.3">
      <c r="E636" s="35"/>
    </row>
    <row r="637" spans="5:5" ht="14.25" customHeight="1" x14ac:dyDescent="0.3">
      <c r="E637" s="35"/>
    </row>
    <row r="638" spans="5:5" ht="14.25" customHeight="1" x14ac:dyDescent="0.3">
      <c r="E638" s="35"/>
    </row>
    <row r="639" spans="5:5" ht="14.25" customHeight="1" x14ac:dyDescent="0.3">
      <c r="E639" s="35"/>
    </row>
    <row r="640" spans="5:5" ht="14.25" customHeight="1" x14ac:dyDescent="0.3">
      <c r="E640" s="35"/>
    </row>
    <row r="641" spans="5:5" ht="14.25" customHeight="1" x14ac:dyDescent="0.3">
      <c r="E641" s="35"/>
    </row>
    <row r="642" spans="5:5" ht="14.25" customHeight="1" x14ac:dyDescent="0.3">
      <c r="E642" s="35"/>
    </row>
    <row r="643" spans="5:5" ht="14.25" customHeight="1" x14ac:dyDescent="0.3">
      <c r="E643" s="35"/>
    </row>
    <row r="644" spans="5:5" ht="14.25" customHeight="1" x14ac:dyDescent="0.3">
      <c r="E644" s="35"/>
    </row>
    <row r="645" spans="5:5" ht="14.25" customHeight="1" x14ac:dyDescent="0.3">
      <c r="E645" s="35"/>
    </row>
    <row r="646" spans="5:5" ht="14.25" customHeight="1" x14ac:dyDescent="0.3">
      <c r="E646" s="35"/>
    </row>
    <row r="647" spans="5:5" ht="14.25" customHeight="1" x14ac:dyDescent="0.3">
      <c r="E647" s="35"/>
    </row>
    <row r="648" spans="5:5" ht="14.25" customHeight="1" x14ac:dyDescent="0.3">
      <c r="E648" s="35"/>
    </row>
    <row r="649" spans="5:5" ht="14.25" customHeight="1" x14ac:dyDescent="0.3">
      <c r="E649" s="35"/>
    </row>
    <row r="650" spans="5:5" ht="14.25" customHeight="1" x14ac:dyDescent="0.3">
      <c r="E650" s="35"/>
    </row>
    <row r="651" spans="5:5" ht="14.25" customHeight="1" x14ac:dyDescent="0.3">
      <c r="E651" s="35"/>
    </row>
    <row r="652" spans="5:5" ht="14.25" customHeight="1" x14ac:dyDescent="0.3">
      <c r="E652" s="35"/>
    </row>
    <row r="653" spans="5:5" ht="14.25" customHeight="1" x14ac:dyDescent="0.3">
      <c r="E653" s="35"/>
    </row>
    <row r="654" spans="5:5" ht="14.25" customHeight="1" x14ac:dyDescent="0.3">
      <c r="E654" s="35"/>
    </row>
    <row r="655" spans="5:5" ht="14.25" customHeight="1" x14ac:dyDescent="0.3">
      <c r="E655" s="35"/>
    </row>
    <row r="656" spans="5:5" ht="14.25" customHeight="1" x14ac:dyDescent="0.3">
      <c r="E656" s="35"/>
    </row>
    <row r="657" spans="5:5" ht="14.25" customHeight="1" x14ac:dyDescent="0.3">
      <c r="E657" s="35"/>
    </row>
    <row r="658" spans="5:5" ht="14.25" customHeight="1" x14ac:dyDescent="0.3">
      <c r="E658" s="35"/>
    </row>
    <row r="659" spans="5:5" ht="14.25" customHeight="1" x14ac:dyDescent="0.3">
      <c r="E659" s="35"/>
    </row>
    <row r="660" spans="5:5" ht="14.25" customHeight="1" x14ac:dyDescent="0.3">
      <c r="E660" s="35"/>
    </row>
    <row r="661" spans="5:5" ht="14.25" customHeight="1" x14ac:dyDescent="0.3">
      <c r="E661" s="35"/>
    </row>
    <row r="662" spans="5:5" ht="14.25" customHeight="1" x14ac:dyDescent="0.3">
      <c r="E662" s="35"/>
    </row>
    <row r="663" spans="5:5" ht="14.25" customHeight="1" x14ac:dyDescent="0.3">
      <c r="E663" s="35"/>
    </row>
    <row r="664" spans="5:5" ht="14.25" customHeight="1" x14ac:dyDescent="0.3">
      <c r="E664" s="35"/>
    </row>
    <row r="665" spans="5:5" ht="14.25" customHeight="1" x14ac:dyDescent="0.3">
      <c r="E665" s="35"/>
    </row>
    <row r="666" spans="5:5" ht="14.25" customHeight="1" x14ac:dyDescent="0.3">
      <c r="E666" s="35"/>
    </row>
    <row r="667" spans="5:5" ht="14.25" customHeight="1" x14ac:dyDescent="0.3">
      <c r="E667" s="35"/>
    </row>
    <row r="668" spans="5:5" ht="14.25" customHeight="1" x14ac:dyDescent="0.3">
      <c r="E668" s="35"/>
    </row>
    <row r="669" spans="5:5" ht="14.25" customHeight="1" x14ac:dyDescent="0.3">
      <c r="E669" s="35"/>
    </row>
    <row r="670" spans="5:5" ht="14.25" customHeight="1" x14ac:dyDescent="0.3">
      <c r="E670" s="35"/>
    </row>
    <row r="671" spans="5:5" ht="14.25" customHeight="1" x14ac:dyDescent="0.3">
      <c r="E671" s="35"/>
    </row>
    <row r="672" spans="5:5" ht="14.25" customHeight="1" x14ac:dyDescent="0.3">
      <c r="E672" s="35"/>
    </row>
    <row r="673" spans="5:5" ht="14.25" customHeight="1" x14ac:dyDescent="0.3">
      <c r="E673" s="35"/>
    </row>
    <row r="674" spans="5:5" ht="14.25" customHeight="1" x14ac:dyDescent="0.3">
      <c r="E674" s="35"/>
    </row>
    <row r="675" spans="5:5" ht="14.25" customHeight="1" x14ac:dyDescent="0.3">
      <c r="E675" s="35"/>
    </row>
    <row r="676" spans="5:5" ht="14.25" customHeight="1" x14ac:dyDescent="0.3">
      <c r="E676" s="35"/>
    </row>
    <row r="677" spans="5:5" ht="14.25" customHeight="1" x14ac:dyDescent="0.3">
      <c r="E677" s="35"/>
    </row>
    <row r="678" spans="5:5" ht="14.25" customHeight="1" x14ac:dyDescent="0.3">
      <c r="E678" s="35"/>
    </row>
    <row r="679" spans="5:5" ht="14.25" customHeight="1" x14ac:dyDescent="0.3">
      <c r="E679" s="35"/>
    </row>
    <row r="680" spans="5:5" ht="14.25" customHeight="1" x14ac:dyDescent="0.3">
      <c r="E680" s="35"/>
    </row>
    <row r="681" spans="5:5" ht="14.25" customHeight="1" x14ac:dyDescent="0.3">
      <c r="E681" s="35"/>
    </row>
    <row r="682" spans="5:5" ht="14.25" customHeight="1" x14ac:dyDescent="0.3">
      <c r="E682" s="35"/>
    </row>
    <row r="683" spans="5:5" ht="14.25" customHeight="1" x14ac:dyDescent="0.3">
      <c r="E683" s="35"/>
    </row>
    <row r="684" spans="5:5" ht="14.25" customHeight="1" x14ac:dyDescent="0.3">
      <c r="E684" s="35"/>
    </row>
    <row r="685" spans="5:5" ht="14.25" customHeight="1" x14ac:dyDescent="0.3">
      <c r="E685" s="35"/>
    </row>
    <row r="686" spans="5:5" ht="14.25" customHeight="1" x14ac:dyDescent="0.3">
      <c r="E686" s="35"/>
    </row>
    <row r="687" spans="5:5" ht="14.25" customHeight="1" x14ac:dyDescent="0.3">
      <c r="E687" s="35"/>
    </row>
    <row r="688" spans="5:5" ht="14.25" customHeight="1" x14ac:dyDescent="0.3">
      <c r="E688" s="35"/>
    </row>
    <row r="689" spans="5:5" ht="14.25" customHeight="1" x14ac:dyDescent="0.3">
      <c r="E689" s="35"/>
    </row>
    <row r="690" spans="5:5" ht="14.25" customHeight="1" x14ac:dyDescent="0.3">
      <c r="E690" s="35"/>
    </row>
    <row r="691" spans="5:5" ht="14.25" customHeight="1" x14ac:dyDescent="0.3">
      <c r="E691" s="35"/>
    </row>
    <row r="692" spans="5:5" ht="14.25" customHeight="1" x14ac:dyDescent="0.3">
      <c r="E692" s="35"/>
    </row>
    <row r="693" spans="5:5" ht="14.25" customHeight="1" x14ac:dyDescent="0.3">
      <c r="E693" s="35"/>
    </row>
    <row r="694" spans="5:5" ht="14.25" customHeight="1" x14ac:dyDescent="0.3">
      <c r="E694" s="35"/>
    </row>
    <row r="695" spans="5:5" ht="14.25" customHeight="1" x14ac:dyDescent="0.3">
      <c r="E695" s="35"/>
    </row>
    <row r="696" spans="5:5" ht="14.25" customHeight="1" x14ac:dyDescent="0.3">
      <c r="E696" s="35"/>
    </row>
    <row r="697" spans="5:5" ht="14.25" customHeight="1" x14ac:dyDescent="0.3">
      <c r="E697" s="35"/>
    </row>
    <row r="698" spans="5:5" ht="14.25" customHeight="1" x14ac:dyDescent="0.3">
      <c r="E698" s="35"/>
    </row>
    <row r="699" spans="5:5" ht="14.25" customHeight="1" x14ac:dyDescent="0.3">
      <c r="E699" s="35"/>
    </row>
    <row r="700" spans="5:5" ht="14.25" customHeight="1" x14ac:dyDescent="0.3">
      <c r="E700" s="35"/>
    </row>
    <row r="701" spans="5:5" ht="14.25" customHeight="1" x14ac:dyDescent="0.3">
      <c r="E701" s="35"/>
    </row>
    <row r="702" spans="5:5" ht="14.25" customHeight="1" x14ac:dyDescent="0.3">
      <c r="E702" s="35"/>
    </row>
    <row r="703" spans="5:5" ht="14.25" customHeight="1" x14ac:dyDescent="0.3">
      <c r="E703" s="35"/>
    </row>
    <row r="704" spans="5:5" ht="14.25" customHeight="1" x14ac:dyDescent="0.3">
      <c r="E704" s="35"/>
    </row>
    <row r="705" spans="5:5" ht="14.25" customHeight="1" x14ac:dyDescent="0.3">
      <c r="E705" s="35"/>
    </row>
    <row r="706" spans="5:5" ht="14.25" customHeight="1" x14ac:dyDescent="0.3">
      <c r="E706" s="35"/>
    </row>
    <row r="707" spans="5:5" ht="14.25" customHeight="1" x14ac:dyDescent="0.3">
      <c r="E707" s="35"/>
    </row>
    <row r="708" spans="5:5" ht="14.25" customHeight="1" x14ac:dyDescent="0.3">
      <c r="E708" s="35"/>
    </row>
    <row r="709" spans="5:5" ht="14.25" customHeight="1" x14ac:dyDescent="0.3">
      <c r="E709" s="35"/>
    </row>
    <row r="710" spans="5:5" ht="14.25" customHeight="1" x14ac:dyDescent="0.3">
      <c r="E710" s="35"/>
    </row>
    <row r="711" spans="5:5" ht="14.25" customHeight="1" x14ac:dyDescent="0.3">
      <c r="E711" s="35"/>
    </row>
    <row r="712" spans="5:5" ht="14.25" customHeight="1" x14ac:dyDescent="0.3">
      <c r="E712" s="35"/>
    </row>
    <row r="713" spans="5:5" ht="14.25" customHeight="1" x14ac:dyDescent="0.3">
      <c r="E713" s="35"/>
    </row>
    <row r="714" spans="5:5" ht="14.25" customHeight="1" x14ac:dyDescent="0.3">
      <c r="E714" s="35"/>
    </row>
    <row r="715" spans="5:5" ht="14.25" customHeight="1" x14ac:dyDescent="0.3">
      <c r="E715" s="35"/>
    </row>
    <row r="716" spans="5:5" ht="14.25" customHeight="1" x14ac:dyDescent="0.3">
      <c r="E716" s="35"/>
    </row>
    <row r="717" spans="5:5" ht="14.25" customHeight="1" x14ac:dyDescent="0.3">
      <c r="E717" s="35"/>
    </row>
    <row r="718" spans="5:5" ht="14.25" customHeight="1" x14ac:dyDescent="0.3">
      <c r="E718" s="35"/>
    </row>
    <row r="719" spans="5:5" ht="14.25" customHeight="1" x14ac:dyDescent="0.3">
      <c r="E719" s="35"/>
    </row>
    <row r="720" spans="5:5" ht="14.25" customHeight="1" x14ac:dyDescent="0.3">
      <c r="E720" s="35"/>
    </row>
    <row r="721" spans="5:5" ht="14.25" customHeight="1" x14ac:dyDescent="0.3">
      <c r="E721" s="35"/>
    </row>
    <row r="722" spans="5:5" ht="14.25" customHeight="1" x14ac:dyDescent="0.3">
      <c r="E722" s="35"/>
    </row>
    <row r="723" spans="5:5" ht="14.25" customHeight="1" x14ac:dyDescent="0.3">
      <c r="E723" s="35"/>
    </row>
    <row r="724" spans="5:5" ht="14.25" customHeight="1" x14ac:dyDescent="0.3">
      <c r="E724" s="35"/>
    </row>
    <row r="725" spans="5:5" ht="14.25" customHeight="1" x14ac:dyDescent="0.3">
      <c r="E725" s="35"/>
    </row>
    <row r="726" spans="5:5" ht="14.25" customHeight="1" x14ac:dyDescent="0.3">
      <c r="E726" s="35"/>
    </row>
    <row r="727" spans="5:5" ht="14.25" customHeight="1" x14ac:dyDescent="0.3">
      <c r="E727" s="35"/>
    </row>
    <row r="728" spans="5:5" ht="14.25" customHeight="1" x14ac:dyDescent="0.3">
      <c r="E728" s="35"/>
    </row>
    <row r="729" spans="5:5" ht="14.25" customHeight="1" x14ac:dyDescent="0.3">
      <c r="E729" s="35"/>
    </row>
    <row r="730" spans="5:5" ht="14.25" customHeight="1" x14ac:dyDescent="0.3">
      <c r="E730" s="35"/>
    </row>
    <row r="731" spans="5:5" ht="14.25" customHeight="1" x14ac:dyDescent="0.3">
      <c r="E731" s="35"/>
    </row>
    <row r="732" spans="5:5" ht="14.25" customHeight="1" x14ac:dyDescent="0.3">
      <c r="E732" s="35"/>
    </row>
    <row r="733" spans="5:5" ht="14.25" customHeight="1" x14ac:dyDescent="0.3">
      <c r="E733" s="35"/>
    </row>
    <row r="734" spans="5:5" ht="14.25" customHeight="1" x14ac:dyDescent="0.3">
      <c r="E734" s="35"/>
    </row>
    <row r="735" spans="5:5" ht="14.25" customHeight="1" x14ac:dyDescent="0.3">
      <c r="E735" s="35"/>
    </row>
    <row r="736" spans="5:5" ht="14.25" customHeight="1" x14ac:dyDescent="0.3">
      <c r="E736" s="35"/>
    </row>
    <row r="737" spans="5:5" ht="14.25" customHeight="1" x14ac:dyDescent="0.3">
      <c r="E737" s="35"/>
    </row>
    <row r="738" spans="5:5" ht="14.25" customHeight="1" x14ac:dyDescent="0.3">
      <c r="E738" s="35"/>
    </row>
    <row r="739" spans="5:5" ht="14.25" customHeight="1" x14ac:dyDescent="0.3">
      <c r="E739" s="35"/>
    </row>
    <row r="740" spans="5:5" ht="14.25" customHeight="1" x14ac:dyDescent="0.3">
      <c r="E740" s="35"/>
    </row>
    <row r="741" spans="5:5" ht="14.25" customHeight="1" x14ac:dyDescent="0.3">
      <c r="E741" s="35"/>
    </row>
    <row r="742" spans="5:5" ht="14.25" customHeight="1" x14ac:dyDescent="0.3">
      <c r="E742" s="35"/>
    </row>
    <row r="743" spans="5:5" ht="14.25" customHeight="1" x14ac:dyDescent="0.3">
      <c r="E743" s="35"/>
    </row>
    <row r="744" spans="5:5" ht="14.25" customHeight="1" x14ac:dyDescent="0.3">
      <c r="E744" s="35"/>
    </row>
    <row r="745" spans="5:5" ht="14.25" customHeight="1" x14ac:dyDescent="0.3">
      <c r="E745" s="35"/>
    </row>
    <row r="746" spans="5:5" ht="14.25" customHeight="1" x14ac:dyDescent="0.3">
      <c r="E746" s="35"/>
    </row>
    <row r="747" spans="5:5" ht="14.25" customHeight="1" x14ac:dyDescent="0.3">
      <c r="E747" s="35"/>
    </row>
    <row r="748" spans="5:5" ht="14.25" customHeight="1" x14ac:dyDescent="0.3">
      <c r="E748" s="35"/>
    </row>
    <row r="749" spans="5:5" ht="14.25" customHeight="1" x14ac:dyDescent="0.3">
      <c r="E749" s="35"/>
    </row>
    <row r="750" spans="5:5" ht="14.25" customHeight="1" x14ac:dyDescent="0.3">
      <c r="E750" s="35"/>
    </row>
    <row r="751" spans="5:5" ht="14.25" customHeight="1" x14ac:dyDescent="0.3">
      <c r="E751" s="35"/>
    </row>
    <row r="752" spans="5:5" ht="14.25" customHeight="1" x14ac:dyDescent="0.3">
      <c r="E752" s="35"/>
    </row>
    <row r="753" spans="5:5" ht="14.25" customHeight="1" x14ac:dyDescent="0.3">
      <c r="E753" s="35"/>
    </row>
    <row r="754" spans="5:5" ht="14.25" customHeight="1" x14ac:dyDescent="0.3">
      <c r="E754" s="35"/>
    </row>
    <row r="755" spans="5:5" ht="14.25" customHeight="1" x14ac:dyDescent="0.3">
      <c r="E755" s="35"/>
    </row>
    <row r="756" spans="5:5" ht="14.25" customHeight="1" x14ac:dyDescent="0.3">
      <c r="E756" s="35"/>
    </row>
    <row r="757" spans="5:5" ht="14.25" customHeight="1" x14ac:dyDescent="0.3">
      <c r="E757" s="35"/>
    </row>
    <row r="758" spans="5:5" ht="14.25" customHeight="1" x14ac:dyDescent="0.3">
      <c r="E758" s="35"/>
    </row>
    <row r="759" spans="5:5" ht="14.25" customHeight="1" x14ac:dyDescent="0.3">
      <c r="E759" s="35"/>
    </row>
    <row r="760" spans="5:5" ht="14.25" customHeight="1" x14ac:dyDescent="0.3">
      <c r="E760" s="35"/>
    </row>
    <row r="761" spans="5:5" ht="14.25" customHeight="1" x14ac:dyDescent="0.3">
      <c r="E761" s="35"/>
    </row>
    <row r="762" spans="5:5" ht="14.25" customHeight="1" x14ac:dyDescent="0.3">
      <c r="E762" s="35"/>
    </row>
    <row r="763" spans="5:5" ht="14.25" customHeight="1" x14ac:dyDescent="0.3">
      <c r="E763" s="35"/>
    </row>
    <row r="764" spans="5:5" ht="14.25" customHeight="1" x14ac:dyDescent="0.3">
      <c r="E764" s="35"/>
    </row>
    <row r="765" spans="5:5" ht="14.25" customHeight="1" x14ac:dyDescent="0.3">
      <c r="E765" s="35"/>
    </row>
    <row r="766" spans="5:5" ht="14.25" customHeight="1" x14ac:dyDescent="0.3">
      <c r="E766" s="35"/>
    </row>
    <row r="767" spans="5:5" ht="14.25" customHeight="1" x14ac:dyDescent="0.3">
      <c r="E767" s="35"/>
    </row>
    <row r="768" spans="5:5" ht="14.25" customHeight="1" x14ac:dyDescent="0.3">
      <c r="E768" s="35"/>
    </row>
    <row r="769" spans="5:5" ht="14.25" customHeight="1" x14ac:dyDescent="0.3">
      <c r="E769" s="35"/>
    </row>
    <row r="770" spans="5:5" ht="14.25" customHeight="1" x14ac:dyDescent="0.3">
      <c r="E770" s="35"/>
    </row>
    <row r="771" spans="5:5" ht="14.25" customHeight="1" x14ac:dyDescent="0.3">
      <c r="E771" s="35"/>
    </row>
    <row r="772" spans="5:5" ht="14.25" customHeight="1" x14ac:dyDescent="0.3">
      <c r="E772" s="35"/>
    </row>
    <row r="773" spans="5:5" ht="14.25" customHeight="1" x14ac:dyDescent="0.3">
      <c r="E773" s="35"/>
    </row>
    <row r="774" spans="5:5" ht="14.25" customHeight="1" x14ac:dyDescent="0.3">
      <c r="E774" s="35"/>
    </row>
    <row r="775" spans="5:5" ht="14.25" customHeight="1" x14ac:dyDescent="0.3">
      <c r="E775" s="35"/>
    </row>
    <row r="776" spans="5:5" ht="14.25" customHeight="1" x14ac:dyDescent="0.3">
      <c r="E776" s="35"/>
    </row>
    <row r="777" spans="5:5" ht="14.25" customHeight="1" x14ac:dyDescent="0.3">
      <c r="E777" s="35"/>
    </row>
    <row r="778" spans="5:5" ht="14.25" customHeight="1" x14ac:dyDescent="0.3">
      <c r="E778" s="35"/>
    </row>
    <row r="779" spans="5:5" ht="14.25" customHeight="1" x14ac:dyDescent="0.3">
      <c r="E779" s="35"/>
    </row>
    <row r="780" spans="5:5" ht="14.25" customHeight="1" x14ac:dyDescent="0.3">
      <c r="E780" s="35"/>
    </row>
    <row r="781" spans="5:5" ht="14.25" customHeight="1" x14ac:dyDescent="0.3">
      <c r="E781" s="35"/>
    </row>
    <row r="782" spans="5:5" ht="14.25" customHeight="1" x14ac:dyDescent="0.3">
      <c r="E782" s="35"/>
    </row>
    <row r="783" spans="5:5" ht="14.25" customHeight="1" x14ac:dyDescent="0.3">
      <c r="E783" s="35"/>
    </row>
    <row r="784" spans="5:5" ht="14.25" customHeight="1" x14ac:dyDescent="0.3">
      <c r="E784" s="35"/>
    </row>
    <row r="785" spans="5:5" ht="14.25" customHeight="1" x14ac:dyDescent="0.3">
      <c r="E785" s="35"/>
    </row>
    <row r="786" spans="5:5" ht="14.25" customHeight="1" x14ac:dyDescent="0.3">
      <c r="E786" s="35"/>
    </row>
    <row r="787" spans="5:5" ht="14.25" customHeight="1" x14ac:dyDescent="0.3">
      <c r="E787" s="35"/>
    </row>
    <row r="788" spans="5:5" ht="14.25" customHeight="1" x14ac:dyDescent="0.3">
      <c r="E788" s="35"/>
    </row>
    <row r="789" spans="5:5" ht="14.25" customHeight="1" x14ac:dyDescent="0.3">
      <c r="E789" s="35"/>
    </row>
    <row r="790" spans="5:5" ht="14.25" customHeight="1" x14ac:dyDescent="0.3">
      <c r="E790" s="35"/>
    </row>
    <row r="791" spans="5:5" ht="14.25" customHeight="1" x14ac:dyDescent="0.3">
      <c r="E791" s="35"/>
    </row>
    <row r="792" spans="5:5" ht="14.25" customHeight="1" x14ac:dyDescent="0.3">
      <c r="E792" s="35"/>
    </row>
    <row r="793" spans="5:5" ht="14.25" customHeight="1" x14ac:dyDescent="0.3">
      <c r="E793" s="35"/>
    </row>
    <row r="794" spans="5:5" ht="14.25" customHeight="1" x14ac:dyDescent="0.3">
      <c r="E794" s="35"/>
    </row>
    <row r="795" spans="5:5" ht="14.25" customHeight="1" x14ac:dyDescent="0.3">
      <c r="E795" s="35"/>
    </row>
    <row r="796" spans="5:5" ht="14.25" customHeight="1" x14ac:dyDescent="0.3">
      <c r="E796" s="35"/>
    </row>
    <row r="797" spans="5:5" ht="14.25" customHeight="1" x14ac:dyDescent="0.3">
      <c r="E797" s="35"/>
    </row>
    <row r="798" spans="5:5" ht="14.25" customHeight="1" x14ac:dyDescent="0.3">
      <c r="E798" s="35"/>
    </row>
    <row r="799" spans="5:5" ht="14.25" customHeight="1" x14ac:dyDescent="0.3">
      <c r="E799" s="35"/>
    </row>
    <row r="800" spans="5:5" ht="14.25" customHeight="1" x14ac:dyDescent="0.3">
      <c r="E800" s="35"/>
    </row>
    <row r="801" spans="5:5" ht="14.25" customHeight="1" x14ac:dyDescent="0.3">
      <c r="E801" s="35"/>
    </row>
    <row r="802" spans="5:5" ht="14.25" customHeight="1" x14ac:dyDescent="0.3">
      <c r="E802" s="35"/>
    </row>
    <row r="803" spans="5:5" ht="14.25" customHeight="1" x14ac:dyDescent="0.3">
      <c r="E803" s="35"/>
    </row>
    <row r="804" spans="5:5" ht="14.25" customHeight="1" x14ac:dyDescent="0.3">
      <c r="E804" s="35"/>
    </row>
    <row r="805" spans="5:5" ht="14.25" customHeight="1" x14ac:dyDescent="0.3">
      <c r="E805" s="35"/>
    </row>
    <row r="806" spans="5:5" ht="14.25" customHeight="1" x14ac:dyDescent="0.3">
      <c r="E806" s="35"/>
    </row>
    <row r="807" spans="5:5" ht="14.25" customHeight="1" x14ac:dyDescent="0.3">
      <c r="E807" s="35"/>
    </row>
    <row r="808" spans="5:5" ht="14.25" customHeight="1" x14ac:dyDescent="0.3">
      <c r="E808" s="35"/>
    </row>
    <row r="809" spans="5:5" ht="14.25" customHeight="1" x14ac:dyDescent="0.3">
      <c r="E809" s="35"/>
    </row>
    <row r="810" spans="5:5" ht="14.25" customHeight="1" x14ac:dyDescent="0.3">
      <c r="E810" s="35"/>
    </row>
    <row r="811" spans="5:5" ht="14.25" customHeight="1" x14ac:dyDescent="0.3">
      <c r="E811" s="35"/>
    </row>
    <row r="812" spans="5:5" ht="14.25" customHeight="1" x14ac:dyDescent="0.3">
      <c r="E812" s="35"/>
    </row>
    <row r="813" spans="5:5" ht="14.25" customHeight="1" x14ac:dyDescent="0.3">
      <c r="E813" s="35"/>
    </row>
    <row r="814" spans="5:5" ht="14.25" customHeight="1" x14ac:dyDescent="0.3">
      <c r="E814" s="35"/>
    </row>
    <row r="815" spans="5:5" ht="14.25" customHeight="1" x14ac:dyDescent="0.3">
      <c r="E815" s="35"/>
    </row>
    <row r="816" spans="5:5" ht="14.25" customHeight="1" x14ac:dyDescent="0.3">
      <c r="E816" s="35"/>
    </row>
    <row r="817" spans="5:5" ht="14.25" customHeight="1" x14ac:dyDescent="0.3">
      <c r="E817" s="35"/>
    </row>
    <row r="818" spans="5:5" ht="14.25" customHeight="1" x14ac:dyDescent="0.3">
      <c r="E818" s="35"/>
    </row>
    <row r="819" spans="5:5" ht="14.25" customHeight="1" x14ac:dyDescent="0.3">
      <c r="E819" s="35"/>
    </row>
    <row r="820" spans="5:5" ht="14.25" customHeight="1" x14ac:dyDescent="0.3">
      <c r="E820" s="35"/>
    </row>
    <row r="821" spans="5:5" ht="14.25" customHeight="1" x14ac:dyDescent="0.3">
      <c r="E821" s="35"/>
    </row>
    <row r="822" spans="5:5" ht="14.25" customHeight="1" x14ac:dyDescent="0.3">
      <c r="E822" s="35"/>
    </row>
    <row r="823" spans="5:5" ht="14.25" customHeight="1" x14ac:dyDescent="0.3">
      <c r="E823" s="35"/>
    </row>
    <row r="824" spans="5:5" ht="14.25" customHeight="1" x14ac:dyDescent="0.3">
      <c r="E824" s="35"/>
    </row>
    <row r="825" spans="5:5" ht="14.25" customHeight="1" x14ac:dyDescent="0.3">
      <c r="E825" s="35"/>
    </row>
    <row r="826" spans="5:5" ht="14.25" customHeight="1" x14ac:dyDescent="0.3">
      <c r="E826" s="35"/>
    </row>
    <row r="827" spans="5:5" ht="14.25" customHeight="1" x14ac:dyDescent="0.3">
      <c r="E827" s="35"/>
    </row>
    <row r="828" spans="5:5" ht="14.25" customHeight="1" x14ac:dyDescent="0.3">
      <c r="E828" s="35"/>
    </row>
    <row r="829" spans="5:5" ht="14.25" customHeight="1" x14ac:dyDescent="0.3">
      <c r="E829" s="35"/>
    </row>
    <row r="830" spans="5:5" ht="14.25" customHeight="1" x14ac:dyDescent="0.3">
      <c r="E830" s="35"/>
    </row>
    <row r="831" spans="5:5" ht="14.25" customHeight="1" x14ac:dyDescent="0.3">
      <c r="E831" s="35"/>
    </row>
    <row r="832" spans="5:5" ht="14.25" customHeight="1" x14ac:dyDescent="0.3">
      <c r="E832" s="35"/>
    </row>
    <row r="833" spans="5:5" ht="14.25" customHeight="1" x14ac:dyDescent="0.3">
      <c r="E833" s="35"/>
    </row>
    <row r="834" spans="5:5" ht="14.25" customHeight="1" x14ac:dyDescent="0.3">
      <c r="E834" s="35"/>
    </row>
    <row r="835" spans="5:5" ht="14.25" customHeight="1" x14ac:dyDescent="0.3">
      <c r="E835" s="35"/>
    </row>
    <row r="836" spans="5:5" ht="14.25" customHeight="1" x14ac:dyDescent="0.3">
      <c r="E836" s="35"/>
    </row>
    <row r="837" spans="5:5" ht="14.25" customHeight="1" x14ac:dyDescent="0.3">
      <c r="E837" s="35"/>
    </row>
    <row r="838" spans="5:5" ht="14.25" customHeight="1" x14ac:dyDescent="0.3">
      <c r="E838" s="35"/>
    </row>
    <row r="839" spans="5:5" ht="14.25" customHeight="1" x14ac:dyDescent="0.3">
      <c r="E839" s="35"/>
    </row>
    <row r="840" spans="5:5" ht="14.25" customHeight="1" x14ac:dyDescent="0.3">
      <c r="E840" s="35"/>
    </row>
    <row r="841" spans="5:5" ht="14.25" customHeight="1" x14ac:dyDescent="0.3">
      <c r="E841" s="35"/>
    </row>
    <row r="842" spans="5:5" ht="14.25" customHeight="1" x14ac:dyDescent="0.3">
      <c r="E842" s="35"/>
    </row>
    <row r="843" spans="5:5" ht="14.25" customHeight="1" x14ac:dyDescent="0.3">
      <c r="E843" s="35"/>
    </row>
    <row r="844" spans="5:5" ht="14.25" customHeight="1" x14ac:dyDescent="0.3">
      <c r="E844" s="35"/>
    </row>
    <row r="845" spans="5:5" ht="14.25" customHeight="1" x14ac:dyDescent="0.3">
      <c r="E845" s="35"/>
    </row>
    <row r="846" spans="5:5" ht="14.25" customHeight="1" x14ac:dyDescent="0.3">
      <c r="E846" s="35"/>
    </row>
    <row r="847" spans="5:5" ht="14.25" customHeight="1" x14ac:dyDescent="0.3">
      <c r="E847" s="35"/>
    </row>
    <row r="848" spans="5:5" ht="14.25" customHeight="1" x14ac:dyDescent="0.3">
      <c r="E848" s="35"/>
    </row>
    <row r="849" spans="5:5" ht="14.25" customHeight="1" x14ac:dyDescent="0.3">
      <c r="E849" s="35"/>
    </row>
    <row r="850" spans="5:5" ht="14.25" customHeight="1" x14ac:dyDescent="0.3">
      <c r="E850" s="35"/>
    </row>
    <row r="851" spans="5:5" ht="14.25" customHeight="1" x14ac:dyDescent="0.3">
      <c r="E851" s="35"/>
    </row>
    <row r="852" spans="5:5" ht="14.25" customHeight="1" x14ac:dyDescent="0.3">
      <c r="E852" s="35"/>
    </row>
    <row r="853" spans="5:5" ht="14.25" customHeight="1" x14ac:dyDescent="0.3">
      <c r="E853" s="35"/>
    </row>
    <row r="854" spans="5:5" ht="14.25" customHeight="1" x14ac:dyDescent="0.3">
      <c r="E854" s="35"/>
    </row>
    <row r="855" spans="5:5" ht="14.25" customHeight="1" x14ac:dyDescent="0.3">
      <c r="E855" s="35"/>
    </row>
    <row r="856" spans="5:5" ht="14.25" customHeight="1" x14ac:dyDescent="0.3">
      <c r="E856" s="35"/>
    </row>
    <row r="857" spans="5:5" ht="14.25" customHeight="1" x14ac:dyDescent="0.3">
      <c r="E857" s="35"/>
    </row>
    <row r="858" spans="5:5" ht="14.25" customHeight="1" x14ac:dyDescent="0.3">
      <c r="E858" s="35"/>
    </row>
    <row r="859" spans="5:5" ht="14.25" customHeight="1" x14ac:dyDescent="0.3">
      <c r="E859" s="35"/>
    </row>
    <row r="860" spans="5:5" ht="14.25" customHeight="1" x14ac:dyDescent="0.3">
      <c r="E860" s="35"/>
    </row>
    <row r="861" spans="5:5" ht="14.25" customHeight="1" x14ac:dyDescent="0.3">
      <c r="E861" s="35"/>
    </row>
    <row r="862" spans="5:5" ht="14.25" customHeight="1" x14ac:dyDescent="0.3">
      <c r="E862" s="35"/>
    </row>
    <row r="863" spans="5:5" ht="14.25" customHeight="1" x14ac:dyDescent="0.3">
      <c r="E863" s="35"/>
    </row>
    <row r="864" spans="5:5" ht="14.25" customHeight="1" x14ac:dyDescent="0.3">
      <c r="E864" s="35"/>
    </row>
    <row r="865" spans="5:5" ht="14.25" customHeight="1" x14ac:dyDescent="0.3">
      <c r="E865" s="35"/>
    </row>
    <row r="866" spans="5:5" ht="14.25" customHeight="1" x14ac:dyDescent="0.3">
      <c r="E866" s="35"/>
    </row>
    <row r="867" spans="5:5" ht="14.25" customHeight="1" x14ac:dyDescent="0.3">
      <c r="E867" s="35"/>
    </row>
    <row r="868" spans="5:5" ht="14.25" customHeight="1" x14ac:dyDescent="0.3">
      <c r="E868" s="35"/>
    </row>
    <row r="869" spans="5:5" ht="14.25" customHeight="1" x14ac:dyDescent="0.3">
      <c r="E869" s="35"/>
    </row>
    <row r="870" spans="5:5" ht="14.25" customHeight="1" x14ac:dyDescent="0.3">
      <c r="E870" s="35"/>
    </row>
    <row r="871" spans="5:5" ht="14.25" customHeight="1" x14ac:dyDescent="0.3">
      <c r="E871" s="35"/>
    </row>
    <row r="872" spans="5:5" ht="14.25" customHeight="1" x14ac:dyDescent="0.3">
      <c r="E872" s="35"/>
    </row>
    <row r="873" spans="5:5" ht="14.25" customHeight="1" x14ac:dyDescent="0.3">
      <c r="E873" s="35"/>
    </row>
    <row r="874" spans="5:5" ht="14.25" customHeight="1" x14ac:dyDescent="0.3">
      <c r="E874" s="35"/>
    </row>
    <row r="875" spans="5:5" ht="14.25" customHeight="1" x14ac:dyDescent="0.3">
      <c r="E875" s="35"/>
    </row>
    <row r="876" spans="5:5" ht="14.25" customHeight="1" x14ac:dyDescent="0.3">
      <c r="E876" s="35"/>
    </row>
    <row r="877" spans="5:5" ht="14.25" customHeight="1" x14ac:dyDescent="0.3">
      <c r="E877" s="35"/>
    </row>
    <row r="878" spans="5:5" ht="14.25" customHeight="1" x14ac:dyDescent="0.3">
      <c r="E878" s="35"/>
    </row>
    <row r="879" spans="5:5" ht="14.25" customHeight="1" x14ac:dyDescent="0.3">
      <c r="E879" s="35"/>
    </row>
    <row r="880" spans="5:5" ht="14.25" customHeight="1" x14ac:dyDescent="0.3">
      <c r="E880" s="35"/>
    </row>
    <row r="881" spans="5:5" ht="14.25" customHeight="1" x14ac:dyDescent="0.3">
      <c r="E881" s="35"/>
    </row>
    <row r="882" spans="5:5" ht="14.25" customHeight="1" x14ac:dyDescent="0.3">
      <c r="E882" s="35"/>
    </row>
    <row r="883" spans="5:5" ht="14.25" customHeight="1" x14ac:dyDescent="0.3">
      <c r="E883" s="35"/>
    </row>
    <row r="884" spans="5:5" ht="14.25" customHeight="1" x14ac:dyDescent="0.3">
      <c r="E884" s="35"/>
    </row>
    <row r="885" spans="5:5" ht="14.25" customHeight="1" x14ac:dyDescent="0.3">
      <c r="E885" s="35"/>
    </row>
    <row r="886" spans="5:5" ht="14.25" customHeight="1" x14ac:dyDescent="0.3">
      <c r="E886" s="35"/>
    </row>
    <row r="887" spans="5:5" ht="14.25" customHeight="1" x14ac:dyDescent="0.3">
      <c r="E887" s="35"/>
    </row>
    <row r="888" spans="5:5" ht="14.25" customHeight="1" x14ac:dyDescent="0.3">
      <c r="E888" s="35"/>
    </row>
    <row r="889" spans="5:5" ht="14.25" customHeight="1" x14ac:dyDescent="0.3">
      <c r="E889" s="35"/>
    </row>
    <row r="890" spans="5:5" ht="14.25" customHeight="1" x14ac:dyDescent="0.3">
      <c r="E890" s="35"/>
    </row>
    <row r="891" spans="5:5" ht="14.25" customHeight="1" x14ac:dyDescent="0.3">
      <c r="E891" s="35"/>
    </row>
    <row r="892" spans="5:5" ht="14.25" customHeight="1" x14ac:dyDescent="0.3">
      <c r="E892" s="35"/>
    </row>
    <row r="893" spans="5:5" ht="14.25" customHeight="1" x14ac:dyDescent="0.3">
      <c r="E893" s="35"/>
    </row>
    <row r="894" spans="5:5" ht="14.25" customHeight="1" x14ac:dyDescent="0.3">
      <c r="E894" s="35"/>
    </row>
    <row r="895" spans="5:5" ht="14.25" customHeight="1" x14ac:dyDescent="0.3">
      <c r="E895" s="35"/>
    </row>
    <row r="896" spans="5:5" ht="14.25" customHeight="1" x14ac:dyDescent="0.3">
      <c r="E896" s="35"/>
    </row>
    <row r="897" spans="5:5" ht="14.25" customHeight="1" x14ac:dyDescent="0.3">
      <c r="E897" s="35"/>
    </row>
    <row r="898" spans="5:5" ht="14.25" customHeight="1" x14ac:dyDescent="0.3">
      <c r="E898" s="35"/>
    </row>
    <row r="899" spans="5:5" ht="14.25" customHeight="1" x14ac:dyDescent="0.3">
      <c r="E899" s="35"/>
    </row>
    <row r="900" spans="5:5" ht="14.25" customHeight="1" x14ac:dyDescent="0.3">
      <c r="E900" s="35"/>
    </row>
    <row r="901" spans="5:5" ht="14.25" customHeight="1" x14ac:dyDescent="0.3">
      <c r="E901" s="35"/>
    </row>
    <row r="902" spans="5:5" ht="14.25" customHeight="1" x14ac:dyDescent="0.3">
      <c r="E902" s="35"/>
    </row>
    <row r="903" spans="5:5" ht="14.25" customHeight="1" x14ac:dyDescent="0.3">
      <c r="E903" s="35"/>
    </row>
    <row r="904" spans="5:5" ht="14.25" customHeight="1" x14ac:dyDescent="0.3">
      <c r="E904" s="35"/>
    </row>
    <row r="905" spans="5:5" ht="14.25" customHeight="1" x14ac:dyDescent="0.3">
      <c r="E905" s="35"/>
    </row>
    <row r="906" spans="5:5" ht="14.25" customHeight="1" x14ac:dyDescent="0.3">
      <c r="E906" s="35"/>
    </row>
    <row r="907" spans="5:5" ht="14.25" customHeight="1" x14ac:dyDescent="0.3">
      <c r="E907" s="35"/>
    </row>
    <row r="908" spans="5:5" ht="14.25" customHeight="1" x14ac:dyDescent="0.3">
      <c r="E908" s="35"/>
    </row>
    <row r="909" spans="5:5" ht="14.25" customHeight="1" x14ac:dyDescent="0.3">
      <c r="E909" s="35"/>
    </row>
    <row r="910" spans="5:5" ht="14.25" customHeight="1" x14ac:dyDescent="0.3">
      <c r="E910" s="35"/>
    </row>
    <row r="911" spans="5:5" ht="14.25" customHeight="1" x14ac:dyDescent="0.3">
      <c r="E911" s="35"/>
    </row>
    <row r="912" spans="5:5" ht="14.25" customHeight="1" x14ac:dyDescent="0.3">
      <c r="E912" s="35"/>
    </row>
    <row r="913" spans="5:5" ht="14.25" customHeight="1" x14ac:dyDescent="0.3">
      <c r="E913" s="35"/>
    </row>
    <row r="914" spans="5:5" ht="14.25" customHeight="1" x14ac:dyDescent="0.3">
      <c r="E914" s="35"/>
    </row>
    <row r="915" spans="5:5" ht="14.25" customHeight="1" x14ac:dyDescent="0.3">
      <c r="E915" s="35"/>
    </row>
    <row r="916" spans="5:5" ht="14.25" customHeight="1" x14ac:dyDescent="0.3">
      <c r="E916" s="35"/>
    </row>
    <row r="917" spans="5:5" ht="14.25" customHeight="1" x14ac:dyDescent="0.3">
      <c r="E917" s="35"/>
    </row>
    <row r="918" spans="5:5" ht="14.25" customHeight="1" x14ac:dyDescent="0.3">
      <c r="E918" s="35"/>
    </row>
    <row r="919" spans="5:5" ht="14.25" customHeight="1" x14ac:dyDescent="0.3">
      <c r="E919" s="35"/>
    </row>
    <row r="920" spans="5:5" ht="14.25" customHeight="1" x14ac:dyDescent="0.3">
      <c r="E920" s="35"/>
    </row>
    <row r="921" spans="5:5" ht="14.25" customHeight="1" x14ac:dyDescent="0.3">
      <c r="E921" s="35"/>
    </row>
    <row r="922" spans="5:5" ht="14.25" customHeight="1" x14ac:dyDescent="0.3">
      <c r="E922" s="35"/>
    </row>
    <row r="923" spans="5:5" ht="14.25" customHeight="1" x14ac:dyDescent="0.3">
      <c r="E923" s="35"/>
    </row>
    <row r="924" spans="5:5" ht="14.25" customHeight="1" x14ac:dyDescent="0.3">
      <c r="E924" s="35"/>
    </row>
    <row r="925" spans="5:5" ht="14.25" customHeight="1" x14ac:dyDescent="0.3">
      <c r="E925" s="35"/>
    </row>
    <row r="926" spans="5:5" ht="14.25" customHeight="1" x14ac:dyDescent="0.3">
      <c r="E926" s="35"/>
    </row>
    <row r="927" spans="5:5" ht="14.25" customHeight="1" x14ac:dyDescent="0.3">
      <c r="E927" s="35"/>
    </row>
    <row r="928" spans="5:5" ht="14.25" customHeight="1" x14ac:dyDescent="0.3">
      <c r="E928" s="35"/>
    </row>
    <row r="929" spans="5:5" ht="14.25" customHeight="1" x14ac:dyDescent="0.3">
      <c r="E929" s="35"/>
    </row>
    <row r="930" spans="5:5" ht="14.25" customHeight="1" x14ac:dyDescent="0.3">
      <c r="E930" s="35"/>
    </row>
    <row r="931" spans="5:5" ht="14.25" customHeight="1" x14ac:dyDescent="0.3">
      <c r="E931" s="35"/>
    </row>
    <row r="932" spans="5:5" ht="14.25" customHeight="1" x14ac:dyDescent="0.3">
      <c r="E932" s="35"/>
    </row>
    <row r="933" spans="5:5" ht="14.25" customHeight="1" x14ac:dyDescent="0.3">
      <c r="E933" s="35"/>
    </row>
    <row r="934" spans="5:5" ht="14.25" customHeight="1" x14ac:dyDescent="0.3">
      <c r="E934" s="35"/>
    </row>
    <row r="935" spans="5:5" ht="14.25" customHeight="1" x14ac:dyDescent="0.3">
      <c r="E935" s="35"/>
    </row>
    <row r="936" spans="5:5" ht="14.25" customHeight="1" x14ac:dyDescent="0.3">
      <c r="E936" s="35"/>
    </row>
    <row r="937" spans="5:5" ht="14.25" customHeight="1" x14ac:dyDescent="0.3">
      <c r="E937" s="35"/>
    </row>
    <row r="938" spans="5:5" ht="14.25" customHeight="1" x14ac:dyDescent="0.3">
      <c r="E938" s="35"/>
    </row>
    <row r="939" spans="5:5" ht="14.25" customHeight="1" x14ac:dyDescent="0.3">
      <c r="E939" s="35"/>
    </row>
    <row r="940" spans="5:5" ht="14.25" customHeight="1" x14ac:dyDescent="0.3">
      <c r="E940" s="35"/>
    </row>
    <row r="941" spans="5:5" ht="14.25" customHeight="1" x14ac:dyDescent="0.3">
      <c r="E941" s="35"/>
    </row>
    <row r="942" spans="5:5" ht="14.25" customHeight="1" x14ac:dyDescent="0.3">
      <c r="E942" s="35"/>
    </row>
    <row r="943" spans="5:5" ht="14.25" customHeight="1" x14ac:dyDescent="0.3">
      <c r="E943" s="35"/>
    </row>
    <row r="944" spans="5:5" ht="14.25" customHeight="1" x14ac:dyDescent="0.3">
      <c r="E944" s="35"/>
    </row>
    <row r="945" spans="5:5" ht="14.25" customHeight="1" x14ac:dyDescent="0.3">
      <c r="E945" s="35"/>
    </row>
    <row r="946" spans="5:5" ht="14.25" customHeight="1" x14ac:dyDescent="0.3">
      <c r="E946" s="35"/>
    </row>
    <row r="947" spans="5:5" ht="14.25" customHeight="1" x14ac:dyDescent="0.3">
      <c r="E947" s="35"/>
    </row>
    <row r="948" spans="5:5" ht="14.25" customHeight="1" x14ac:dyDescent="0.3">
      <c r="E948" s="35"/>
    </row>
    <row r="949" spans="5:5" ht="14.25" customHeight="1" x14ac:dyDescent="0.3">
      <c r="E949" s="35"/>
    </row>
    <row r="950" spans="5:5" ht="14.25" customHeight="1" x14ac:dyDescent="0.3">
      <c r="E950" s="35"/>
    </row>
    <row r="951" spans="5:5" ht="14.25" customHeight="1" x14ac:dyDescent="0.3">
      <c r="E951" s="35"/>
    </row>
    <row r="952" spans="5:5" ht="14.25" customHeight="1" x14ac:dyDescent="0.3">
      <c r="E952" s="35"/>
    </row>
    <row r="953" spans="5:5" ht="14.25" customHeight="1" x14ac:dyDescent="0.3">
      <c r="E953" s="35"/>
    </row>
    <row r="954" spans="5:5" ht="14.25" customHeight="1" x14ac:dyDescent="0.3">
      <c r="E954" s="35"/>
    </row>
    <row r="955" spans="5:5" ht="14.25" customHeight="1" x14ac:dyDescent="0.3">
      <c r="E955" s="35"/>
    </row>
    <row r="956" spans="5:5" ht="14.25" customHeight="1" x14ac:dyDescent="0.3">
      <c r="E956" s="35"/>
    </row>
    <row r="957" spans="5:5" ht="14.25" customHeight="1" x14ac:dyDescent="0.3">
      <c r="E957" s="35"/>
    </row>
    <row r="958" spans="5:5" ht="14.25" customHeight="1" x14ac:dyDescent="0.3">
      <c r="E958" s="35"/>
    </row>
    <row r="959" spans="5:5" ht="14.25" customHeight="1" x14ac:dyDescent="0.3">
      <c r="E959" s="35"/>
    </row>
    <row r="960" spans="5:5" ht="14.25" customHeight="1" x14ac:dyDescent="0.3">
      <c r="E960" s="35"/>
    </row>
    <row r="961" spans="5:5" ht="14.25" customHeight="1" x14ac:dyDescent="0.3">
      <c r="E961" s="35"/>
    </row>
    <row r="962" spans="5:5" ht="14.25" customHeight="1" x14ac:dyDescent="0.3">
      <c r="E962" s="35"/>
    </row>
    <row r="963" spans="5:5" ht="14.25" customHeight="1" x14ac:dyDescent="0.3">
      <c r="E963" s="35"/>
    </row>
    <row r="964" spans="5:5" ht="14.25" customHeight="1" x14ac:dyDescent="0.3">
      <c r="E964" s="35"/>
    </row>
    <row r="965" spans="5:5" ht="14.25" customHeight="1" x14ac:dyDescent="0.3">
      <c r="E965" s="35"/>
    </row>
    <row r="966" spans="5:5" ht="14.25" customHeight="1" x14ac:dyDescent="0.3">
      <c r="E966" s="35"/>
    </row>
    <row r="967" spans="5:5" ht="14.25" customHeight="1" x14ac:dyDescent="0.3">
      <c r="E967" s="35"/>
    </row>
    <row r="968" spans="5:5" ht="14.25" customHeight="1" x14ac:dyDescent="0.3">
      <c r="E968" s="35"/>
    </row>
    <row r="969" spans="5:5" ht="14.25" customHeight="1" x14ac:dyDescent="0.3">
      <c r="E969" s="35"/>
    </row>
    <row r="970" spans="5:5" ht="14.25" customHeight="1" x14ac:dyDescent="0.3">
      <c r="E970" s="35"/>
    </row>
    <row r="971" spans="5:5" ht="14.25" customHeight="1" x14ac:dyDescent="0.3">
      <c r="E971" s="35"/>
    </row>
    <row r="972" spans="5:5" ht="14.25" customHeight="1" x14ac:dyDescent="0.3">
      <c r="E972" s="35"/>
    </row>
    <row r="973" spans="5:5" ht="14.25" customHeight="1" x14ac:dyDescent="0.3">
      <c r="E973" s="35"/>
    </row>
    <row r="974" spans="5:5" ht="14.25" customHeight="1" x14ac:dyDescent="0.3">
      <c r="E974" s="35"/>
    </row>
    <row r="975" spans="5:5" ht="14.25" customHeight="1" x14ac:dyDescent="0.3">
      <c r="E975" s="35"/>
    </row>
    <row r="976" spans="5:5" ht="14.25" customHeight="1" x14ac:dyDescent="0.3">
      <c r="E976" s="35"/>
    </row>
    <row r="977" spans="5:5" ht="14.25" customHeight="1" x14ac:dyDescent="0.3">
      <c r="E977" s="35"/>
    </row>
    <row r="978" spans="5:5" ht="14.25" customHeight="1" x14ac:dyDescent="0.3">
      <c r="E978" s="35"/>
    </row>
    <row r="979" spans="5:5" ht="14.25" customHeight="1" x14ac:dyDescent="0.3">
      <c r="E979" s="35"/>
    </row>
    <row r="980" spans="5:5" ht="14.25" customHeight="1" x14ac:dyDescent="0.3">
      <c r="E980" s="35"/>
    </row>
    <row r="981" spans="5:5" ht="14.25" customHeight="1" x14ac:dyDescent="0.3">
      <c r="E981" s="35"/>
    </row>
    <row r="982" spans="5:5" ht="14.25" customHeight="1" x14ac:dyDescent="0.3">
      <c r="E982" s="35"/>
    </row>
    <row r="983" spans="5:5" ht="14.25" customHeight="1" x14ac:dyDescent="0.3">
      <c r="E983" s="35"/>
    </row>
    <row r="984" spans="5:5" ht="14.25" customHeight="1" x14ac:dyDescent="0.3">
      <c r="E984" s="35"/>
    </row>
    <row r="985" spans="5:5" ht="14.25" customHeight="1" x14ac:dyDescent="0.3">
      <c r="E985" s="35"/>
    </row>
    <row r="986" spans="5:5" ht="14.25" customHeight="1" x14ac:dyDescent="0.3">
      <c r="E986" s="35"/>
    </row>
    <row r="987" spans="5:5" ht="14.25" customHeight="1" x14ac:dyDescent="0.3">
      <c r="E987" s="35"/>
    </row>
    <row r="988" spans="5:5" ht="14.25" customHeight="1" x14ac:dyDescent="0.3">
      <c r="E988" s="35"/>
    </row>
    <row r="989" spans="5:5" ht="14.25" customHeight="1" x14ac:dyDescent="0.3">
      <c r="E989" s="35"/>
    </row>
    <row r="990" spans="5:5" ht="14.25" customHeight="1" x14ac:dyDescent="0.3">
      <c r="E990" s="35"/>
    </row>
    <row r="991" spans="5:5" ht="14.25" customHeight="1" x14ac:dyDescent="0.3">
      <c r="E991" s="35"/>
    </row>
    <row r="992" spans="5:5" ht="14.25" customHeight="1" x14ac:dyDescent="0.3">
      <c r="E992" s="35"/>
    </row>
    <row r="993" spans="5:5" ht="14.25" customHeight="1" x14ac:dyDescent="0.3">
      <c r="E993" s="35"/>
    </row>
    <row r="994" spans="5:5" ht="14.25" customHeight="1" x14ac:dyDescent="0.3">
      <c r="E994" s="35"/>
    </row>
    <row r="995" spans="5:5" ht="14.25" customHeight="1" x14ac:dyDescent="0.3">
      <c r="E995" s="35"/>
    </row>
    <row r="996" spans="5:5" ht="14.25" customHeight="1" x14ac:dyDescent="0.3">
      <c r="E996" s="35"/>
    </row>
    <row r="997" spans="5:5" ht="14.25" customHeight="1" x14ac:dyDescent="0.3">
      <c r="E997" s="35"/>
    </row>
    <row r="998" spans="5:5" ht="14.25" customHeight="1" x14ac:dyDescent="0.3">
      <c r="E998" s="35"/>
    </row>
    <row r="999" spans="5:5" ht="14.25" customHeight="1" x14ac:dyDescent="0.3">
      <c r="E999" s="35"/>
    </row>
    <row r="1000" spans="5:5" ht="14.25" customHeight="1" x14ac:dyDescent="0.3">
      <c r="E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Q1000"/>
  <sheetViews>
    <sheetView workbookViewId="0"/>
  </sheetViews>
  <sheetFormatPr baseColWidth="10" defaultColWidth="14.44140625" defaultRowHeight="15" customHeight="1" x14ac:dyDescent="0.3"/>
  <cols>
    <col min="1" max="1" width="29.6640625" customWidth="1"/>
    <col min="2" max="2" width="14.109375" customWidth="1"/>
    <col min="3" max="3" width="14.6640625" customWidth="1"/>
    <col min="4" max="4" width="17.44140625" customWidth="1"/>
    <col min="5" max="5" width="10.5546875" customWidth="1"/>
    <col min="6" max="8" width="11.44140625" customWidth="1"/>
    <col min="9" max="9" width="14.109375" customWidth="1"/>
    <col min="10" max="10" width="18.88671875" customWidth="1"/>
    <col min="11" max="13" width="11.44140625" customWidth="1"/>
    <col min="14" max="14" width="15" customWidth="1"/>
    <col min="15" max="15" width="26.109375" customWidth="1"/>
    <col min="16" max="16" width="13.5546875" customWidth="1"/>
    <col min="17" max="17" width="14.6640625" customWidth="1"/>
    <col min="18" max="26" width="11.44140625" customWidth="1"/>
  </cols>
  <sheetData>
    <row r="1" spans="1:17" ht="14.25" customHeight="1" x14ac:dyDescent="0.3">
      <c r="A1" s="187" t="s">
        <v>272</v>
      </c>
      <c r="B1" s="188">
        <f>B44+L45</f>
        <v>2656.7</v>
      </c>
      <c r="D1" s="189" t="s">
        <v>273</v>
      </c>
      <c r="E1" s="190">
        <f>H10+H19+H28</f>
        <v>66300</v>
      </c>
      <c r="F1" s="191"/>
      <c r="G1" s="191"/>
      <c r="I1" s="46" t="s">
        <v>274</v>
      </c>
      <c r="J1" s="8"/>
      <c r="K1" s="10" t="s">
        <v>275</v>
      </c>
      <c r="O1" s="28" t="s">
        <v>51</v>
      </c>
      <c r="P1" s="29">
        <v>28</v>
      </c>
      <c r="Q1" s="8" t="s">
        <v>42</v>
      </c>
    </row>
    <row r="2" spans="1:17" ht="14.25" customHeight="1" x14ac:dyDescent="0.3">
      <c r="A2" s="191" t="s">
        <v>222</v>
      </c>
      <c r="B2" s="191">
        <f>B1*30%</f>
        <v>797.00999999999988</v>
      </c>
      <c r="D2" s="191" t="s">
        <v>259</v>
      </c>
      <c r="E2" s="192" t="s">
        <v>260</v>
      </c>
      <c r="F2" s="191"/>
      <c r="G2" s="191"/>
      <c r="I2" s="29" t="s">
        <v>276</v>
      </c>
      <c r="J2" s="9">
        <v>0.25</v>
      </c>
      <c r="K2" s="10" t="s">
        <v>277</v>
      </c>
      <c r="L2" s="10">
        <v>25</v>
      </c>
      <c r="O2" s="28" t="s">
        <v>52</v>
      </c>
      <c r="P2" s="29">
        <v>17</v>
      </c>
      <c r="Q2" s="8" t="s">
        <v>42</v>
      </c>
    </row>
    <row r="3" spans="1:17" ht="14.25" customHeight="1" x14ac:dyDescent="0.3">
      <c r="A3" s="193" t="s">
        <v>223</v>
      </c>
      <c r="B3" s="194">
        <f>SUM(B1,B2)</f>
        <v>3453.7099999999996</v>
      </c>
      <c r="D3" s="191" t="s">
        <v>263</v>
      </c>
      <c r="E3" s="192" t="s">
        <v>240</v>
      </c>
      <c r="F3" s="191"/>
      <c r="G3" s="191"/>
      <c r="I3" s="8" t="s">
        <v>278</v>
      </c>
      <c r="J3" s="12">
        <f>F11/8</f>
        <v>6.25</v>
      </c>
      <c r="K3" s="10" t="s">
        <v>262</v>
      </c>
      <c r="L3" s="10">
        <v>60</v>
      </c>
      <c r="O3" s="28" t="s">
        <v>53</v>
      </c>
      <c r="P3" s="29">
        <v>1.2</v>
      </c>
      <c r="Q3" s="8" t="s">
        <v>54</v>
      </c>
    </row>
    <row r="4" spans="1:17" ht="14.25" customHeight="1" x14ac:dyDescent="0.3">
      <c r="A4" s="191" t="s">
        <v>224</v>
      </c>
      <c r="B4" s="194">
        <f>B47</f>
        <v>480</v>
      </c>
      <c r="D4" s="191" t="s">
        <v>279</v>
      </c>
      <c r="E4" s="191" t="str">
        <f>IF(G28&gt;0,E2&amp;"_"&amp;A28&amp;"_"&amp;"",IF(G19&gt;0,E2&amp;"_"&amp;A19&amp;"_"&amp;E3,IF(G10&gt;0,E2&amp;"_"&amp;A10&amp;"_"&amp;E3,"-")))</f>
        <v>Urbano_SECUNDARIA_</v>
      </c>
      <c r="F4" s="191"/>
      <c r="G4" s="191"/>
      <c r="I4" s="29" t="s">
        <v>280</v>
      </c>
      <c r="J4" s="12">
        <f>F11/J3</f>
        <v>8</v>
      </c>
      <c r="K4" s="10" t="s">
        <v>281</v>
      </c>
      <c r="L4" s="10">
        <v>60</v>
      </c>
      <c r="O4" s="28" t="s">
        <v>55</v>
      </c>
      <c r="P4" s="29">
        <v>16</v>
      </c>
      <c r="Q4" s="8" t="s">
        <v>56</v>
      </c>
    </row>
    <row r="5" spans="1:17" ht="14.25" customHeight="1" x14ac:dyDescent="0.3">
      <c r="A5" s="195" t="s">
        <v>282</v>
      </c>
      <c r="B5" s="196">
        <f>G10+G19+G28</f>
        <v>17</v>
      </c>
      <c r="D5" s="191" t="s">
        <v>269</v>
      </c>
      <c r="E5" s="197">
        <f>VLOOKUP(E4,DATOS!I3:$O$16,7,0)</f>
        <v>3</v>
      </c>
      <c r="F5" s="191"/>
      <c r="G5" s="191"/>
      <c r="I5" s="28" t="s">
        <v>47</v>
      </c>
      <c r="J5" s="29">
        <v>60</v>
      </c>
      <c r="O5" s="333" t="s">
        <v>57</v>
      </c>
      <c r="P5" s="8">
        <v>4.2</v>
      </c>
      <c r="Q5" s="8" t="s">
        <v>58</v>
      </c>
    </row>
    <row r="6" spans="1:17" ht="14.25" customHeight="1" x14ac:dyDescent="0.3">
      <c r="D6" s="195" t="s">
        <v>283</v>
      </c>
      <c r="E6" s="198">
        <f>IF(E5=3,VLOOKUP(B5,DATOS!$C$139:$D$194,2,FALSE),IF(E5=2,VLOOKUP(B5,DATOS!$C$81:$D$136,2,FALSE),VLOOKUP(B5,DATOS!$C$23:$D$78,2,FALSE)))</f>
        <v>3900</v>
      </c>
      <c r="F6" s="191" t="s">
        <v>284</v>
      </c>
      <c r="G6" s="191"/>
      <c r="O6" s="264"/>
      <c r="P6" s="29">
        <v>2.4</v>
      </c>
      <c r="Q6" s="8" t="s">
        <v>30</v>
      </c>
    </row>
    <row r="7" spans="1:17" ht="14.25" customHeight="1" x14ac:dyDescent="0.3">
      <c r="D7" s="34"/>
      <c r="E7" s="35"/>
    </row>
    <row r="8" spans="1:17" ht="14.25" customHeight="1" x14ac:dyDescent="0.3">
      <c r="A8" s="290" t="s">
        <v>170</v>
      </c>
      <c r="B8" s="291"/>
      <c r="C8" s="291"/>
      <c r="D8" s="292"/>
      <c r="E8" s="79"/>
      <c r="F8" s="79"/>
      <c r="G8" s="80"/>
      <c r="H8" s="80"/>
      <c r="J8" s="81" t="s">
        <v>171</v>
      </c>
      <c r="K8" s="82" t="s">
        <v>172</v>
      </c>
      <c r="L8" s="83" t="s">
        <v>173</v>
      </c>
      <c r="M8" s="84" t="s">
        <v>174</v>
      </c>
    </row>
    <row r="9" spans="1:17" ht="28.5" customHeight="1" x14ac:dyDescent="0.3">
      <c r="A9" s="81" t="s">
        <v>171</v>
      </c>
      <c r="B9" s="82" t="s">
        <v>172</v>
      </c>
      <c r="C9" s="83" t="s">
        <v>173</v>
      </c>
      <c r="D9" s="84" t="s">
        <v>174</v>
      </c>
      <c r="E9" s="85" t="s">
        <v>175</v>
      </c>
      <c r="F9" s="199" t="s">
        <v>176</v>
      </c>
      <c r="G9" s="87" t="s">
        <v>177</v>
      </c>
      <c r="H9" s="87" t="s">
        <v>3</v>
      </c>
      <c r="J9" s="107" t="s">
        <v>202</v>
      </c>
      <c r="K9" s="108"/>
      <c r="L9" s="109">
        <f>SUM(L10:L25)</f>
        <v>168</v>
      </c>
      <c r="M9" s="109">
        <f>SUM(M10:M27)</f>
        <v>1672.1</v>
      </c>
      <c r="P9" s="8" t="s">
        <v>63</v>
      </c>
    </row>
    <row r="10" spans="1:17" ht="14.25" customHeight="1" x14ac:dyDescent="0.3">
      <c r="A10" s="88" t="s">
        <v>68</v>
      </c>
      <c r="B10" s="89"/>
      <c r="C10" s="90">
        <f>SUM(C11:C13)</f>
        <v>150</v>
      </c>
      <c r="D10" s="91">
        <f>SUM(D11:D17)</f>
        <v>495.6</v>
      </c>
      <c r="E10" s="92"/>
      <c r="F10" s="93"/>
      <c r="G10" s="200">
        <f>SUM(G11:G13)</f>
        <v>6</v>
      </c>
      <c r="H10" s="201">
        <f>SUM(H11:H18)</f>
        <v>23400</v>
      </c>
      <c r="J10" s="111" t="s">
        <v>156</v>
      </c>
      <c r="K10" s="112">
        <v>0.5</v>
      </c>
      <c r="L10" s="113">
        <v>30</v>
      </c>
      <c r="M10" s="114">
        <f t="shared" ref="M10:M17" si="0">L10*K10</f>
        <v>15</v>
      </c>
      <c r="O10" s="8" t="s">
        <v>69</v>
      </c>
      <c r="P10" s="8" t="s">
        <v>70</v>
      </c>
    </row>
    <row r="11" spans="1:17" ht="14.25" customHeight="1" x14ac:dyDescent="0.3">
      <c r="A11" s="95" t="s">
        <v>179</v>
      </c>
      <c r="B11" s="202">
        <f>IFERROR(VLOOKUP($E$2&amp;"_"&amp;$A$10&amp;"_"&amp;$E$3,DATOS!$I$3:$O$16,6,0),"-")</f>
        <v>2</v>
      </c>
      <c r="C11" s="97">
        <v>50</v>
      </c>
      <c r="D11" s="98">
        <f t="shared" ref="D11:D17" si="1">B11*C11</f>
        <v>100</v>
      </c>
      <c r="E11" s="203">
        <f>IFERROR(VLOOKUP($E$2&amp;"_"&amp;$A$10&amp;"_"&amp;$E$3,DATOS!$I$3:$O$16,5,0),"-")</f>
        <v>25</v>
      </c>
      <c r="F11" s="99">
        <f t="shared" ref="F11:F17" si="2">E11*B11</f>
        <v>50</v>
      </c>
      <c r="G11" s="100">
        <f t="shared" ref="G11:G17" si="3">ROUNDUP(D11/F11,0)</f>
        <v>2</v>
      </c>
      <c r="H11" s="204">
        <f t="shared" ref="H11:H17" si="4">IF(LEFT(A11,4)&lt;&gt;"AULA",0,G11*$E$6)</f>
        <v>7800</v>
      </c>
      <c r="J11" s="115" t="s">
        <v>204</v>
      </c>
      <c r="K11" s="96">
        <v>0.5</v>
      </c>
      <c r="L11" s="97">
        <v>30</v>
      </c>
      <c r="M11" s="116">
        <f t="shared" si="0"/>
        <v>15</v>
      </c>
      <c r="O11" s="40" t="s">
        <v>74</v>
      </c>
      <c r="P11" s="40" t="s">
        <v>70</v>
      </c>
    </row>
    <row r="12" spans="1:17" ht="14.25" customHeight="1" x14ac:dyDescent="0.3">
      <c r="A12" s="95" t="s">
        <v>180</v>
      </c>
      <c r="B12" s="202">
        <f>IFERROR(VLOOKUP($E$2&amp;"_"&amp;$A$10&amp;"_"&amp;$E$3,DATOS!$I$3:$O$16,6,0),"-")</f>
        <v>2</v>
      </c>
      <c r="C12" s="97">
        <v>50</v>
      </c>
      <c r="D12" s="98">
        <f t="shared" si="1"/>
        <v>100</v>
      </c>
      <c r="E12" s="203">
        <f>IFERROR(VLOOKUP($E$2&amp;"_"&amp;$A$10&amp;"_"&amp;$E$3,DATOS!$I$3:$O$16,5,0),"-")</f>
        <v>25</v>
      </c>
      <c r="F12" s="99">
        <f t="shared" si="2"/>
        <v>50</v>
      </c>
      <c r="G12" s="100">
        <f t="shared" si="3"/>
        <v>2</v>
      </c>
      <c r="H12" s="204">
        <f t="shared" si="4"/>
        <v>7800</v>
      </c>
      <c r="J12" s="115" t="s">
        <v>205</v>
      </c>
      <c r="K12" s="96">
        <v>1</v>
      </c>
      <c r="L12" s="97">
        <v>30</v>
      </c>
      <c r="M12" s="116">
        <f t="shared" si="0"/>
        <v>30</v>
      </c>
      <c r="O12" s="8" t="s">
        <v>69</v>
      </c>
      <c r="P12" s="8" t="s">
        <v>77</v>
      </c>
    </row>
    <row r="13" spans="1:17" ht="14.25" customHeight="1" x14ac:dyDescent="0.3">
      <c r="A13" s="95" t="s">
        <v>181</v>
      </c>
      <c r="B13" s="202">
        <f>IFERROR(VLOOKUP($E$2&amp;"_"&amp;$A$10&amp;"_"&amp;$E$3,DATOS!$I$3:$O$16,6,0),"-")</f>
        <v>2</v>
      </c>
      <c r="C13" s="97">
        <v>50</v>
      </c>
      <c r="D13" s="98">
        <f t="shared" si="1"/>
        <v>100</v>
      </c>
      <c r="E13" s="203">
        <f>IFERROR(VLOOKUP($E$2&amp;"_"&amp;$A$10&amp;"_"&amp;$E$3,DATOS!$I$3:$O$16,5,0),"-")</f>
        <v>25</v>
      </c>
      <c r="F13" s="99">
        <f t="shared" si="2"/>
        <v>50</v>
      </c>
      <c r="G13" s="100">
        <f t="shared" si="3"/>
        <v>2</v>
      </c>
      <c r="H13" s="204">
        <f t="shared" si="4"/>
        <v>7800</v>
      </c>
      <c r="J13" s="115" t="s">
        <v>206</v>
      </c>
      <c r="K13" s="96">
        <v>4.5</v>
      </c>
      <c r="L13" s="97">
        <v>0</v>
      </c>
      <c r="M13" s="116">
        <f t="shared" si="0"/>
        <v>0</v>
      </c>
      <c r="O13" s="40" t="s">
        <v>74</v>
      </c>
      <c r="P13" s="40" t="s">
        <v>77</v>
      </c>
    </row>
    <row r="14" spans="1:17" ht="14.25" customHeight="1" x14ac:dyDescent="0.3">
      <c r="A14" s="95" t="s">
        <v>182</v>
      </c>
      <c r="B14" s="96">
        <v>2</v>
      </c>
      <c r="C14" s="97">
        <v>30</v>
      </c>
      <c r="D14" s="98">
        <f t="shared" si="1"/>
        <v>60</v>
      </c>
      <c r="E14" s="99">
        <v>25</v>
      </c>
      <c r="F14" s="99">
        <f t="shared" si="2"/>
        <v>50</v>
      </c>
      <c r="G14" s="100">
        <f t="shared" si="3"/>
        <v>2</v>
      </c>
      <c r="H14" s="205">
        <f t="shared" si="4"/>
        <v>0</v>
      </c>
      <c r="J14" s="115" t="s">
        <v>207</v>
      </c>
      <c r="K14" s="96">
        <v>4</v>
      </c>
      <c r="L14" s="97">
        <v>0</v>
      </c>
      <c r="M14" s="116">
        <f t="shared" si="0"/>
        <v>0</v>
      </c>
    </row>
    <row r="15" spans="1:17" ht="14.25" customHeight="1" x14ac:dyDescent="0.3">
      <c r="A15" s="95" t="s">
        <v>163</v>
      </c>
      <c r="B15" s="96">
        <v>1.5</v>
      </c>
      <c r="C15" s="101">
        <v>30</v>
      </c>
      <c r="D15" s="98">
        <f t="shared" si="1"/>
        <v>45</v>
      </c>
      <c r="E15" s="99">
        <v>25</v>
      </c>
      <c r="F15" s="102">
        <f t="shared" si="2"/>
        <v>37.5</v>
      </c>
      <c r="G15" s="100">
        <f t="shared" si="3"/>
        <v>2</v>
      </c>
      <c r="H15" s="205">
        <f t="shared" si="4"/>
        <v>0</v>
      </c>
      <c r="J15" s="115" t="s">
        <v>208</v>
      </c>
      <c r="K15" s="96">
        <v>40</v>
      </c>
      <c r="L15" s="97">
        <v>1</v>
      </c>
      <c r="M15" s="116">
        <f t="shared" si="0"/>
        <v>40</v>
      </c>
    </row>
    <row r="16" spans="1:17" ht="14.25" customHeight="1" x14ac:dyDescent="0.3">
      <c r="A16" s="95" t="s">
        <v>183</v>
      </c>
      <c r="B16" s="96">
        <v>1.5</v>
      </c>
      <c r="C16" s="101">
        <v>30</v>
      </c>
      <c r="D16" s="98">
        <f t="shared" si="1"/>
        <v>45</v>
      </c>
      <c r="E16" s="99">
        <v>7</v>
      </c>
      <c r="F16" s="102">
        <f t="shared" si="2"/>
        <v>10.5</v>
      </c>
      <c r="G16" s="100">
        <f t="shared" si="3"/>
        <v>5</v>
      </c>
      <c r="H16" s="205">
        <f t="shared" si="4"/>
        <v>0</v>
      </c>
      <c r="J16" s="115" t="s">
        <v>209</v>
      </c>
      <c r="K16" s="96">
        <v>1</v>
      </c>
      <c r="L16" s="97">
        <v>2</v>
      </c>
      <c r="M16" s="116">
        <f t="shared" si="0"/>
        <v>2</v>
      </c>
    </row>
    <row r="17" spans="1:13" ht="14.25" customHeight="1" x14ac:dyDescent="0.3">
      <c r="A17" s="95" t="s">
        <v>138</v>
      </c>
      <c r="B17" s="96">
        <v>1.52</v>
      </c>
      <c r="C17" s="101">
        <v>30</v>
      </c>
      <c r="D17" s="98">
        <f t="shared" si="1"/>
        <v>45.6</v>
      </c>
      <c r="E17" s="99">
        <v>25</v>
      </c>
      <c r="F17" s="99">
        <f t="shared" si="2"/>
        <v>38</v>
      </c>
      <c r="G17" s="100">
        <f t="shared" si="3"/>
        <v>2</v>
      </c>
      <c r="H17" s="205">
        <f t="shared" si="4"/>
        <v>0</v>
      </c>
      <c r="J17" s="119" t="s">
        <v>210</v>
      </c>
      <c r="K17" s="96">
        <v>7</v>
      </c>
      <c r="L17" s="97">
        <v>1</v>
      </c>
      <c r="M17" s="116">
        <f t="shared" si="0"/>
        <v>7</v>
      </c>
    </row>
    <row r="18" spans="1:13" ht="14.25" customHeight="1" x14ac:dyDescent="0.3">
      <c r="A18" s="103" t="s">
        <v>184</v>
      </c>
      <c r="B18" s="293" t="s">
        <v>185</v>
      </c>
      <c r="C18" s="294"/>
      <c r="D18" s="295"/>
      <c r="E18" s="104"/>
      <c r="F18" s="104"/>
      <c r="G18" s="105"/>
      <c r="H18" s="206"/>
      <c r="J18" s="334" t="s">
        <v>128</v>
      </c>
      <c r="K18" s="297"/>
      <c r="L18" s="297"/>
      <c r="M18" s="335"/>
    </row>
    <row r="19" spans="1:13" ht="14.25" customHeight="1" x14ac:dyDescent="0.3">
      <c r="A19" s="88" t="s">
        <v>76</v>
      </c>
      <c r="B19" s="89"/>
      <c r="C19" s="90">
        <f t="shared" ref="C19:D19" si="5">SUM(C20:C25)</f>
        <v>180</v>
      </c>
      <c r="D19" s="91">
        <f t="shared" si="5"/>
        <v>234</v>
      </c>
      <c r="E19" s="92"/>
      <c r="F19" s="93"/>
      <c r="G19" s="200">
        <f>SUM(G20:G25)</f>
        <v>6</v>
      </c>
      <c r="H19" s="207">
        <f>SUM(H20:H27)</f>
        <v>23400</v>
      </c>
      <c r="J19" s="122" t="s">
        <v>211</v>
      </c>
      <c r="K19" s="96">
        <v>1.5</v>
      </c>
      <c r="L19" s="97">
        <v>10</v>
      </c>
      <c r="M19" s="116">
        <f t="shared" ref="M19:M24" si="6">L19*K19</f>
        <v>15</v>
      </c>
    </row>
    <row r="20" spans="1:13" ht="14.25" customHeight="1" x14ac:dyDescent="0.3">
      <c r="A20" s="95" t="s">
        <v>187</v>
      </c>
      <c r="B20" s="202">
        <f>IFERROR(VLOOKUP($E$2&amp;"_"&amp;$A$19&amp;"_"&amp;$E$3,DATOS!$I$3:$O$16,6,0),"-")</f>
        <v>1.3</v>
      </c>
      <c r="C20" s="97">
        <v>30</v>
      </c>
      <c r="D20" s="98">
        <f t="shared" ref="D20:D26" si="7">B20*C20</f>
        <v>39</v>
      </c>
      <c r="E20" s="203">
        <f>IFERROR(VLOOKUP($E$2&amp;"_"&amp;$A$19&amp;"_"&amp;$E$3,DATOS!$I$3:$O$16,5,0),"-")</f>
        <v>30</v>
      </c>
      <c r="F20" s="102">
        <f t="shared" ref="F20:F26" si="8">E20*B20</f>
        <v>39</v>
      </c>
      <c r="G20" s="100">
        <f t="shared" ref="G20:G26" si="9">ROUNDUP(D20/F20,0)</f>
        <v>1</v>
      </c>
      <c r="H20" s="205">
        <f t="shared" ref="H20:H26" si="10">IF(LEFT(A20,4)&lt;&gt;"AULA",0,G20*$E$6)</f>
        <v>3900</v>
      </c>
      <c r="J20" s="123" t="s">
        <v>212</v>
      </c>
      <c r="K20" s="96">
        <v>4</v>
      </c>
      <c r="L20" s="96">
        <v>1</v>
      </c>
      <c r="M20" s="116">
        <f t="shared" si="6"/>
        <v>4</v>
      </c>
    </row>
    <row r="21" spans="1:13" ht="14.25" customHeight="1" x14ac:dyDescent="0.3">
      <c r="A21" s="95" t="s">
        <v>188</v>
      </c>
      <c r="B21" s="202">
        <f>IFERROR(VLOOKUP($E$2&amp;"_"&amp;$A$19&amp;"_"&amp;$E$3,DATOS!$I$3:$O$16,6,0),"-")</f>
        <v>1.3</v>
      </c>
      <c r="C21" s="97">
        <v>30</v>
      </c>
      <c r="D21" s="98">
        <f t="shared" si="7"/>
        <v>39</v>
      </c>
      <c r="E21" s="203">
        <f>IFERROR(VLOOKUP($E$2&amp;"_"&amp;$A$19&amp;"_"&amp;$E$3,DATOS!$I$3:$O$16,5,0),"-")</f>
        <v>30</v>
      </c>
      <c r="F21" s="102">
        <f t="shared" si="8"/>
        <v>39</v>
      </c>
      <c r="G21" s="100">
        <f t="shared" si="9"/>
        <v>1</v>
      </c>
      <c r="H21" s="205">
        <f t="shared" si="10"/>
        <v>3900</v>
      </c>
      <c r="J21" s="123" t="s">
        <v>213</v>
      </c>
      <c r="K21" s="96">
        <v>6</v>
      </c>
      <c r="L21" s="96">
        <v>1</v>
      </c>
      <c r="M21" s="116">
        <f t="shared" si="6"/>
        <v>6</v>
      </c>
    </row>
    <row r="22" spans="1:13" ht="14.25" customHeight="1" x14ac:dyDescent="0.3">
      <c r="A22" s="95" t="s">
        <v>189</v>
      </c>
      <c r="B22" s="202">
        <f>IFERROR(VLOOKUP($E$2&amp;"_"&amp;$A$19&amp;"_"&amp;$E$3,DATOS!$I$3:$O$16,6,0),"-")</f>
        <v>1.3</v>
      </c>
      <c r="C22" s="97">
        <v>30</v>
      </c>
      <c r="D22" s="98">
        <f t="shared" si="7"/>
        <v>39</v>
      </c>
      <c r="E22" s="203">
        <f>IFERROR(VLOOKUP($E$2&amp;"_"&amp;$A$19&amp;"_"&amp;$E$3,DATOS!$I$3:$O$16,5,0),"-")</f>
        <v>30</v>
      </c>
      <c r="F22" s="102">
        <f t="shared" si="8"/>
        <v>39</v>
      </c>
      <c r="G22" s="100">
        <f t="shared" si="9"/>
        <v>1</v>
      </c>
      <c r="H22" s="205">
        <f t="shared" si="10"/>
        <v>3900</v>
      </c>
      <c r="J22" s="115" t="s">
        <v>214</v>
      </c>
      <c r="K22" s="96">
        <v>0.47</v>
      </c>
      <c r="L22" s="97">
        <v>30</v>
      </c>
      <c r="M22" s="116">
        <f t="shared" si="6"/>
        <v>14.1</v>
      </c>
    </row>
    <row r="23" spans="1:13" ht="14.25" customHeight="1" x14ac:dyDescent="0.3">
      <c r="A23" s="95" t="s">
        <v>190</v>
      </c>
      <c r="B23" s="202">
        <f>IFERROR(VLOOKUP($E$2&amp;"_"&amp;$A$19&amp;"_"&amp;$E$3,DATOS!$I$3:$O$16,6,0),"-")</f>
        <v>1.3</v>
      </c>
      <c r="C23" s="97">
        <v>30</v>
      </c>
      <c r="D23" s="98">
        <f t="shared" si="7"/>
        <v>39</v>
      </c>
      <c r="E23" s="203">
        <f>IFERROR(VLOOKUP($E$2&amp;"_"&amp;$A$19&amp;"_"&amp;$E$3,DATOS!$I$3:$O$16,5,0),"-")</f>
        <v>30</v>
      </c>
      <c r="F23" s="102">
        <f t="shared" si="8"/>
        <v>39</v>
      </c>
      <c r="G23" s="100">
        <f t="shared" si="9"/>
        <v>1</v>
      </c>
      <c r="H23" s="205">
        <f t="shared" si="10"/>
        <v>3900</v>
      </c>
      <c r="J23" s="115" t="s">
        <v>215</v>
      </c>
      <c r="K23" s="96">
        <v>10</v>
      </c>
      <c r="L23" s="97">
        <v>30</v>
      </c>
      <c r="M23" s="116">
        <f t="shared" si="6"/>
        <v>300</v>
      </c>
    </row>
    <row r="24" spans="1:13" ht="14.25" customHeight="1" x14ac:dyDescent="0.3">
      <c r="A24" s="95" t="s">
        <v>191</v>
      </c>
      <c r="B24" s="202">
        <f>IFERROR(VLOOKUP($E$2&amp;"_"&amp;$A$19&amp;"_"&amp;$E$3,DATOS!$I$3:$O$16,6,0),"-")</f>
        <v>1.3</v>
      </c>
      <c r="C24" s="97">
        <v>30</v>
      </c>
      <c r="D24" s="98">
        <f t="shared" si="7"/>
        <v>39</v>
      </c>
      <c r="E24" s="203">
        <f>IFERROR(VLOOKUP($E$2&amp;"_"&amp;$A$19&amp;"_"&amp;$E$3,DATOS!$I$3:$O$16,5,0),"-")</f>
        <v>30</v>
      </c>
      <c r="F24" s="102">
        <f t="shared" si="8"/>
        <v>39</v>
      </c>
      <c r="G24" s="100">
        <f t="shared" si="9"/>
        <v>1</v>
      </c>
      <c r="H24" s="205">
        <f t="shared" si="10"/>
        <v>3900</v>
      </c>
      <c r="J24" s="115" t="s">
        <v>216</v>
      </c>
      <c r="K24" s="96">
        <v>2</v>
      </c>
      <c r="L24" s="97">
        <v>2</v>
      </c>
      <c r="M24" s="116">
        <f t="shared" si="6"/>
        <v>4</v>
      </c>
    </row>
    <row r="25" spans="1:13" ht="14.25" customHeight="1" x14ac:dyDescent="0.3">
      <c r="A25" s="95" t="s">
        <v>192</v>
      </c>
      <c r="B25" s="202">
        <f>IFERROR(VLOOKUP($E$2&amp;"_"&amp;$A$19&amp;"_"&amp;$E$3,DATOS!$I$3:$O$16,6,0),"-")</f>
        <v>1.3</v>
      </c>
      <c r="C25" s="97">
        <v>30</v>
      </c>
      <c r="D25" s="98">
        <f t="shared" si="7"/>
        <v>39</v>
      </c>
      <c r="E25" s="203">
        <f>IFERROR(VLOOKUP($E$2&amp;"_"&amp;$A$19&amp;"_"&amp;$E$3,DATOS!$I$3:$O$16,5,0),"-")</f>
        <v>30</v>
      </c>
      <c r="F25" s="102">
        <f t="shared" si="8"/>
        <v>39</v>
      </c>
      <c r="G25" s="100">
        <f t="shared" si="9"/>
        <v>1</v>
      </c>
      <c r="H25" s="205">
        <f t="shared" si="10"/>
        <v>3900</v>
      </c>
      <c r="J25" s="122" t="s">
        <v>217</v>
      </c>
      <c r="K25" s="312" t="s">
        <v>218</v>
      </c>
      <c r="L25" s="275"/>
      <c r="M25" s="307"/>
    </row>
    <row r="26" spans="1:13" ht="14.25" customHeight="1" x14ac:dyDescent="0.3">
      <c r="A26" s="95" t="s">
        <v>163</v>
      </c>
      <c r="B26" s="96">
        <v>1.5</v>
      </c>
      <c r="C26" s="97">
        <v>30</v>
      </c>
      <c r="D26" s="98">
        <f t="shared" si="7"/>
        <v>45</v>
      </c>
      <c r="E26" s="99">
        <v>25</v>
      </c>
      <c r="F26" s="102">
        <f t="shared" si="8"/>
        <v>37.5</v>
      </c>
      <c r="G26" s="100">
        <f t="shared" si="9"/>
        <v>2</v>
      </c>
      <c r="H26" s="205">
        <f t="shared" si="10"/>
        <v>0</v>
      </c>
      <c r="J26" s="123" t="s">
        <v>219</v>
      </c>
      <c r="K26" s="96">
        <v>420</v>
      </c>
      <c r="L26" s="124">
        <v>1</v>
      </c>
      <c r="M26" s="116">
        <f t="shared" ref="M26:M27" si="11">L26*K26</f>
        <v>420</v>
      </c>
    </row>
    <row r="27" spans="1:13" ht="14.25" customHeight="1" x14ac:dyDescent="0.3">
      <c r="A27" s="103" t="s">
        <v>184</v>
      </c>
      <c r="B27" s="293" t="s">
        <v>185</v>
      </c>
      <c r="C27" s="294"/>
      <c r="D27" s="295"/>
      <c r="E27" s="104"/>
      <c r="F27" s="104"/>
      <c r="G27" s="105"/>
      <c r="H27" s="206"/>
      <c r="J27" s="125" t="s">
        <v>220</v>
      </c>
      <c r="K27" s="126">
        <v>800</v>
      </c>
      <c r="L27" s="127">
        <v>1</v>
      </c>
      <c r="M27" s="128">
        <f t="shared" si="11"/>
        <v>800</v>
      </c>
    </row>
    <row r="28" spans="1:13" ht="14.25" customHeight="1" x14ac:dyDescent="0.3">
      <c r="A28" s="88" t="s">
        <v>78</v>
      </c>
      <c r="B28" s="89"/>
      <c r="C28" s="90">
        <f>SUM(C29:C33)</f>
        <v>150</v>
      </c>
      <c r="D28" s="91">
        <f>SUM(D29:D34)</f>
        <v>255</v>
      </c>
      <c r="E28" s="92"/>
      <c r="F28" s="93"/>
      <c r="G28" s="200">
        <f>SUM(G29:G33)</f>
        <v>5</v>
      </c>
      <c r="H28" s="207">
        <f>SUM(H29:H41)</f>
        <v>19500</v>
      </c>
    </row>
    <row r="29" spans="1:13" ht="14.25" customHeight="1" x14ac:dyDescent="0.3">
      <c r="A29" s="95" t="s">
        <v>194</v>
      </c>
      <c r="B29" s="202">
        <f>IFERROR(VLOOKUP($E$2&amp;"_"&amp;$A$28&amp;"_",DATOS!$I$3:$O$16,6,0),"-")</f>
        <v>1.4</v>
      </c>
      <c r="C29" s="97">
        <v>30</v>
      </c>
      <c r="D29" s="98">
        <f t="shared" ref="D29:D40" si="12">B29*C29</f>
        <v>42</v>
      </c>
      <c r="E29" s="203">
        <f>IFERROR(VLOOKUP($E$2&amp;"_"&amp;$A$28&amp;"_",DATOS!$I$3:$O$16,5,0),"-")</f>
        <v>30</v>
      </c>
      <c r="F29" s="99">
        <f t="shared" ref="F29:F40" si="13">E29*B29</f>
        <v>42</v>
      </c>
      <c r="G29" s="100">
        <f t="shared" ref="G29:G40" si="14">ROUNDUP(D29/F29,0)</f>
        <v>1</v>
      </c>
      <c r="H29" s="205">
        <f t="shared" ref="H29:H40" si="15">IF(LEFT(A29,4)&lt;&gt;"AULA",0,G29*$E$6)</f>
        <v>3900</v>
      </c>
    </row>
    <row r="30" spans="1:13" ht="14.25" customHeight="1" x14ac:dyDescent="0.3">
      <c r="A30" s="95" t="s">
        <v>195</v>
      </c>
      <c r="B30" s="202">
        <f>IFERROR(VLOOKUP($E$2&amp;"_"&amp;$A$28&amp;"_",DATOS!$I$3:$O$16,6,0),"-")</f>
        <v>1.4</v>
      </c>
      <c r="C30" s="97">
        <v>30</v>
      </c>
      <c r="D30" s="98">
        <f t="shared" si="12"/>
        <v>42</v>
      </c>
      <c r="E30" s="203">
        <f>IFERROR(VLOOKUP($E$2&amp;"_"&amp;$A$28&amp;"_",DATOS!$I$3:$O$16,5,0),"-")</f>
        <v>30</v>
      </c>
      <c r="F30" s="99">
        <f t="shared" si="13"/>
        <v>42</v>
      </c>
      <c r="G30" s="100">
        <f t="shared" si="14"/>
        <v>1</v>
      </c>
      <c r="H30" s="205">
        <f t="shared" si="15"/>
        <v>3900</v>
      </c>
    </row>
    <row r="31" spans="1:13" ht="14.25" customHeight="1" x14ac:dyDescent="0.3">
      <c r="A31" s="95" t="s">
        <v>196</v>
      </c>
      <c r="B31" s="202">
        <f>IFERROR(VLOOKUP($E$2&amp;"_"&amp;$A$28&amp;"_",DATOS!$I$3:$O$16,6,0),"-")</f>
        <v>1.4</v>
      </c>
      <c r="C31" s="97">
        <v>30</v>
      </c>
      <c r="D31" s="98">
        <f t="shared" si="12"/>
        <v>42</v>
      </c>
      <c r="E31" s="203">
        <f>IFERROR(VLOOKUP($E$2&amp;"_"&amp;$A$28&amp;"_",DATOS!$I$3:$O$16,5,0),"-")</f>
        <v>30</v>
      </c>
      <c r="F31" s="99">
        <f t="shared" si="13"/>
        <v>42</v>
      </c>
      <c r="G31" s="100">
        <f t="shared" si="14"/>
        <v>1</v>
      </c>
      <c r="H31" s="205">
        <f t="shared" si="15"/>
        <v>3900</v>
      </c>
    </row>
    <row r="32" spans="1:13" ht="14.25" customHeight="1" x14ac:dyDescent="0.3">
      <c r="A32" s="95" t="s">
        <v>197</v>
      </c>
      <c r="B32" s="202">
        <f>IFERROR(VLOOKUP($E$2&amp;"_"&amp;$A$28&amp;"_",DATOS!$I$3:$O$16,6,0),"-")</f>
        <v>1.4</v>
      </c>
      <c r="C32" s="97">
        <v>30</v>
      </c>
      <c r="D32" s="98">
        <f t="shared" si="12"/>
        <v>42</v>
      </c>
      <c r="E32" s="203">
        <f>IFERROR(VLOOKUP($E$2&amp;"_"&amp;$A$28&amp;"_",DATOS!$I$3:$O$16,5,0),"-")</f>
        <v>30</v>
      </c>
      <c r="F32" s="99">
        <f t="shared" si="13"/>
        <v>42</v>
      </c>
      <c r="G32" s="100">
        <f t="shared" si="14"/>
        <v>1</v>
      </c>
      <c r="H32" s="205">
        <f t="shared" si="15"/>
        <v>3900</v>
      </c>
    </row>
    <row r="33" spans="1:12" ht="14.25" customHeight="1" x14ac:dyDescent="0.3">
      <c r="A33" s="95" t="s">
        <v>198</v>
      </c>
      <c r="B33" s="202">
        <f>IFERROR(VLOOKUP($E$2&amp;"_"&amp;$A$28&amp;"_",DATOS!$I$3:$O$16,6,0),"-")</f>
        <v>1.4</v>
      </c>
      <c r="C33" s="97">
        <v>30</v>
      </c>
      <c r="D33" s="98">
        <f t="shared" si="12"/>
        <v>42</v>
      </c>
      <c r="E33" s="203">
        <f>IFERROR(VLOOKUP($E$2&amp;"_"&amp;$A$28&amp;"_",DATOS!$I$3:$O$16,5,0),"-")</f>
        <v>30</v>
      </c>
      <c r="F33" s="99">
        <f t="shared" si="13"/>
        <v>42</v>
      </c>
      <c r="G33" s="100">
        <f t="shared" si="14"/>
        <v>1</v>
      </c>
      <c r="H33" s="205">
        <f t="shared" si="15"/>
        <v>3900</v>
      </c>
    </row>
    <row r="34" spans="1:12" ht="14.25" customHeight="1" x14ac:dyDescent="0.3">
      <c r="A34" s="95" t="s">
        <v>163</v>
      </c>
      <c r="B34" s="96">
        <v>1.5</v>
      </c>
      <c r="C34" s="97">
        <v>30</v>
      </c>
      <c r="D34" s="98">
        <f t="shared" si="12"/>
        <v>45</v>
      </c>
      <c r="E34" s="99">
        <v>25</v>
      </c>
      <c r="F34" s="99">
        <f t="shared" si="13"/>
        <v>37.5</v>
      </c>
      <c r="G34" s="100">
        <f t="shared" si="14"/>
        <v>2</v>
      </c>
      <c r="H34" s="205">
        <f t="shared" si="15"/>
        <v>0</v>
      </c>
    </row>
    <row r="35" spans="1:12" ht="14.25" customHeight="1" x14ac:dyDescent="0.3">
      <c r="A35" s="95" t="s">
        <v>199</v>
      </c>
      <c r="B35" s="96">
        <v>1</v>
      </c>
      <c r="C35" s="97">
        <v>30</v>
      </c>
      <c r="D35" s="98">
        <f t="shared" si="12"/>
        <v>30</v>
      </c>
      <c r="E35" s="99">
        <v>25</v>
      </c>
      <c r="F35" s="99">
        <f t="shared" si="13"/>
        <v>25</v>
      </c>
      <c r="G35" s="100">
        <f t="shared" si="14"/>
        <v>2</v>
      </c>
      <c r="H35" s="205">
        <f t="shared" si="15"/>
        <v>0</v>
      </c>
    </row>
    <row r="36" spans="1:12" ht="14.25" customHeight="1" x14ac:dyDescent="0.3">
      <c r="A36" s="95" t="s">
        <v>163</v>
      </c>
      <c r="B36" s="96">
        <v>1.5</v>
      </c>
      <c r="C36" s="97">
        <v>30</v>
      </c>
      <c r="D36" s="98">
        <f t="shared" si="12"/>
        <v>45</v>
      </c>
      <c r="E36" s="99">
        <v>25</v>
      </c>
      <c r="F36" s="99">
        <f t="shared" si="13"/>
        <v>37.5</v>
      </c>
      <c r="G36" s="100">
        <f t="shared" si="14"/>
        <v>2</v>
      </c>
      <c r="H36" s="205">
        <f t="shared" si="15"/>
        <v>0</v>
      </c>
    </row>
    <row r="37" spans="1:12" ht="14.25" customHeight="1" x14ac:dyDescent="0.3">
      <c r="A37" s="95" t="s">
        <v>200</v>
      </c>
      <c r="B37" s="96">
        <v>1.5</v>
      </c>
      <c r="C37" s="97">
        <v>30</v>
      </c>
      <c r="D37" s="98">
        <f t="shared" si="12"/>
        <v>45</v>
      </c>
      <c r="E37" s="99">
        <v>30</v>
      </c>
      <c r="F37" s="99">
        <f t="shared" si="13"/>
        <v>45</v>
      </c>
      <c r="G37" s="100">
        <f t="shared" si="14"/>
        <v>1</v>
      </c>
      <c r="H37" s="205">
        <f t="shared" si="15"/>
        <v>0</v>
      </c>
    </row>
    <row r="38" spans="1:12" ht="14.25" customHeight="1" x14ac:dyDescent="0.3">
      <c r="A38" s="95" t="s">
        <v>150</v>
      </c>
      <c r="B38" s="96">
        <v>3</v>
      </c>
      <c r="C38" s="97">
        <v>30</v>
      </c>
      <c r="D38" s="98">
        <f t="shared" si="12"/>
        <v>90</v>
      </c>
      <c r="E38" s="99">
        <v>30</v>
      </c>
      <c r="F38" s="99">
        <f t="shared" si="13"/>
        <v>90</v>
      </c>
      <c r="G38" s="100">
        <f t="shared" si="14"/>
        <v>1</v>
      </c>
      <c r="H38" s="205">
        <f t="shared" si="15"/>
        <v>0</v>
      </c>
    </row>
    <row r="39" spans="1:12" ht="14.25" customHeight="1" x14ac:dyDescent="0.3">
      <c r="A39" s="95" t="s">
        <v>134</v>
      </c>
      <c r="B39" s="96">
        <v>3</v>
      </c>
      <c r="C39" s="97">
        <v>30</v>
      </c>
      <c r="D39" s="98">
        <f t="shared" si="12"/>
        <v>90</v>
      </c>
      <c r="E39" s="99">
        <v>25</v>
      </c>
      <c r="F39" s="99">
        <f t="shared" si="13"/>
        <v>75</v>
      </c>
      <c r="G39" s="100">
        <f t="shared" si="14"/>
        <v>2</v>
      </c>
      <c r="H39" s="205">
        <f t="shared" si="15"/>
        <v>0</v>
      </c>
    </row>
    <row r="40" spans="1:12" ht="14.25" customHeight="1" x14ac:dyDescent="0.3">
      <c r="A40" s="95" t="s">
        <v>138</v>
      </c>
      <c r="B40" s="96">
        <v>1.5</v>
      </c>
      <c r="C40" s="97">
        <v>30</v>
      </c>
      <c r="D40" s="98">
        <f t="shared" si="12"/>
        <v>45</v>
      </c>
      <c r="E40" s="99">
        <v>25</v>
      </c>
      <c r="F40" s="99">
        <f t="shared" si="13"/>
        <v>37.5</v>
      </c>
      <c r="G40" s="100">
        <f t="shared" si="14"/>
        <v>2</v>
      </c>
      <c r="H40" s="205">
        <f t="shared" si="15"/>
        <v>0</v>
      </c>
    </row>
    <row r="41" spans="1:12" ht="14.25" customHeight="1" x14ac:dyDescent="0.3">
      <c r="A41" s="95" t="s">
        <v>201</v>
      </c>
      <c r="B41" s="96"/>
      <c r="C41" s="97"/>
      <c r="D41" s="98"/>
      <c r="E41" s="102"/>
      <c r="F41" s="102"/>
      <c r="G41" s="100"/>
      <c r="H41" s="100"/>
    </row>
    <row r="42" spans="1:12" ht="14.25" customHeight="1" x14ac:dyDescent="0.3">
      <c r="A42" s="103" t="s">
        <v>184</v>
      </c>
      <c r="B42" s="293" t="s">
        <v>185</v>
      </c>
      <c r="C42" s="294"/>
      <c r="D42" s="295"/>
      <c r="E42" s="104"/>
      <c r="F42" s="104"/>
      <c r="G42" s="105"/>
      <c r="H42" s="105"/>
    </row>
    <row r="43" spans="1:12" ht="14.25" customHeight="1" x14ac:dyDescent="0.3"/>
    <row r="44" spans="1:12" ht="14.25" customHeight="1" x14ac:dyDescent="0.3">
      <c r="A44" s="208" t="s">
        <v>272</v>
      </c>
      <c r="B44" s="34">
        <f>SUM(D10,D19,D28)</f>
        <v>984.6</v>
      </c>
    </row>
    <row r="45" spans="1:12" ht="14.25" customHeight="1" x14ac:dyDescent="0.3">
      <c r="A45" s="10" t="s">
        <v>222</v>
      </c>
      <c r="B45" s="10">
        <f>B44*30%</f>
        <v>295.38</v>
      </c>
      <c r="C45" s="17"/>
      <c r="J45" s="10" t="s">
        <v>272</v>
      </c>
      <c r="L45" s="34">
        <f>M9</f>
        <v>1672.1</v>
      </c>
    </row>
    <row r="46" spans="1:12" ht="14.25" customHeight="1" x14ac:dyDescent="0.3">
      <c r="A46" s="131" t="s">
        <v>223</v>
      </c>
      <c r="B46" s="34">
        <f>SUM(B44,B45)</f>
        <v>1279.98</v>
      </c>
      <c r="J46" s="10" t="s">
        <v>222</v>
      </c>
      <c r="L46" s="10">
        <f>L45*30%</f>
        <v>501.62999999999994</v>
      </c>
    </row>
    <row r="47" spans="1:12" ht="14.25" customHeight="1" x14ac:dyDescent="0.3">
      <c r="A47" s="10" t="s">
        <v>224</v>
      </c>
      <c r="B47" s="34">
        <f>SUM(C10,C19,C28)</f>
        <v>480</v>
      </c>
      <c r="J47" s="10" t="s">
        <v>223</v>
      </c>
      <c r="L47" s="34">
        <f>SUM(L45,L46)</f>
        <v>2173.73</v>
      </c>
    </row>
    <row r="48" spans="1:12" ht="14.25" customHeight="1" x14ac:dyDescent="0.3">
      <c r="J48" s="10" t="s">
        <v>224</v>
      </c>
      <c r="L48" s="34">
        <f>L9</f>
        <v>168</v>
      </c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7">
    <mergeCell ref="B27:D27"/>
    <mergeCell ref="B42:D42"/>
    <mergeCell ref="O5:O6"/>
    <mergeCell ref="A8:D8"/>
    <mergeCell ref="B18:D18"/>
    <mergeCell ref="J18:M18"/>
    <mergeCell ref="K25:M25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DATOS!$S$3:$S$5</xm:f>
          </x14:formula1>
          <xm:sqref>E3</xm:sqref>
        </x14:dataValidation>
        <x14:dataValidation type="list" allowBlank="1" showErrorMessage="1" xr:uid="{00000000-0002-0000-0600-000001000000}">
          <x14:formula1>
            <xm:f>DATOS!$Q$3:$Q$5</xm:f>
          </x14:formula1>
          <xm:sqref>E2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A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A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</vt:i4>
      </vt:variant>
    </vt:vector>
  </HeadingPairs>
  <TitlesOfParts>
    <vt:vector size="12" baseType="lpstr">
      <vt:lpstr>MATRIZ 1</vt:lpstr>
      <vt:lpstr>ORGANIGRAMAS</vt:lpstr>
      <vt:lpstr>PROGRAMA ARQUITECTÓNICO</vt:lpstr>
      <vt:lpstr>CAPACIDAD DE AULA</vt:lpstr>
      <vt:lpstr>AULA</vt:lpstr>
      <vt:lpstr>ID</vt:lpstr>
      <vt:lpstr>CALCULO AFORO</vt:lpstr>
      <vt:lpstr>Hoja1</vt:lpstr>
      <vt:lpstr>Hoja2</vt:lpstr>
      <vt:lpstr>DATOS</vt:lpstr>
      <vt:lpstr>AREA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YOPLA PORRAS,Annel Yadhira</cp:lastModifiedBy>
  <dcterms:created xsi:type="dcterms:W3CDTF">2021-09-28T18:09:52Z</dcterms:created>
  <dcterms:modified xsi:type="dcterms:W3CDTF">2024-07-31T14:33:10Z</dcterms:modified>
</cp:coreProperties>
</file>