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People facade" sheetId="2" state="visible" r:id="rId3"/>
    <sheet name="Knives facade" sheetId="3" state="visible" r:id="rId4"/>
    <sheet name="Pistols facade" sheetId="4" state="visible" r:id="rId5"/>
    <sheet name="Rifles facade" sheetId="5" state="visible" r:id="rId6"/>
    <sheet name="Bullets facade" sheetId="6" state="visible" r:id="rId7"/>
    <sheet name="Unknown facade" sheetId="7" state="visible" r:id="rId8"/>
    <sheet name="Random Image facade" sheetId="8" state="visible" r:id="rId9"/>
    <sheet name="Pistols data" sheetId="9" state="visible" r:id="rId10"/>
    <sheet name="Unknown data" sheetId="10" state="visible" r:id="rId11"/>
    <sheet name="Rifles data" sheetId="11" state="visible" r:id="rId12"/>
    <sheet name="Bullets data" sheetId="12" state="visible" r:id="rId13"/>
    <sheet name="Knives data" sheetId="13" state="visible" r:id="rId14"/>
    <sheet name="Random image data" sheetId="14" state="visible" r:id="rId15"/>
    <sheet name="People data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<sst xmlns="http://schemas.openxmlformats.org/spreadsheetml/2006/main" count="3128" uniqueCount="974">
  <si>
    <t xml:space="preserve">First Run</t>
  </si>
  <si>
    <t xml:space="preserve">Second Run</t>
  </si>
  <si>
    <t xml:space="preserve">People</t>
  </si>
  <si>
    <t xml:space="preserve">Knives</t>
  </si>
  <si>
    <t xml:space="preserve">Pistols</t>
  </si>
  <si>
    <t xml:space="preserve">Rifles</t>
  </si>
  <si>
    <t xml:space="preserve">Bullets</t>
  </si>
  <si>
    <t xml:space="preserve">Generic</t>
  </si>
  <si>
    <t xml:space="preserve">Average</t>
  </si>
  <si>
    <t xml:space="preserve">GoogLeNet p1</t>
  </si>
  <si>
    <t xml:space="preserve">Top-1 Precision</t>
  </si>
  <si>
    <t xml:space="preserve">GoogLeNet p2</t>
  </si>
  <si>
    <t xml:space="preserve">Top-1 Recall</t>
  </si>
  <si>
    <t xml:space="preserve">Top-1 F1</t>
  </si>
  <si>
    <t xml:space="preserve">Top-1 Accuracy</t>
  </si>
  <si>
    <t xml:space="preserve">Average CL</t>
  </si>
  <si>
    <t xml:space="preserve">Top-5 Precision</t>
  </si>
  <si>
    <t xml:space="preserve">Top-5 Recall</t>
  </si>
  <si>
    <t xml:space="preserve">Top-5 F1</t>
  </si>
  <si>
    <t xml:space="preserve">Top-5 Accuracy</t>
  </si>
  <si>
    <t xml:space="preserve">Unknown</t>
  </si>
  <si>
    <t xml:space="preserve">SchoolNet 1</t>
  </si>
  <si>
    <t xml:space="preserve">SchoolNet 2</t>
  </si>
  <si>
    <t xml:space="preserve">SchoolNet 3</t>
  </si>
  <si>
    <t xml:space="preserve">Relevant Images</t>
  </si>
  <si>
    <t xml:space="preserve"> </t>
  </si>
  <si>
    <t xml:space="preserve">Picture</t>
  </si>
  <si>
    <t xml:space="preserve">Category 1</t>
  </si>
  <si>
    <t xml:space="preserve">CL1</t>
  </si>
  <si>
    <t xml:space="preserve">Category 2</t>
  </si>
  <si>
    <t xml:space="preserve">CL2</t>
  </si>
  <si>
    <t xml:space="preserve">Category 3</t>
  </si>
  <si>
    <t xml:space="preserve">CL3</t>
  </si>
  <si>
    <t xml:space="preserve">Category 4</t>
  </si>
  <si>
    <t xml:space="preserve">CL4</t>
  </si>
  <si>
    <t xml:space="preserve">Category 5</t>
  </si>
  <si>
    <t xml:space="preserve">CL5</t>
  </si>
  <si>
    <t xml:space="preserve">Time (ms)</t>
  </si>
  <si>
    <t xml:space="preserve">Top-1 Results for people</t>
  </si>
  <si>
    <t xml:space="preserve">Total images</t>
  </si>
  <si>
    <t xml:space="preserve">Positives</t>
  </si>
  <si>
    <t xml:space="preserve">Negatives</t>
  </si>
  <si>
    <t xml:space="preserve">Total people images</t>
  </si>
  <si>
    <t xml:space="preserve">True Positives</t>
  </si>
  <si>
    <t xml:space="preserve">False Positives</t>
  </si>
  <si>
    <t xml:space="preserve">True Negatives</t>
  </si>
  <si>
    <t xml:space="preserve">False Negatives</t>
  </si>
  <si>
    <t xml:space="preserve">Top-1 identified as people</t>
  </si>
  <si>
    <t xml:space="preserve">Top-5 identified as people</t>
  </si>
  <si>
    <t xml:space="preserve">T1 Correctly identified as people</t>
  </si>
  <si>
    <t xml:space="preserve">T5 Correctly identified as people</t>
  </si>
  <si>
    <t xml:space="preserve">Top-5 Results for people</t>
  </si>
  <si>
    <t xml:space="preserve">Top-1 Results for knives</t>
  </si>
  <si>
    <t xml:space="preserve">Total knife images</t>
  </si>
  <si>
    <t xml:space="preserve">Top-1 identified as knives</t>
  </si>
  <si>
    <t xml:space="preserve">Top-5 identified as knives</t>
  </si>
  <si>
    <t xml:space="preserve">T1 Correctly identified as knives</t>
  </si>
  <si>
    <t xml:space="preserve">T5 Correctly identified as knives</t>
  </si>
  <si>
    <t xml:space="preserve">Top-5 Results for knives</t>
  </si>
  <si>
    <t xml:space="preserve">Top-1 Results for pistols</t>
  </si>
  <si>
    <t xml:space="preserve">Total pistol images</t>
  </si>
  <si>
    <t xml:space="preserve">Top-1 identified as pistols</t>
  </si>
  <si>
    <t xml:space="preserve">Top-5 identified as pistols</t>
  </si>
  <si>
    <t xml:space="preserve">T1 Correctly identified as pistols</t>
  </si>
  <si>
    <t xml:space="preserve">T5 Correctly identified as pistols</t>
  </si>
  <si>
    <t xml:space="preserve">Top-5 Results for pistols</t>
  </si>
  <si>
    <t xml:space="preserve">Top-1 Results for rifles</t>
  </si>
  <si>
    <t xml:space="preserve">Total rifle images</t>
  </si>
  <si>
    <t xml:space="preserve">Top-1 identified as rifles</t>
  </si>
  <si>
    <t xml:space="preserve">Top-5 identified as rifles</t>
  </si>
  <si>
    <t xml:space="preserve">T1 Correctly identified as rifles</t>
  </si>
  <si>
    <t xml:space="preserve">T5 Correctly identified as rifles</t>
  </si>
  <si>
    <t xml:space="preserve">Top-5 Results for rifles</t>
  </si>
  <si>
    <t xml:space="preserve">Top-1 Results for bullets, projectiles or missiles.</t>
  </si>
  <si>
    <t xml:space="preserve">Total images including random</t>
  </si>
  <si>
    <t xml:space="preserve">Total bullet images</t>
  </si>
  <si>
    <t xml:space="preserve">Top-1 identified as bullets, projectile or missile</t>
  </si>
  <si>
    <t xml:space="preserve">Top-5 identified</t>
  </si>
  <si>
    <t xml:space="preserve">T1 Correctly identified as bullets</t>
  </si>
  <si>
    <t xml:space="preserve">T5 Correctly identified</t>
  </si>
  <si>
    <t xml:space="preserve">Top-5 Results for bullets, projectiles or missiles.</t>
  </si>
  <si>
    <t xml:space="preserve">True Label</t>
  </si>
  <si>
    <t xml:space="preserve">Lightning, storm</t>
  </si>
  <si>
    <t xml:space="preserve">Beach, sand, City</t>
  </si>
  <si>
    <t xml:space="preserve">skyline, city, Marina</t>
  </si>
  <si>
    <t xml:space="preserve">skyline, city</t>
  </si>
  <si>
    <t xml:space="preserve">Space</t>
  </si>
  <si>
    <t xml:space="preserve">Denim</t>
  </si>
  <si>
    <t xml:space="preserve">Church</t>
  </si>
  <si>
    <t xml:space="preserve">Street, building</t>
  </si>
  <si>
    <t xml:space="preserve">Moon, ocean</t>
  </si>
  <si>
    <t xml:space="preserve">Pyramid</t>
  </si>
  <si>
    <t xml:space="preserve">Fountain, palace</t>
  </si>
  <si>
    <t xml:space="preserve">Earth</t>
  </si>
  <si>
    <t xml:space="preserve">Moon, spacecraft</t>
  </si>
  <si>
    <t xml:space="preserve">Tower</t>
  </si>
  <si>
    <t xml:space="preserve">Convent</t>
  </si>
  <si>
    <t xml:space="preserve">Lake, Palm Tree</t>
  </si>
  <si>
    <t xml:space="preserve">Shopping Mall</t>
  </si>
  <si>
    <t xml:space="preserve">Monument</t>
  </si>
  <si>
    <t xml:space="preserve">Storm</t>
  </si>
  <si>
    <t xml:space="preserve">Desert</t>
  </si>
  <si>
    <t xml:space="preserve">Monkey Wrench</t>
  </si>
  <si>
    <t xml:space="preserve">Cloud, Rocket</t>
  </si>
  <si>
    <t xml:space="preserve">Beach</t>
  </si>
  <si>
    <t xml:space="preserve">spacecraft</t>
  </si>
  <si>
    <t xml:space="preserve">Yatch</t>
  </si>
  <si>
    <t xml:space="preserve">Lake</t>
  </si>
  <si>
    <t xml:space="preserve">Lotus flower</t>
  </si>
  <si>
    <t xml:space="preserve">Storm, cloud</t>
  </si>
  <si>
    <t xml:space="preserve">Peaches</t>
  </si>
  <si>
    <t xml:space="preserve">Star</t>
  </si>
  <si>
    <t xml:space="preserve">Lunar landscape</t>
  </si>
  <si>
    <t xml:space="preserve">City</t>
  </si>
  <si>
    <t xml:space="preserve">Sports car</t>
  </si>
  <si>
    <t xml:space="preserve">Cliff, Mountain</t>
  </si>
  <si>
    <t xml:space="preserve">Moon landscape</t>
  </si>
  <si>
    <t xml:space="preserve">Museum, Palace</t>
  </si>
  <si>
    <t xml:space="preserve">Marina, City</t>
  </si>
  <si>
    <t xml:space="preserve">tram, city</t>
  </si>
  <si>
    <t xml:space="preserve">Ocean, storm</t>
  </si>
  <si>
    <t xml:space="preserve">Marina, city</t>
  </si>
  <si>
    <t xml:space="preserve">lake</t>
  </si>
  <si>
    <t xml:space="preserve">Top-1 Results for unknown</t>
  </si>
  <si>
    <t xml:space="preserve">Correctly identified in general</t>
  </si>
  <si>
    <t xml:space="preserve">Top-1 identified</t>
  </si>
  <si>
    <t xml:space="preserve">T1 Correctly identified</t>
  </si>
  <si>
    <t xml:space="preserve">Top-5 Results for unknown</t>
  </si>
  <si>
    <t xml:space="preserve">Random Images</t>
  </si>
  <si>
    <t xml:space="preserve">Label</t>
  </si>
  <si>
    <t xml:space="preserve">/home/jorge/Pictures/contraband_photos/Pistols/New_Pistols/0vfDd4H.jpg</t>
  </si>
  <si>
    <t xml:space="preserve">n04086273 revolver, six-gun, six-shooter</t>
  </si>
  <si>
    <t xml:space="preserve">n03527444 holster</t>
  </si>
  <si>
    <t xml:space="preserve">n04090263 rifle</t>
  </si>
  <si>
    <t xml:space="preserve">n02749479 assault rifle, assault gun</t>
  </si>
  <si>
    <t xml:space="preserve">n02328150 Angora, Angora rabbit</t>
  </si>
  <si>
    <t xml:space="preserve">/home/jorge/Pictures/contraband_photos/Pistols/New_Pistols/4.jpg</t>
  </si>
  <si>
    <t xml:space="preserve">n03995372 power drill</t>
  </si>
  <si>
    <t xml:space="preserve">/home/jorge/Pictures/contraband_photos/Pistols/New_Pistols/5_mags_and__640.jpg</t>
  </si>
  <si>
    <t xml:space="preserve">/home/jorge/Pictures/contraband_photos/Pistols/New_Pistols/6f6f.jpg</t>
  </si>
  <si>
    <t xml:space="preserve">n03676483 lipstick, lip rouge</t>
  </si>
  <si>
    <t xml:space="preserve">n03666591 lighter, light, igniter, ignitor</t>
  </si>
  <si>
    <t xml:space="preserve">n04154565 screwdriver</t>
  </si>
  <si>
    <t xml:space="preserve">n02966687 carpenter's kit, tool kit</t>
  </si>
  <si>
    <t xml:space="preserve">/home/jorge/Pictures/contraband_photos/Pistols/New_Pistols/6.jpg</t>
  </si>
  <si>
    <t xml:space="preserve">n02950826 cannon</t>
  </si>
  <si>
    <t xml:space="preserve">/home/jorge/Pictures/contraband_photos/Pistols/New_Pistols/8.jpg</t>
  </si>
  <si>
    <t xml:space="preserve">/home/jorge/Pictures/contraband_photos/Pistols/New_Pistols/14_guns_g_w.jpg</t>
  </si>
  <si>
    <t xml:space="preserve">/home/jorge/Pictures/contraband_photos/Pistols/New_Pistols/55.jpg</t>
  </si>
  <si>
    <t xml:space="preserve">n15075141 toilet tissue, toilet paper, bathroom tissue</t>
  </si>
  <si>
    <t xml:space="preserve">n02319095 sea urchin</t>
  </si>
  <si>
    <t xml:space="preserve">n02391049 zebra</t>
  </si>
  <si>
    <t xml:space="preserve">/home/jorge/Pictures/contraband_photos/Pistols/New_Pistols/100_5805.jpg</t>
  </si>
  <si>
    <t xml:space="preserve">/home/jorge/Pictures/contraband_photos/Pistols/New_Pistols/0130-1.jpg</t>
  </si>
  <si>
    <t xml:space="preserve">n03109150 corkscrew, bottle screw</t>
  </si>
  <si>
    <t xml:space="preserve">n02951585 can opener, tin opener</t>
  </si>
  <si>
    <t xml:space="preserve">/home/jorge/Pictures/contraband_photos/Pistols/New_Pistols/554.jpg</t>
  </si>
  <si>
    <t xml:space="preserve">/home/jorge/Pictures/contraband_photos/Pistols/New_Pistols/920x920.jpg</t>
  </si>
  <si>
    <t xml:space="preserve">/home/jorge/Pictures/contraband_photos/Pistols/New_Pistols/6545.jpg</t>
  </si>
  <si>
    <t xml:space="preserve">n02992529 cellular telephone, cellular phone, cellphone, cell, mobile phone</t>
  </si>
  <si>
    <t xml:space="preserve">n03976467 Polaroid camera, Polaroid Land camera</t>
  </si>
  <si>
    <t xml:space="preserve">n04074963 remote control, remote</t>
  </si>
  <si>
    <t xml:space="preserve">n04372370 switch, electric switch, electrical switch</t>
  </si>
  <si>
    <t xml:space="preserve">/home/jorge/Pictures/contraband_photos/Pistols/New_Pistols/7656.jpg</t>
  </si>
  <si>
    <t xml:space="preserve">n02841315 binoculars, field glasses, opera glasses</t>
  </si>
  <si>
    <t xml:space="preserve">/home/jorge/Pictures/contraband_photos/Pistols/New_Pistols/8213.jpg</t>
  </si>
  <si>
    <t xml:space="preserve">/home/jorge/Pictures/contraband_photos/Pistols/New_Pistols/9876.jpg</t>
  </si>
  <si>
    <t xml:space="preserve">n04141327 scabbard</t>
  </si>
  <si>
    <t xml:space="preserve">/home/jorge/Pictures/contraband_photos/Pistols/New_Pistols/as.jpg</t>
  </si>
  <si>
    <t xml:space="preserve">n03602883 joystick</t>
  </si>
  <si>
    <t xml:space="preserve">/home/jorge/Pictures/contraband_photos/Pistols/New_Pistols/beretta-92.jpg</t>
  </si>
  <si>
    <t xml:space="preserve">/home/jorge/Pictures/contraband_photos/Pistols/New_Pistols/c.jpg</t>
  </si>
  <si>
    <t xml:space="preserve">/home/jorge/Pictures/contraband_photos/Pistols/New_Pistols/dscf2814i.jpg</t>
  </si>
  <si>
    <t xml:space="preserve">/home/jorge/Pictures/contraband_photos/Pistols/New_Pistols/f1glk22b.jpg</t>
  </si>
  <si>
    <t xml:space="preserve">n03498962 hatchet</t>
  </si>
  <si>
    <t xml:space="preserve">/home/jorge/Pictures/contraband_photos/Pistols/New_Pistols/Firearms-1.jpg</t>
  </si>
  <si>
    <t xml:space="preserve">/home/jorge/Pictures/contraband_photos/Pistols/New_Pistols/g.jpg</t>
  </si>
  <si>
    <t xml:space="preserve">n03492542 hard disc, hard disk, fixed disk</t>
  </si>
  <si>
    <t xml:space="preserve">/home/jorge/Pictures/contraband_photos/Pistols/New_Pistols/g5.jpg</t>
  </si>
  <si>
    <t xml:space="preserve">/home/jorge/Pictures/contraband_photos/Pistols/New_Pistols/Glock19_gl8.jpg</t>
  </si>
  <si>
    <t xml:space="preserve">n03481172 hammer</t>
  </si>
  <si>
    <t xml:space="preserve">/home/jorge/Pictures/contraband_photos/Pistols/New_Pistols/gun-luggage.jpg</t>
  </si>
  <si>
    <t xml:space="preserve">n03954731 plane, carpenter's plane, woodworking plane</t>
  </si>
  <si>
    <t xml:space="preserve">/home/jorge/Pictures/contraband_photos/Pistols/New_Pistols/gunsready.jpg</t>
  </si>
  <si>
    <t xml:space="preserve">/home/jorge/Pictures/contraband_photos/Pistols/New_Pistols/hqdefault.jpg</t>
  </si>
  <si>
    <t xml:space="preserve">/home/jorge/Pictures/contraband_photos/Pistols/New_Pistols/image001.jpeg</t>
  </si>
  <si>
    <t xml:space="preserve">/home/jorge/Pictures/contraband_photos/Pistols/New_Pistols/image0002s.jpeg</t>
  </si>
  <si>
    <t xml:space="preserve">/home/jorge/Pictures/contraband_photos/Pistols/New_Pistols/image07s.jpeg</t>
  </si>
  <si>
    <t xml:space="preserve">n03483316 hand blower, blow dryer, blow drier, hair dryer, hair drier</t>
  </si>
  <si>
    <t xml:space="preserve">/home/jorge/Pictures/contraband_photos/Pistols/New_Pistols/image8s.jpeg</t>
  </si>
  <si>
    <t xml:space="preserve">/home/jorge/Pictures/contraband_photos/Pistols/New_Pistols/image12s.jpeg</t>
  </si>
  <si>
    <t xml:space="preserve">n03658185 letter opener, paper knife, paperknife</t>
  </si>
  <si>
    <t xml:space="preserve">/home/jorge/Pictures/contraband_photos/Pistols/New_Pistols/images.jpeg</t>
  </si>
  <si>
    <t xml:space="preserve">n04485082 tripod</t>
  </si>
  <si>
    <t xml:space="preserve">n04069434 reflex camera</t>
  </si>
  <si>
    <t xml:space="preserve">/home/jorge/Pictures/contraband_photos/Pistols/New_Pistols/images004.jpeg</t>
  </si>
  <si>
    <t xml:space="preserve">/home/jorge/Pictures/contraband_photos/Pistols/New_Pistols/images005.jpeg</t>
  </si>
  <si>
    <t xml:space="preserve">n03187595 dial telephone, dial phone</t>
  </si>
  <si>
    <t xml:space="preserve">n04067472 reel</t>
  </si>
  <si>
    <t xml:space="preserve">/home/jorge/Pictures/contraband_photos/Pistols/New_Pistols/images0006.jpeg</t>
  </si>
  <si>
    <t xml:space="preserve">n02317335 starfish, sea star</t>
  </si>
  <si>
    <t xml:space="preserve">n02389026 sorrel</t>
  </si>
  <si>
    <t xml:space="preserve">/home/jorge/Pictures/contraband_photos/Pistols/New_Pistols/images9.jpeg</t>
  </si>
  <si>
    <t xml:space="preserve">/home/jorge/Pictures/contraband_photos/Pistols/New_Pistols/j.jpeg</t>
  </si>
  <si>
    <t xml:space="preserve">/home/jorge/Pictures/contraband_photos/Pistols/New_Pistols/lmpd1.jpg</t>
  </si>
  <si>
    <t xml:space="preserve">/home/jorge/Pictures/contraband_photos/Pistols/New_Pistols/m.jpg</t>
  </si>
  <si>
    <t xml:space="preserve">n04536866 violin, fiddle</t>
  </si>
  <si>
    <t xml:space="preserve">/home/jorge/Pictures/contraband_photos/Pistols/New_Pistols/M64-Eagle.jpg</t>
  </si>
  <si>
    <t xml:space="preserve">/home/jorge/Pictures/contraband_photos/Pistols/New_Pistols/o-GUN-facebook.jpg</t>
  </si>
  <si>
    <t xml:space="preserve">/home/jorge/Pictures/contraband_photos/Pistols/New_Pistols/photo-576x385.jpg</t>
  </si>
  <si>
    <t xml:space="preserve">/home/jorge/Pictures/contraband_photos/Pistols/New_Pistols/q.jpg</t>
  </si>
  <si>
    <t xml:space="preserve">/home/jorge/Pictures/contraband_photos/Pistols/New_Pistols/re.jpg</t>
  </si>
  <si>
    <t xml:space="preserve">/home/jorge/Pictures/contraband_photos/Pistols/New_Pistols/righttocarry.jpg</t>
  </si>
  <si>
    <t xml:space="preserve">/home/jorge/Pictures/contraband_photos/Pistols/New_Pistols/RTR3BSX3.jpg</t>
  </si>
  <si>
    <t xml:space="preserve">n04009552 projector</t>
  </si>
  <si>
    <t xml:space="preserve">/home/jorge/Pictures/contraband_photos/Pistols/New_Pistols/t.jpg</t>
  </si>
  <si>
    <t xml:space="preserve">/home/jorge/Pictures/contraband_photos/Pistols/New_Pistols/u.jpg</t>
  </si>
  <si>
    <t xml:space="preserve">/home/jorge/Pictures/Test_Images_for_Demo/New_Unknown/1.jpg</t>
  </si>
  <si>
    <t xml:space="preserve">n04275548 spider web, spider's web</t>
  </si>
  <si>
    <t xml:space="preserve">n03388043 fountain</t>
  </si>
  <si>
    <t xml:space="preserve">n01910747 jellyfish</t>
  </si>
  <si>
    <t xml:space="preserve">n04286575 spotlight, spot</t>
  </si>
  <si>
    <t xml:space="preserve">n04258138 solar dish, solar collector, solar furnace</t>
  </si>
  <si>
    <t xml:space="preserve">/home/jorge/Pictures/Test_Images_for_Demo/New_Unknown/10.jpeg</t>
  </si>
  <si>
    <t xml:space="preserve">n09428293 seashore, coast, seacoast, sea-coast</t>
  </si>
  <si>
    <t xml:space="preserve">n09421951 sandbar, sand bar</t>
  </si>
  <si>
    <t xml:space="preserve">n09399592 promontory, headland, head, foreland</t>
  </si>
  <si>
    <t xml:space="preserve">n09332890 lakeside, lakeshore</t>
  </si>
  <si>
    <t xml:space="preserve">n02894605 breakwater, groin, groyne, mole, bulwark, seawall, jetty</t>
  </si>
  <si>
    <t xml:space="preserve">/home/jorge/Pictures/Test_Images_for_Demo/New_Unknown/11.jpeg</t>
  </si>
  <si>
    <t xml:space="preserve">n04311004 steel arch bridge</t>
  </si>
  <si>
    <t xml:space="preserve">n03160309 dam, dike, dyke</t>
  </si>
  <si>
    <t xml:space="preserve">n03933933 pier</t>
  </si>
  <si>
    <t xml:space="preserve">n04606251 wreck</t>
  </si>
  <si>
    <t xml:space="preserve">/home/jorge/Pictures/Test_Images_for_Demo/New_Unknown/12.jpg</t>
  </si>
  <si>
    <t xml:space="preserve">n04562935 water tower</t>
  </si>
  <si>
    <t xml:space="preserve">n04044716 radio telescope, radio reflector</t>
  </si>
  <si>
    <t xml:space="preserve">n04532670 viaduct</t>
  </si>
  <si>
    <t xml:space="preserve">n03781244 monastery</t>
  </si>
  <si>
    <t xml:space="preserve">/home/jorge/Pictures/Test_Images_for_Demo/New_Unknown/13.jpeg</t>
  </si>
  <si>
    <t xml:space="preserve">n04525038 velvet</t>
  </si>
  <si>
    <t xml:space="preserve">n04599235 wool, woolen, woollen</t>
  </si>
  <si>
    <t xml:space="preserve">n01930112 nematode, nematode worm, roundworm</t>
  </si>
  <si>
    <t xml:space="preserve">n02963159 cardigan</t>
  </si>
  <si>
    <t xml:space="preserve">n04589890 window screen</t>
  </si>
  <si>
    <t xml:space="preserve">/home/jorge/Pictures/Test_Images_for_Demo/New_Unknown/14.jpeg</t>
  </si>
  <si>
    <t xml:space="preserve">n09472597 volcano</t>
  </si>
  <si>
    <t xml:space="preserve">/home/jorge/Pictures/Test_Images_for_Demo/New_Unknown/15.jpeg</t>
  </si>
  <si>
    <t xml:space="preserve">n03220513 dome</t>
  </si>
  <si>
    <t xml:space="preserve">n03028079 church, church building</t>
  </si>
  <si>
    <t xml:space="preserve">n02825657 bell cote, bell cot</t>
  </si>
  <si>
    <t xml:space="preserve">n03788195 mosque</t>
  </si>
  <si>
    <t xml:space="preserve">/home/jorge/Pictures/Test_Images_for_Demo/New_Unknown/16.jpeg</t>
  </si>
  <si>
    <t xml:space="preserve">n09193705 alp</t>
  </si>
  <si>
    <t xml:space="preserve">n09468604 valley, vale</t>
  </si>
  <si>
    <t xml:space="preserve">/home/jorge/Pictures/Test_Images_for_Demo/New_Unknown/17.jpg</t>
  </si>
  <si>
    <t xml:space="preserve">n04486054 triumphal arch</t>
  </si>
  <si>
    <t xml:space="preserve">n03877845 palace</t>
  </si>
  <si>
    <t xml:space="preserve">n04366367 suspension bridge</t>
  </si>
  <si>
    <t xml:space="preserve">/home/jorge/Pictures/Test_Images_for_Demo/New_Unknown/18.jpeg</t>
  </si>
  <si>
    <t xml:space="preserve">n09229709 bubble</t>
  </si>
  <si>
    <t xml:space="preserve">n02066245 grey whale, gray whale, devilfish, Eschrichtius gibbosus, Eschrichtius robustus</t>
  </si>
  <si>
    <t xml:space="preserve">/home/jorge/Pictures/Test_Images_for_Demo/New_Unknown/19.jpeg</t>
  </si>
  <si>
    <t xml:space="preserve">n02793495 barn</t>
  </si>
  <si>
    <t xml:space="preserve">n03457902 greenhouse, nursery, glasshouse</t>
  </si>
  <si>
    <t xml:space="preserve">n02980441 castle</t>
  </si>
  <si>
    <t xml:space="preserve">/home/jorge/Pictures/Test_Images_for_Demo/New_Unknown/2.jpg</t>
  </si>
  <si>
    <t xml:space="preserve">n03344393 fireboat</t>
  </si>
  <si>
    <t xml:space="preserve">/home/jorge/Pictures/Test_Images_for_Demo/New_Unknown/20.jpg</t>
  </si>
  <si>
    <t xml:space="preserve">/home/jorge/Pictures/Test_Images_for_Demo/New_Unknown/21.jpeg</t>
  </si>
  <si>
    <t xml:space="preserve">n02074367 dugong, Dugong dugon</t>
  </si>
  <si>
    <t xml:space="preserve">n02071294 killer whale, killer, orca, grampus, sea wolf, Orcinus orca</t>
  </si>
  <si>
    <t xml:space="preserve">n01484850 great white shark, white shark, man-eater, man-eating shark, Carcharodon carcharias</t>
  </si>
  <si>
    <t xml:space="preserve">/home/jorge/Pictures/Test_Images_for_Demo/New_Unknown/22.jpeg</t>
  </si>
  <si>
    <t xml:space="preserve">n04483307 trimaran</t>
  </si>
  <si>
    <t xml:space="preserve">n03837869 obelisk</t>
  </si>
  <si>
    <t xml:space="preserve">n04612504 yawl</t>
  </si>
  <si>
    <t xml:space="preserve">n04147183 schooner</t>
  </si>
  <si>
    <t xml:space="preserve">/home/jorge/Pictures/Test_Images_for_Demo/New_Unknown/22.jpg</t>
  </si>
  <si>
    <t xml:space="preserve">n04557648 water bottle</t>
  </si>
  <si>
    <t xml:space="preserve">n03983396 pop bottle, soda bottle</t>
  </si>
  <si>
    <t xml:space="preserve">n04517823 vacuum, vacuum cleaner</t>
  </si>
  <si>
    <t xml:space="preserve">n04023962 punching bag, punch bag, punching ball, punchball</t>
  </si>
  <si>
    <t xml:space="preserve">n02814860 beacon, lighthouse, beacon light, pharos</t>
  </si>
  <si>
    <t xml:space="preserve">/home/jorge/Pictures/Test_Images_for_Demo/New_Unknown/23.jpeg</t>
  </si>
  <si>
    <t xml:space="preserve">/home/jorge/Pictures/Test_Images_for_Demo/New_Unknown/24.jpeg</t>
  </si>
  <si>
    <t xml:space="preserve">/home/jorge/Pictures/Test_Images_for_Demo/New_Unknown/25.jpeg</t>
  </si>
  <si>
    <t xml:space="preserve">n03776460 mobile home, manufactured home</t>
  </si>
  <si>
    <t xml:space="preserve">n02859443 boathouse</t>
  </si>
  <si>
    <t xml:space="preserve">/home/jorge/Pictures/Test_Images_for_Demo/New_Unknown/26.jpeg</t>
  </si>
  <si>
    <t xml:space="preserve">/home/jorge/Pictures/Test_Images_for_Demo/New_Unknown/27.jpg</t>
  </si>
  <si>
    <t xml:space="preserve">/home/jorge/Pictures/Test_Images_for_Demo/New_Unknown/28.jpeg</t>
  </si>
  <si>
    <t xml:space="preserve">n04346328 stupa, tope</t>
  </si>
  <si>
    <t xml:space="preserve">n04523525 vault</t>
  </si>
  <si>
    <t xml:space="preserve">/home/jorge/Pictures/Test_Images_for_Demo/New_Unknown/29.jpeg</t>
  </si>
  <si>
    <t xml:space="preserve">n09288635 geyser</t>
  </si>
  <si>
    <t xml:space="preserve">n02690373 airliner</t>
  </si>
  <si>
    <t xml:space="preserve">n02095889 Sealyham terrier, Sealyham</t>
  </si>
  <si>
    <t xml:space="preserve">/home/jorge/Pictures/Test_Images_for_Demo/New_Unknown/3.jpg</t>
  </si>
  <si>
    <t xml:space="preserve">n03733281 maze, labyrinth</t>
  </si>
  <si>
    <t xml:space="preserve">n01917289 brain coral</t>
  </si>
  <si>
    <t xml:space="preserve">n09256479 coral reef</t>
  </si>
  <si>
    <t xml:space="preserve">/home/jorge/Pictures/Test_Images_for_Demo/New_Unknown/30.jpg</t>
  </si>
  <si>
    <t xml:space="preserve">n04270147 spatula</t>
  </si>
  <si>
    <t xml:space="preserve">n03759954 microphone, mike</t>
  </si>
  <si>
    <t xml:space="preserve">/home/jorge/Pictures/Test_Images_for_Demo/New_Unknown/31.jpeg</t>
  </si>
  <si>
    <t xml:space="preserve">n04266014 space shuttle</t>
  </si>
  <si>
    <t xml:space="preserve">n03773504 missile</t>
  </si>
  <si>
    <t xml:space="preserve">n04592741 wing</t>
  </si>
  <si>
    <t xml:space="preserve">n02692877 airship, dirigible</t>
  </si>
  <si>
    <t xml:space="preserve">n04008634 projectile, missile</t>
  </si>
  <si>
    <t xml:space="preserve">/home/jorge/Pictures/Test_Images_for_Demo/New_Unknown/32.jpg</t>
  </si>
  <si>
    <t xml:space="preserve">/home/jorge/Pictures/Test_Images_for_Demo/New_Unknown/33.jpg</t>
  </si>
  <si>
    <t xml:space="preserve">/home/jorge/Pictures/Test_Images_for_Demo/New_Unknown/34.jpg</t>
  </si>
  <si>
    <t xml:space="preserve">n04153751 screw</t>
  </si>
  <si>
    <t xml:space="preserve">/home/jorge/Pictures/Test_Images_for_Demo/New_Unknown/35.jpg</t>
  </si>
  <si>
    <t xml:space="preserve">n03673027 liner, ocean liner</t>
  </si>
  <si>
    <t xml:space="preserve">n03216828 dock, dockage, docking facility</t>
  </si>
  <si>
    <t xml:space="preserve">n02981792 catamaran</t>
  </si>
  <si>
    <t xml:space="preserve">n04273569 speedboat</t>
  </si>
  <si>
    <t xml:space="preserve">/home/jorge/Pictures/Test_Images_for_Demo/New_Unknown/36.jpeg</t>
  </si>
  <si>
    <t xml:space="preserve">/home/jorge/Pictures/Test_Images_for_Demo/New_Unknown/37.jpeg</t>
  </si>
  <si>
    <t xml:space="preserve">n04033901 quill, quill pen</t>
  </si>
  <si>
    <t xml:space="preserve">n07730033 cardoon</t>
  </si>
  <si>
    <t xml:space="preserve">/home/jorge/Pictures/Test_Images_for_Demo/New_Unknown/38.jpg</t>
  </si>
  <si>
    <t xml:space="preserve">n02417914 ibex, Capra ibex</t>
  </si>
  <si>
    <t xml:space="preserve">n02415577 bighorn, bighorn sheep, cimarron, Rocky Mountain bighorn, Rocky Mountain sheep, Ovis canadensis</t>
  </si>
  <si>
    <t xml:space="preserve">n02412080 ram, tup</t>
  </si>
  <si>
    <t xml:space="preserve">n03042490 cliff dwelling</t>
  </si>
  <si>
    <t xml:space="preserve">n03697007 lumbermill, sawmill</t>
  </si>
  <si>
    <t xml:space="preserve">/home/jorge/Pictures/Test_Images_for_Demo/New_Unknown/4.jpg</t>
  </si>
  <si>
    <t xml:space="preserve">/home/jorge/Pictures/Test_Images_for_Demo/New_Unknown/5.jpg</t>
  </si>
  <si>
    <t xml:space="preserve">n07768694 pomegranate</t>
  </si>
  <si>
    <t xml:space="preserve">n03461385 grocery store, grocery, food market, market</t>
  </si>
  <si>
    <t xml:space="preserve">n07747607 orange</t>
  </si>
  <si>
    <t xml:space="preserve">n07753592 banana</t>
  </si>
  <si>
    <t xml:space="preserve">n07753113 fig</t>
  </si>
  <si>
    <t xml:space="preserve">/home/jorge/Pictures/Test_Images_for_Demo/New_Unknown/6.jpg</t>
  </si>
  <si>
    <t xml:space="preserve">n03729826 matchstick</t>
  </si>
  <si>
    <t xml:space="preserve">n04456115 torch</t>
  </si>
  <si>
    <t xml:space="preserve">n03355925 flagpole, flagstaff</t>
  </si>
  <si>
    <t xml:space="preserve">/home/jorge/Pictures/Test_Images_for_Demo/New_Unknown/8.jpg</t>
  </si>
  <si>
    <t xml:space="preserve">n03804744 nail</t>
  </si>
  <si>
    <t xml:space="preserve">n03743016 megalith, megalithic structure</t>
  </si>
  <si>
    <t xml:space="preserve">n03717622 manhole cover</t>
  </si>
  <si>
    <t xml:space="preserve">/home/jorge/Pictures/Test_Images_for_Demo/New_Unknown/9.jpg</t>
  </si>
  <si>
    <t xml:space="preserve">n04435653 tile roof</t>
  </si>
  <si>
    <t xml:space="preserve">n04326547 stone wall</t>
  </si>
  <si>
    <t xml:space="preserve">/home/jorge/Pictures/Test_Images_for_Demo/New_Unknown/Concept-Climax-rear.jpg</t>
  </si>
  <si>
    <t xml:space="preserve">n04285008 sports car, sport car</t>
  </si>
  <si>
    <t xml:space="preserve">n03100240 convertible</t>
  </si>
  <si>
    <t xml:space="preserve">n02974003 car wheel</t>
  </si>
  <si>
    <t xml:space="preserve">n04037443 racer, race car, racing car</t>
  </si>
  <si>
    <t xml:space="preserve">n02814533 beach wagon, station wagon, wagon, estate car, beach waggon, station waggon, waggon</t>
  </si>
  <si>
    <t xml:space="preserve">/home/jorge/Pictures/Test_Images_for_Demo/New_Unknown/eiffel.jpg</t>
  </si>
  <si>
    <t xml:space="preserve">n03976657 pole</t>
  </si>
  <si>
    <t xml:space="preserve">/home/jorge/Pictures/Test_Images_for_Demo/New_Unknown/guatape-pueblo.jpg</t>
  </si>
  <si>
    <t xml:space="preserve">n04417672 thatch, thatched roof</t>
  </si>
  <si>
    <t xml:space="preserve">n09246464 cliff, drop, drop-off</t>
  </si>
  <si>
    <t xml:space="preserve">/home/jorge/Pictures/Test_Images_for_Demo/New_Unknown/jaxa-moon.jpg</t>
  </si>
  <si>
    <t xml:space="preserve">n02799071 baseball</t>
  </si>
  <si>
    <t xml:space="preserve">/home/jorge/Pictures/Test_Images_for_Demo/New_Unknown/louvre.jpg</t>
  </si>
  <si>
    <t xml:space="preserve">/home/jorge/Pictures/Test_Images_for_Demo/New_Unknown/Marina-Bay-Singapore.jpg</t>
  </si>
  <si>
    <t xml:space="preserve">/home/jorge/Pictures/Test_Images_for_Demo/New_Unknown/medellin-cityscape-AP.jpg</t>
  </si>
  <si>
    <t xml:space="preserve">/home/jorge/Pictures/Test_Images_for_Demo/New_Unknown/Medellin-Columbia.jpg</t>
  </si>
  <si>
    <t xml:space="preserve">n04335435 streetcar, tram, tramcar, trolley, trolley car</t>
  </si>
  <si>
    <t xml:space="preserve">n04487081 trolleybus, trolley coach, trackless trolley</t>
  </si>
  <si>
    <t xml:space="preserve">n03770679 minivan</t>
  </si>
  <si>
    <t xml:space="preserve">/home/jorge/Pictures/Test_Images_for_Demo/New_Unknown/Praia_de_Copacabana.jpg</t>
  </si>
  <si>
    <t xml:space="preserve">/home/jorge/Pictures/Test_Images_for_Demo/New_Unknown/rough-seas.jpeg</t>
  </si>
  <si>
    <t xml:space="preserve">/home/jorge/Pictures/Test_Images_for_Demo/New_Unknown/singapor3e.jpg</t>
  </si>
  <si>
    <t xml:space="preserve">/home/jorge/Pictures/Test_Images_for_Demo/New_Unknown/yucatan mexico.jpg</t>
  </si>
  <si>
    <t xml:space="preserve">/home/jorge/Pictures/Test_Images_for_Demo/New_Rifles/1.jpg</t>
  </si>
  <si>
    <t xml:space="preserve">n02804610 bassoon</t>
  </si>
  <si>
    <t xml:space="preserve">n03272010 electric guitar</t>
  </si>
  <si>
    <t xml:space="preserve">n04487394 trombone</t>
  </si>
  <si>
    <t xml:space="preserve">/home/jorge/Pictures/Test_Images_for_Demo/New_Rifles/2.jpg</t>
  </si>
  <si>
    <t xml:space="preserve">/home/jorge/Pictures/Test_Images_for_Demo/New_Rifles/3.jpeg</t>
  </si>
  <si>
    <t xml:space="preserve">/home/jorge/Pictures/Test_Images_for_Demo/New_Rifles/4.jpg</t>
  </si>
  <si>
    <t xml:space="preserve">n02879718 bow</t>
  </si>
  <si>
    <t xml:space="preserve">/home/jorge/Pictures/Test_Images_for_Demo/New_Rifles/5.jpg</t>
  </si>
  <si>
    <t xml:space="preserve">/home/jorge/Pictures/Test_Images_for_Demo/New_Rifles/6.jpg</t>
  </si>
  <si>
    <t xml:space="preserve">/home/jorge/Pictures/Test_Images_for_Demo/New_Rifles/7.jpg</t>
  </si>
  <si>
    <t xml:space="preserve">/home/jorge/Pictures/Test_Images_for_Demo/New_Rifles/8.jpg</t>
  </si>
  <si>
    <t xml:space="preserve">n04208210 shovel</t>
  </si>
  <si>
    <t xml:space="preserve">n03967562 plow, plough</t>
  </si>
  <si>
    <t xml:space="preserve">/home/jorge/Pictures/Test_Images_for_Demo/New_Rifles/9.jpg</t>
  </si>
  <si>
    <t xml:space="preserve">/home/jorge/Pictures/Test_Images_for_Demo/New_Rifles/10.jpg</t>
  </si>
  <si>
    <t xml:space="preserve">/home/jorge/Pictures/Test_Images_for_Demo/New_Rifles/11.jpg</t>
  </si>
  <si>
    <t xml:space="preserve">/home/jorge/Pictures/Test_Images_for_Demo/New_Rifles/12.jpeg</t>
  </si>
  <si>
    <t xml:space="preserve">/home/jorge/Pictures/Test_Images_for_Demo/New_Rifles/13.jpg</t>
  </si>
  <si>
    <t xml:space="preserve">/home/jorge/Pictures/Test_Images_for_Demo/New_Rifles/14.jpg</t>
  </si>
  <si>
    <t xml:space="preserve">/home/jorge/Pictures/Test_Images_for_Demo/New_Rifles/15.jpg</t>
  </si>
  <si>
    <t xml:space="preserve">n04376876 syringe</t>
  </si>
  <si>
    <t xml:space="preserve">/home/jorge/Pictures/Test_Images_for_Demo/New_Rifles/16.jpg</t>
  </si>
  <si>
    <t xml:space="preserve">/home/jorge/Pictures/Test_Images_for_Demo/New_Rifles/17.jpg</t>
  </si>
  <si>
    <t xml:space="preserve">/home/jorge/Pictures/Test_Images_for_Demo/New_Rifles/18.jpg</t>
  </si>
  <si>
    <t xml:space="preserve">/home/jorge/Pictures/Test_Images_for_Demo/New_Rifles/19.jpg</t>
  </si>
  <si>
    <t xml:space="preserve">n03763968 military uniform</t>
  </si>
  <si>
    <t xml:space="preserve">n02916936 bulletproof vest</t>
  </si>
  <si>
    <t xml:space="preserve">/home/jorge/Pictures/Test_Images_for_Demo/New_Rifles/20.jpg</t>
  </si>
  <si>
    <t xml:space="preserve">/home/jorge/Pictures/Test_Images_for_Demo/New_Rifles/21.jpg</t>
  </si>
  <si>
    <t xml:space="preserve">/home/jorge/Pictures/Test_Images_for_Demo/New_Rifles/22.jpg</t>
  </si>
  <si>
    <t xml:space="preserve">n03000684 chain saw, chainsaw</t>
  </si>
  <si>
    <t xml:space="preserve">n03372029 flute, transverse flute</t>
  </si>
  <si>
    <t xml:space="preserve">/home/jorge/Pictures/Test_Images_for_Demo/New_Rifles/23.jpg</t>
  </si>
  <si>
    <t xml:space="preserve">/home/jorge/Pictures/Test_Images_for_Demo/New_Rifles/24.jpeg</t>
  </si>
  <si>
    <t xml:space="preserve">/home/jorge/Pictures/Test_Images_for_Demo/New_Rifles/25.jpg</t>
  </si>
  <si>
    <t xml:space="preserve">/home/jorge/Pictures/Test_Images_for_Demo/New_Rifles/26.jpg</t>
  </si>
  <si>
    <t xml:space="preserve">/home/jorge/Pictures/Test_Images_for_Demo/New_Rifles/27.jpg</t>
  </si>
  <si>
    <t xml:space="preserve">/home/jorge/Pictures/Test_Images_for_Demo/New_Rifles/28.jpg</t>
  </si>
  <si>
    <t xml:space="preserve">n03041632 cleaver, meat cleaver, chopper</t>
  </si>
  <si>
    <t xml:space="preserve">/home/jorge/Pictures/Test_Images_for_Demo/New_Rifles/29.jpg</t>
  </si>
  <si>
    <t xml:space="preserve">n04552348 warplane, military plane</t>
  </si>
  <si>
    <t xml:space="preserve">/home/jorge/Pictures/Test_Images_for_Demo/New_Rifles/30.jpeg</t>
  </si>
  <si>
    <t xml:space="preserve">/home/jorge/Pictures/Test_Images_for_Demo/New_Rifles/31.jpg</t>
  </si>
  <si>
    <t xml:space="preserve">n02672831 accordion, piano accordion, squeeze box</t>
  </si>
  <si>
    <t xml:space="preserve">/home/jorge/Pictures/Test_Images_for_Demo/New_Rifles/32.jpg</t>
  </si>
  <si>
    <t xml:space="preserve">/home/jorge/Pictures/Test_Images_for_Demo/New_Rifles/33.jpg</t>
  </si>
  <si>
    <t xml:space="preserve">/home/jorge/Pictures/Test_Images_for_Demo/New_Rifles/34.jpg</t>
  </si>
  <si>
    <t xml:space="preserve">n03424325 gasmask, respirator, gas helmet</t>
  </si>
  <si>
    <t xml:space="preserve">/home/jorge/Pictures/Test_Images_for_Demo/New_Rifles/35.jpeg</t>
  </si>
  <si>
    <t xml:space="preserve">n04336792 stretcher</t>
  </si>
  <si>
    <t xml:space="preserve">/home/jorge/Pictures/Test_Images_for_Demo/New_Rifles/36.jpg</t>
  </si>
  <si>
    <t xml:space="preserve">/home/jorge/Pictures/Test_Images_for_Demo/New_Rifles/37.jpg</t>
  </si>
  <si>
    <t xml:space="preserve">/home/jorge/Pictures/Test_Images_for_Demo/New_Rifles/38.jpg</t>
  </si>
  <si>
    <t xml:space="preserve">/home/jorge/Pictures/Test_Images_for_Demo/New_Rifles/39.jpg</t>
  </si>
  <si>
    <t xml:space="preserve">/home/jorge/Pictures/Test_Images_for_Demo/New_Rifles/40.jpg</t>
  </si>
  <si>
    <t xml:space="preserve">/home/jorge/Pictures/Test_Images_for_Demo/New_Rifles/41.jpg</t>
  </si>
  <si>
    <t xml:space="preserve">/home/jorge/Pictures/Test_Images_for_Demo/New_Rifles/42.jpg</t>
  </si>
  <si>
    <t xml:space="preserve">/home/jorge/Pictures/Test_Images_for_Demo/New_Rifles/43.jpg</t>
  </si>
  <si>
    <t xml:space="preserve">n04579432 whistle</t>
  </si>
  <si>
    <t xml:space="preserve">/home/jorge/Pictures/Test_Images_for_Demo/New_Rifles/Armed-Fulani-herdsmen.jpg</t>
  </si>
  <si>
    <t xml:space="preserve">/home/jorge/Pictures/Test_Images_for_Demo/New_Rifles/imag14es.jpeg</t>
  </si>
  <si>
    <t xml:space="preserve">n04347754 submarine, pigboat, sub, U-boat</t>
  </si>
  <si>
    <t xml:space="preserve">/home/jorge/Pictures/Test_Images_for_Demo/New_Rifles/image8s.jpeg</t>
  </si>
  <si>
    <t xml:space="preserve">/home/jorge/Pictures/Test_Images_for_Demo/New_Rifles/image9s.jpeg</t>
  </si>
  <si>
    <t xml:space="preserve">/home/jorge/Pictures/Test_Images_for_Demo/New_Rifles/image12s.jpeg</t>
  </si>
  <si>
    <t xml:space="preserve">/home/jorge/Pictures/Test_Images_for_Demo/New_Rifles/Luter-Guns.jpg</t>
  </si>
  <si>
    <t xml:space="preserve">/home/jorge/Pictures/Test_Images_for_Demo/New_Rifles/Tommy gun.jpg</t>
  </si>
  <si>
    <t xml:space="preserve">/home/jorge/Pictures/Test_Images_for_Demo/New_Bullets/1.jpg</t>
  </si>
  <si>
    <t xml:space="preserve">n03388183 fountain pen</t>
  </si>
  <si>
    <t xml:space="preserve">n03908714 pencil sharpener</t>
  </si>
  <si>
    <t xml:space="preserve">/home/jorge/Pictures/Test_Images_for_Demo/New_Bullets/10.jpg</t>
  </si>
  <si>
    <t xml:space="preserve">n03062245 cocktail shaker</t>
  </si>
  <si>
    <t xml:space="preserve">/home/jorge/Pictures/Test_Images_for_Demo/New_Bullets/11.jpg</t>
  </si>
  <si>
    <t xml:space="preserve">n04116512 rubber eraser, rubber, pencil eraser</t>
  </si>
  <si>
    <t xml:space="preserve">n02783161 ballpoint, ballpoint pen, ballpen, Biro</t>
  </si>
  <si>
    <t xml:space="preserve">n03876231 paintbrush</t>
  </si>
  <si>
    <t xml:space="preserve">/home/jorge/Pictures/Test_Images_for_Demo/New_Bullets/12.jpg</t>
  </si>
  <si>
    <t xml:space="preserve">/home/jorge/Pictures/Test_Images_for_Demo/New_Bullets/13.jpeg</t>
  </si>
  <si>
    <t xml:space="preserve">n04131690 saltshaker, salt shaker</t>
  </si>
  <si>
    <t xml:space="preserve">n04579145 whiskey jug</t>
  </si>
  <si>
    <t xml:space="preserve">n02948072 candle, taper, wax light</t>
  </si>
  <si>
    <t xml:space="preserve">/home/jorge/Pictures/Test_Images_for_Demo/New_Bullets/160006.jpg</t>
  </si>
  <si>
    <t xml:space="preserve">n04423845 thimble</t>
  </si>
  <si>
    <t xml:space="preserve">/home/jorge/Pictures/Test_Images_for_Demo/New_Bullets/2.jpg</t>
  </si>
  <si>
    <t xml:space="preserve">n02786058 Band Aid</t>
  </si>
  <si>
    <t xml:space="preserve">n04357314 sunscreen, sunblock, sun blocker</t>
  </si>
  <si>
    <t xml:space="preserve">n02877765 bottlecap</t>
  </si>
  <si>
    <t xml:space="preserve">/home/jorge/Pictures/Test_Images_for_Demo/New_Bullets/2266.jpg</t>
  </si>
  <si>
    <t xml:space="preserve">/home/jorge/Pictures/Test_Images_for_Demo/New_Bullets/3.jpg</t>
  </si>
  <si>
    <t xml:space="preserve">/home/jorge/Pictures/Test_Images_for_Demo/New_Bullets/300px45Colt.jpg</t>
  </si>
  <si>
    <t xml:space="preserve">/home/jorge/Pictures/Test_Images_for_Demo/New_Bullets/357-Magnum-bullet1.jpg</t>
  </si>
  <si>
    <t xml:space="preserve">/home/jorge/Pictures/Test_Images_for_Demo/New_Bullets/4.jpg</t>
  </si>
  <si>
    <t xml:space="preserve">/home/jorge/Pictures/Test_Images_for_Demo/New_Bullets/45-70_hollow_point.jpg</t>
  </si>
  <si>
    <t xml:space="preserve">/home/jorge/Pictures/Test_Images_for_Demo/New_Bullets/456.jpg</t>
  </si>
  <si>
    <t xml:space="preserve">/home/jorge/Pictures/Test_Images_for_Demo/New_Bullets/45ACP.jpg</t>
  </si>
  <si>
    <t xml:space="preserve">/home/jorge/Pictures/Test_Images_for_Demo/New_Bullets/51.jpeg</t>
  </si>
  <si>
    <t xml:space="preserve">n03843555 oil filter</t>
  </si>
  <si>
    <t xml:space="preserve">n03476991 hair spray</t>
  </si>
  <si>
    <t xml:space="preserve">n03690938 lotion</t>
  </si>
  <si>
    <t xml:space="preserve">/home/jorge/Pictures/Test_Images_for_Demo/New_Bullets/545.jpeg</t>
  </si>
  <si>
    <t xml:space="preserve">/home/jorge/Pictures/Test_Images_for_Demo/New_Bullets/568.jpg</t>
  </si>
  <si>
    <t xml:space="preserve">/home/jorge/Pictures/Test_Images_for_Demo/New_Bullets/57.jpeg</t>
  </si>
  <si>
    <t xml:space="preserve">n04548362 wallet, billfold, notecase, pocketbook</t>
  </si>
  <si>
    <t xml:space="preserve">n03908618 pencil box, pencil case</t>
  </si>
  <si>
    <t xml:space="preserve">n03494278 harmonica, mouth organ, harp, mouth harp</t>
  </si>
  <si>
    <t xml:space="preserve">n04026417 purse</t>
  </si>
  <si>
    <t xml:space="preserve">/home/jorge/Pictures/Test_Images_for_Demo/New_Bullets/58.jpg</t>
  </si>
  <si>
    <t xml:space="preserve">n03916031 perfume, essence</t>
  </si>
  <si>
    <t xml:space="preserve">/home/jorge/Pictures/Test_Images_for_Demo/New_Bullets/6.jpg</t>
  </si>
  <si>
    <t xml:space="preserve">n03825788 nipple</t>
  </si>
  <si>
    <t xml:space="preserve">/home/jorge/Pictures/Test_Images_for_Demo/New_Bullets/7.jpg</t>
  </si>
  <si>
    <t xml:space="preserve">/home/jorge/Pictures/Test_Images_for_Demo/New_Bullets/787.jpg</t>
  </si>
  <si>
    <t xml:space="preserve">/home/jorge/Pictures/Test_Images_for_Demo/New_Bullets/8.jpg</t>
  </si>
  <si>
    <t xml:space="preserve">/home/jorge/Pictures/Test_Images_for_Demo/New_Bullets/9.jpg</t>
  </si>
  <si>
    <t xml:space="preserve">/home/jorge/Pictures/Test_Images_for_Demo/New_Bullets/95054i_ts.jpg</t>
  </si>
  <si>
    <t xml:space="preserve">/home/jorge/Pictures/Test_Images_for_Demo/New_Bullets/987.jpg</t>
  </si>
  <si>
    <t xml:space="preserve">n03884397 panpipe, pandean pipe, syrinx</t>
  </si>
  <si>
    <t xml:space="preserve">n03476684 hair slide</t>
  </si>
  <si>
    <t xml:space="preserve">/home/jorge/Pictures/Test_Images_for_Demo/New_Bullets/ak47-bullet.jpg</t>
  </si>
  <si>
    <t xml:space="preserve">/home/jorge/Pictures/Test_Images_for_Demo/New_Bullets/ammo-day-3-small-02.jpg</t>
  </si>
  <si>
    <t xml:space="preserve">/home/jorge/Pictures/Test_Images_for_Demo/New_Bullets/BIB_Action_photo550.jpg</t>
  </si>
  <si>
    <t xml:space="preserve">n02910353 buckle</t>
  </si>
  <si>
    <t xml:space="preserve">n04542943 waffle iron</t>
  </si>
  <si>
    <t xml:space="preserve">n04442312 toaster</t>
  </si>
  <si>
    <t xml:space="preserve">n04476259 tray</t>
  </si>
  <si>
    <t xml:space="preserve">n03633091 ladle</t>
  </si>
  <si>
    <t xml:space="preserve">/home/jorge/Pictures/Test_Images_for_Demo/New_Bullets/Bullet-1080x675.jpg</t>
  </si>
  <si>
    <t xml:space="preserve">/home/jorge/Pictures/Test_Images_for_Demo/New_Bullets/Bullet-300x225.jpg</t>
  </si>
  <si>
    <t xml:space="preserve">/home/jorge/Pictures/Test_Images_for_Demo/New_Bullets/DSC07972.jpg</t>
  </si>
  <si>
    <t xml:space="preserve">n03874599 padlock</t>
  </si>
  <si>
    <t xml:space="preserve">/home/jorge/Pictures/Test_Images_for_Demo/New_Bullets/g2rip-2.jpg</t>
  </si>
  <si>
    <t xml:space="preserve">/home/jorge/Pictures/Test_Images_for_Demo/New_Bullets/Hornady-Hunting.jpg</t>
  </si>
  <si>
    <t xml:space="preserve">n03314780 face powder</t>
  </si>
  <si>
    <t xml:space="preserve">/home/jorge/Pictures/Test_Images_for_Demo/New_Bullets/hornpic3045.jpg</t>
  </si>
  <si>
    <t xml:space="preserve">n03249569 drum, membranophone, tympan</t>
  </si>
  <si>
    <t xml:space="preserve">/home/jorge/Pictures/Test_Images_for_Demo/New_Bullets/image42s.jpeg</t>
  </si>
  <si>
    <t xml:space="preserve">/home/jorge/Pictures/Test_Images_for_Demo/New_Bullets/image48s.jpeg</t>
  </si>
  <si>
    <t xml:space="preserve">n03047690 clog, geta, patten, sabot</t>
  </si>
  <si>
    <t xml:space="preserve">/home/jorge/Pictures/Test_Images_for_Demo/New_Bullets/images001.jpeg</t>
  </si>
  <si>
    <t xml:space="preserve">/home/jorge/Pictures/Test_Images_for_Demo/New_Bullets/MW-FF855_bullet.jpg</t>
  </si>
  <si>
    <t xml:space="preserve">/home/jorge/Pictures/Test_Images_for_Demo/New_Bullets/p_749004971_1.jpg</t>
  </si>
  <si>
    <t xml:space="preserve">/home/jorge/Pictures/Test_Images_for_Demo/New_Bullets/p2A42.jpg</t>
  </si>
  <si>
    <t xml:space="preserve">/home/jorge/Pictures/Test_Images_for_Demo/New_Bullets/PDX1-Pic-3.jpg</t>
  </si>
  <si>
    <t xml:space="preserve">n02992211 cello, violoncello</t>
  </si>
  <si>
    <t xml:space="preserve">n03838899 oboe, hautboy, hautbois</t>
  </si>
  <si>
    <t xml:space="preserve">n04209239 shower curtain</t>
  </si>
  <si>
    <t xml:space="preserve">/home/jorge/Pictures/Test_Images_for_Demo/New_Bullets/ppatch-2.jpg</t>
  </si>
  <si>
    <t xml:space="preserve">/home/jorge/Pictures/Test_Images_for_Demo/New_Bullets/rock2.jpg</t>
  </si>
  <si>
    <t xml:space="preserve">/home/jorge/Pictures/Test_Images_for_Demo/New_Bullets/Shotgun-Cartridges.jpg</t>
  </si>
  <si>
    <t xml:space="preserve">n03937543 pill bottle</t>
  </si>
  <si>
    <t xml:space="preserve">/home/jorge/Pictures/Test_Images_for_Demo/New_Bullets/Sluged3872.jpg</t>
  </si>
  <si>
    <t xml:space="preserve">n03680355 Loafer</t>
  </si>
  <si>
    <t xml:space="preserve">/home/jorge/Pictures/Test_Images_for_Demo/New_Bullets/snidercadetbullet.jpg</t>
  </si>
  <si>
    <t xml:space="preserve">n07615774 ice lolly, lolly, lollipop, popsicle</t>
  </si>
  <si>
    <t xml:space="preserve">/home/jorge/Pictures/Test_Images_for_Demo/New_Bullets/tc-shockwave-bullets2.jpg</t>
  </si>
  <si>
    <t xml:space="preserve">/home/jorge/Pictures/Test_Images_for_Demo/New_Bullets/th.jpeg</t>
  </si>
  <si>
    <t xml:space="preserve">/home/jorge/Pictures/contraband_photos/Bullets/New_Bullets/Random_Test_Images/IMG_2212.JPG</t>
  </si>
  <si>
    <t xml:space="preserve">n03670208 limousine, limo</t>
  </si>
  <si>
    <t xml:space="preserve">/home/jorge/Pictures/contraband_photos/Bullets/New_Bullets/Random_Test_Images/IMG_2314.JPG</t>
  </si>
  <si>
    <t xml:space="preserve">n03124170 cowboy hat, ten-gallon hat</t>
  </si>
  <si>
    <t xml:space="preserve">n04209133 shower cap</t>
  </si>
  <si>
    <t xml:space="preserve">n04584207 wig</t>
  </si>
  <si>
    <t xml:space="preserve">n03814639 neck brace</t>
  </si>
  <si>
    <t xml:space="preserve">n02977058 cash machine, cash dispenser, automated teller machine, automatic teller machine, automated teller, automatic teller, ATM</t>
  </si>
  <si>
    <t xml:space="preserve">/home/jorge/Pictures/contraband_photos/Bullets/New_Bullets/Random_Test_Images/IMG_E1045.JPG</t>
  </si>
  <si>
    <t xml:space="preserve">n04522168 vase</t>
  </si>
  <si>
    <t xml:space="preserve">n03991062 pot, flowerpot</t>
  </si>
  <si>
    <t xml:space="preserve">n12985857 coral fungus</t>
  </si>
  <si>
    <t xml:space="preserve">n13052670 hen-of-the-woods, hen of the woods, Polyporus frondosus, Grifola frondosa</t>
  </si>
  <si>
    <t xml:space="preserve">/home/jorge/Pictures/contraband_photos/Bullets/New_Bullets/Random_Test_Images/IMG_E1076.JPG</t>
  </si>
  <si>
    <t xml:space="preserve">/home/jorge/Pictures/contraband_photos/Bullets/New_Bullets/Random_Test_Images/KOHF8986.JPG</t>
  </si>
  <si>
    <t xml:space="preserve">/home/jorge/Pictures/contraband_photos/Bullets/New_Bullets/Random_Test_Images/IMG_2296.JPG</t>
  </si>
  <si>
    <t xml:space="preserve">n02966193 carousel, carrousel, merry-go-round, roundabout, whirligig</t>
  </si>
  <si>
    <t xml:space="preserve">n03417042 garbage truck, dustcart</t>
  </si>
  <si>
    <t xml:space="preserve">/home/jorge/Pictures/contraband_photos/Bullets/New_Bullets/Random_Test_Images/BCNF7850.JPG</t>
  </si>
  <si>
    <t xml:space="preserve">n04325704 stole</t>
  </si>
  <si>
    <t xml:space="preserve">n04532106 vestment</t>
  </si>
  <si>
    <t xml:space="preserve">n03887697 paper towel</t>
  </si>
  <si>
    <t xml:space="preserve">n03141823 crutch</t>
  </si>
  <si>
    <t xml:space="preserve">/home/jorge/Pictures/contraband_photos/Bullets/New_Bullets/Random_Test_Images/IMG_0120.JPG</t>
  </si>
  <si>
    <t xml:space="preserve">n04040759 radiator</t>
  </si>
  <si>
    <t xml:space="preserve">n02110958 pug, pug-dog</t>
  </si>
  <si>
    <t xml:space="preserve">n02123045 tabby, tabby cat</t>
  </si>
  <si>
    <t xml:space="preserve">n03000134 chainlink fence</t>
  </si>
  <si>
    <t xml:space="preserve">n02108422 bull mastiff</t>
  </si>
  <si>
    <t xml:space="preserve">/home/jorge/Pictures/contraband_photos/Bullets/New_Bullets/Random_Test_Images/IMG_0102.JPG</t>
  </si>
  <si>
    <t xml:space="preserve">n03124043 cowboy boot</t>
  </si>
  <si>
    <t xml:space="preserve">n04235860 sleeping bag</t>
  </si>
  <si>
    <t xml:space="preserve">/home/jorge/Pictures/contraband_photos/Bullets/New_Bullets/Random_Test_Images/katie604.jpg</t>
  </si>
  <si>
    <t xml:space="preserve">n04033995 quilt, comforter, comfort, puff</t>
  </si>
  <si>
    <t xml:space="preserve">n03958227 plastic bag</t>
  </si>
  <si>
    <t xml:space="preserve">n03938244 pillow</t>
  </si>
  <si>
    <t xml:space="preserve">n02808304 bath towel</t>
  </si>
  <si>
    <t xml:space="preserve">/home/jorge/Pictures/contraband_photos/Bullets/New_Bullets/Random_Test_Images/TNQI5393.jpg</t>
  </si>
  <si>
    <t xml:space="preserve">n03891332 parking meter</t>
  </si>
  <si>
    <t xml:space="preserve">n03796401 moving van</t>
  </si>
  <si>
    <t xml:space="preserve">/home/jorge/Pictures/contraband_photos/Bullets/New_Bullets/Random_Test_Images/CZLR1027.jpg</t>
  </si>
  <si>
    <t xml:space="preserve">n02930766 cab, hack, taxi, taxicab</t>
  </si>
  <si>
    <t xml:space="preserve">/home/jorge/Pictures/contraband_photos/Bullets/New_Bullets/Random_Test_Images/Pocket_knife2.jpg</t>
  </si>
  <si>
    <t xml:space="preserve">/home/jorge/Pictures/contraband_photos/Bullets/New_Bullets/Random_Test_Images/harmony2.jpg</t>
  </si>
  <si>
    <t xml:space="preserve">n02124075 Egyptian cat</t>
  </si>
  <si>
    <t xml:space="preserve">n02123159 tiger cat</t>
  </si>
  <si>
    <t xml:space="preserve">n02127052 lynx, catamount</t>
  </si>
  <si>
    <t xml:space="preserve">/home/jorge/Pictures/contraband_photos/Bullets/New_Bullets/Random_Test_Images/512_Sink.jpg</t>
  </si>
  <si>
    <t xml:space="preserve">n04553703 washbasin, handbasin, washbowl, lavabo, wash-hand basin</t>
  </si>
  <si>
    <t xml:space="preserve">n04254120 soap dispenser</t>
  </si>
  <si>
    <t xml:space="preserve">n02808440 bathtub, bathing tub, bath, tub</t>
  </si>
  <si>
    <t xml:space="preserve">n04493381 tub, vat</t>
  </si>
  <si>
    <t xml:space="preserve">/home/jorge/Pictures/contraband_photos/Bullets/New_Bullets/Random_Test_Images/512_ElectricGuitar.jpg</t>
  </si>
  <si>
    <t xml:space="preserve">n02676566 acoustic guitar</t>
  </si>
  <si>
    <t xml:space="preserve">n02396427 wild boar, boar, Sus scrofa</t>
  </si>
  <si>
    <t xml:space="preserve">/home/jorge/Pictures/contraband_photos/Bullets/New_Bullets/Random_Test_Images/DRS_SSE_Group_Photo.jpg</t>
  </si>
  <si>
    <t xml:space="preserve">n04371774 swing</t>
  </si>
  <si>
    <t xml:space="preserve">n03733131 maypole</t>
  </si>
  <si>
    <t xml:space="preserve">n04005630 prison, prison house</t>
  </si>
  <si>
    <t xml:space="preserve">/home/jorge/Pictures/contraband_photos/Bullets/New_Bullets/Random_Test_Images/512_Monitor.jpg</t>
  </si>
  <si>
    <t xml:space="preserve">n04152593 screen, CRT screen</t>
  </si>
  <si>
    <t xml:space="preserve">n03782006 monitor</t>
  </si>
  <si>
    <t xml:space="preserve">n03180011 desktop computer</t>
  </si>
  <si>
    <t xml:space="preserve">n04404412 television, television system</t>
  </si>
  <si>
    <t xml:space="preserve">n03793489 mouse, computer mouse</t>
  </si>
  <si>
    <t xml:space="preserve">/home/jorge/Pictures/contraband_photos/Bullets/New_Bullets/Random_Test_Images/dog.jpg</t>
  </si>
  <si>
    <t xml:space="preserve">n02110063 malamute, malemute, Alaskan malamute</t>
  </si>
  <si>
    <t xml:space="preserve">n02110185 Siberian husky</t>
  </si>
  <si>
    <t xml:space="preserve">n02109961 Eskimo dog, husky</t>
  </si>
  <si>
    <t xml:space="preserve">n03218198 dogsled, dog sled, dog sleigh</t>
  </si>
  <si>
    <t xml:space="preserve">n02097047 miniature schnauzer</t>
  </si>
  <si>
    <t xml:space="preserve">/home/jorge/Pictures/contraband_photos/Bullets/New_Bullets/Random_Test_Images/HUVO5881.jpg</t>
  </si>
  <si>
    <t xml:space="preserve">n03459775 grille, radiator grille</t>
  </si>
  <si>
    <t xml:space="preserve">/home/jorge/Pictures/contraband_photos/Bullets/New_Bullets/Random_Test_Images/130684941_d1abfa3be6_m.jpg</t>
  </si>
  <si>
    <t xml:space="preserve">n04428191 thresher, thrasher, threshing machine</t>
  </si>
  <si>
    <t xml:space="preserve">n03496892 harvester, reaper</t>
  </si>
  <si>
    <t xml:space="preserve">n03126707 crane</t>
  </si>
  <si>
    <t xml:space="preserve">n04461696 tow truck, tow car, wrecker</t>
  </si>
  <si>
    <t xml:space="preserve">n03240683 drilling platform, offshore rig</t>
  </si>
  <si>
    <t xml:space="preserve">/home/jorge/Pictures/contraband_photos/Bullets/New_Bullets/Random_Test_Images/1392579828_ab5a139052.jpg</t>
  </si>
  <si>
    <t xml:space="preserve">n03891251 park bench</t>
  </si>
  <si>
    <t xml:space="preserve">n04039381 racket, racquet</t>
  </si>
  <si>
    <t xml:space="preserve">/home/jorge/Pictures/contraband_photos/Bullets/New_Bullets/Random_Test_Images/horses.jpg</t>
  </si>
  <si>
    <t xml:space="preserve">n02397096 warthog</t>
  </si>
  <si>
    <t xml:space="preserve">n02408429 water buffalo, water ox, Asiatic buffalo, Bubalus bubalis</t>
  </si>
  <si>
    <t xml:space="preserve">n02090721 Irish wolfhound</t>
  </si>
  <si>
    <t xml:space="preserve">/home/jorge/Pictures/contraband_photos/Bullets/New_Bullets/Random_Test_Images/kittens.jpg</t>
  </si>
  <si>
    <t xml:space="preserve">n02971356 carton</t>
  </si>
  <si>
    <t xml:space="preserve">/home/jorge/Pictures/contraband_photos/Bullets/New_Bullets/Random_Test_Images/eagle.jpg</t>
  </si>
  <si>
    <t xml:space="preserve">n01614925 bald eagle, American eagle, Haliaeetus leucocephalus</t>
  </si>
  <si>
    <t xml:space="preserve">n01608432 kite</t>
  </si>
  <si>
    <t xml:space="preserve">n01616318 vulture</t>
  </si>
  <si>
    <t xml:space="preserve">n02025239 ruddy turnstone, Arenaria interpres</t>
  </si>
  <si>
    <t xml:space="preserve">n01847000 drake</t>
  </si>
  <si>
    <t xml:space="preserve">/home/jorge/Pictures/contraband_photos/Bullets/New_Bullets/Random_Test_Images/cartoon.jpg</t>
  </si>
  <si>
    <t xml:space="preserve">n02870880 bookcase</t>
  </si>
  <si>
    <t xml:space="preserve">n02871525 bookshop, bookstore, bookstall</t>
  </si>
  <si>
    <t xml:space="preserve">n03661043 library</t>
  </si>
  <si>
    <t xml:space="preserve">n06596364 comic book</t>
  </si>
  <si>
    <t xml:space="preserve">n02840245 binder, ring-binder</t>
  </si>
  <si>
    <t xml:space="preserve">/home/jorge/Pictures/contraband_photos/Bullets/New_Bullets/Random_Test_Images/gun.jpg</t>
  </si>
  <si>
    <t xml:space="preserve">n04251144 snorkel</t>
  </si>
  <si>
    <t xml:space="preserve">n01494475 hammerhead, hammerhead shark</t>
  </si>
  <si>
    <t xml:space="preserve">n02526121 eel</t>
  </si>
  <si>
    <t xml:space="preserve">/home/jorge/Pictures/contraband_photos/Bullets/New_Bullets/Random_Test_Images/512_LaserPrinter.jpg</t>
  </si>
  <si>
    <t xml:space="preserve">n03924679 photocopier</t>
  </si>
  <si>
    <t xml:space="preserve">n04004767 printer</t>
  </si>
  <si>
    <t xml:space="preserve">n04554684 washer, automatic washer, washing machine</t>
  </si>
  <si>
    <t xml:space="preserve">n04141975 scale, weighing machine</t>
  </si>
  <si>
    <t xml:space="preserve">/home/jorge/Pictures/contraband_photos/Bullets/New_Bullets/Random_Test_Images/512_Slippers.jpg</t>
  </si>
  <si>
    <t xml:space="preserve">n04133789 sandal</t>
  </si>
  <si>
    <t xml:space="preserve">n03840681 ocarina, sweet potato</t>
  </si>
  <si>
    <t xml:space="preserve">/home/jorge/Pictures/contraband_photos/Bullets/New_Bullets/Random_Test_Images/512_InkjetPrinter.jpg</t>
  </si>
  <si>
    <t xml:space="preserve">n03777754 modem</t>
  </si>
  <si>
    <t xml:space="preserve">n02988304 CD player</t>
  </si>
  <si>
    <t xml:space="preserve">/home/jorge/Pictures/contraband_photos/Bullets/New_Bullets/Random_Test_Images/Beretta_M9.jpg</t>
  </si>
  <si>
    <t xml:space="preserve">/home/jorge/Pictures/contraband_photos/Bullets/New_Bullets/Random_Test_Images/Cats on window.jpg</t>
  </si>
  <si>
    <t xml:space="preserve">n02105412 kelpie</t>
  </si>
  <si>
    <t xml:space="preserve">n01877812 wallaby, brush kangaroo</t>
  </si>
  <si>
    <t xml:space="preserve">n04239074 sliding door</t>
  </si>
  <si>
    <t xml:space="preserve">/home/jorge/Pictures/contraband_photos/Bullets/New_Bullets/Random_Test_Images/astronaut.jpg</t>
  </si>
  <si>
    <t xml:space="preserve">n03379051 football helmet</t>
  </si>
  <si>
    <t xml:space="preserve">n03127747 crash helmet</t>
  </si>
  <si>
    <t xml:space="preserve">/home/jorge/Pictures/contraband_photos/Bullets/New_Bullets/Random_Test_Images/24781114_bc83aa811e_n.jpg</t>
  </si>
  <si>
    <t xml:space="preserve">n02092339 Weimaraner</t>
  </si>
  <si>
    <t xml:space="preserve">n02102480 Sussex spaniel</t>
  </si>
  <si>
    <t xml:space="preserve">n02102318 cocker spaniel, English cocker spaniel, cocker</t>
  </si>
  <si>
    <t xml:space="preserve">n02099849 Chesapeake Bay retriever</t>
  </si>
  <si>
    <t xml:space="preserve">n02088466 bloodhound, sleuthhound</t>
  </si>
  <si>
    <t xml:space="preserve">/home/jorge/Pictures/contraband_photos/Bullets/New_Bullets/Random_Test_Images/512_Amplifier.jpg</t>
  </si>
  <si>
    <t xml:space="preserve">n04041544 radio, wireless</t>
  </si>
  <si>
    <t xml:space="preserve">n04392985 tape player</t>
  </si>
  <si>
    <t xml:space="preserve">n02979186 cassette player</t>
  </si>
  <si>
    <t xml:space="preserve">/home/jorge/Pictures/contraband_photos/Bullets/New_Bullets/Random_Test_Images/1540738662_7b4152e344_m.jpg</t>
  </si>
  <si>
    <t xml:space="preserve">n03627232 knot</t>
  </si>
  <si>
    <t xml:space="preserve">n07714571 head cabbage</t>
  </si>
  <si>
    <t xml:space="preserve">/home/jorge/Pictures/contraband_photos/Bullets/New_Bullets/Random_Test_Images/147804446_ef9244c8ce_m.jpg</t>
  </si>
  <si>
    <t xml:space="preserve">n03017168 chime, bell, gong</t>
  </si>
  <si>
    <t xml:space="preserve">n04501370 turnstile</t>
  </si>
  <si>
    <t xml:space="preserve">n02788148 bannister, banister, balustrade, balusters, handrail</t>
  </si>
  <si>
    <t xml:space="preserve">/home/jorge/Pictures/contraband_photos/Bullets/New_Bullets/Random_Test_Images/Beretta_M9us.jpg</t>
  </si>
  <si>
    <t xml:space="preserve">/home/jorge/Pictures/contraband_photos/Bullets/New_Bullets/Random_Test_Images/cat.jpg</t>
  </si>
  <si>
    <t xml:space="preserve">/home/jorge/Pictures/contraband_photos/Bullets/New_Bullets/Random_Test_Images/269037241_07fceff56a_m.jpg</t>
  </si>
  <si>
    <t xml:space="preserve">n03532672 hook, claw</t>
  </si>
  <si>
    <t xml:space="preserve">n02865351 bolo tie, bolo, bola tie, bola</t>
  </si>
  <si>
    <t xml:space="preserve">n03929660 pick, plectrum, plectron</t>
  </si>
  <si>
    <t xml:space="preserve">/home/jorge/Pictures/contraband_photos/Bullets/New_Bullets/Random_Test_Images/Crowd.jpg</t>
  </si>
  <si>
    <t xml:space="preserve">n04296562 stage</t>
  </si>
  <si>
    <t xml:space="preserve">n03787032 mortarboard</t>
  </si>
  <si>
    <t xml:space="preserve">n04509417 unicycle, monocycle</t>
  </si>
  <si>
    <t xml:space="preserve">n02669723 academic gown, academic robe, judge's robe</t>
  </si>
  <si>
    <t xml:space="preserve">n02807133 bathing cap, swimming cap</t>
  </si>
  <si>
    <t xml:space="preserve">/home/jorge/Pictures/contraband_photos/Bullets/New_Bullets/Random_Test_Images/26254755_1bfc494ef1_n.jpg</t>
  </si>
  <si>
    <t xml:space="preserve">n11879895 rapeseed</t>
  </si>
  <si>
    <t xml:space="preserve">n11939491 daisy</t>
  </si>
  <si>
    <t xml:space="preserve">n12144580 corn</t>
  </si>
  <si>
    <t xml:space="preserve">/home/jorge/Pictures/contraband_photos/Bullets/New_Bullets/Random_Test_Images/512_Cellphone.jpg</t>
  </si>
  <si>
    <t xml:space="preserve">n03485407 hand-held computer, hand-held microcomputer</t>
  </si>
  <si>
    <t xml:space="preserve">n03584254 iPod</t>
  </si>
  <si>
    <t xml:space="preserve">n03902125 pay-phone, pay-station</t>
  </si>
  <si>
    <t xml:space="preserve">/home/jorge/Pictures/contraband_photos/Bullets/New_Bullets/Random_Test_Images/512_Phone.jpg</t>
  </si>
  <si>
    <t xml:space="preserve">n03075370 combination lock</t>
  </si>
  <si>
    <t xml:space="preserve">/home/jorge/Pictures/contraband_photos/Bullets/New_Bullets/Random_Test_Images/22679076_bdb4c24401_m.jpg</t>
  </si>
  <si>
    <t xml:space="preserve">n04355338 sundial</t>
  </si>
  <si>
    <t xml:space="preserve">n03786901 mortar</t>
  </si>
  <si>
    <t xml:space="preserve">/home/jorge/Pictures/contraband_photos/Bullets/New_Bullets/Random_Test_Images/512_Ball.jpg</t>
  </si>
  <si>
    <t xml:space="preserve">n04254680 soccer ball</t>
  </si>
  <si>
    <t xml:space="preserve">n03935335 piggy bank, penny bank</t>
  </si>
  <si>
    <t xml:space="preserve">n04540053 volleyball</t>
  </si>
  <si>
    <t xml:space="preserve">n02892767 brassiere, bra, bandeau</t>
  </si>
  <si>
    <t xml:space="preserve">/home/jorge/Pictures/contraband_photos/Bullets/New_Bullets/Random_Test_Images/giraffe.jpg</t>
  </si>
  <si>
    <t xml:space="preserve">n02117135 hyena, hyaena</t>
  </si>
  <si>
    <t xml:space="preserve">n02130308 cheetah, chetah, Acinonyx jubatus</t>
  </si>
  <si>
    <t xml:space="preserve">n02091134 whippet</t>
  </si>
  <si>
    <t xml:space="preserve">n02129604 tiger, Panthera tigris</t>
  </si>
  <si>
    <t xml:space="preserve">/home/jorge/Pictures/contraband_photos/Bullets/New_Bullets/Random_Test_Images/kite.jpg</t>
  </si>
  <si>
    <t xml:space="preserve">n03888257 parachute, chute</t>
  </si>
  <si>
    <t xml:space="preserve">/home/jorge/Pictures/contraband_photos/Bullets/New_Bullets/Random_Test_Images/bread.jpg</t>
  </si>
  <si>
    <t xml:space="preserve">n07860988 dough</t>
  </si>
  <si>
    <t xml:space="preserve">n07684084 French loaf</t>
  </si>
  <si>
    <t xml:space="preserve">n01883070 wombat</t>
  </si>
  <si>
    <t xml:space="preserve">/home/jorge/Pictures/contraband_photos/Bullets/New_Bullets/Random_Test_Images/Dunbar_Trail_View.jpg</t>
  </si>
  <si>
    <t xml:space="preserve">/home/jorge/Pictures/Test_Images_for_Demo/New_Knives/002.jpg</t>
  </si>
  <si>
    <t xml:space="preserve">/home/jorge/Pictures/Test_Images_for_Demo/New_Knives/1.jpg</t>
  </si>
  <si>
    <t xml:space="preserve">/home/jorge/Pictures/Test_Images_for_Demo/New_Knives/10.jpg</t>
  </si>
  <si>
    <t xml:space="preserve">/home/jorge/Pictures/Test_Images_for_Demo/New_Knives/11.jpg</t>
  </si>
  <si>
    <t xml:space="preserve">/home/jorge/Pictures/Test_Images_for_Demo/New_Knives/12.jpg</t>
  </si>
  <si>
    <t xml:space="preserve">n03873416 paddle, boat paddle</t>
  </si>
  <si>
    <t xml:space="preserve">/home/jorge/Pictures/Test_Images_for_Demo/New_Knives/13.jpeg</t>
  </si>
  <si>
    <t xml:space="preserve">/home/jorge/Pictures/Test_Images_for_Demo/New_Knives/14.jpg</t>
  </si>
  <si>
    <t xml:space="preserve">/home/jorge/Pictures/Test_Images_for_Demo/New_Knives/15.jpeg</t>
  </si>
  <si>
    <t xml:space="preserve">/home/jorge/Pictures/Test_Images_for_Demo/New_Knives/16.jpg</t>
  </si>
  <si>
    <t xml:space="preserve">n04118776 rule, ruler</t>
  </si>
  <si>
    <t xml:space="preserve">/home/jorge/Pictures/Test_Images_for_Demo/New_Knives/17.jpg</t>
  </si>
  <si>
    <t xml:space="preserve">/home/jorge/Pictures/Test_Images_for_Demo/New_Knives/18.jpg</t>
  </si>
  <si>
    <t xml:space="preserve">n04238763 slide rule, slipstick</t>
  </si>
  <si>
    <t xml:space="preserve">/home/jorge/Pictures/Test_Images_for_Demo/New_Knives/19.jpg</t>
  </si>
  <si>
    <t xml:space="preserve">/home/jorge/Pictures/Test_Images_for_Demo/New_Knives/2.jpg</t>
  </si>
  <si>
    <t xml:space="preserve">/home/jorge/Pictures/Test_Images_for_Demo/New_Knives/20.jpg</t>
  </si>
  <si>
    <t xml:space="preserve">/home/jorge/Pictures/Test_Images_for_Demo/New_Knives/21.jpg</t>
  </si>
  <si>
    <t xml:space="preserve">/home/jorge/Pictures/Test_Images_for_Demo/New_Knives/3.jpg</t>
  </si>
  <si>
    <t xml:space="preserve">/home/jorge/Pictures/Test_Images_for_Demo/New_Knives/38.jpeg</t>
  </si>
  <si>
    <t xml:space="preserve">/home/jorge/Pictures/Test_Images_for_Demo/New_Knives/4.jpg</t>
  </si>
  <si>
    <t xml:space="preserve">/home/jorge/Pictures/Test_Images_for_Demo/New_Knives/41.jpeg</t>
  </si>
  <si>
    <t xml:space="preserve">/home/jorge/Pictures/Test_Images_for_Demo/New_Knives/43.jpeg</t>
  </si>
  <si>
    <t xml:space="preserve">/home/jorge/Pictures/Test_Images_for_Demo/New_Knives/44.jpeg</t>
  </si>
  <si>
    <t xml:space="preserve">/home/jorge/Pictures/Test_Images_for_Demo/New_Knives/45.jpg</t>
  </si>
  <si>
    <t xml:space="preserve">/home/jorge/Pictures/Test_Images_for_Demo/New_Knives/454.jpg</t>
  </si>
  <si>
    <t xml:space="preserve">/home/jorge/Pictures/Test_Images_for_Demo/New_Knives/46.jpg</t>
  </si>
  <si>
    <t xml:space="preserve">/home/jorge/Pictures/Test_Images_for_Demo/New_Knives/47.jpeg</t>
  </si>
  <si>
    <t xml:space="preserve">/home/jorge/Pictures/Test_Images_for_Demo/New_Knives/5.jpg</t>
  </si>
  <si>
    <t xml:space="preserve">/home/jorge/Pictures/Test_Images_for_Demo/New_Knives/50.jpeg</t>
  </si>
  <si>
    <t xml:space="preserve">/home/jorge/Pictures/Test_Images_for_Demo/New_Knives/5310.jpg</t>
  </si>
  <si>
    <t xml:space="preserve">/home/jorge/Pictures/Test_Images_for_Demo/New_Knives/6.jpg</t>
  </si>
  <si>
    <t xml:space="preserve">/home/jorge/Pictures/Test_Images_for_Demo/New_Knives/7.jpg</t>
  </si>
  <si>
    <t xml:space="preserve">/home/jorge/Pictures/Test_Images_for_Demo/New_Knives/8.jpg</t>
  </si>
  <si>
    <t xml:space="preserve">/home/jorge/Pictures/Test_Images_for_Demo/New_Knives/9.jpg</t>
  </si>
  <si>
    <t xml:space="preserve">n03018349 china cabinet, china closet</t>
  </si>
  <si>
    <t xml:space="preserve">n02281787 lycaenid, lycaenid butterfly</t>
  </si>
  <si>
    <t xml:space="preserve">/home/jorge/Pictures/Test_Images_for_Demo/New_Knives/butcher_knife.jpg</t>
  </si>
  <si>
    <t xml:space="preserve">/home/jorge/Pictures/Test_Images_for_Demo/New_Knives/DSC_0151_large.jpg</t>
  </si>
  <si>
    <t xml:space="preserve">n04277352 spindle</t>
  </si>
  <si>
    <t xml:space="preserve">/home/jorge/Pictures/Test_Images_for_Demo/New_Knives/im20ages.jpeg</t>
  </si>
  <si>
    <t xml:space="preserve">/home/jorge/Pictures/Test_Images_for_Demo/New_Knives/ima37ges.jpeg</t>
  </si>
  <si>
    <t xml:space="preserve">/home/jorge/Pictures/Test_Images_for_Demo/New_Knives/imag18es.jpeg</t>
  </si>
  <si>
    <t xml:space="preserve">n03467068 guillotine</t>
  </si>
  <si>
    <t xml:space="preserve">/home/jorge/Pictures/Test_Images_for_Demo/New_Knives/imag32es.jpeg</t>
  </si>
  <si>
    <t xml:space="preserve">/home/jorge/Pictures/Test_Images_for_Demo/New_Knives/image21s.jpeg</t>
  </si>
  <si>
    <t xml:space="preserve">/home/jorge/Pictures/Test_Images_for_Demo/New_Knives/IMG_7388.jpg</t>
  </si>
  <si>
    <t xml:space="preserve">/home/jorge/Pictures/Test_Images_for_Demo/New_Knives/ImgW.ashx.jpeg</t>
  </si>
  <si>
    <t xml:space="preserve">/home/jorge/Pictures/Test_Images_for_Demo/New_Knives/maxresd36ult.jpg</t>
  </si>
  <si>
    <t xml:space="preserve">/home/jorge/Pictures/Test_Images_for_Demo/New_Knives/maxresdefault.jpg</t>
  </si>
  <si>
    <t xml:space="preserve">/home/jorge/Pictures/Test_Images_for_Demo/New_Knives/remington.jpg</t>
  </si>
  <si>
    <t xml:space="preserve">/home/jorge/Pictures/Test_Images_for_Demo/New_Knives/s-l63940.jpg</t>
  </si>
  <si>
    <t xml:space="preserve">/home/jorge/Pictures/Test_Images_for_Demo/New_Knives/Sheepdog-Bowie-BT.jpg</t>
  </si>
  <si>
    <t xml:space="preserve">/home/jorge/Pictures/Test_Images_for_Demo/New_Knives/Spanish001.jpg</t>
  </si>
  <si>
    <t xml:space="preserve">/home/jorge/Pictures/Test_Images_for_Demo/New_Knives/ST_103_7-500x500.jpg</t>
  </si>
  <si>
    <t xml:space="preserve">/home/jorge/Pictures/Test_Images_for_Demo/New_Knives/static1.squarespace.com.jpeg</t>
  </si>
  <si>
    <t xml:space="preserve">/home/jorge/Pictures/Test_Images_for_Demo/New_Knives/W5520-12-2.jpg</t>
  </si>
  <si>
    <t xml:space="preserve">/home/jorge/Pictures/Test_Images_for_Demo/Random_Test_Images/1.jpg</t>
  </si>
  <si>
    <t xml:space="preserve">n03899768 patio, terrace</t>
  </si>
  <si>
    <t xml:space="preserve">/home/jorge/Pictures/Test_Images_for_Demo/Random_Test_Images/10.jpg</t>
  </si>
  <si>
    <t xml:space="preserve">n02134084 ice bear, polar bear, Ursus Maritimus, Thalarctos maritimus</t>
  </si>
  <si>
    <t xml:space="preserve">n02120079 Arctic fox, white fox, Alopex lagopus</t>
  </si>
  <si>
    <t xml:space="preserve">n02361337 marmot</t>
  </si>
  <si>
    <t xml:space="preserve">n02356798 fox squirrel, eastern fox squirrel, Sciurus niger</t>
  </si>
  <si>
    <t xml:space="preserve">n02441942 weasel</t>
  </si>
  <si>
    <t xml:space="preserve">/home/jorge/Pictures/Test_Images_for_Demo/Random_Test_Images/11.jpg</t>
  </si>
  <si>
    <t xml:space="preserve">n02363005 beaver</t>
  </si>
  <si>
    <t xml:space="preserve">n02444819 otter</t>
  </si>
  <si>
    <t xml:space="preserve">n02137549 mongoose</t>
  </si>
  <si>
    <t xml:space="preserve">/home/jorge/Pictures/Test_Images_for_Demo/Random_Test_Images/13.jpg</t>
  </si>
  <si>
    <t xml:space="preserve">n02104029 kuvasz</t>
  </si>
  <si>
    <t xml:space="preserve">n02111500 Great Pyrenees</t>
  </si>
  <si>
    <t xml:space="preserve">n02111889 Samoyed, Samoyede</t>
  </si>
  <si>
    <t xml:space="preserve">/home/jorge/Pictures/Test_Images_for_Demo/Random_Test_Images/16.jpg</t>
  </si>
  <si>
    <t xml:space="preserve">n04310018 steam locomotive</t>
  </si>
  <si>
    <t xml:space="preserve">/home/jorge/Pictures/Test_Images_for_Demo/Random_Test_Images/17.jpg</t>
  </si>
  <si>
    <t xml:space="preserve">n01677366 common iguana, iguana, Iguana iguana</t>
  </si>
  <si>
    <t xml:space="preserve">n01688243 frilled lizard, Chlamydosaurus kingi</t>
  </si>
  <si>
    <t xml:space="preserve">n01704323 triceratops</t>
  </si>
  <si>
    <t xml:space="preserve">n02437312 Arabian camel, dromedary, Camelus dromedarius</t>
  </si>
  <si>
    <t xml:space="preserve">n02129165 lion, king of beasts, Panthera leo</t>
  </si>
  <si>
    <t xml:space="preserve">/home/jorge/Pictures/Test_Images_for_Demo/Random_Test_Images/18.jpeg</t>
  </si>
  <si>
    <t xml:space="preserve">/home/jorge/Pictures/Test_Images_for_Demo/Random_Test_Images/19.jpg</t>
  </si>
  <si>
    <t xml:space="preserve">/home/jorge/Pictures/Test_Images_for_Demo/Random_Test_Images/20.jpg</t>
  </si>
  <si>
    <t xml:space="preserve">n04418357 theater curtain, theatre curtain</t>
  </si>
  <si>
    <t xml:space="preserve">/home/jorge/Pictures/Test_Images_for_Demo/Random_Test_Images/21.jpg</t>
  </si>
  <si>
    <t xml:space="preserve">n03530642 honeycomb</t>
  </si>
  <si>
    <t xml:space="preserve">n07930864 cup</t>
  </si>
  <si>
    <t xml:space="preserve">n03032252 cinema, movie theater, movie theatre, movie house, picture palace</t>
  </si>
  <si>
    <t xml:space="preserve">/home/jorge/Pictures/Test_Images_for_Demo/Random_Test_Images/222.jpeg</t>
  </si>
  <si>
    <t xml:space="preserve">n04507155 umbrella</t>
  </si>
  <si>
    <t xml:space="preserve">n03065424 coil, spiral, volute, whorl, helix</t>
  </si>
  <si>
    <t xml:space="preserve">/home/jorge/Pictures/Test_Images_for_Demo/Random_Test_Images/23.jpg</t>
  </si>
  <si>
    <t xml:space="preserve">n01530575 brambling, Fringilla montifringilla</t>
  </si>
  <si>
    <t xml:space="preserve">n01534433 junco, snowbird</t>
  </si>
  <si>
    <t xml:space="preserve">n03930313 picket fence, paling</t>
  </si>
  <si>
    <t xml:space="preserve">/home/jorge/Pictures/Test_Images_for_Demo/Random_Test_Images/24.jpg</t>
  </si>
  <si>
    <t xml:space="preserve">n01641577 bullfrog, Rana catesbeiana</t>
  </si>
  <si>
    <t xml:space="preserve">n01873310 platypus, duckbill, duckbilled platypus, duck-billed platypus, Ornithorhynchus anatinus</t>
  </si>
  <si>
    <t xml:space="preserve">n02233338 cockroach, roach</t>
  </si>
  <si>
    <t xml:space="preserve">n01737021 water snake</t>
  </si>
  <si>
    <t xml:space="preserve">/home/jorge/Pictures/Test_Images_for_Demo/Random_Test_Images/26.jpg</t>
  </si>
  <si>
    <t xml:space="preserve">n02125311 cougar, puma, catamount, mountain lion, painter, panther, Felis concolor</t>
  </si>
  <si>
    <t xml:space="preserve">n02231487 walking stick, walkingstick, stick insect</t>
  </si>
  <si>
    <t xml:space="preserve">/home/jorge/Pictures/Test_Images_for_Demo/Random_Test_Images/27.jpg</t>
  </si>
  <si>
    <t xml:space="preserve">n07836838 chocolate sauce, chocolate syrup</t>
  </si>
  <si>
    <t xml:space="preserve">n07614500 ice cream, icecream</t>
  </si>
  <si>
    <t xml:space="preserve">n02776631 bakery, bakeshop, bakehouse</t>
  </si>
  <si>
    <t xml:space="preserve">n07613480 trifle</t>
  </si>
  <si>
    <t xml:space="preserve">/home/jorge/Pictures/Test_Images_for_Demo/Random_Test_Images/28.jpg</t>
  </si>
  <si>
    <t xml:space="preserve">/home/jorge/Pictures/Test_Images_for_Demo/Random_Test_Images/29.jpg</t>
  </si>
  <si>
    <t xml:space="preserve">/home/jorge/Pictures/Test_Images_for_Demo/Random_Test_Images/3.jpg</t>
  </si>
  <si>
    <t xml:space="preserve">n02105162 malinois</t>
  </si>
  <si>
    <t xml:space="preserve">n02106662 German shepherd, German shepherd dog, German police dog, alsatian</t>
  </si>
  <si>
    <t xml:space="preserve">n03803284 muzzle</t>
  </si>
  <si>
    <t xml:space="preserve">n02091467 Norwegian elkhound, elkhound</t>
  </si>
  <si>
    <t xml:space="preserve">n02096177 cairn, cairn terrier</t>
  </si>
  <si>
    <t xml:space="preserve">/home/jorge/Pictures/Test_Images_for_Demo/Random_Test_Images/30.jpg</t>
  </si>
  <si>
    <t xml:space="preserve">/home/jorge/Pictures/Test_Images_for_Demo/Random_Test_Images/32.jpg</t>
  </si>
  <si>
    <t xml:space="preserve">/home/jorge/Pictures/Test_Images_for_Demo/Random_Test_Images/33.jpg</t>
  </si>
  <si>
    <t xml:space="preserve">n02504458 African elephant, Loxodonta africana</t>
  </si>
  <si>
    <t xml:space="preserve">n02403003 ox</t>
  </si>
  <si>
    <t xml:space="preserve">n01871265 tusker</t>
  </si>
  <si>
    <t xml:space="preserve">/home/jorge/Pictures/Test_Images_for_Demo/Random_Test_Images/34.jpg</t>
  </si>
  <si>
    <t xml:space="preserve">n07932039 eggnog</t>
  </si>
  <si>
    <t xml:space="preserve">n04263257 soup bowl</t>
  </si>
  <si>
    <t xml:space="preserve">n07920052 espresso</t>
  </si>
  <si>
    <t xml:space="preserve">/home/jorge/Pictures/Test_Images_for_Demo/Random_Test_Images/35.jpeg</t>
  </si>
  <si>
    <t xml:space="preserve">n03868863 oxygen mask</t>
  </si>
  <si>
    <t xml:space="preserve">n04560804 water jug</t>
  </si>
  <si>
    <t xml:space="preserve">n03871628 packet</t>
  </si>
  <si>
    <t xml:space="preserve">/home/jorge/Pictures/Test_Images_for_Demo/Random_Test_Images/4.jpeg</t>
  </si>
  <si>
    <t xml:space="preserve">n07802026 hay</t>
  </si>
  <si>
    <t xml:space="preserve">/home/jorge/Pictures/Test_Images_for_Demo/Random_Test_Images/5.jpg</t>
  </si>
  <si>
    <t xml:space="preserve">/home/jorge/Pictures/Test_Images_for_Demo/Random_Test_Images/50.jpg</t>
  </si>
  <si>
    <t xml:space="preserve">n03443371 goblet</t>
  </si>
  <si>
    <t xml:space="preserve">/home/jorge/Pictures/Test_Images_for_Demo/Random_Test_Images/54.jpeg</t>
  </si>
  <si>
    <t xml:space="preserve">/home/jorge/Pictures/Test_Images_for_Demo/Random_Test_Images/55.jpeg</t>
  </si>
  <si>
    <t xml:space="preserve">n03691459 loudspeaker, speaker, speaker unit, loudspeaker system, speaker system</t>
  </si>
  <si>
    <t xml:space="preserve">/home/jorge/Pictures/Test_Images_for_Demo/Random_Test_Images/6.jpg</t>
  </si>
  <si>
    <t xml:space="preserve">n03271574 electric fan, blower</t>
  </si>
  <si>
    <t xml:space="preserve">n02708093 analog clock</t>
  </si>
  <si>
    <t xml:space="preserve">/home/jorge/Pictures/Test_Images_for_Demo/Random_Test_Images/7.jpg</t>
  </si>
  <si>
    <t xml:space="preserve">n04399382 teddy, teddy bear</t>
  </si>
  <si>
    <t xml:space="preserve">/home/jorge/Pictures/Test_Images_for_Demo/Random_Test_Images/8.jpg</t>
  </si>
  <si>
    <t xml:space="preserve">n02259212 leafhopper</t>
  </si>
  <si>
    <t xml:space="preserve">n02236044 mantis, mantid</t>
  </si>
  <si>
    <t xml:space="preserve">n02226429 grasshopper, hopper</t>
  </si>
  <si>
    <t xml:space="preserve">n01770081 harvestman, daddy longlegs, Phalangium opilio</t>
  </si>
  <si>
    <t xml:space="preserve">/home/jorge/Pictures/Test_Images_for_Demo/Random_Test_Images/87.jpg</t>
  </si>
  <si>
    <t xml:space="preserve">n04590129 window shade</t>
  </si>
  <si>
    <t xml:space="preserve">n03127925 crate</t>
  </si>
  <si>
    <t xml:space="preserve">n04515003 upright, upright piano</t>
  </si>
  <si>
    <t xml:space="preserve">n03014705 chest</t>
  </si>
  <si>
    <t xml:space="preserve">/home/jorge/Pictures/Test_Images_for_Demo/Random_Test_Images/9.jpg</t>
  </si>
  <si>
    <t xml:space="preserve">n02229544 cricket</t>
  </si>
  <si>
    <t xml:space="preserve">/home/jorge/Pictures/Test_Images_for_Demo/Random_Test_Images/aluminum1.jpg</t>
  </si>
  <si>
    <t xml:space="preserve">n03208938 disk brake, disc brake</t>
  </si>
  <si>
    <t xml:space="preserve">/home/jorge/Pictures/Test_Images_for_Demo/Random_Test_Images/cat.jpg</t>
  </si>
  <si>
    <t xml:space="preserve">/home/jorge/Pictures/Test_Images_for_Demo/Random_Test_Images/Cats on window.jpg</t>
  </si>
  <si>
    <t xml:space="preserve">/home/jorge/Pictures/Test_Images_for_Demo/Random_Test_Images/cheese.jpg</t>
  </si>
  <si>
    <t xml:space="preserve">n07717556 butternut squash</t>
  </si>
  <si>
    <t xml:space="preserve">n07716906 spaghetti squash</t>
  </si>
  <si>
    <t xml:space="preserve">n07749582 lemon</t>
  </si>
  <si>
    <t xml:space="preserve">/home/jorge/Pictures/Test_Images_for_Demo/Random_Test_Images/CZLR1027.jpg</t>
  </si>
  <si>
    <t xml:space="preserve">/home/jorge/Pictures/Test_Images_for_Demo/Random_Test_Images/dog.jpg</t>
  </si>
  <si>
    <t xml:space="preserve">/home/jorge/Pictures/Test_Images_for_Demo/Random_Test_Images/Dunbar_Trail_View.jpg</t>
  </si>
  <si>
    <t xml:space="preserve">/home/jorge/Pictures/Test_Images_for_Demo/Random_Test_Images/eagle.jpg</t>
  </si>
  <si>
    <t xml:space="preserve">/home/jorge/Pictures/Test_Images_for_Demo/Random_Test_Images/harmony2.jpg</t>
  </si>
  <si>
    <t xml:space="preserve">/home/jorge/Pictures/Test_Images_for_Demo/Random_Test_Images/horses.jpg</t>
  </si>
  <si>
    <t xml:space="preserve">/home/jorge/Pictures/Test_Images_for_Demo/Random_Test_Images/IMG_0120.jpg</t>
  </si>
  <si>
    <t xml:space="preserve">/home/jorge/Pictures/Test_Images_for_Demo/Random_Test_Images/IMG_2212.jpg</t>
  </si>
  <si>
    <t xml:space="preserve">/home/jorge/Pictures/Test_Images_for_Demo/Random_Test_Images/IMG_E1076.jpg</t>
  </si>
  <si>
    <t xml:space="preserve">/home/jorge/Pictures/Test_Images_for_Demo/Random_Test_Images/kite.jpg</t>
  </si>
  <si>
    <t xml:space="preserve">/home/jorge/Pictures/Test_Images_for_Demo/Random_Test_Images/kittens.jpg</t>
  </si>
  <si>
    <t xml:space="preserve">/home/jorge/Pictures/Test_Images_for_Demo/Random_Test_Images/KOHF8986.jpg</t>
  </si>
  <si>
    <t xml:space="preserve">/home/jorge/Pictures/Test_Images_for_Demo/New_Person/1-thatcherjpg.jpg</t>
  </si>
  <si>
    <t xml:space="preserve">n02883205 bow tie, bow-tie, bowtie</t>
  </si>
  <si>
    <t xml:space="preserve">n04591157 Windsor tie</t>
  </si>
  <si>
    <t xml:space="preserve">/home/jorge/Pictures/Test_Images_for_Demo/New_Person/1.jpg</t>
  </si>
  <si>
    <t xml:space="preserve">n02869837 bonnet, poke bonnet</t>
  </si>
  <si>
    <t xml:space="preserve">/home/jorge/Pictures/Test_Images_for_Demo/New_Person/10.jpg</t>
  </si>
  <si>
    <t xml:space="preserve">n03724870 mask</t>
  </si>
  <si>
    <t xml:space="preserve">/home/jorge/Pictures/Test_Images_for_Demo/New_Person/11.jpeg</t>
  </si>
  <si>
    <t xml:space="preserve">n03692522 loupe, jeweler's loupe</t>
  </si>
  <si>
    <t xml:space="preserve">/home/jorge/Pictures/Test_Images_for_Demo/New_Person/12.jpeg</t>
  </si>
  <si>
    <t xml:space="preserve">n03980874 poncho</t>
  </si>
  <si>
    <t xml:space="preserve">n02895154 breastplate, aegis, egis</t>
  </si>
  <si>
    <t xml:space="preserve">/home/jorge/Pictures/Test_Images_for_Demo/New_Person/13.jpeg</t>
  </si>
  <si>
    <t xml:space="preserve">n04350905 suit, suit of clothes</t>
  </si>
  <si>
    <t xml:space="preserve">/home/jorge/Pictures/Test_Images_for_Demo/New_Person/14.jpg</t>
  </si>
  <si>
    <t xml:space="preserve">n03617480 kimono</t>
  </si>
  <si>
    <t xml:space="preserve">n04317175 stethoscope</t>
  </si>
  <si>
    <t xml:space="preserve">/home/jorge/Pictures/Test_Images_for_Demo/New_Person/16.jpg</t>
  </si>
  <si>
    <t xml:space="preserve">n03710637 maillot</t>
  </si>
  <si>
    <t xml:space="preserve">n03710721 maillot, tank suit</t>
  </si>
  <si>
    <t xml:space="preserve">n02837789 bikini, two-piece</t>
  </si>
  <si>
    <t xml:space="preserve">/home/jorge/Pictures/Test_Images_for_Demo/New_Person/2.jpg</t>
  </si>
  <si>
    <t xml:space="preserve">/home/jorge/Pictures/Test_Images_for_Demo/New_Person/3.jpg</t>
  </si>
  <si>
    <t xml:space="preserve">n10148035 groom, bridegroom</t>
  </si>
  <si>
    <t xml:space="preserve">/home/jorge/Pictures/Test_Images_for_Demo/New_Person/33.jpeg</t>
  </si>
  <si>
    <t xml:space="preserve">n03942813 ping-pong ball</t>
  </si>
  <si>
    <t xml:space="preserve">n03720891 maraca</t>
  </si>
  <si>
    <t xml:space="preserve">n06874185 traffic light, traffic signal, stoplight</t>
  </si>
  <si>
    <t xml:space="preserve">/home/jorge/Pictures/Test_Images_for_Demo/New_Person/34.jpeg</t>
  </si>
  <si>
    <t xml:space="preserve">/home/jorge/Pictures/Test_Images_for_Demo/New_Person/4.jpg</t>
  </si>
  <si>
    <t xml:space="preserve">/home/jorge/Pictures/Test_Images_for_Demo/New_Person/45.jpeg</t>
  </si>
  <si>
    <t xml:space="preserve">/home/jorge/Pictures/Test_Images_for_Demo/New_Person/5.jpeg</t>
  </si>
  <si>
    <t xml:space="preserve">/home/jorge/Pictures/Test_Images_for_Demo/New_Person/6.jpg</t>
  </si>
  <si>
    <t xml:space="preserve">n04371430 swimming trunks, bathing trunks</t>
  </si>
  <si>
    <t xml:space="preserve">n04370456 sweatshirt</t>
  </si>
  <si>
    <t xml:space="preserve">/home/jorge/Pictures/Test_Images_for_Demo/New_Person/7.jpg</t>
  </si>
  <si>
    <t xml:space="preserve">/home/jorge/Pictures/Test_Images_for_Demo/New_Person/8.jpg</t>
  </si>
  <si>
    <t xml:space="preserve">n04479046 trench coat</t>
  </si>
  <si>
    <t xml:space="preserve">/home/jorge/Pictures/Test_Images_for_Demo/New_Person/9.jpeg</t>
  </si>
  <si>
    <t xml:space="preserve">n03630383 lab coat, laboratory coat</t>
  </si>
  <si>
    <t xml:space="preserve">n04162706 seat belt, seatbelt</t>
  </si>
  <si>
    <t xml:space="preserve">/home/jorge/Pictures/Test_Images_for_Demo/New_Person/Agatha_Christie.jpg</t>
  </si>
  <si>
    <t xml:space="preserve">n04259630 sombrero</t>
  </si>
  <si>
    <t xml:space="preserve">/home/jorge/Pictures/Test_Images_for_Demo/New_Person/Alcione_2014.jpg</t>
  </si>
  <si>
    <t xml:space="preserve">n03000247 chain mail, ring mail, mail, chain armor, chain armour, ring armor, ring armour</t>
  </si>
  <si>
    <t xml:space="preserve">/home/jorge/Pictures/Test_Images_for_Demo/New_Person/amalia.jpg</t>
  </si>
  <si>
    <t xml:space="preserve">n04243546 slot, one-armed bandit</t>
  </si>
  <si>
    <t xml:space="preserve">/home/jorge/Pictures/Test_Images_for_Demo/New_Person/amelia-earhart.jpg</t>
  </si>
  <si>
    <t xml:space="preserve">/home/jorge/Pictures/Test_Images_for_Demo/New_Person/amelia-earhart2.jpg</t>
  </si>
  <si>
    <t xml:space="preserve">/home/jorge/Pictures/Test_Images_for_Demo/New_Person/boardwalk-empire_1.jpg</t>
  </si>
  <si>
    <t xml:space="preserve">/home/jorge/Pictures/Test_Images_for_Demo/New_Person/Bruce_Lee_1973.jpg</t>
  </si>
  <si>
    <t xml:space="preserve">n03595614 jersey, T-shirt, tee shirt</t>
  </si>
  <si>
    <t xml:space="preserve">/home/jorge/Pictures/Test_Images_for_Demo/New_Person/bruce-lee-95.jpg</t>
  </si>
  <si>
    <t xml:space="preserve">/home/jorge/Pictures/Test_Images_for_Demo/New_Person/bugsy_siegel.jpg</t>
  </si>
  <si>
    <t xml:space="preserve">n02791270 barbershop</t>
  </si>
  <si>
    <t xml:space="preserve">/home/jorge/Pictures/Test_Images_for_Demo/New_Person/charlie-luciano-vincent-piazza.jpg</t>
  </si>
  <si>
    <t xml:space="preserve">/home/jorge/Pictures/Test_Images_for_Demo/New_Person/ellen-degeneres.jpg</t>
  </si>
  <si>
    <t xml:space="preserve">/home/jorge/Pictures/Test_Images_for_Demo/New_Person/imag15es.jpeg</t>
  </si>
  <si>
    <t xml:space="preserve">n02817516 bearskin, busby, shako</t>
  </si>
  <si>
    <t xml:space="preserve">/home/jorge/Pictures/Test_Images_for_Demo/New_Person/imag16es.jpeg</t>
  </si>
  <si>
    <t xml:space="preserve">/home/jorge/Pictures/Test_Images_for_Demo/New_Person/imag46es.jpeg</t>
  </si>
  <si>
    <t xml:space="preserve">/home/jorge/Pictures/Test_Images_for_Demo/New_Person/imag89es.jpeg</t>
  </si>
  <si>
    <t xml:space="preserve">/home/jorge/Pictures/Test_Images_for_Demo/New_Person/image1s.jpeg</t>
  </si>
  <si>
    <t xml:space="preserve">/home/jorge/Pictures/Test_Images_for_Demo/New_Person/images.jpeg</t>
  </si>
  <si>
    <t xml:space="preserve">n03045698 cloak</t>
  </si>
  <si>
    <t xml:space="preserve">n02667093 abaya</t>
  </si>
  <si>
    <t xml:space="preserve">/home/jorge/Pictures/Test_Images_for_Demo/New_Person/jackie-kennedy-cover_crop.jpg</t>
  </si>
  <si>
    <t xml:space="preserve">/home/jorge/Pictures/Test_Images_for_Demo/New_Person/Jackie-Kennedy-Onassis.jpg</t>
  </si>
  <si>
    <t xml:space="preserve">n03594734 jean, blue jean, denim</t>
  </si>
  <si>
    <t xml:space="preserve">n03584829 iron, smoothing iron</t>
  </si>
  <si>
    <t xml:space="preserve">n03832673 notebook, notebook computer</t>
  </si>
  <si>
    <t xml:space="preserve">/home/jorge/Pictures/Test_Images_for_Demo/New_Person/Jfk.jpg</t>
  </si>
  <si>
    <t xml:space="preserve">/home/jorge/Pictures/Test_Images_for_Demo/New_Person/John_F_Kennedy_portrait.jpg</t>
  </si>
  <si>
    <t xml:space="preserve">/home/jorge/Pictures/Test_Images_for_Demo/New_Person/Julie-Zeglen.jpg</t>
  </si>
  <si>
    <t xml:space="preserve">/home/jorge/Pictures/Test_Images_for_Demo/New_Person/kennedy_joseph.jpg</t>
  </si>
  <si>
    <t xml:space="preserve">/home/jorge/Pictures/Test_Images_for_Demo/New_Person/kennedy-exlarge-169.jpg</t>
  </si>
  <si>
    <t xml:space="preserve">/home/jorge/Pictures/Test_Images_for_Demo/New_Person/maxr13esdefault.jpg</t>
  </si>
  <si>
    <t xml:space="preserve">n04356056 sunglasses, dark glasses, shades</t>
  </si>
  <si>
    <t xml:space="preserve">/home/jorge/Pictures/Test_Images_for_Demo/New_Person/maxresdefault.jpg</t>
  </si>
  <si>
    <t xml:space="preserve">/home/jorge/Pictures/Test_Images_for_Demo/New_Person/poy_nomination_agassi.jpg</t>
  </si>
  <si>
    <t xml:space="preserve">/home/jorge/Pictures/Test_Images_for_Demo/New_Person/Rich-Graff-Lucky-Luciano.jpg</t>
  </si>
  <si>
    <t xml:space="preserve">/home/jorge/Pictures/Test_Images_for_Demo/New_Person/Serena_Williams.jpg</t>
  </si>
  <si>
    <t xml:space="preserve">n04355933 sunglass</t>
  </si>
  <si>
    <t xml:space="preserve">/home/jorge/Pictures/Test_Images_for_Demo/New_Person/unnamed.jpg</t>
  </si>
  <si>
    <t xml:space="preserve">n03404251 fur coat</t>
  </si>
  <si>
    <t xml:space="preserve">n03325584 feather boa, boa</t>
  </si>
  <si>
    <t xml:space="preserve">/home/jorge/Pictures/Test_Images_for_Demo/New_Person/Vikings.jpg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</si>
</sst>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.0%"/>
  </numFmts>
  <fonts count="25">
    <font>
      <sz val="10"/>
      <color rgb="FF6633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byssinica SIL"/>
      <family val="0"/>
      <charset val="1"/>
    </font>
    <font>
      <b val="true"/>
      <sz val="14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4"/>
      <color rgb="FF6633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4"/>
      <color rgb="FFFFF2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5"/>
      <name val="Arial"/>
      <family val="2"/>
      <charset val="1"/>
    </font>
    <font>
      <b val="true"/>
      <u val="singl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182F7C"/>
      <name val="Arial"/>
      <family val="2"/>
      <charset val="1"/>
    </font>
    <font>
      <b val="true"/>
      <sz val="12"/>
      <color rgb="FFCE181E"/>
      <name val="Arial"/>
      <family val="2"/>
      <charset val="1"/>
    </font>
    <font>
      <b val="true"/>
      <sz val="12"/>
      <color rgb="FFED1C24"/>
      <name val="Arial"/>
      <family val="2"/>
      <charset val="1"/>
    </font>
    <font>
      <b val="true"/>
      <sz val="10"/>
      <color rgb="FF663300"/>
      <name val="Arial"/>
      <family val="2"/>
      <charset val="1"/>
    </font>
    <font>
      <b val="true"/>
      <sz val="10"/>
      <color rgb="FFED1C24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200"/>
      <name val="Arial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C2E0AE"/>
        <bgColor rgb="FFADD58A"/>
      </patternFill>
    </fill>
    <fill>
      <patternFill patternType="solid">
        <fgColor rgb="FF5E8AC7"/>
        <bgColor rgb="FF7DA7D8"/>
      </patternFill>
    </fill>
    <fill>
      <patternFill patternType="solid">
        <fgColor rgb="FFC06616"/>
        <bgColor rgb="FFF58220"/>
      </patternFill>
    </fill>
    <fill>
      <patternFill patternType="solid">
        <fgColor rgb="FFF58220"/>
        <bgColor rgb="FFFF8080"/>
      </patternFill>
    </fill>
    <fill>
      <patternFill patternType="solid">
        <fgColor rgb="FFFCC79B"/>
        <bgColor rgb="FFFFF685"/>
      </patternFill>
    </fill>
    <fill>
      <patternFill patternType="solid">
        <fgColor rgb="FF111111"/>
        <bgColor rgb="FF000000"/>
      </patternFill>
    </fill>
    <fill>
      <patternFill patternType="solid">
        <fgColor rgb="FF5C2D91"/>
        <bgColor rgb="FF512480"/>
      </patternFill>
    </fill>
    <fill>
      <patternFill patternType="solid">
        <fgColor rgb="FFBCAED5"/>
        <bgColor rgb="FFADC5E7"/>
      </patternFill>
    </fill>
    <fill>
      <patternFill patternType="solid">
        <fgColor rgb="FFFFF200"/>
        <bgColor rgb="FFFFF450"/>
      </patternFill>
    </fill>
    <fill>
      <patternFill patternType="solid">
        <fgColor rgb="FFFFF9AE"/>
        <bgColor rgb="FFFFFBCC"/>
      </patternFill>
    </fill>
    <fill>
      <patternFill patternType="solid">
        <fgColor rgb="FF512480"/>
        <bgColor rgb="FF5C2D91"/>
      </patternFill>
    </fill>
    <fill>
      <patternFill patternType="solid">
        <fgColor rgb="FFFFFBCC"/>
        <bgColor rgb="FFFFFFCC"/>
      </patternFill>
    </fill>
    <fill>
      <patternFill patternType="solid">
        <fgColor rgb="FFE3D200"/>
        <bgColor rgb="FFCCBE00"/>
      </patternFill>
    </fill>
    <fill>
      <patternFill patternType="solid">
        <fgColor rgb="FFCCBE00"/>
        <bgColor rgb="FFE3D200"/>
      </patternFill>
    </fill>
    <fill>
      <patternFill patternType="solid">
        <fgColor rgb="FF6B6400"/>
        <bgColor rgb="FF666666"/>
      </patternFill>
    </fill>
    <fill>
      <patternFill patternType="solid">
        <fgColor rgb="FFFFF685"/>
        <bgColor rgb="FFFFF9AE"/>
      </patternFill>
    </fill>
    <fill>
      <patternFill patternType="solid">
        <fgColor rgb="FF7DA7D8"/>
        <bgColor rgb="FF5E8AC7"/>
      </patternFill>
    </fill>
    <fill>
      <patternFill patternType="solid">
        <fgColor rgb="FF21409A"/>
        <bgColor rgb="FF182F7C"/>
      </patternFill>
    </fill>
    <fill>
      <patternFill patternType="solid">
        <fgColor rgb="FF00599D"/>
        <bgColor rgb="FF00508F"/>
      </patternFill>
    </fill>
    <fill>
      <patternFill patternType="solid">
        <fgColor rgb="FFADC5E7"/>
        <bgColor rgb="FFBCAED5"/>
      </patternFill>
    </fill>
    <fill>
      <patternFill patternType="solid">
        <fgColor rgb="FF1B75BC"/>
        <bgColor rgb="FF00599D"/>
      </patternFill>
    </fill>
    <fill>
      <patternFill patternType="solid">
        <fgColor rgb="FF00508F"/>
        <bgColor rgb="FF00599D"/>
      </patternFill>
    </fill>
    <fill>
      <patternFill patternType="solid">
        <fgColor rgb="FF000000"/>
        <bgColor rgb="FF111111"/>
      </patternFill>
    </fill>
    <fill>
      <patternFill patternType="solid">
        <fgColor rgb="FF89C765"/>
        <bgColor rgb="FFADD58A"/>
      </patternFill>
    </fill>
    <fill>
      <patternFill patternType="solid">
        <fgColor rgb="FF00A65D"/>
        <bgColor rgb="FF008000"/>
      </patternFill>
    </fill>
    <fill>
      <patternFill patternType="solid">
        <fgColor rgb="FF14F41D"/>
        <bgColor rgb="FF00A65D"/>
      </patternFill>
    </fill>
    <fill>
      <patternFill patternType="solid">
        <fgColor rgb="FFFFFFFF"/>
        <bgColor rgb="FFFFFFCC"/>
      </patternFill>
    </fill>
    <fill>
      <patternFill patternType="solid">
        <fgColor rgb="FFADD58A"/>
        <bgColor rgb="FFC2E0AE"/>
      </patternFill>
    </fill>
    <fill>
      <patternFill patternType="solid">
        <fgColor rgb="FFEF413D"/>
        <bgColor rgb="FFED1C24"/>
      </patternFill>
    </fill>
    <fill>
      <patternFill patternType="solid">
        <fgColor rgb="FFFFF450"/>
        <bgColor rgb="FFFFF685"/>
      </patternFill>
    </fill>
    <fill>
      <patternFill patternType="solid">
        <fgColor rgb="FFED1C24"/>
        <bgColor rgb="FFCE181E"/>
      </patternFill>
    </fill>
    <fill>
      <patternFill patternType="solid">
        <fgColor rgb="FF666666"/>
        <bgColor rgb="FF6B64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8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27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28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2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2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2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2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9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6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3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3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4" fillId="3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4" fillId="3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3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14F41D"/>
      <rgbColor rgb="FF0000FF"/>
      <rgbColor rgb="FFFFF200"/>
      <rgbColor rgb="FFFF00FF"/>
      <rgbColor rgb="FF00FFFF"/>
      <rgbColor rgb="FF800000"/>
      <rgbColor rgb="FF008000"/>
      <rgbColor rgb="FF000080"/>
      <rgbColor rgb="FF6B6400"/>
      <rgbColor rgb="FF800080"/>
      <rgbColor rgb="FF1B75BC"/>
      <rgbColor rgb="FFBCAED5"/>
      <rgbColor rgb="FF5E8AC7"/>
      <rgbColor rgb="FF7DA7D8"/>
      <rgbColor rgb="FF5C2D91"/>
      <rgbColor rgb="FFFFFFCC"/>
      <rgbColor rgb="FFFFFBCC"/>
      <rgbColor rgb="FF512480"/>
      <rgbColor rgb="FFFF8080"/>
      <rgbColor rgb="FF00599D"/>
      <rgbColor rgb="FFADD58A"/>
      <rgbColor rgb="FF000080"/>
      <rgbColor rgb="FFFF00FF"/>
      <rgbColor rgb="FFFFF450"/>
      <rgbColor rgb="FF00FFFF"/>
      <rgbColor rgb="FF800080"/>
      <rgbColor rgb="FF800000"/>
      <rgbColor rgb="FF00508F"/>
      <rgbColor rgb="FF0000FF"/>
      <rgbColor rgb="FF00CCFF"/>
      <rgbColor rgb="FFFFF685"/>
      <rgbColor rgb="FFC2E0AE"/>
      <rgbColor rgb="FFFFF9AE"/>
      <rgbColor rgb="FFADC5E7"/>
      <rgbColor rgb="FFFF99CC"/>
      <rgbColor rgb="FFCC99FF"/>
      <rgbColor rgb="FFFCC79B"/>
      <rgbColor rgb="FF3366FF"/>
      <rgbColor rgb="FF33CCCC"/>
      <rgbColor rgb="FFCCBE00"/>
      <rgbColor rgb="FFE3D200"/>
      <rgbColor rgb="FFF58220"/>
      <rgbColor rgb="FFC06616"/>
      <rgbColor rgb="FF666666"/>
      <rgbColor rgb="FF89C765"/>
      <rgbColor rgb="FF182F7C"/>
      <rgbColor rgb="FF00A65D"/>
      <rgbColor rgb="FF111111"/>
      <rgbColor rgb="FF663300"/>
      <rgbColor rgb="FFCE181E"/>
      <rgbColor rgb="FFEF413D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2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T16" activeCellId="0" sqref="T16"/>
    </sheetView>
  </sheetViews>
  <sheetFormatPr defaultRowHeight="12.8" zeroHeight="false" outlineLevelRow="0" outlineLevelCol="0"/>
  <cols>
    <col collapsed="false" customWidth="true" hidden="false" outlineLevel="0" max="1" min="1" style="0" width="4.69"/>
    <col collapsed="false" customWidth="true" hidden="false" outlineLevel="0" max="2" min="2" style="0" width="4.51"/>
    <col collapsed="false" customWidth="true" hidden="false" outlineLevel="0" max="3" min="3" style="0" width="18.56"/>
    <col collapsed="false" customWidth="false" hidden="false" outlineLevel="0" max="8" min="4" style="0" width="11.52"/>
    <col collapsed="false" customWidth="true" hidden="false" outlineLevel="0" max="9" min="9" style="0" width="13.7"/>
    <col collapsed="false" customWidth="false" hidden="false" outlineLevel="0" max="10" min="10" style="0" width="11.52"/>
    <col collapsed="false" customWidth="true" hidden="false" outlineLevel="0" max="11" min="11" style="0" width="4.69"/>
    <col collapsed="false" customWidth="true" hidden="false" outlineLevel="0" max="12" min="12" style="0" width="4.14"/>
    <col collapsed="false" customWidth="true" hidden="false" outlineLevel="0" max="13" min="13" style="0" width="18.56"/>
    <col collapsed="false" customWidth="false" hidden="false" outlineLevel="0" max="18" min="14" style="0" width="11.52"/>
    <col collapsed="false" customWidth="true" hidden="false" outlineLevel="0" max="19" min="19" style="0" width="13.19"/>
    <col collapsed="false" customWidth="false" hidden="false" outlineLevel="0" max="1025" min="20" style="0" width="11.52"/>
  </cols>
  <sheetData>
    <row r="2" customFormat="false" ht="34.6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L2" s="1" t="s">
        <v>1</v>
      </c>
      <c r="M2" s="1"/>
      <c r="N2" s="1"/>
      <c r="O2" s="1"/>
      <c r="P2" s="1"/>
      <c r="Q2" s="1"/>
      <c r="R2" s="1"/>
      <c r="S2" s="1"/>
      <c r="T2" s="1"/>
    </row>
    <row r="3" customFormat="false" ht="17.35" hidden="false" customHeight="false" outlineLevel="0" collapsed="false">
      <c r="D3" s="2" t="s">
        <v>2</v>
      </c>
      <c r="E3" s="3" t="s">
        <v>3</v>
      </c>
      <c r="F3" s="4" t="s">
        <v>4</v>
      </c>
      <c r="G3" s="5" t="s">
        <v>5</v>
      </c>
      <c r="H3" s="6" t="s">
        <v>6</v>
      </c>
      <c r="I3" s="7" t="s">
        <v>7</v>
      </c>
      <c r="J3" s="8" t="s">
        <v>8</v>
      </c>
      <c r="N3" s="2" t="s">
        <v>2</v>
      </c>
      <c r="O3" s="3" t="s">
        <v>3</v>
      </c>
      <c r="P3" s="4" t="s">
        <v>4</v>
      </c>
      <c r="Q3" s="5" t="s">
        <v>5</v>
      </c>
      <c r="R3" s="6" t="s">
        <v>6</v>
      </c>
      <c r="S3" s="7" t="s">
        <v>7</v>
      </c>
      <c r="T3" s="8" t="s">
        <v>8</v>
      </c>
    </row>
    <row r="4" customFormat="false" ht="15" hidden="false" customHeight="false" outlineLevel="0" collapsed="false">
      <c r="B4" s="9" t="s">
        <v>9</v>
      </c>
      <c r="C4" s="10" t="s">
        <v>10</v>
      </c>
      <c r="D4" s="11" t="n">
        <v>1</v>
      </c>
      <c r="E4" s="11" t="n">
        <v>1</v>
      </c>
      <c r="F4" s="11" t="n">
        <v>1</v>
      </c>
      <c r="G4" s="11" t="n">
        <v>0.974358974358974</v>
      </c>
      <c r="H4" s="11" t="n">
        <v>1</v>
      </c>
      <c r="I4" s="12" t="n">
        <v>0.38</v>
      </c>
      <c r="J4" s="11" t="n">
        <f aca="false">AVERAGE(D4:I4)</f>
        <v>0.892393162393162</v>
      </c>
      <c r="L4" s="13" t="s">
        <v>11</v>
      </c>
      <c r="M4" s="10" t="s">
        <v>10</v>
      </c>
      <c r="N4" s="11" t="n">
        <v>1</v>
      </c>
      <c r="O4" s="11" t="n">
        <v>1</v>
      </c>
      <c r="P4" s="11" t="n">
        <v>1</v>
      </c>
      <c r="Q4" s="11" t="n">
        <v>1</v>
      </c>
      <c r="R4" s="11" t="n">
        <v>1</v>
      </c>
      <c r="S4" s="12" t="n">
        <v>0.181818181818182</v>
      </c>
      <c r="T4" s="11" t="n">
        <f aca="false">AVERAGE(N4:S4)</f>
        <v>0.863636363636364</v>
      </c>
    </row>
    <row r="5" customFormat="false" ht="15" hidden="false" customHeight="false" outlineLevel="0" collapsed="false">
      <c r="B5" s="9"/>
      <c r="C5" s="10" t="s">
        <v>12</v>
      </c>
      <c r="D5" s="14" t="n">
        <v>0.0166666666666667</v>
      </c>
      <c r="E5" s="12" t="n">
        <v>0.2</v>
      </c>
      <c r="F5" s="15" t="n">
        <v>0.679245283018868</v>
      </c>
      <c r="G5" s="16" t="n">
        <v>0.76</v>
      </c>
      <c r="H5" s="12" t="n">
        <v>0.1</v>
      </c>
      <c r="I5" s="12" t="n">
        <v>0.38</v>
      </c>
      <c r="J5" s="12" t="n">
        <f aca="false">AVERAGE(D5:I5)</f>
        <v>0.355985324947589</v>
      </c>
      <c r="L5" s="13"/>
      <c r="M5" s="10" t="s">
        <v>12</v>
      </c>
      <c r="N5" s="14" t="n">
        <v>0.06</v>
      </c>
      <c r="O5" s="12" t="n">
        <v>0.22</v>
      </c>
      <c r="P5" s="15" t="n">
        <v>0.74</v>
      </c>
      <c r="Q5" s="16" t="n">
        <v>0.86</v>
      </c>
      <c r="R5" s="12" t="n">
        <v>0.08</v>
      </c>
      <c r="S5" s="12" t="n">
        <v>0.181818181818182</v>
      </c>
      <c r="T5" s="12" t="n">
        <f aca="false">AVERAGE(N5:S5)</f>
        <v>0.356969696969697</v>
      </c>
    </row>
    <row r="6" customFormat="false" ht="15" hidden="false" customHeight="false" outlineLevel="0" collapsed="false">
      <c r="B6" s="9"/>
      <c r="C6" s="10" t="s">
        <v>13</v>
      </c>
      <c r="D6" s="14" t="n">
        <v>0.0327868852459016</v>
      </c>
      <c r="E6" s="12" t="n">
        <v>0.333333333333333</v>
      </c>
      <c r="F6" s="17" t="n">
        <v>0.808988764044944</v>
      </c>
      <c r="G6" s="17" t="n">
        <v>0.853932584269663</v>
      </c>
      <c r="H6" s="12" t="n">
        <v>0.181818181818182</v>
      </c>
      <c r="I6" s="12" t="n">
        <v>0.38</v>
      </c>
      <c r="J6" s="18" t="n">
        <f aca="false">AVERAGE(D6:I6)</f>
        <v>0.431809958118671</v>
      </c>
      <c r="L6" s="13"/>
      <c r="M6" s="10" t="s">
        <v>13</v>
      </c>
      <c r="N6" s="14" t="n">
        <v>0.113207547169811</v>
      </c>
      <c r="O6" s="12" t="n">
        <v>0.360655737704918</v>
      </c>
      <c r="P6" s="17" t="n">
        <v>0.850574712643678</v>
      </c>
      <c r="Q6" s="17" t="n">
        <v>0.924731182795699</v>
      </c>
      <c r="R6" s="12" t="n">
        <v>0.148148148148148</v>
      </c>
      <c r="S6" s="12" t="n">
        <v>0.181818181818182</v>
      </c>
      <c r="T6" s="18" t="n">
        <f aca="false">AVERAGE(N6:S6)</f>
        <v>0.429855918380073</v>
      </c>
    </row>
    <row r="7" customFormat="false" ht="15" hidden="false" customHeight="false" outlineLevel="0" collapsed="false">
      <c r="B7" s="9"/>
      <c r="C7" s="10" t="s">
        <v>14</v>
      </c>
      <c r="D7" s="18" t="n">
        <v>0.41</v>
      </c>
      <c r="E7" s="15" t="n">
        <v>0.6</v>
      </c>
      <c r="F7" s="17" t="n">
        <v>0.83</v>
      </c>
      <c r="G7" s="17" t="n">
        <v>0.87</v>
      </c>
      <c r="H7" s="15" t="n">
        <v>0.558823529411765</v>
      </c>
      <c r="I7" s="12" t="n">
        <v>0.38</v>
      </c>
      <c r="J7" s="15" t="n">
        <f aca="false">AVERAGE(D7:I7)</f>
        <v>0.608137254901961</v>
      </c>
      <c r="L7" s="13"/>
      <c r="M7" s="10" t="s">
        <v>14</v>
      </c>
      <c r="N7" s="18" t="n">
        <v>0.525252525252525</v>
      </c>
      <c r="O7" s="15" t="n">
        <v>0.606060606060606</v>
      </c>
      <c r="P7" s="17" t="n">
        <v>0.868686868686869</v>
      </c>
      <c r="Q7" s="17" t="n">
        <v>0.929292929292929</v>
      </c>
      <c r="R7" s="15" t="n">
        <v>0.545454545454545</v>
      </c>
      <c r="S7" s="12" t="n">
        <v>0.181818181818182</v>
      </c>
      <c r="T7" s="15" t="n">
        <f aca="false">AVERAGE(N7:S7)</f>
        <v>0.609427609427609</v>
      </c>
    </row>
    <row r="8" customFormat="false" ht="15" hidden="false" customHeight="false" outlineLevel="0" collapsed="false">
      <c r="B8" s="9"/>
      <c r="C8" s="10" t="s">
        <v>15</v>
      </c>
      <c r="D8" s="18" t="n">
        <v>0.38</v>
      </c>
      <c r="E8" s="15" t="n">
        <v>0.7</v>
      </c>
      <c r="F8" s="17" t="n">
        <v>0.8</v>
      </c>
      <c r="G8" s="15" t="n">
        <v>0.7</v>
      </c>
      <c r="H8" s="18" t="n">
        <v>0.43</v>
      </c>
      <c r="I8" s="12" t="n">
        <v>0.67</v>
      </c>
      <c r="J8" s="15" t="n">
        <f aca="false">AVERAGE(D8:I8)</f>
        <v>0.613333333333333</v>
      </c>
      <c r="L8" s="13"/>
      <c r="M8" s="10" t="s">
        <v>15</v>
      </c>
      <c r="N8" s="18" t="n">
        <v>0.35123698</v>
      </c>
      <c r="O8" s="15" t="n">
        <v>0.672119137272727</v>
      </c>
      <c r="P8" s="17" t="n">
        <v>0.799026077567568</v>
      </c>
      <c r="Q8" s="17" t="n">
        <v>0.679835122790698</v>
      </c>
      <c r="R8" s="15" t="n">
        <v>0.43469238</v>
      </c>
      <c r="S8" s="12" t="n">
        <v>0.645263672777778</v>
      </c>
      <c r="T8" s="15" t="n">
        <f aca="false">AVERAGE(N8:S8)</f>
        <v>0.597028895068128</v>
      </c>
    </row>
    <row r="9" customFormat="false" ht="15" hidden="false" customHeight="false" outlineLevel="0" collapsed="false">
      <c r="B9" s="9"/>
      <c r="C9" s="19" t="s">
        <v>16</v>
      </c>
      <c r="D9" s="20" t="n">
        <v>1</v>
      </c>
      <c r="E9" s="20" t="n">
        <v>1</v>
      </c>
      <c r="F9" s="20" t="n">
        <v>1</v>
      </c>
      <c r="G9" s="20" t="n">
        <v>0.974358974358974</v>
      </c>
      <c r="H9" s="20" t="n">
        <v>1</v>
      </c>
      <c r="I9" s="21" t="n">
        <v>0.57</v>
      </c>
      <c r="J9" s="20" t="n">
        <f aca="false">AVERAGE(D9:I9)</f>
        <v>0.924059829059829</v>
      </c>
      <c r="L9" s="13"/>
      <c r="M9" s="19" t="s">
        <v>16</v>
      </c>
      <c r="N9" s="20" t="n">
        <v>1</v>
      </c>
      <c r="O9" s="20" t="n">
        <v>1</v>
      </c>
      <c r="P9" s="20" t="n">
        <v>1</v>
      </c>
      <c r="Q9" s="20" t="n">
        <v>1</v>
      </c>
      <c r="R9" s="20" t="n">
        <v>1</v>
      </c>
      <c r="S9" s="22" t="n">
        <v>0.414141414141414</v>
      </c>
      <c r="T9" s="20" t="n">
        <f aca="false">AVERAGE(N9:S9)</f>
        <v>0.902356902356902</v>
      </c>
    </row>
    <row r="10" customFormat="false" ht="15" hidden="false" customHeight="false" outlineLevel="0" collapsed="false">
      <c r="B10" s="9"/>
      <c r="C10" s="19" t="s">
        <v>17</v>
      </c>
      <c r="D10" s="22" t="n">
        <v>0.0833333333333333</v>
      </c>
      <c r="E10" s="21" t="n">
        <v>0.62</v>
      </c>
      <c r="F10" s="20" t="n">
        <v>0.962264150943396</v>
      </c>
      <c r="G10" s="20" t="n">
        <v>1</v>
      </c>
      <c r="H10" s="23" t="n">
        <v>0.4</v>
      </c>
      <c r="I10" s="21" t="n">
        <v>0.57</v>
      </c>
      <c r="J10" s="21" t="n">
        <f aca="false">AVERAGE(D10:I10)</f>
        <v>0.605932914046121</v>
      </c>
      <c r="L10" s="13"/>
      <c r="M10" s="19" t="s">
        <v>17</v>
      </c>
      <c r="N10" s="22" t="n">
        <v>0.24</v>
      </c>
      <c r="O10" s="21" t="n">
        <v>0.64</v>
      </c>
      <c r="P10" s="20" t="n">
        <v>0.98</v>
      </c>
      <c r="Q10" s="20" t="n">
        <v>0.98</v>
      </c>
      <c r="R10" s="22" t="n">
        <v>0.38</v>
      </c>
      <c r="S10" s="22" t="n">
        <v>0.414141414141414</v>
      </c>
      <c r="T10" s="21" t="n">
        <f aca="false">AVERAGE(N10:S10)</f>
        <v>0.605690235690236</v>
      </c>
    </row>
    <row r="11" customFormat="false" ht="15" hidden="false" customHeight="false" outlineLevel="0" collapsed="false">
      <c r="B11" s="9"/>
      <c r="C11" s="19" t="s">
        <v>18</v>
      </c>
      <c r="D11" s="22" t="n">
        <v>0.153846153846154</v>
      </c>
      <c r="E11" s="21" t="n">
        <v>0.765432098765432</v>
      </c>
      <c r="F11" s="20" t="n">
        <v>0.980769230769231</v>
      </c>
      <c r="G11" s="20" t="n">
        <v>0.987012987012987</v>
      </c>
      <c r="H11" s="21" t="n">
        <v>0.571428571428571</v>
      </c>
      <c r="I11" s="21" t="n">
        <v>0.57</v>
      </c>
      <c r="J11" s="21" t="n">
        <f aca="false">AVERAGE(D11:I11)</f>
        <v>0.671414840303729</v>
      </c>
      <c r="L11" s="13"/>
      <c r="M11" s="19" t="s">
        <v>18</v>
      </c>
      <c r="N11" s="22" t="n">
        <v>0.387096774193548</v>
      </c>
      <c r="O11" s="21" t="n">
        <v>0.780487804878049</v>
      </c>
      <c r="P11" s="20" t="n">
        <v>0.98989898989899</v>
      </c>
      <c r="Q11" s="20" t="n">
        <v>0.98989898989899</v>
      </c>
      <c r="R11" s="21" t="n">
        <v>0.550724637681159</v>
      </c>
      <c r="S11" s="22" t="n">
        <v>0.414141414141414</v>
      </c>
      <c r="T11" s="21" t="n">
        <f aca="false">AVERAGE(N11:S11)</f>
        <v>0.685374768448692</v>
      </c>
    </row>
    <row r="12" customFormat="false" ht="15" hidden="false" customHeight="false" outlineLevel="0" collapsed="false">
      <c r="B12" s="9"/>
      <c r="C12" s="19" t="s">
        <v>19</v>
      </c>
      <c r="D12" s="23" t="n">
        <v>0.45</v>
      </c>
      <c r="E12" s="24" t="n">
        <v>0.81</v>
      </c>
      <c r="F12" s="20" t="n">
        <v>0.98</v>
      </c>
      <c r="G12" s="20" t="n">
        <v>0.96</v>
      </c>
      <c r="H12" s="21" t="n">
        <v>0.705882352941176</v>
      </c>
      <c r="I12" s="21" t="n">
        <v>0.57</v>
      </c>
      <c r="J12" s="21" t="n">
        <f aca="false">AVERAGE(D12:I12)</f>
        <v>0.745980392156863</v>
      </c>
      <c r="L12" s="13"/>
      <c r="M12" s="19" t="s">
        <v>19</v>
      </c>
      <c r="N12" s="23" t="n">
        <v>0.616161616161616</v>
      </c>
      <c r="O12" s="24" t="n">
        <v>0.828282828282828</v>
      </c>
      <c r="P12" s="20" t="n">
        <v>0.98989898989899</v>
      </c>
      <c r="Q12" s="20" t="n">
        <v>0.98989898989899</v>
      </c>
      <c r="R12" s="21" t="n">
        <v>0.686868686868687</v>
      </c>
      <c r="S12" s="22" t="n">
        <v>0.414141414141414</v>
      </c>
      <c r="T12" s="21" t="n">
        <f aca="false">AVERAGE(N12:S12)</f>
        <v>0.754208754208754</v>
      </c>
    </row>
    <row r="13" customFormat="false" ht="15" hidden="false" customHeight="false" outlineLevel="0" collapsed="false">
      <c r="B13" s="9"/>
      <c r="C13" s="19" t="s">
        <v>15</v>
      </c>
      <c r="D13" s="23" t="n">
        <v>0.09</v>
      </c>
      <c r="E13" s="22" t="n">
        <v>0.3</v>
      </c>
      <c r="F13" s="21" t="n">
        <v>0.63</v>
      </c>
      <c r="G13" s="21" t="n">
        <v>0.57</v>
      </c>
      <c r="H13" s="22" t="n">
        <v>0.18</v>
      </c>
      <c r="I13" s="21" t="n">
        <v>0.45</v>
      </c>
      <c r="J13" s="23" t="n">
        <f aca="false">AVERAGE(D13:I13)</f>
        <v>0.37</v>
      </c>
      <c r="L13" s="13"/>
      <c r="M13" s="19" t="s">
        <v>15</v>
      </c>
      <c r="N13" s="22" t="n">
        <v>0.109698931508333</v>
      </c>
      <c r="O13" s="22" t="n">
        <v>0.280577041367647</v>
      </c>
      <c r="P13" s="21" t="n">
        <v>0.739970304285714</v>
      </c>
      <c r="Q13" s="21" t="n">
        <v>0.6061682154</v>
      </c>
      <c r="R13" s="22" t="n">
        <v>0.164389473380952</v>
      </c>
      <c r="S13" s="22" t="n">
        <v>0.439469436689655</v>
      </c>
      <c r="T13" s="21" t="n">
        <f aca="false">AVERAGE(N13:S13)</f>
        <v>0.390045567105384</v>
      </c>
    </row>
    <row r="14" customFormat="false" ht="9.35" hidden="false" customHeight="true" outlineLevel="0" collapsed="false">
      <c r="B14" s="25"/>
      <c r="C14" s="25"/>
      <c r="D14" s="25"/>
      <c r="E14" s="25"/>
      <c r="F14" s="25"/>
      <c r="G14" s="25"/>
      <c r="H14" s="25"/>
      <c r="I14" s="25"/>
      <c r="J14" s="25"/>
      <c r="L14" s="25"/>
      <c r="M14" s="25"/>
      <c r="N14" s="25"/>
      <c r="O14" s="25"/>
      <c r="P14" s="25"/>
      <c r="Q14" s="25"/>
      <c r="R14" s="25"/>
      <c r="S14" s="25"/>
      <c r="T14" s="25"/>
    </row>
    <row r="15" customFormat="false" ht="29.05" hidden="false" customHeight="false" outlineLevel="0" collapsed="false">
      <c r="D15" s="2" t="s">
        <v>2</v>
      </c>
      <c r="E15" s="3" t="s">
        <v>3</v>
      </c>
      <c r="F15" s="4" t="s">
        <v>4</v>
      </c>
      <c r="G15" s="5" t="s">
        <v>5</v>
      </c>
      <c r="H15" s="6" t="s">
        <v>6</v>
      </c>
      <c r="I15" s="7" t="s">
        <v>20</v>
      </c>
      <c r="J15" s="8" t="s">
        <v>8</v>
      </c>
      <c r="N15" s="2" t="s">
        <v>2</v>
      </c>
      <c r="O15" s="3" t="s">
        <v>3</v>
      </c>
      <c r="P15" s="4" t="s">
        <v>4</v>
      </c>
      <c r="Q15" s="5" t="s">
        <v>5</v>
      </c>
      <c r="R15" s="6" t="s">
        <v>6</v>
      </c>
      <c r="S15" s="7" t="s">
        <v>20</v>
      </c>
      <c r="T15" s="8" t="s">
        <v>8</v>
      </c>
    </row>
    <row r="16" customFormat="false" ht="19.65" hidden="false" customHeight="true" outlineLevel="0" collapsed="false">
      <c r="B16" s="26" t="s">
        <v>21</v>
      </c>
      <c r="C16" s="10" t="s">
        <v>10</v>
      </c>
      <c r="D16" s="11" t="n">
        <v>0.951612903225806</v>
      </c>
      <c r="E16" s="11" t="n">
        <v>0.942307692307692</v>
      </c>
      <c r="F16" s="17" t="n">
        <v>0.872727272727273</v>
      </c>
      <c r="G16" s="11" t="n">
        <v>0.96875</v>
      </c>
      <c r="H16" s="11" t="n">
        <v>0.92</v>
      </c>
      <c r="I16" s="11" t="n">
        <v>0.983333333333333</v>
      </c>
      <c r="J16" s="11" t="n">
        <f aca="false">AVERAGE(D16:I16)</f>
        <v>0.939788533599018</v>
      </c>
      <c r="L16" s="27" t="s">
        <v>22</v>
      </c>
      <c r="M16" s="10" t="s">
        <v>10</v>
      </c>
      <c r="N16" s="11" t="n">
        <v>0.981481481481482</v>
      </c>
      <c r="O16" s="11" t="n">
        <v>1</v>
      </c>
      <c r="P16" s="11" t="n">
        <v>1</v>
      </c>
      <c r="Q16" s="11" t="n">
        <v>1</v>
      </c>
      <c r="R16" s="11" t="n">
        <v>0.907407407407407</v>
      </c>
      <c r="S16" s="11" t="n">
        <v>1</v>
      </c>
      <c r="T16" s="11" t="n">
        <f aca="false">AVERAGE(N16:S16)</f>
        <v>0.981481481481482</v>
      </c>
    </row>
    <row r="17" customFormat="false" ht="23.4" hidden="false" customHeight="true" outlineLevel="0" collapsed="false">
      <c r="B17" s="26"/>
      <c r="C17" s="10" t="s">
        <v>12</v>
      </c>
      <c r="D17" s="11" t="n">
        <v>0.983333333333333</v>
      </c>
      <c r="E17" s="11" t="n">
        <v>0.98</v>
      </c>
      <c r="F17" s="11" t="n">
        <v>0.96</v>
      </c>
      <c r="G17" s="15" t="n">
        <v>0.659574468085106</v>
      </c>
      <c r="H17" s="11" t="n">
        <v>0.92</v>
      </c>
      <c r="I17" s="17" t="n">
        <v>0.893939393939394</v>
      </c>
      <c r="J17" s="11" t="n">
        <f aca="false">AVERAGE(D17:I17)</f>
        <v>0.899474532559639</v>
      </c>
      <c r="L17" s="27"/>
      <c r="M17" s="10" t="s">
        <v>12</v>
      </c>
      <c r="N17" s="11" t="n">
        <v>1</v>
      </c>
      <c r="O17" s="11" t="n">
        <v>0.98</v>
      </c>
      <c r="P17" s="11" t="n">
        <v>0.877551020408163</v>
      </c>
      <c r="Q17" s="11" t="n">
        <v>0.897959183673469</v>
      </c>
      <c r="R17" s="11" t="n">
        <v>0.98</v>
      </c>
      <c r="S17" s="11" t="n">
        <v>0.9375</v>
      </c>
      <c r="T17" s="11" t="n">
        <f aca="false">AVERAGE(N17:S17)</f>
        <v>0.945501700680272</v>
      </c>
    </row>
    <row r="18" customFormat="false" ht="19.65" hidden="false" customHeight="true" outlineLevel="0" collapsed="false">
      <c r="B18" s="26"/>
      <c r="C18" s="10" t="s">
        <v>13</v>
      </c>
      <c r="D18" s="11" t="n">
        <v>0.967213114754098</v>
      </c>
      <c r="E18" s="11" t="n">
        <v>0.96078431372549</v>
      </c>
      <c r="F18" s="11" t="n">
        <v>0.914285714285714</v>
      </c>
      <c r="G18" s="16" t="n">
        <v>0.784810126582278</v>
      </c>
      <c r="H18" s="11" t="n">
        <v>0.92</v>
      </c>
      <c r="I18" s="11" t="n">
        <v>0.936507936507936</v>
      </c>
      <c r="J18" s="11" t="n">
        <f aca="false">AVERAGE(D18:I18)</f>
        <v>0.913933534309253</v>
      </c>
      <c r="L18" s="27"/>
      <c r="M18" s="10" t="s">
        <v>13</v>
      </c>
      <c r="N18" s="11" t="n">
        <v>0.990654205607476</v>
      </c>
      <c r="O18" s="11" t="n">
        <v>0.98989898989899</v>
      </c>
      <c r="P18" s="11" t="n">
        <v>0.934782608695652</v>
      </c>
      <c r="Q18" s="11" t="n">
        <v>0.946236559139785</v>
      </c>
      <c r="R18" s="11" t="n">
        <v>0.942307692307692</v>
      </c>
      <c r="S18" s="11" t="n">
        <v>0.967741935483871</v>
      </c>
      <c r="T18" s="11" t="n">
        <f aca="false">AVERAGE(N18:S18)</f>
        <v>0.961936998522245</v>
      </c>
    </row>
    <row r="19" customFormat="false" ht="25.3" hidden="false" customHeight="true" outlineLevel="0" collapsed="false">
      <c r="B19" s="26"/>
      <c r="C19" s="10" t="s">
        <v>14</v>
      </c>
      <c r="D19" s="11" t="n">
        <v>0.959183673469388</v>
      </c>
      <c r="E19" s="11" t="n">
        <v>0.959183673469388</v>
      </c>
      <c r="F19" s="11" t="n">
        <v>0.908163265306122</v>
      </c>
      <c r="G19" s="17" t="n">
        <v>0.821052631578947</v>
      </c>
      <c r="H19" s="11" t="n">
        <v>0.918367346938775</v>
      </c>
      <c r="I19" s="11" t="n">
        <v>0.927083333333333</v>
      </c>
      <c r="J19" s="11" t="n">
        <f aca="false">AVERAGE(D19:I19)</f>
        <v>0.915505654015992</v>
      </c>
      <c r="L19" s="27"/>
      <c r="M19" s="10" t="s">
        <v>14</v>
      </c>
      <c r="N19" s="11" t="n">
        <v>0.98989898989899</v>
      </c>
      <c r="O19" s="11" t="n">
        <v>0.98989898989899</v>
      </c>
      <c r="P19" s="11" t="n">
        <v>0.938775510204082</v>
      </c>
      <c r="Q19" s="11" t="n">
        <v>0.948979591836735</v>
      </c>
      <c r="R19" s="11" t="n">
        <v>0.939393939393939</v>
      </c>
      <c r="S19" s="11" t="n">
        <v>0.909090909090909</v>
      </c>
      <c r="T19" s="11" t="n">
        <f aca="false">AVERAGE(N19:S19)</f>
        <v>0.952672988387274</v>
      </c>
    </row>
    <row r="20" customFormat="false" ht="15" hidden="false" customHeight="false" outlineLevel="0" collapsed="false">
      <c r="B20" s="26"/>
      <c r="C20" s="10" t="s">
        <v>15</v>
      </c>
      <c r="D20" s="11" t="n">
        <v>0.996831840377743</v>
      </c>
      <c r="E20" s="11" t="n">
        <v>0.988096520608785</v>
      </c>
      <c r="F20" s="11" t="n">
        <v>0.97120201215148</v>
      </c>
      <c r="G20" s="11" t="n">
        <v>0.941938976446787</v>
      </c>
      <c r="H20" s="11" t="n">
        <v>0.995052818288194</v>
      </c>
      <c r="I20" s="11" t="n">
        <v>0.98126654114042</v>
      </c>
      <c r="J20" s="11" t="n">
        <f aca="false">AVERAGE(D20:I20)</f>
        <v>0.979064784835568</v>
      </c>
      <c r="L20" s="27"/>
      <c r="M20" s="10" t="s">
        <v>15</v>
      </c>
      <c r="N20" s="11" t="n">
        <v>0.981150533314104</v>
      </c>
      <c r="O20" s="11" t="n">
        <v>0.986122232310626</v>
      </c>
      <c r="P20" s="11" t="n">
        <v>0.981615467126979</v>
      </c>
      <c r="Q20" s="11" t="n">
        <v>0.979511126875877</v>
      </c>
      <c r="R20" s="11" t="n">
        <v>0.988857769303852</v>
      </c>
      <c r="S20" s="11" t="n">
        <v>0.97608325810268</v>
      </c>
      <c r="T20" s="11" t="n">
        <f aca="false">AVERAGE(N20:S20)</f>
        <v>0.98222339783902</v>
      </c>
    </row>
    <row r="21" customFormat="false" ht="12.8" hidden="false" customHeight="false" outlineLevel="0" collapsed="false">
      <c r="L21" s="25"/>
      <c r="M21" s="25"/>
      <c r="N21" s="25"/>
      <c r="O21" s="25"/>
      <c r="P21" s="25"/>
      <c r="Q21" s="25"/>
      <c r="R21" s="25"/>
      <c r="S21" s="25"/>
      <c r="T21" s="25"/>
    </row>
    <row r="22" customFormat="false" ht="17.35" hidden="false" customHeight="false" outlineLevel="0" collapsed="false">
      <c r="N22" s="2" t="s">
        <v>2</v>
      </c>
      <c r="O22" s="3" t="s">
        <v>3</v>
      </c>
      <c r="P22" s="4" t="s">
        <v>4</v>
      </c>
      <c r="Q22" s="5" t="s">
        <v>5</v>
      </c>
      <c r="R22" s="6" t="s">
        <v>6</v>
      </c>
      <c r="S22" s="7" t="s">
        <v>20</v>
      </c>
      <c r="T22" s="8" t="s">
        <v>8</v>
      </c>
    </row>
    <row r="23" customFormat="false" ht="15" hidden="false" customHeight="true" outlineLevel="0" collapsed="false">
      <c r="L23" s="28" t="s">
        <v>23</v>
      </c>
      <c r="M23" s="10" t="s">
        <v>10</v>
      </c>
      <c r="N23" s="11" t="n">
        <v>1</v>
      </c>
      <c r="O23" s="11" t="n">
        <v>1</v>
      </c>
      <c r="P23" s="11" t="n">
        <v>1</v>
      </c>
      <c r="Q23" s="11" t="n">
        <v>1</v>
      </c>
      <c r="R23" s="11" t="n">
        <v>0.92</v>
      </c>
      <c r="S23" s="11" t="n">
        <v>1</v>
      </c>
      <c r="T23" s="11" t="n">
        <f aca="false">AVERAGE(N23:S23)</f>
        <v>0.986666666666667</v>
      </c>
    </row>
    <row r="24" customFormat="false" ht="23.4" hidden="false" customHeight="true" outlineLevel="0" collapsed="false">
      <c r="L24" s="28"/>
      <c r="M24" s="10" t="s">
        <v>12</v>
      </c>
      <c r="N24" s="11" t="n">
        <v>1</v>
      </c>
      <c r="O24" s="11" t="n">
        <v>1</v>
      </c>
      <c r="P24" s="11" t="n">
        <v>0.938775510204082</v>
      </c>
      <c r="Q24" s="11" t="n">
        <v>0.979591836734694</v>
      </c>
      <c r="R24" s="11" t="n">
        <v>1</v>
      </c>
      <c r="S24" s="11" t="n">
        <v>1</v>
      </c>
      <c r="T24" s="11" t="n">
        <f aca="false">AVERAGE(N24:S24)</f>
        <v>0.986394557823129</v>
      </c>
    </row>
    <row r="25" customFormat="false" ht="17.8" hidden="false" customHeight="true" outlineLevel="0" collapsed="false">
      <c r="L25" s="28"/>
      <c r="M25" s="10" t="s">
        <v>13</v>
      </c>
      <c r="N25" s="11" t="n">
        <v>1</v>
      </c>
      <c r="O25" s="11" t="n">
        <v>1</v>
      </c>
      <c r="P25" s="11" t="n">
        <v>0.968421052631579</v>
      </c>
      <c r="Q25" s="11" t="n">
        <v>0.989690721649485</v>
      </c>
      <c r="R25" s="11" t="n">
        <v>0.98</v>
      </c>
      <c r="S25" s="11" t="n">
        <v>1</v>
      </c>
      <c r="T25" s="11" t="n">
        <f aca="false">AVERAGE(N25:S25)</f>
        <v>0.989685295713511</v>
      </c>
    </row>
    <row r="26" customFormat="false" ht="21.55" hidden="false" customHeight="true" outlineLevel="0" collapsed="false">
      <c r="L26" s="28"/>
      <c r="M26" s="10" t="s">
        <v>14</v>
      </c>
      <c r="N26" s="11" t="n">
        <v>1</v>
      </c>
      <c r="O26" s="11" t="n">
        <v>1</v>
      </c>
      <c r="P26" s="11" t="n">
        <v>0.96969696969697</v>
      </c>
      <c r="Q26" s="11" t="n">
        <v>0.98989898989899</v>
      </c>
      <c r="R26" s="11" t="n">
        <v>0.98989898989899</v>
      </c>
      <c r="S26" s="11" t="n">
        <v>1</v>
      </c>
      <c r="T26" s="11" t="n">
        <f aca="false">AVERAGE(N26:S26)</f>
        <v>0.991582491582492</v>
      </c>
    </row>
    <row r="27" customFormat="false" ht="19.65" hidden="false" customHeight="true" outlineLevel="0" collapsed="false">
      <c r="L27" s="28"/>
      <c r="M27" s="10" t="s">
        <v>15</v>
      </c>
      <c r="N27" s="11" t="n">
        <v>0.948512844010895</v>
      </c>
      <c r="O27" s="11" t="n">
        <v>0.97996846023871</v>
      </c>
      <c r="P27" s="11" t="n">
        <v>0.934529598640359</v>
      </c>
      <c r="Q27" s="11" t="n">
        <v>0.901240746180216</v>
      </c>
      <c r="R27" s="11" t="n">
        <v>0.963569249425616</v>
      </c>
      <c r="S27" s="11" t="n">
        <v>0.914282355989729</v>
      </c>
      <c r="T27" s="11" t="n">
        <f aca="false">AVERAGE(N27:S27)</f>
        <v>0.940350542414254</v>
      </c>
    </row>
  </sheetData>
  <sheetProtection sheet="true" objects="true" scenarios="true"/>
  <mergeCells count="7">
    <mergeCell ref="B2:J2"/>
    <mergeCell ref="L2:T2"/>
    <mergeCell ref="B4:B13"/>
    <mergeCell ref="L4:L13"/>
    <mergeCell ref="B16:B20"/>
    <mergeCell ref="L16:L20"/>
    <mergeCell ref="L23:L2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56" activeCellId="0" sqref="D56"/>
    </sheetView>
  </sheetViews>
  <sheetFormatPr defaultRowHeight="12.8" zeroHeight="false" outlineLevelRow="0" outlineLevelCol="0"/>
  <cols>
    <col collapsed="false" customWidth="true" hidden="false" outlineLevel="0" max="1" min="1" style="113" width="27.0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14" t="s">
        <v>217</v>
      </c>
      <c r="B1" s="0" t="s">
        <v>218</v>
      </c>
      <c r="C1" s="0" t="n">
        <v>0.48339844</v>
      </c>
      <c r="D1" s="0" t="s">
        <v>219</v>
      </c>
      <c r="E1" s="0" t="n">
        <v>0.38842773</v>
      </c>
      <c r="F1" s="0" t="s">
        <v>220</v>
      </c>
      <c r="G1" s="0" t="n">
        <v>0.024642944</v>
      </c>
      <c r="H1" s="0" t="s">
        <v>221</v>
      </c>
      <c r="I1" s="0" t="n">
        <v>0.018753052</v>
      </c>
      <c r="J1" s="0" t="s">
        <v>222</v>
      </c>
      <c r="K1" s="0" t="n">
        <v>0.012145996</v>
      </c>
      <c r="L1" s="0" t="n">
        <v>93.8296</v>
      </c>
    </row>
    <row r="2" customFormat="false" ht="12.8" hidden="false" customHeight="false" outlineLevel="0" collapsed="false">
      <c r="A2" s="114" t="s">
        <v>223</v>
      </c>
      <c r="B2" s="0" t="s">
        <v>224</v>
      </c>
      <c r="C2" s="0" t="n">
        <v>0.83984375</v>
      </c>
      <c r="D2" s="0" t="s">
        <v>225</v>
      </c>
      <c r="E2" s="0" t="n">
        <v>0.14038086</v>
      </c>
      <c r="F2" s="0" t="s">
        <v>226</v>
      </c>
      <c r="G2" s="0" t="n">
        <v>0.014671326</v>
      </c>
      <c r="H2" s="0" t="s">
        <v>227</v>
      </c>
      <c r="I2" s="0" t="n">
        <v>0.0023059845</v>
      </c>
      <c r="J2" s="0" t="s">
        <v>228</v>
      </c>
      <c r="K2" s="0" t="n">
        <v>0.0012235641</v>
      </c>
      <c r="L2" s="0" t="n">
        <v>93.616714</v>
      </c>
    </row>
    <row r="3" customFormat="false" ht="12.8" hidden="false" customHeight="false" outlineLevel="0" collapsed="false">
      <c r="A3" s="114" t="s">
        <v>229</v>
      </c>
      <c r="B3" s="0" t="s">
        <v>230</v>
      </c>
      <c r="C3" s="0" t="n">
        <v>0.3869629</v>
      </c>
      <c r="D3" s="0" t="s">
        <v>231</v>
      </c>
      <c r="E3" s="0" t="n">
        <v>0.17175293</v>
      </c>
      <c r="F3" s="0" t="s">
        <v>232</v>
      </c>
      <c r="G3" s="0" t="n">
        <v>0.069885254</v>
      </c>
      <c r="H3" s="0" t="s">
        <v>222</v>
      </c>
      <c r="I3" s="0" t="n">
        <v>0.058441162</v>
      </c>
      <c r="J3" s="0" t="s">
        <v>233</v>
      </c>
      <c r="K3" s="0" t="n">
        <v>0.051971436</v>
      </c>
      <c r="L3" s="0" t="n">
        <v>93.64382</v>
      </c>
    </row>
    <row r="4" customFormat="false" ht="12.8" hidden="false" customHeight="false" outlineLevel="0" collapsed="false">
      <c r="A4" s="114" t="s">
        <v>234</v>
      </c>
      <c r="B4" s="0" t="s">
        <v>235</v>
      </c>
      <c r="C4" s="0" t="n">
        <v>0.29296875</v>
      </c>
      <c r="D4" s="0" t="s">
        <v>219</v>
      </c>
      <c r="E4" s="0" t="n">
        <v>0.20141602</v>
      </c>
      <c r="F4" s="0" t="s">
        <v>236</v>
      </c>
      <c r="G4" s="0" t="n">
        <v>0.17492676</v>
      </c>
      <c r="H4" s="0" t="s">
        <v>237</v>
      </c>
      <c r="I4" s="0" t="n">
        <v>0.050933838</v>
      </c>
      <c r="J4" s="0" t="s">
        <v>238</v>
      </c>
      <c r="K4" s="0" t="n">
        <v>0.045288086</v>
      </c>
      <c r="L4" s="0" t="n">
        <v>93.78965</v>
      </c>
    </row>
    <row r="5" customFormat="false" ht="12.8" hidden="false" customHeight="false" outlineLevel="0" collapsed="false">
      <c r="A5" s="114" t="s">
        <v>239</v>
      </c>
      <c r="B5" s="0" t="s">
        <v>240</v>
      </c>
      <c r="C5" s="0" t="n">
        <v>0.5336914</v>
      </c>
      <c r="D5" s="0" t="s">
        <v>241</v>
      </c>
      <c r="E5" s="0" t="n">
        <v>0.19482422</v>
      </c>
      <c r="F5" s="0" t="s">
        <v>242</v>
      </c>
      <c r="G5" s="0" t="n">
        <v>0.15161133</v>
      </c>
      <c r="H5" s="0" t="s">
        <v>243</v>
      </c>
      <c r="I5" s="0" t="n">
        <v>0.013053894</v>
      </c>
      <c r="J5" s="0" t="s">
        <v>244</v>
      </c>
      <c r="K5" s="0" t="n">
        <v>0.012756348</v>
      </c>
      <c r="L5" s="0" t="n">
        <v>93.92196</v>
      </c>
    </row>
    <row r="6" customFormat="false" ht="12.8" hidden="false" customHeight="false" outlineLevel="0" collapsed="false">
      <c r="A6" s="114" t="s">
        <v>245</v>
      </c>
      <c r="B6" s="0" t="s">
        <v>246</v>
      </c>
      <c r="C6" s="0" t="n">
        <v>0.05532837</v>
      </c>
      <c r="D6" s="0" t="s">
        <v>240</v>
      </c>
      <c r="E6" s="0" t="n">
        <v>0.04660034</v>
      </c>
      <c r="F6" s="0" t="s">
        <v>244</v>
      </c>
      <c r="G6" s="0" t="n">
        <v>0.03640747</v>
      </c>
      <c r="H6" s="0" t="s">
        <v>225</v>
      </c>
      <c r="I6" s="0" t="n">
        <v>0.032287598</v>
      </c>
      <c r="J6" s="0" t="s">
        <v>220</v>
      </c>
      <c r="K6" s="0" t="n">
        <v>0.024749756</v>
      </c>
      <c r="L6" s="0" t="n">
        <v>93.93801</v>
      </c>
    </row>
    <row r="7" customFormat="false" ht="12.8" hidden="false" customHeight="false" outlineLevel="0" collapsed="false">
      <c r="A7" s="114" t="s">
        <v>247</v>
      </c>
      <c r="B7" s="0" t="s">
        <v>238</v>
      </c>
      <c r="C7" s="0" t="n">
        <v>0.7553711</v>
      </c>
      <c r="D7" s="0" t="s">
        <v>248</v>
      </c>
      <c r="E7" s="0" t="n">
        <v>0.12719727</v>
      </c>
      <c r="F7" s="0" t="s">
        <v>249</v>
      </c>
      <c r="G7" s="0" t="n">
        <v>0.10467529</v>
      </c>
      <c r="H7" s="0" t="s">
        <v>250</v>
      </c>
      <c r="I7" s="0" t="n">
        <v>0.007949829</v>
      </c>
      <c r="J7" s="0" t="s">
        <v>251</v>
      </c>
      <c r="K7" s="0" t="n">
        <v>0.0022583008</v>
      </c>
      <c r="L7" s="0" t="n">
        <v>93.94117</v>
      </c>
    </row>
    <row r="8" customFormat="false" ht="12.8" hidden="false" customHeight="false" outlineLevel="0" collapsed="false">
      <c r="A8" s="114" t="s">
        <v>252</v>
      </c>
      <c r="B8" s="0" t="s">
        <v>224</v>
      </c>
      <c r="C8" s="0" t="n">
        <v>0.51904297</v>
      </c>
      <c r="D8" s="0" t="s">
        <v>227</v>
      </c>
      <c r="E8" s="0" t="n">
        <v>0.2590332</v>
      </c>
      <c r="F8" s="0" t="s">
        <v>253</v>
      </c>
      <c r="G8" s="0" t="n">
        <v>0.06100464</v>
      </c>
      <c r="H8" s="0" t="s">
        <v>254</v>
      </c>
      <c r="I8" s="0" t="n">
        <v>0.036712646</v>
      </c>
      <c r="J8" s="0" t="s">
        <v>226</v>
      </c>
      <c r="K8" s="0" t="n">
        <v>0.026245117</v>
      </c>
      <c r="L8" s="0" t="n">
        <v>93.81382</v>
      </c>
    </row>
    <row r="9" customFormat="false" ht="12.8" hidden="false" customHeight="false" outlineLevel="0" collapsed="false">
      <c r="A9" s="114" t="s">
        <v>255</v>
      </c>
      <c r="B9" s="0" t="s">
        <v>256</v>
      </c>
      <c r="C9" s="0" t="n">
        <v>0.9921875</v>
      </c>
      <c r="D9" s="0" t="s">
        <v>250</v>
      </c>
      <c r="E9" s="0" t="n">
        <v>0.002204895</v>
      </c>
      <c r="F9" s="0" t="s">
        <v>257</v>
      </c>
      <c r="G9" s="0" t="n">
        <v>0.0014228821</v>
      </c>
      <c r="H9" s="0" t="s">
        <v>219</v>
      </c>
      <c r="I9" s="0" t="n">
        <v>0.0013160706</v>
      </c>
      <c r="J9" s="0" t="s">
        <v>258</v>
      </c>
      <c r="K9" s="0" t="n">
        <v>0.0007801056</v>
      </c>
      <c r="L9" s="0" t="n">
        <v>94.17505</v>
      </c>
    </row>
    <row r="10" customFormat="false" ht="12.8" hidden="false" customHeight="false" outlineLevel="0" collapsed="false">
      <c r="A10" s="114" t="s">
        <v>259</v>
      </c>
      <c r="B10" s="0" t="s">
        <v>224</v>
      </c>
      <c r="C10" s="0" t="n">
        <v>0.14099121</v>
      </c>
      <c r="D10" s="0" t="s">
        <v>225</v>
      </c>
      <c r="E10" s="0" t="n">
        <v>0.13769531</v>
      </c>
      <c r="F10" s="0" t="s">
        <v>227</v>
      </c>
      <c r="G10" s="0" t="n">
        <v>0.13244629</v>
      </c>
      <c r="H10" s="0" t="s">
        <v>260</v>
      </c>
      <c r="I10" s="0" t="n">
        <v>0.07727051</v>
      </c>
      <c r="J10" s="0" t="s">
        <v>261</v>
      </c>
      <c r="K10" s="0" t="n">
        <v>0.06817627</v>
      </c>
      <c r="L10" s="0" t="n">
        <v>94.16293</v>
      </c>
    </row>
    <row r="11" customFormat="false" ht="12.8" hidden="false" customHeight="false" outlineLevel="0" collapsed="false">
      <c r="A11" s="114" t="s">
        <v>262</v>
      </c>
      <c r="B11" s="0" t="s">
        <v>263</v>
      </c>
      <c r="C11" s="0" t="n">
        <v>0.13598633</v>
      </c>
      <c r="D11" s="0" t="s">
        <v>249</v>
      </c>
      <c r="E11" s="0" t="n">
        <v>0.11907959</v>
      </c>
      <c r="F11" s="0" t="s">
        <v>222</v>
      </c>
      <c r="G11" s="0" t="n">
        <v>0.113586426</v>
      </c>
      <c r="H11" s="0" t="s">
        <v>264</v>
      </c>
      <c r="I11" s="0" t="n">
        <v>0.11102295</v>
      </c>
      <c r="J11" s="0" t="s">
        <v>265</v>
      </c>
      <c r="K11" s="0" t="n">
        <v>0.107543945</v>
      </c>
      <c r="L11" s="0" t="n">
        <v>93.6138</v>
      </c>
    </row>
    <row r="12" customFormat="false" ht="12.8" hidden="false" customHeight="false" outlineLevel="0" collapsed="false">
      <c r="A12" s="114" t="s">
        <v>266</v>
      </c>
      <c r="B12" s="0" t="s">
        <v>219</v>
      </c>
      <c r="C12" s="0" t="n">
        <v>0.93603516</v>
      </c>
      <c r="D12" s="0" t="s">
        <v>232</v>
      </c>
      <c r="E12" s="0" t="n">
        <v>0.04309082</v>
      </c>
      <c r="F12" s="0" t="s">
        <v>230</v>
      </c>
      <c r="G12" s="0" t="n">
        <v>0.013450623</v>
      </c>
      <c r="H12" s="0" t="s">
        <v>258</v>
      </c>
      <c r="I12" s="0" t="n">
        <v>0.0048332214</v>
      </c>
      <c r="J12" s="0" t="s">
        <v>267</v>
      </c>
      <c r="K12" s="0" t="n">
        <v>0.0011663437</v>
      </c>
      <c r="L12" s="0" t="n">
        <v>93.83306</v>
      </c>
    </row>
    <row r="13" customFormat="false" ht="12.8" hidden="false" customHeight="false" outlineLevel="0" collapsed="false">
      <c r="A13" s="114" t="s">
        <v>268</v>
      </c>
      <c r="B13" s="0" t="s">
        <v>257</v>
      </c>
      <c r="C13" s="0" t="n">
        <v>0.63427734</v>
      </c>
      <c r="D13" s="0" t="s">
        <v>249</v>
      </c>
      <c r="E13" s="0" t="n">
        <v>0.13293457</v>
      </c>
      <c r="F13" s="0" t="s">
        <v>250</v>
      </c>
      <c r="G13" s="0" t="n">
        <v>0.047027588</v>
      </c>
      <c r="H13" s="0" t="s">
        <v>219</v>
      </c>
      <c r="I13" s="0" t="n">
        <v>0.04385376</v>
      </c>
      <c r="J13" s="0" t="s">
        <v>265</v>
      </c>
      <c r="K13" s="0" t="n">
        <v>0.03414917</v>
      </c>
      <c r="L13" s="0" t="n">
        <v>93.6562</v>
      </c>
    </row>
    <row r="14" customFormat="false" ht="12.8" hidden="false" customHeight="false" outlineLevel="0" collapsed="false">
      <c r="A14" s="114" t="s">
        <v>269</v>
      </c>
      <c r="B14" s="0" t="s">
        <v>270</v>
      </c>
      <c r="C14" s="0" t="n">
        <v>0.5395508</v>
      </c>
      <c r="D14" s="0" t="s">
        <v>261</v>
      </c>
      <c r="E14" s="0" t="n">
        <v>0.0982666</v>
      </c>
      <c r="F14" s="0" t="s">
        <v>271</v>
      </c>
      <c r="G14" s="0" t="n">
        <v>0.08215332</v>
      </c>
      <c r="H14" s="0" t="s">
        <v>272</v>
      </c>
      <c r="I14" s="0" t="n">
        <v>0.032928467</v>
      </c>
      <c r="J14" s="0" t="s">
        <v>246</v>
      </c>
      <c r="K14" s="0" t="n">
        <v>0.025436401</v>
      </c>
      <c r="L14" s="0" t="n">
        <v>93.78119</v>
      </c>
    </row>
    <row r="15" customFormat="false" ht="12.8" hidden="false" customHeight="false" outlineLevel="0" collapsed="false">
      <c r="A15" s="114" t="s">
        <v>273</v>
      </c>
      <c r="B15" s="0" t="s">
        <v>219</v>
      </c>
      <c r="C15" s="0" t="n">
        <v>0.48901367</v>
      </c>
      <c r="D15" s="0" t="s">
        <v>274</v>
      </c>
      <c r="E15" s="0" t="n">
        <v>0.15393066</v>
      </c>
      <c r="F15" s="0" t="s">
        <v>275</v>
      </c>
      <c r="G15" s="0" t="n">
        <v>0.0947876</v>
      </c>
      <c r="H15" s="0" t="s">
        <v>276</v>
      </c>
      <c r="I15" s="0" t="n">
        <v>0.06933594</v>
      </c>
      <c r="J15" s="0" t="s">
        <v>277</v>
      </c>
      <c r="K15" s="0" t="n">
        <v>0.042388916</v>
      </c>
      <c r="L15" s="0" t="n">
        <v>93.55219</v>
      </c>
    </row>
    <row r="16" customFormat="false" ht="12.8" hidden="false" customHeight="false" outlineLevel="0" collapsed="false">
      <c r="A16" s="114" t="s">
        <v>278</v>
      </c>
      <c r="B16" s="0" t="s">
        <v>279</v>
      </c>
      <c r="C16" s="0" t="n">
        <v>0.6621094</v>
      </c>
      <c r="D16" s="0" t="s">
        <v>280</v>
      </c>
      <c r="E16" s="0" t="n">
        <v>0.027313232</v>
      </c>
      <c r="F16" s="0" t="s">
        <v>281</v>
      </c>
      <c r="G16" s="0" t="n">
        <v>0.023376465</v>
      </c>
      <c r="H16" s="0" t="s">
        <v>282</v>
      </c>
      <c r="I16" s="0" t="n">
        <v>0.019302368</v>
      </c>
      <c r="J16" s="0" t="s">
        <v>283</v>
      </c>
      <c r="K16" s="0" t="n">
        <v>0.013687134</v>
      </c>
      <c r="L16" s="0" t="n">
        <v>93.86706</v>
      </c>
    </row>
    <row r="17" customFormat="false" ht="12.8" hidden="false" customHeight="false" outlineLevel="0" collapsed="false">
      <c r="A17" s="114" t="s">
        <v>284</v>
      </c>
      <c r="B17" s="0" t="s">
        <v>249</v>
      </c>
      <c r="C17" s="0" t="n">
        <v>0.4638672</v>
      </c>
      <c r="D17" s="0" t="s">
        <v>250</v>
      </c>
      <c r="E17" s="0" t="n">
        <v>0.4189453</v>
      </c>
      <c r="F17" s="0" t="s">
        <v>257</v>
      </c>
      <c r="G17" s="0" t="n">
        <v>0.029647827</v>
      </c>
      <c r="H17" s="0" t="s">
        <v>251</v>
      </c>
      <c r="I17" s="0" t="n">
        <v>0.028518677</v>
      </c>
      <c r="J17" s="0" t="s">
        <v>238</v>
      </c>
      <c r="K17" s="0" t="n">
        <v>0.018859863</v>
      </c>
      <c r="L17" s="0" t="n">
        <v>93.510796</v>
      </c>
    </row>
    <row r="18" customFormat="false" ht="12.8" hidden="false" customHeight="false" outlineLevel="0" collapsed="false">
      <c r="A18" s="114" t="s">
        <v>285</v>
      </c>
      <c r="B18" s="0" t="s">
        <v>238</v>
      </c>
      <c r="C18" s="0" t="n">
        <v>0.55029297</v>
      </c>
      <c r="D18" s="0" t="s">
        <v>257</v>
      </c>
      <c r="E18" s="0" t="n">
        <v>0.34179688</v>
      </c>
      <c r="F18" s="0" t="s">
        <v>251</v>
      </c>
      <c r="G18" s="0" t="n">
        <v>0.06994629</v>
      </c>
      <c r="H18" s="0" t="s">
        <v>265</v>
      </c>
      <c r="I18" s="0" t="n">
        <v>0.013885498</v>
      </c>
      <c r="J18" s="0" t="s">
        <v>237</v>
      </c>
      <c r="K18" s="0" t="n">
        <v>0.009101868</v>
      </c>
      <c r="L18" s="0" t="n">
        <v>93.640945</v>
      </c>
    </row>
    <row r="19" customFormat="false" ht="12.8" hidden="false" customHeight="false" outlineLevel="0" collapsed="false">
      <c r="A19" s="114" t="s">
        <v>286</v>
      </c>
      <c r="B19" s="0" t="s">
        <v>227</v>
      </c>
      <c r="C19" s="0" t="n">
        <v>0.7368164</v>
      </c>
      <c r="D19" s="0" t="s">
        <v>224</v>
      </c>
      <c r="E19" s="0" t="n">
        <v>0.03338623</v>
      </c>
      <c r="F19" s="0" t="s">
        <v>254</v>
      </c>
      <c r="G19" s="0" t="n">
        <v>0.029022217</v>
      </c>
      <c r="H19" s="0" t="s">
        <v>287</v>
      </c>
      <c r="I19" s="0" t="n">
        <v>0.019943237</v>
      </c>
      <c r="J19" s="0" t="s">
        <v>288</v>
      </c>
      <c r="K19" s="0" t="n">
        <v>0.019714355</v>
      </c>
      <c r="L19" s="0" t="n">
        <v>93.87431</v>
      </c>
    </row>
    <row r="20" customFormat="false" ht="12.8" hidden="false" customHeight="false" outlineLevel="0" collapsed="false">
      <c r="A20" s="114" t="s">
        <v>289</v>
      </c>
      <c r="B20" s="0" t="s">
        <v>238</v>
      </c>
      <c r="C20" s="0" t="n">
        <v>0.85546875</v>
      </c>
      <c r="D20" s="0" t="s">
        <v>250</v>
      </c>
      <c r="E20" s="0" t="n">
        <v>0.04864502</v>
      </c>
      <c r="F20" s="0" t="s">
        <v>249</v>
      </c>
      <c r="G20" s="0" t="n">
        <v>0.04257202</v>
      </c>
      <c r="H20" s="0" t="s">
        <v>265</v>
      </c>
      <c r="I20" s="0" t="n">
        <v>0.025634766</v>
      </c>
      <c r="J20" s="0" t="s">
        <v>257</v>
      </c>
      <c r="K20" s="0" t="n">
        <v>0.018600464</v>
      </c>
      <c r="L20" s="0" t="n">
        <v>93.73296</v>
      </c>
    </row>
    <row r="21" customFormat="false" ht="12.8" hidden="false" customHeight="false" outlineLevel="0" collapsed="false">
      <c r="A21" s="114" t="s">
        <v>290</v>
      </c>
      <c r="B21" s="0" t="s">
        <v>249</v>
      </c>
      <c r="C21" s="0" t="n">
        <v>0.6713867</v>
      </c>
      <c r="D21" s="0" t="s">
        <v>219</v>
      </c>
      <c r="E21" s="0" t="n">
        <v>0.25878906</v>
      </c>
      <c r="F21" s="0" t="s">
        <v>248</v>
      </c>
      <c r="G21" s="0" t="n">
        <v>0.01965332</v>
      </c>
      <c r="H21" s="0" t="s">
        <v>257</v>
      </c>
      <c r="I21" s="0" t="n">
        <v>0.011558533</v>
      </c>
      <c r="J21" s="0" t="s">
        <v>265</v>
      </c>
      <c r="K21" s="0" t="n">
        <v>0.008926392</v>
      </c>
      <c r="L21" s="0" t="n">
        <v>93.85087</v>
      </c>
    </row>
    <row r="22" customFormat="false" ht="12.8" hidden="false" customHeight="false" outlineLevel="0" collapsed="false">
      <c r="A22" s="114" t="s">
        <v>291</v>
      </c>
      <c r="B22" s="0" t="s">
        <v>250</v>
      </c>
      <c r="C22" s="0" t="n">
        <v>0.453125</v>
      </c>
      <c r="D22" s="0" t="s">
        <v>292</v>
      </c>
      <c r="E22" s="0" t="n">
        <v>0.31152344</v>
      </c>
      <c r="F22" s="0" t="s">
        <v>238</v>
      </c>
      <c r="G22" s="0" t="n">
        <v>0.16149902</v>
      </c>
      <c r="H22" s="0" t="s">
        <v>265</v>
      </c>
      <c r="I22" s="0" t="n">
        <v>0.053253174</v>
      </c>
      <c r="J22" s="0" t="s">
        <v>293</v>
      </c>
      <c r="K22" s="0" t="n">
        <v>0.007320404</v>
      </c>
      <c r="L22" s="0" t="n">
        <v>93.72544</v>
      </c>
    </row>
    <row r="23" customFormat="false" ht="12.8" hidden="false" customHeight="false" outlineLevel="0" collapsed="false">
      <c r="A23" s="114" t="s">
        <v>294</v>
      </c>
      <c r="B23" s="0" t="s">
        <v>270</v>
      </c>
      <c r="C23" s="0" t="n">
        <v>0.60009766</v>
      </c>
      <c r="D23" s="0" t="s">
        <v>261</v>
      </c>
      <c r="E23" s="0" t="n">
        <v>0.14038086</v>
      </c>
      <c r="F23" s="0" t="s">
        <v>295</v>
      </c>
      <c r="G23" s="0" t="n">
        <v>0.03491211</v>
      </c>
      <c r="H23" s="0" t="s">
        <v>296</v>
      </c>
      <c r="I23" s="0" t="n">
        <v>0.013465881</v>
      </c>
      <c r="J23" s="0" t="s">
        <v>297</v>
      </c>
      <c r="K23" s="0" t="n">
        <v>0.0129470825</v>
      </c>
      <c r="L23" s="0" t="n">
        <v>93.649345</v>
      </c>
    </row>
    <row r="24" customFormat="false" ht="12.8" hidden="false" customHeight="false" outlineLevel="0" collapsed="false">
      <c r="A24" s="114" t="s">
        <v>298</v>
      </c>
      <c r="B24" s="0" t="s">
        <v>299</v>
      </c>
      <c r="C24" s="0" t="n">
        <v>0.63623047</v>
      </c>
      <c r="D24" s="0" t="s">
        <v>225</v>
      </c>
      <c r="E24" s="0" t="n">
        <v>0.27783203</v>
      </c>
      <c r="F24" s="0" t="s">
        <v>300</v>
      </c>
      <c r="G24" s="0" t="n">
        <v>0.031433105</v>
      </c>
      <c r="H24" s="0" t="s">
        <v>224</v>
      </c>
      <c r="I24" s="0" t="n">
        <v>0.008590698</v>
      </c>
      <c r="J24" s="0" t="s">
        <v>301</v>
      </c>
      <c r="K24" s="0" t="n">
        <v>0.005378723</v>
      </c>
      <c r="L24" s="0" t="n">
        <v>93.76168</v>
      </c>
    </row>
    <row r="25" customFormat="false" ht="12.8" hidden="false" customHeight="false" outlineLevel="0" collapsed="false">
      <c r="A25" s="114" t="s">
        <v>302</v>
      </c>
      <c r="B25" s="0" t="s">
        <v>303</v>
      </c>
      <c r="C25" s="0" t="n">
        <v>0.5029297</v>
      </c>
      <c r="D25" s="0" t="s">
        <v>155</v>
      </c>
      <c r="E25" s="0" t="n">
        <v>0.0680542</v>
      </c>
      <c r="F25" s="0" t="s">
        <v>304</v>
      </c>
      <c r="G25" s="0" t="n">
        <v>0.050994873</v>
      </c>
      <c r="H25" s="0" t="s">
        <v>142</v>
      </c>
      <c r="I25" s="0" t="n">
        <v>0.040039062</v>
      </c>
      <c r="J25" s="0" t="s">
        <v>191</v>
      </c>
      <c r="K25" s="0" t="n">
        <v>0.0390625</v>
      </c>
      <c r="L25" s="0" t="n">
        <v>93.84299</v>
      </c>
    </row>
    <row r="26" customFormat="false" ht="12.8" hidden="false" customHeight="false" outlineLevel="0" collapsed="false">
      <c r="A26" s="114" t="s">
        <v>305</v>
      </c>
      <c r="B26" s="0" t="s">
        <v>306</v>
      </c>
      <c r="C26" s="0" t="n">
        <v>0.99902344</v>
      </c>
      <c r="D26" s="0" t="s">
        <v>307</v>
      </c>
      <c r="E26" s="0" t="n">
        <v>0.00023758411</v>
      </c>
      <c r="F26" s="0" t="s">
        <v>308</v>
      </c>
      <c r="G26" s="0" t="n">
        <v>0.00013756752</v>
      </c>
      <c r="H26" s="0" t="s">
        <v>309</v>
      </c>
      <c r="I26" s="0" t="n">
        <v>0.00012624264</v>
      </c>
      <c r="J26" s="0" t="s">
        <v>310</v>
      </c>
      <c r="K26" s="0" t="n">
        <v>0.000115811825</v>
      </c>
      <c r="L26" s="0" t="n">
        <v>93.65852</v>
      </c>
    </row>
    <row r="27" customFormat="false" ht="12.8" hidden="false" customHeight="false" outlineLevel="0" collapsed="false">
      <c r="A27" s="114" t="s">
        <v>311</v>
      </c>
      <c r="B27" s="0" t="s">
        <v>246</v>
      </c>
      <c r="C27" s="0" t="n">
        <v>0.4951172</v>
      </c>
      <c r="D27" s="0" t="s">
        <v>220</v>
      </c>
      <c r="E27" s="0" t="n">
        <v>0.049224854</v>
      </c>
      <c r="F27" s="0" t="s">
        <v>233</v>
      </c>
      <c r="G27" s="0" t="n">
        <v>0.03643799</v>
      </c>
      <c r="H27" s="0" t="s">
        <v>218</v>
      </c>
      <c r="I27" s="0" t="n">
        <v>0.028381348</v>
      </c>
      <c r="J27" s="0" t="s">
        <v>253</v>
      </c>
      <c r="K27" s="0" t="n">
        <v>0.027709961</v>
      </c>
      <c r="L27" s="0" t="n">
        <v>94.1821</v>
      </c>
    </row>
    <row r="28" customFormat="false" ht="12.8" hidden="false" customHeight="false" outlineLevel="0" collapsed="false">
      <c r="A28" s="114" t="s">
        <v>312</v>
      </c>
      <c r="B28" s="0" t="s">
        <v>224</v>
      </c>
      <c r="C28" s="0" t="n">
        <v>0.6567383</v>
      </c>
      <c r="D28" s="0" t="s">
        <v>225</v>
      </c>
      <c r="E28" s="0" t="n">
        <v>0.19116211</v>
      </c>
      <c r="F28" s="0" t="s">
        <v>227</v>
      </c>
      <c r="G28" s="0" t="n">
        <v>0.06451416</v>
      </c>
      <c r="H28" s="0" t="s">
        <v>228</v>
      </c>
      <c r="I28" s="0" t="n">
        <v>0.0635376</v>
      </c>
      <c r="J28" s="0" t="s">
        <v>226</v>
      </c>
      <c r="K28" s="0" t="n">
        <v>0.0135269165</v>
      </c>
      <c r="L28" s="0" t="n">
        <v>93.954865</v>
      </c>
    </row>
    <row r="29" customFormat="false" ht="12.8" hidden="false" customHeight="false" outlineLevel="0" collapsed="false">
      <c r="A29" s="114" t="s">
        <v>313</v>
      </c>
      <c r="B29" s="0" t="s">
        <v>198</v>
      </c>
      <c r="C29" s="0" t="n">
        <v>0.52685547</v>
      </c>
      <c r="D29" s="0" t="s">
        <v>310</v>
      </c>
      <c r="E29" s="0" t="n">
        <v>0.10961914</v>
      </c>
      <c r="F29" s="0" t="s">
        <v>314</v>
      </c>
      <c r="G29" s="0" t="n">
        <v>0.05731201</v>
      </c>
      <c r="H29" s="0" t="s">
        <v>164</v>
      </c>
      <c r="I29" s="0" t="n">
        <v>0.03555298</v>
      </c>
      <c r="J29" s="0" t="s">
        <v>307</v>
      </c>
      <c r="K29" s="0" t="n">
        <v>0.02406311</v>
      </c>
      <c r="L29" s="0" t="n">
        <v>93.857735</v>
      </c>
    </row>
    <row r="30" customFormat="false" ht="12.8" hidden="false" customHeight="false" outlineLevel="0" collapsed="false">
      <c r="A30" s="114" t="s">
        <v>315</v>
      </c>
      <c r="B30" s="0" t="s">
        <v>316</v>
      </c>
      <c r="C30" s="0" t="n">
        <v>0.17907715</v>
      </c>
      <c r="D30" s="0" t="s">
        <v>317</v>
      </c>
      <c r="E30" s="0" t="n">
        <v>0.16687012</v>
      </c>
      <c r="F30" s="0" t="s">
        <v>318</v>
      </c>
      <c r="G30" s="0" t="n">
        <v>0.15673828</v>
      </c>
      <c r="H30" s="0" t="s">
        <v>233</v>
      </c>
      <c r="I30" s="0" t="n">
        <v>0.14050293</v>
      </c>
      <c r="J30" s="0" t="s">
        <v>319</v>
      </c>
      <c r="K30" s="0" t="n">
        <v>0.038269043</v>
      </c>
      <c r="L30" s="0" t="n">
        <v>93.62101</v>
      </c>
    </row>
    <row r="31" customFormat="false" ht="12.8" hidden="false" customHeight="false" outlineLevel="0" collapsed="false">
      <c r="A31" s="114" t="s">
        <v>320</v>
      </c>
      <c r="B31" s="0" t="s">
        <v>227</v>
      </c>
      <c r="C31" s="0" t="n">
        <v>0.9277344</v>
      </c>
      <c r="D31" s="0" t="s">
        <v>224</v>
      </c>
      <c r="E31" s="0" t="n">
        <v>0.03152466</v>
      </c>
      <c r="F31" s="0" t="s">
        <v>225</v>
      </c>
      <c r="G31" s="0" t="n">
        <v>0.014198303</v>
      </c>
      <c r="H31" s="0" t="s">
        <v>254</v>
      </c>
      <c r="I31" s="0" t="n">
        <v>0.0042648315</v>
      </c>
      <c r="J31" s="0" t="s">
        <v>288</v>
      </c>
      <c r="K31" s="0" t="n">
        <v>0.004196167</v>
      </c>
      <c r="L31" s="0" t="n">
        <v>93.85083</v>
      </c>
    </row>
    <row r="32" customFormat="false" ht="12.8" hidden="false" customHeight="false" outlineLevel="0" collapsed="false">
      <c r="A32" s="114" t="s">
        <v>321</v>
      </c>
      <c r="B32" s="0" t="s">
        <v>227</v>
      </c>
      <c r="C32" s="0" t="n">
        <v>0.42626953</v>
      </c>
      <c r="D32" s="0" t="s">
        <v>322</v>
      </c>
      <c r="E32" s="0" t="n">
        <v>0.107788086</v>
      </c>
      <c r="F32" s="0" t="s">
        <v>309</v>
      </c>
      <c r="G32" s="0" t="n">
        <v>0.09008789</v>
      </c>
      <c r="H32" s="0" t="s">
        <v>323</v>
      </c>
      <c r="I32" s="0" t="n">
        <v>0.08459473</v>
      </c>
      <c r="J32" s="0" t="s">
        <v>319</v>
      </c>
      <c r="K32" s="0" t="n">
        <v>0.03765869</v>
      </c>
      <c r="L32" s="0" t="n">
        <v>93.64573</v>
      </c>
    </row>
    <row r="33" customFormat="false" ht="12.8" hidden="false" customHeight="false" outlineLevel="0" collapsed="false">
      <c r="A33" s="114" t="s">
        <v>324</v>
      </c>
      <c r="B33" s="0" t="s">
        <v>325</v>
      </c>
      <c r="C33" s="0" t="n">
        <v>0.75</v>
      </c>
      <c r="D33" s="0" t="s">
        <v>326</v>
      </c>
      <c r="E33" s="0" t="n">
        <v>0.1809082</v>
      </c>
      <c r="F33" s="0" t="s">
        <v>327</v>
      </c>
      <c r="G33" s="0" t="n">
        <v>0.024307251</v>
      </c>
      <c r="H33" s="0" t="s">
        <v>328</v>
      </c>
      <c r="I33" s="0" t="n">
        <v>0.004322052</v>
      </c>
      <c r="J33" s="0" t="s">
        <v>329</v>
      </c>
      <c r="K33" s="0" t="n">
        <v>0.00422287</v>
      </c>
      <c r="L33" s="0" t="n">
        <v>93.76118</v>
      </c>
    </row>
    <row r="34" customFormat="false" ht="12.8" hidden="false" customHeight="false" outlineLevel="0" collapsed="false">
      <c r="A34" s="114" t="s">
        <v>330</v>
      </c>
      <c r="B34" s="0" t="s">
        <v>224</v>
      </c>
      <c r="C34" s="0" t="n">
        <v>0.32421875</v>
      </c>
      <c r="D34" s="0" t="s">
        <v>246</v>
      </c>
      <c r="E34" s="0" t="n">
        <v>0.2467041</v>
      </c>
      <c r="F34" s="0" t="s">
        <v>227</v>
      </c>
      <c r="G34" s="0" t="n">
        <v>0.15551758</v>
      </c>
      <c r="H34" s="0" t="s">
        <v>225</v>
      </c>
      <c r="I34" s="0" t="n">
        <v>0.04119873</v>
      </c>
      <c r="J34" s="0" t="s">
        <v>226</v>
      </c>
      <c r="K34" s="0" t="n">
        <v>0.030273438</v>
      </c>
      <c r="L34" s="0" t="n">
        <v>93.858345</v>
      </c>
    </row>
    <row r="35" customFormat="false" ht="12.8" hidden="false" customHeight="false" outlineLevel="0" collapsed="false">
      <c r="A35" s="114" t="s">
        <v>331</v>
      </c>
      <c r="B35" s="0" t="s">
        <v>332</v>
      </c>
      <c r="C35" s="0" t="n">
        <v>0.6582031</v>
      </c>
      <c r="D35" s="0" t="s">
        <v>333</v>
      </c>
      <c r="E35" s="0" t="n">
        <v>0.12963867</v>
      </c>
      <c r="F35" s="0" t="s">
        <v>334</v>
      </c>
      <c r="G35" s="0" t="n">
        <v>0.1083374</v>
      </c>
      <c r="H35" s="0" t="s">
        <v>335</v>
      </c>
      <c r="I35" s="0" t="n">
        <v>0.028244019</v>
      </c>
      <c r="J35" s="0" t="s">
        <v>336</v>
      </c>
      <c r="K35" s="0" t="n">
        <v>0.017822266</v>
      </c>
      <c r="L35" s="0" t="n">
        <v>93.77036</v>
      </c>
    </row>
    <row r="36" customFormat="false" ht="12.8" hidden="false" customHeight="false" outlineLevel="0" collapsed="false">
      <c r="A36" s="114" t="s">
        <v>337</v>
      </c>
      <c r="B36" s="0" t="s">
        <v>246</v>
      </c>
      <c r="C36" s="0" t="n">
        <v>0.1986084</v>
      </c>
      <c r="D36" s="0" t="s">
        <v>221</v>
      </c>
      <c r="E36" s="0" t="n">
        <v>0.120910645</v>
      </c>
      <c r="F36" s="0" t="s">
        <v>338</v>
      </c>
      <c r="G36" s="0" t="n">
        <v>0.06781006</v>
      </c>
      <c r="H36" s="0" t="s">
        <v>339</v>
      </c>
      <c r="I36" s="0" t="n">
        <v>0.060546875</v>
      </c>
      <c r="J36" s="0" t="s">
        <v>340</v>
      </c>
      <c r="K36" s="0" t="n">
        <v>0.0524292</v>
      </c>
      <c r="L36" s="0" t="n">
        <v>93.6725</v>
      </c>
    </row>
    <row r="37" customFormat="false" ht="12.8" hidden="false" customHeight="false" outlineLevel="0" collapsed="false">
      <c r="A37" s="114" t="s">
        <v>341</v>
      </c>
      <c r="B37" s="0" t="s">
        <v>328</v>
      </c>
      <c r="C37" s="0" t="n">
        <v>0.4638672</v>
      </c>
      <c r="D37" s="0" t="s">
        <v>314</v>
      </c>
      <c r="E37" s="0" t="n">
        <v>0.22607422</v>
      </c>
      <c r="F37" s="0" t="s">
        <v>342</v>
      </c>
      <c r="G37" s="0" t="n">
        <v>0.057159424</v>
      </c>
      <c r="H37" s="0" t="s">
        <v>343</v>
      </c>
      <c r="I37" s="0" t="n">
        <v>0.04925537</v>
      </c>
      <c r="J37" s="0" t="s">
        <v>344</v>
      </c>
      <c r="K37" s="0" t="n">
        <v>0.0395813</v>
      </c>
      <c r="L37" s="0" t="n">
        <v>94.12205</v>
      </c>
    </row>
    <row r="38" customFormat="false" ht="12.8" hidden="false" customHeight="false" outlineLevel="0" collapsed="false">
      <c r="A38" s="114" t="s">
        <v>345</v>
      </c>
      <c r="B38" s="0" t="s">
        <v>346</v>
      </c>
      <c r="C38" s="0" t="n">
        <v>0.9604492</v>
      </c>
      <c r="D38" s="0" t="s">
        <v>347</v>
      </c>
      <c r="E38" s="0" t="n">
        <v>0.03668213</v>
      </c>
      <c r="F38" s="0" t="s">
        <v>299</v>
      </c>
      <c r="G38" s="0" t="n">
        <v>0.001115799</v>
      </c>
      <c r="H38" s="0" t="s">
        <v>329</v>
      </c>
      <c r="I38" s="0" t="n">
        <v>0.00083589554</v>
      </c>
      <c r="J38" s="0" t="s">
        <v>265</v>
      </c>
      <c r="K38" s="0" t="n">
        <v>0.00039172173</v>
      </c>
      <c r="L38" s="0" t="n">
        <v>93.6664</v>
      </c>
    </row>
    <row r="39" customFormat="false" ht="12.8" hidden="false" customHeight="false" outlineLevel="0" collapsed="false">
      <c r="A39" s="114" t="s">
        <v>348</v>
      </c>
      <c r="B39" s="0" t="s">
        <v>349</v>
      </c>
      <c r="C39" s="0" t="n">
        <v>0.70703125</v>
      </c>
      <c r="D39" s="0" t="s">
        <v>350</v>
      </c>
      <c r="E39" s="0" t="n">
        <v>0.22961426</v>
      </c>
      <c r="F39" s="0" t="s">
        <v>351</v>
      </c>
      <c r="G39" s="0" t="n">
        <v>0.024765015</v>
      </c>
      <c r="H39" s="0" t="s">
        <v>352</v>
      </c>
      <c r="I39" s="0" t="n">
        <v>0.024383545</v>
      </c>
      <c r="J39" s="0" t="s">
        <v>353</v>
      </c>
      <c r="K39" s="0" t="n">
        <v>0.00969696</v>
      </c>
      <c r="L39" s="0" t="n">
        <v>93.37985</v>
      </c>
    </row>
    <row r="40" customFormat="false" ht="12.8" hidden="false" customHeight="false" outlineLevel="0" collapsed="false">
      <c r="A40" s="114" t="s">
        <v>354</v>
      </c>
      <c r="B40" s="0" t="s">
        <v>275</v>
      </c>
      <c r="C40" s="0" t="n">
        <v>0.40698242</v>
      </c>
      <c r="D40" s="0" t="s">
        <v>219</v>
      </c>
      <c r="E40" s="0" t="n">
        <v>0.17102051</v>
      </c>
      <c r="F40" s="0" t="s">
        <v>307</v>
      </c>
      <c r="G40" s="0" t="n">
        <v>0.06542969</v>
      </c>
      <c r="H40" s="0" t="s">
        <v>355</v>
      </c>
      <c r="I40" s="0" t="n">
        <v>0.060943604</v>
      </c>
      <c r="J40" s="0" t="s">
        <v>249</v>
      </c>
      <c r="K40" s="0" t="n">
        <v>0.055480957</v>
      </c>
      <c r="L40" s="0" t="n">
        <v>93.91376</v>
      </c>
    </row>
    <row r="41" customFormat="false" ht="12.8" hidden="false" customHeight="false" outlineLevel="0" collapsed="false">
      <c r="A41" s="114" t="s">
        <v>356</v>
      </c>
      <c r="B41" s="0" t="s">
        <v>357</v>
      </c>
      <c r="C41" s="0" t="n">
        <v>0.69433594</v>
      </c>
      <c r="D41" s="0" t="s">
        <v>358</v>
      </c>
      <c r="E41" s="0" t="n">
        <v>0.12548828</v>
      </c>
      <c r="F41" s="0" t="s">
        <v>253</v>
      </c>
      <c r="G41" s="0" t="n">
        <v>0.06311035</v>
      </c>
      <c r="H41" s="0" t="s">
        <v>226</v>
      </c>
      <c r="I41" s="0" t="n">
        <v>0.045806885</v>
      </c>
      <c r="J41" s="0" t="s">
        <v>254</v>
      </c>
      <c r="K41" s="0" t="n">
        <v>0.018218994</v>
      </c>
      <c r="L41" s="0" t="n">
        <v>93.83827</v>
      </c>
    </row>
    <row r="42" customFormat="false" ht="12.8" hidden="false" customHeight="false" outlineLevel="0" collapsed="false">
      <c r="A42" s="114" t="s">
        <v>359</v>
      </c>
      <c r="B42" s="0" t="s">
        <v>360</v>
      </c>
      <c r="C42" s="0" t="n">
        <v>0.13342285</v>
      </c>
      <c r="D42" s="0" t="s">
        <v>342</v>
      </c>
      <c r="E42" s="0" t="n">
        <v>0.13293457</v>
      </c>
      <c r="F42" s="0" t="s">
        <v>260</v>
      </c>
      <c r="G42" s="0" t="n">
        <v>0.11816406</v>
      </c>
      <c r="H42" s="0" t="s">
        <v>228</v>
      </c>
      <c r="I42" s="0" t="n">
        <v>0.06951904</v>
      </c>
      <c r="J42" s="0" t="s">
        <v>314</v>
      </c>
      <c r="K42" s="0" t="n">
        <v>0.023376465</v>
      </c>
      <c r="L42" s="0" t="n">
        <v>93.91221</v>
      </c>
    </row>
    <row r="43" customFormat="false" ht="12.8" hidden="false" customHeight="false" outlineLevel="0" collapsed="false">
      <c r="A43" s="114" t="s">
        <v>361</v>
      </c>
      <c r="B43" s="0" t="s">
        <v>219</v>
      </c>
      <c r="C43" s="0" t="n">
        <v>0.83251953</v>
      </c>
      <c r="D43" s="0" t="s">
        <v>232</v>
      </c>
      <c r="E43" s="0" t="n">
        <v>0.06225586</v>
      </c>
      <c r="F43" s="0" t="s">
        <v>258</v>
      </c>
      <c r="G43" s="0" t="n">
        <v>0.02848816</v>
      </c>
      <c r="H43" s="0" t="s">
        <v>267</v>
      </c>
      <c r="I43" s="0" t="n">
        <v>0.027816772</v>
      </c>
      <c r="J43" s="0" t="s">
        <v>230</v>
      </c>
      <c r="K43" s="0" t="n">
        <v>0.011512756</v>
      </c>
      <c r="L43" s="0" t="n">
        <v>93.80675</v>
      </c>
    </row>
    <row r="44" customFormat="false" ht="12.8" hidden="false" customHeight="false" outlineLevel="0" collapsed="false">
      <c r="A44" s="114" t="s">
        <v>362</v>
      </c>
      <c r="B44" s="0" t="s">
        <v>316</v>
      </c>
      <c r="C44" s="0" t="n">
        <v>0.17285156</v>
      </c>
      <c r="D44" s="0" t="s">
        <v>309</v>
      </c>
      <c r="E44" s="0" t="n">
        <v>0.14001465</v>
      </c>
      <c r="F44" s="0" t="s">
        <v>277</v>
      </c>
      <c r="G44" s="0" t="n">
        <v>0.11248779</v>
      </c>
      <c r="H44" s="0" t="s">
        <v>276</v>
      </c>
      <c r="I44" s="0" t="n">
        <v>0.08758545</v>
      </c>
      <c r="J44" s="0" t="s">
        <v>224</v>
      </c>
      <c r="K44" s="0" t="n">
        <v>0.06161499</v>
      </c>
      <c r="L44" s="0" t="n">
        <v>93.58289</v>
      </c>
    </row>
    <row r="45" customFormat="false" ht="12.8" hidden="false" customHeight="false" outlineLevel="0" collapsed="false">
      <c r="A45" s="114" t="s">
        <v>363</v>
      </c>
      <c r="B45" s="0" t="s">
        <v>265</v>
      </c>
      <c r="C45" s="0" t="n">
        <v>0.5703125</v>
      </c>
      <c r="D45" s="0" t="s">
        <v>226</v>
      </c>
      <c r="E45" s="0" t="n">
        <v>0.096069336</v>
      </c>
      <c r="F45" s="0" t="s">
        <v>254</v>
      </c>
      <c r="G45" s="0" t="n">
        <v>0.05429077</v>
      </c>
      <c r="H45" s="0" t="s">
        <v>358</v>
      </c>
      <c r="I45" s="0" t="n">
        <v>0.047180176</v>
      </c>
      <c r="J45" s="0" t="s">
        <v>238</v>
      </c>
      <c r="K45" s="0" t="n">
        <v>0.04574585</v>
      </c>
      <c r="L45" s="0" t="n">
        <v>94.1329</v>
      </c>
    </row>
    <row r="46" customFormat="false" ht="12.8" hidden="false" customHeight="false" outlineLevel="0" collapsed="false">
      <c r="A46" s="114" t="s">
        <v>364</v>
      </c>
      <c r="B46" s="0" t="s">
        <v>365</v>
      </c>
      <c r="C46" s="0" t="n">
        <v>0.4189453</v>
      </c>
      <c r="D46" s="0" t="s">
        <v>366</v>
      </c>
      <c r="E46" s="0" t="n">
        <v>0.16149902</v>
      </c>
      <c r="F46" s="0" t="s">
        <v>253</v>
      </c>
      <c r="G46" s="0" t="n">
        <v>0.05041504</v>
      </c>
      <c r="H46" s="0" t="s">
        <v>367</v>
      </c>
      <c r="I46" s="0" t="n">
        <v>0.038970947</v>
      </c>
      <c r="J46" s="0" t="s">
        <v>355</v>
      </c>
      <c r="K46" s="0" t="n">
        <v>0.035614014</v>
      </c>
      <c r="L46" s="0" t="n">
        <v>93.76334</v>
      </c>
    </row>
    <row r="47" customFormat="false" ht="12.8" hidden="false" customHeight="false" outlineLevel="0" collapsed="false">
      <c r="A47" s="114" t="s">
        <v>368</v>
      </c>
      <c r="B47" s="0" t="s">
        <v>226</v>
      </c>
      <c r="C47" s="0" t="n">
        <v>0.359375</v>
      </c>
      <c r="D47" s="0" t="s">
        <v>254</v>
      </c>
      <c r="E47" s="0" t="n">
        <v>0.17932129</v>
      </c>
      <c r="F47" s="0" t="s">
        <v>224</v>
      </c>
      <c r="G47" s="0" t="n">
        <v>0.15576172</v>
      </c>
      <c r="H47" s="0" t="s">
        <v>253</v>
      </c>
      <c r="I47" s="0" t="n">
        <v>0.11047363</v>
      </c>
      <c r="J47" s="0" t="s">
        <v>227</v>
      </c>
      <c r="K47" s="0" t="n">
        <v>0.07897949</v>
      </c>
      <c r="L47" s="0" t="n">
        <v>93.80219</v>
      </c>
    </row>
    <row r="48" customFormat="false" ht="12.8" hidden="false" customHeight="false" outlineLevel="0" collapsed="false">
      <c r="A48" s="114" t="s">
        <v>369</v>
      </c>
      <c r="B48" s="0" t="s">
        <v>295</v>
      </c>
      <c r="C48" s="0" t="n">
        <v>0.6850586</v>
      </c>
      <c r="D48" s="0" t="s">
        <v>246</v>
      </c>
      <c r="E48" s="0" t="n">
        <v>0.30639648</v>
      </c>
      <c r="F48" s="0" t="s">
        <v>253</v>
      </c>
      <c r="G48" s="0" t="n">
        <v>0.0043678284</v>
      </c>
      <c r="H48" s="0" t="s">
        <v>228</v>
      </c>
      <c r="I48" s="0" t="n">
        <v>0.0019550323</v>
      </c>
      <c r="J48" s="0" t="s">
        <v>219</v>
      </c>
      <c r="K48" s="0" t="n">
        <v>0.0005259514</v>
      </c>
      <c r="L48" s="0" t="n">
        <v>93.846054</v>
      </c>
    </row>
    <row r="49" customFormat="false" ht="12.8" hidden="false" customHeight="false" outlineLevel="0" collapsed="false">
      <c r="A49" s="114" t="s">
        <v>370</v>
      </c>
      <c r="B49" s="0" t="s">
        <v>219</v>
      </c>
      <c r="C49" s="0" t="n">
        <v>0.6689453</v>
      </c>
      <c r="D49" s="0" t="s">
        <v>231</v>
      </c>
      <c r="E49" s="0" t="n">
        <v>0.08984375</v>
      </c>
      <c r="F49" s="0" t="s">
        <v>267</v>
      </c>
      <c r="G49" s="0" t="n">
        <v>0.06939697</v>
      </c>
      <c r="H49" s="0" t="s">
        <v>228</v>
      </c>
      <c r="I49" s="0" t="n">
        <v>0.06274414</v>
      </c>
      <c r="J49" s="0" t="s">
        <v>232</v>
      </c>
      <c r="K49" s="0" t="n">
        <v>0.035461426</v>
      </c>
      <c r="L49" s="0" t="n">
        <v>93.92192</v>
      </c>
    </row>
    <row r="50" customFormat="false" ht="12.8" hidden="false" customHeight="false" outlineLevel="0" collapsed="false">
      <c r="A50" s="114" t="s">
        <v>371</v>
      </c>
      <c r="B50" s="0" t="s">
        <v>219</v>
      </c>
      <c r="C50" s="0" t="n">
        <v>0.88964844</v>
      </c>
      <c r="D50" s="0" t="s">
        <v>227</v>
      </c>
      <c r="E50" s="0" t="n">
        <v>0.027938843</v>
      </c>
      <c r="F50" s="0" t="s">
        <v>358</v>
      </c>
      <c r="G50" s="0" t="n">
        <v>0.022613525</v>
      </c>
      <c r="H50" s="0" t="s">
        <v>265</v>
      </c>
      <c r="I50" s="0" t="n">
        <v>0.010856628</v>
      </c>
      <c r="J50" s="0" t="s">
        <v>301</v>
      </c>
      <c r="K50" s="0" t="n">
        <v>0.010437012</v>
      </c>
      <c r="L50" s="0" t="n">
        <v>111.92053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113" width="11.5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14" t="s">
        <v>372</v>
      </c>
      <c r="B1" s="0" t="s">
        <v>133</v>
      </c>
      <c r="C1" s="0" t="n">
        <v>0.5449219</v>
      </c>
      <c r="D1" s="0" t="s">
        <v>134</v>
      </c>
      <c r="E1" s="0" t="n">
        <v>0.13891602</v>
      </c>
      <c r="F1" s="0" t="s">
        <v>373</v>
      </c>
      <c r="G1" s="0" t="n">
        <v>0.046173096</v>
      </c>
      <c r="H1" s="0" t="s">
        <v>374</v>
      </c>
      <c r="I1" s="0" t="n">
        <v>0.0335083</v>
      </c>
      <c r="J1" s="0" t="s">
        <v>375</v>
      </c>
      <c r="K1" s="0" t="n">
        <v>0.032226562</v>
      </c>
      <c r="L1" s="0" t="n">
        <v>93.957054</v>
      </c>
    </row>
    <row r="2" customFormat="false" ht="12.8" hidden="false" customHeight="false" outlineLevel="0" collapsed="false">
      <c r="A2" s="114" t="s">
        <v>376</v>
      </c>
      <c r="B2" s="0" t="s">
        <v>134</v>
      </c>
      <c r="C2" s="0" t="n">
        <v>0.66308594</v>
      </c>
      <c r="D2" s="0" t="s">
        <v>133</v>
      </c>
      <c r="E2" s="0" t="n">
        <v>0.3334961</v>
      </c>
      <c r="F2" s="0" t="s">
        <v>131</v>
      </c>
      <c r="G2" s="0" t="n">
        <v>0.0019989014</v>
      </c>
      <c r="H2" s="0" t="s">
        <v>132</v>
      </c>
      <c r="I2" s="0" t="n">
        <v>0.000623703</v>
      </c>
      <c r="J2" s="0" t="s">
        <v>310</v>
      </c>
      <c r="K2" s="0" t="n">
        <v>0.0002746582</v>
      </c>
      <c r="L2" s="0" t="n">
        <v>93.912895</v>
      </c>
    </row>
    <row r="3" customFormat="false" ht="12.8" hidden="false" customHeight="false" outlineLevel="0" collapsed="false">
      <c r="A3" s="114" t="s">
        <v>377</v>
      </c>
      <c r="B3" s="0" t="s">
        <v>133</v>
      </c>
      <c r="C3" s="0" t="n">
        <v>0.60839844</v>
      </c>
      <c r="D3" s="0" t="s">
        <v>134</v>
      </c>
      <c r="E3" s="0" t="n">
        <v>0.36889648</v>
      </c>
      <c r="F3" s="0" t="s">
        <v>310</v>
      </c>
      <c r="G3" s="0" t="n">
        <v>0.009757996</v>
      </c>
      <c r="H3" s="0" t="s">
        <v>307</v>
      </c>
      <c r="I3" s="0" t="n">
        <v>0.006351471</v>
      </c>
      <c r="J3" s="0" t="s">
        <v>145</v>
      </c>
      <c r="K3" s="0" t="n">
        <v>0.003850937</v>
      </c>
      <c r="L3" s="0" t="n">
        <v>93.694275</v>
      </c>
    </row>
    <row r="4" customFormat="false" ht="12.8" hidden="false" customHeight="false" outlineLevel="0" collapsed="false">
      <c r="A4" s="114" t="s">
        <v>378</v>
      </c>
      <c r="B4" s="0" t="s">
        <v>134</v>
      </c>
      <c r="C4" s="0" t="n">
        <v>0.6645508</v>
      </c>
      <c r="D4" s="0" t="s">
        <v>133</v>
      </c>
      <c r="E4" s="0" t="n">
        <v>0.32128906</v>
      </c>
      <c r="F4" s="0" t="s">
        <v>131</v>
      </c>
      <c r="G4" s="0" t="n">
        <v>0.010574341</v>
      </c>
      <c r="H4" s="0" t="s">
        <v>379</v>
      </c>
      <c r="I4" s="0" t="n">
        <v>0.0009493828</v>
      </c>
      <c r="J4" s="0" t="s">
        <v>193</v>
      </c>
      <c r="K4" s="0" t="n">
        <v>0.000341177</v>
      </c>
      <c r="L4" s="0" t="n">
        <v>93.56312</v>
      </c>
    </row>
    <row r="5" customFormat="false" ht="12.8" hidden="false" customHeight="false" outlineLevel="0" collapsed="false">
      <c r="A5" s="114" t="s">
        <v>380</v>
      </c>
      <c r="B5" s="0" t="s">
        <v>133</v>
      </c>
      <c r="C5" s="0" t="n">
        <v>0.6425781</v>
      </c>
      <c r="D5" s="0" t="s">
        <v>134</v>
      </c>
      <c r="E5" s="0" t="n">
        <v>0.25756836</v>
      </c>
      <c r="F5" s="0" t="s">
        <v>310</v>
      </c>
      <c r="G5" s="0" t="n">
        <v>0.028671265</v>
      </c>
      <c r="H5" s="0" t="s">
        <v>145</v>
      </c>
      <c r="I5" s="0" t="n">
        <v>0.025314331</v>
      </c>
      <c r="J5" s="0" t="s">
        <v>307</v>
      </c>
      <c r="K5" s="0" t="n">
        <v>0.0062026978</v>
      </c>
      <c r="L5" s="0" t="n">
        <v>93.83873</v>
      </c>
    </row>
    <row r="6" customFormat="false" ht="12.8" hidden="false" customHeight="false" outlineLevel="0" collapsed="false">
      <c r="A6" s="114" t="s">
        <v>381</v>
      </c>
      <c r="B6" s="0" t="s">
        <v>134</v>
      </c>
      <c r="C6" s="0" t="n">
        <v>0.91748047</v>
      </c>
      <c r="D6" s="0" t="s">
        <v>133</v>
      </c>
      <c r="E6" s="0" t="n">
        <v>0.080200195</v>
      </c>
      <c r="F6" s="0" t="s">
        <v>131</v>
      </c>
      <c r="G6" s="0" t="n">
        <v>0.0023097992</v>
      </c>
      <c r="H6" s="0" t="s">
        <v>132</v>
      </c>
      <c r="I6" s="0" t="n">
        <v>0.00034594536</v>
      </c>
      <c r="J6" s="0" t="s">
        <v>135</v>
      </c>
      <c r="K6" s="0" t="n">
        <v>0</v>
      </c>
      <c r="L6" s="0" t="n">
        <v>93.74647</v>
      </c>
    </row>
    <row r="7" customFormat="false" ht="12.8" hidden="false" customHeight="false" outlineLevel="0" collapsed="false">
      <c r="A7" s="114" t="s">
        <v>382</v>
      </c>
      <c r="B7" s="0" t="s">
        <v>134</v>
      </c>
      <c r="C7" s="0" t="n">
        <v>0.6323242</v>
      </c>
      <c r="D7" s="0" t="s">
        <v>133</v>
      </c>
      <c r="E7" s="0" t="n">
        <v>0.3659668</v>
      </c>
      <c r="F7" s="0" t="s">
        <v>131</v>
      </c>
      <c r="G7" s="0" t="n">
        <v>0.0017900467</v>
      </c>
      <c r="H7" s="0" t="s">
        <v>310</v>
      </c>
      <c r="I7" s="0" t="n">
        <v>0.00024986267</v>
      </c>
      <c r="J7" s="0" t="s">
        <v>307</v>
      </c>
      <c r="K7" s="0" t="n">
        <v>8.177757E-005</v>
      </c>
      <c r="L7" s="0" t="n">
        <v>93.86888</v>
      </c>
    </row>
    <row r="8" customFormat="false" ht="12.8" hidden="false" customHeight="false" outlineLevel="0" collapsed="false">
      <c r="A8" s="114" t="s">
        <v>383</v>
      </c>
      <c r="B8" s="0" t="s">
        <v>133</v>
      </c>
      <c r="C8" s="0" t="n">
        <v>0.5786133</v>
      </c>
      <c r="D8" s="0" t="s">
        <v>134</v>
      </c>
      <c r="E8" s="0" t="n">
        <v>0.30737305</v>
      </c>
      <c r="F8" s="0" t="s">
        <v>384</v>
      </c>
      <c r="G8" s="0" t="n">
        <v>0.04675293</v>
      </c>
      <c r="H8" s="0" t="s">
        <v>174</v>
      </c>
      <c r="I8" s="0" t="n">
        <v>0.025817871</v>
      </c>
      <c r="J8" s="0" t="s">
        <v>385</v>
      </c>
      <c r="K8" s="0" t="n">
        <v>0.015792847</v>
      </c>
      <c r="L8" s="0" t="n">
        <v>93.67061</v>
      </c>
    </row>
    <row r="9" customFormat="false" ht="12.8" hidden="false" customHeight="false" outlineLevel="0" collapsed="false">
      <c r="A9" s="114" t="s">
        <v>386</v>
      </c>
      <c r="B9" s="0" t="s">
        <v>131</v>
      </c>
      <c r="C9" s="0" t="n">
        <v>0.33154297</v>
      </c>
      <c r="D9" s="0" t="s">
        <v>137</v>
      </c>
      <c r="E9" s="0" t="n">
        <v>0.19348145</v>
      </c>
      <c r="F9" s="0" t="s">
        <v>134</v>
      </c>
      <c r="G9" s="0" t="n">
        <v>0.17883301</v>
      </c>
      <c r="H9" s="0" t="s">
        <v>133</v>
      </c>
      <c r="I9" s="0" t="n">
        <v>0.10430908</v>
      </c>
      <c r="J9" s="0" t="s">
        <v>198</v>
      </c>
      <c r="K9" s="0" t="n">
        <v>0.08453369</v>
      </c>
      <c r="L9" s="0" t="n">
        <v>93.66026</v>
      </c>
    </row>
    <row r="10" customFormat="false" ht="12.8" hidden="false" customHeight="false" outlineLevel="0" collapsed="false">
      <c r="A10" s="114" t="s">
        <v>387</v>
      </c>
      <c r="B10" s="0" t="s">
        <v>134</v>
      </c>
      <c r="C10" s="0" t="n">
        <v>0.78271484</v>
      </c>
      <c r="D10" s="0" t="s">
        <v>133</v>
      </c>
      <c r="E10" s="0" t="n">
        <v>0.21728516</v>
      </c>
      <c r="F10" s="0" t="s">
        <v>149</v>
      </c>
      <c r="G10" s="0" t="n">
        <v>0</v>
      </c>
      <c r="H10" s="0" t="s">
        <v>200</v>
      </c>
      <c r="I10" s="0" t="n">
        <v>0</v>
      </c>
      <c r="J10" s="0" t="s">
        <v>201</v>
      </c>
      <c r="K10" s="0" t="n">
        <v>0</v>
      </c>
      <c r="L10" s="0" t="n">
        <v>93.88513</v>
      </c>
    </row>
    <row r="11" customFormat="false" ht="12.8" hidden="false" customHeight="false" outlineLevel="0" collapsed="false">
      <c r="A11" s="114" t="s">
        <v>388</v>
      </c>
      <c r="B11" s="0" t="s">
        <v>134</v>
      </c>
      <c r="C11" s="0" t="n">
        <v>0.73339844</v>
      </c>
      <c r="D11" s="0" t="s">
        <v>133</v>
      </c>
      <c r="E11" s="0" t="n">
        <v>0.265625</v>
      </c>
      <c r="F11" s="0" t="s">
        <v>131</v>
      </c>
      <c r="G11" s="0" t="n">
        <v>0.0009727478</v>
      </c>
      <c r="H11" s="0" t="s">
        <v>135</v>
      </c>
      <c r="I11" s="0" t="n">
        <v>0</v>
      </c>
      <c r="J11" s="0" t="s">
        <v>150</v>
      </c>
      <c r="K11" s="0" t="n">
        <v>0</v>
      </c>
      <c r="L11" s="0" t="n">
        <v>93.94816</v>
      </c>
    </row>
    <row r="12" customFormat="false" ht="12.8" hidden="false" customHeight="false" outlineLevel="0" collapsed="false">
      <c r="A12" s="114" t="s">
        <v>389</v>
      </c>
      <c r="B12" s="0" t="s">
        <v>134</v>
      </c>
      <c r="C12" s="0" t="n">
        <v>0.79248047</v>
      </c>
      <c r="D12" s="0" t="s">
        <v>133</v>
      </c>
      <c r="E12" s="0" t="n">
        <v>0.20678711</v>
      </c>
      <c r="F12" s="0" t="s">
        <v>131</v>
      </c>
      <c r="G12" s="0" t="n">
        <v>0.00013792515</v>
      </c>
      <c r="H12" s="0" t="s">
        <v>135</v>
      </c>
      <c r="I12" s="0" t="n">
        <v>0</v>
      </c>
      <c r="J12" s="0" t="s">
        <v>150</v>
      </c>
      <c r="K12" s="0" t="n">
        <v>0</v>
      </c>
      <c r="L12" s="0" t="n">
        <v>93.50496</v>
      </c>
    </row>
    <row r="13" customFormat="false" ht="12.8" hidden="false" customHeight="false" outlineLevel="0" collapsed="false">
      <c r="A13" s="114" t="s">
        <v>390</v>
      </c>
      <c r="B13" s="0" t="s">
        <v>134</v>
      </c>
      <c r="C13" s="0" t="n">
        <v>0.8432617</v>
      </c>
      <c r="D13" s="0" t="s">
        <v>133</v>
      </c>
      <c r="E13" s="0" t="n">
        <v>0.14880371</v>
      </c>
      <c r="F13" s="0" t="s">
        <v>379</v>
      </c>
      <c r="G13" s="0" t="n">
        <v>0.004459381</v>
      </c>
      <c r="H13" s="0" t="s">
        <v>131</v>
      </c>
      <c r="I13" s="0" t="n">
        <v>0.0018444061</v>
      </c>
      <c r="J13" s="0" t="s">
        <v>132</v>
      </c>
      <c r="K13" s="0" t="n">
        <v>0.00038051605</v>
      </c>
      <c r="L13" s="0" t="n">
        <v>93.38543</v>
      </c>
    </row>
    <row r="14" customFormat="false" ht="12.8" hidden="false" customHeight="false" outlineLevel="0" collapsed="false">
      <c r="A14" s="114" t="s">
        <v>391</v>
      </c>
      <c r="B14" s="0" t="s">
        <v>134</v>
      </c>
      <c r="C14" s="0" t="n">
        <v>0.81591797</v>
      </c>
      <c r="D14" s="0" t="s">
        <v>133</v>
      </c>
      <c r="E14" s="0" t="n">
        <v>0.12322998</v>
      </c>
      <c r="F14" s="0" t="s">
        <v>137</v>
      </c>
      <c r="G14" s="0" t="n">
        <v>0.029953003</v>
      </c>
      <c r="H14" s="0" t="s">
        <v>131</v>
      </c>
      <c r="I14" s="0" t="n">
        <v>0.024642944</v>
      </c>
      <c r="J14" s="0" t="s">
        <v>132</v>
      </c>
      <c r="K14" s="0" t="n">
        <v>0.003107071</v>
      </c>
      <c r="L14" s="0" t="n">
        <v>93.76715</v>
      </c>
    </row>
    <row r="15" customFormat="false" ht="12.8" hidden="false" customHeight="false" outlineLevel="0" collapsed="false">
      <c r="A15" s="114" t="s">
        <v>392</v>
      </c>
      <c r="B15" s="0" t="s">
        <v>393</v>
      </c>
      <c r="C15" s="0" t="n">
        <v>0.19909668</v>
      </c>
      <c r="D15" s="0" t="s">
        <v>142</v>
      </c>
      <c r="E15" s="0" t="n">
        <v>0.19604492</v>
      </c>
      <c r="F15" s="0" t="s">
        <v>134</v>
      </c>
      <c r="G15" s="0" t="n">
        <v>0.17163086</v>
      </c>
      <c r="H15" s="0" t="s">
        <v>133</v>
      </c>
      <c r="I15" s="0" t="n">
        <v>0.076171875</v>
      </c>
      <c r="J15" s="0" t="s">
        <v>137</v>
      </c>
      <c r="K15" s="0" t="n">
        <v>0.06933594</v>
      </c>
      <c r="L15" s="0" t="n">
        <v>93.74287</v>
      </c>
    </row>
    <row r="16" customFormat="false" ht="12.8" hidden="false" customHeight="false" outlineLevel="0" collapsed="false">
      <c r="A16" s="114" t="s">
        <v>394</v>
      </c>
      <c r="B16" s="0" t="s">
        <v>134</v>
      </c>
      <c r="C16" s="0" t="n">
        <v>0.8027344</v>
      </c>
      <c r="D16" s="0" t="s">
        <v>133</v>
      </c>
      <c r="E16" s="0" t="n">
        <v>0.19677734</v>
      </c>
      <c r="F16" s="0" t="s">
        <v>131</v>
      </c>
      <c r="G16" s="0" t="n">
        <v>0.00071525574</v>
      </c>
      <c r="H16" s="0" t="s">
        <v>135</v>
      </c>
      <c r="I16" s="0" t="n">
        <v>0</v>
      </c>
      <c r="J16" s="0" t="s">
        <v>150</v>
      </c>
      <c r="K16" s="0" t="n">
        <v>0</v>
      </c>
      <c r="L16" s="0" t="n">
        <v>93.82365</v>
      </c>
    </row>
    <row r="17" customFormat="false" ht="12.8" hidden="false" customHeight="false" outlineLevel="0" collapsed="false">
      <c r="A17" s="114" t="s">
        <v>395</v>
      </c>
      <c r="B17" s="0" t="s">
        <v>134</v>
      </c>
      <c r="C17" s="0" t="n">
        <v>0.5605469</v>
      </c>
      <c r="D17" s="0" t="s">
        <v>133</v>
      </c>
      <c r="E17" s="0" t="n">
        <v>0.41992188</v>
      </c>
      <c r="F17" s="0" t="s">
        <v>167</v>
      </c>
      <c r="G17" s="0" t="n">
        <v>0.009796143</v>
      </c>
      <c r="H17" s="0" t="s">
        <v>310</v>
      </c>
      <c r="I17" s="0" t="n">
        <v>0.003660202</v>
      </c>
      <c r="J17" s="0" t="s">
        <v>307</v>
      </c>
      <c r="K17" s="0" t="n">
        <v>0.0035190582</v>
      </c>
      <c r="L17" s="0" t="n">
        <v>93.98116</v>
      </c>
    </row>
    <row r="18" customFormat="false" ht="12.8" hidden="false" customHeight="false" outlineLevel="0" collapsed="false">
      <c r="A18" s="114" t="s">
        <v>396</v>
      </c>
      <c r="B18" s="0" t="s">
        <v>133</v>
      </c>
      <c r="C18" s="0" t="n">
        <v>0.55029297</v>
      </c>
      <c r="D18" s="0" t="s">
        <v>134</v>
      </c>
      <c r="E18" s="0" t="n">
        <v>0.44921875</v>
      </c>
      <c r="F18" s="0" t="s">
        <v>131</v>
      </c>
      <c r="G18" s="0" t="n">
        <v>0.00042247772</v>
      </c>
      <c r="H18" s="0" t="s">
        <v>135</v>
      </c>
      <c r="I18" s="0" t="n">
        <v>0</v>
      </c>
      <c r="J18" s="0" t="s">
        <v>150</v>
      </c>
      <c r="K18" s="0" t="n">
        <v>0</v>
      </c>
      <c r="L18" s="0" t="n">
        <v>93.438866</v>
      </c>
    </row>
    <row r="19" customFormat="false" ht="12.8" hidden="false" customHeight="false" outlineLevel="0" collapsed="false">
      <c r="A19" s="114" t="s">
        <v>397</v>
      </c>
      <c r="B19" s="0" t="s">
        <v>134</v>
      </c>
      <c r="C19" s="0" t="n">
        <v>0.85839844</v>
      </c>
      <c r="D19" s="0" t="s">
        <v>133</v>
      </c>
      <c r="E19" s="0" t="n">
        <v>0.11987305</v>
      </c>
      <c r="F19" s="0" t="s">
        <v>398</v>
      </c>
      <c r="G19" s="0" t="n">
        <v>0.013870239</v>
      </c>
      <c r="H19" s="0" t="s">
        <v>399</v>
      </c>
      <c r="I19" s="0" t="n">
        <v>0.007663727</v>
      </c>
      <c r="J19" s="0" t="s">
        <v>132</v>
      </c>
      <c r="K19" s="0" t="n">
        <v>0.00032138824</v>
      </c>
      <c r="L19" s="0" t="n">
        <v>93.82527</v>
      </c>
    </row>
    <row r="20" customFormat="false" ht="12.8" hidden="false" customHeight="false" outlineLevel="0" collapsed="false">
      <c r="A20" s="114" t="s">
        <v>400</v>
      </c>
      <c r="B20" s="0" t="s">
        <v>134</v>
      </c>
      <c r="C20" s="0" t="n">
        <v>0.60791016</v>
      </c>
      <c r="D20" s="0" t="s">
        <v>133</v>
      </c>
      <c r="E20" s="0" t="n">
        <v>0.39233398</v>
      </c>
      <c r="F20" s="0" t="s">
        <v>131</v>
      </c>
      <c r="G20" s="0" t="n">
        <v>0.00014126301</v>
      </c>
      <c r="H20" s="0" t="s">
        <v>135</v>
      </c>
      <c r="I20" s="0" t="n">
        <v>0</v>
      </c>
      <c r="J20" s="0" t="s">
        <v>150</v>
      </c>
      <c r="K20" s="0" t="n">
        <v>0</v>
      </c>
      <c r="L20" s="0" t="n">
        <v>93.70759</v>
      </c>
    </row>
    <row r="21" customFormat="false" ht="12.8" hidden="false" customHeight="false" outlineLevel="0" collapsed="false">
      <c r="A21" s="114" t="s">
        <v>401</v>
      </c>
      <c r="B21" s="0" t="s">
        <v>134</v>
      </c>
      <c r="C21" s="0" t="n">
        <v>0.44628906</v>
      </c>
      <c r="D21" s="0" t="s">
        <v>133</v>
      </c>
      <c r="E21" s="0" t="n">
        <v>0.41601562</v>
      </c>
      <c r="F21" s="0" t="s">
        <v>131</v>
      </c>
      <c r="G21" s="0" t="n">
        <v>0.061828613</v>
      </c>
      <c r="H21" s="0" t="s">
        <v>310</v>
      </c>
      <c r="I21" s="0" t="n">
        <v>0.01828003</v>
      </c>
      <c r="J21" s="0" t="s">
        <v>143</v>
      </c>
      <c r="K21" s="0" t="n">
        <v>0.01612854</v>
      </c>
      <c r="L21" s="0" t="n">
        <v>93.66049</v>
      </c>
    </row>
    <row r="22" customFormat="false" ht="12.8" hidden="false" customHeight="false" outlineLevel="0" collapsed="false">
      <c r="A22" s="114" t="s">
        <v>402</v>
      </c>
      <c r="B22" s="0" t="s">
        <v>403</v>
      </c>
      <c r="C22" s="0" t="n">
        <v>0.15917969</v>
      </c>
      <c r="D22" s="0" t="s">
        <v>134</v>
      </c>
      <c r="E22" s="0" t="n">
        <v>0.1394043</v>
      </c>
      <c r="F22" s="0" t="s">
        <v>133</v>
      </c>
      <c r="G22" s="0" t="n">
        <v>0.13830566</v>
      </c>
      <c r="H22" s="0" t="s">
        <v>374</v>
      </c>
      <c r="I22" s="0" t="n">
        <v>0.109436035</v>
      </c>
      <c r="J22" s="0" t="s">
        <v>404</v>
      </c>
      <c r="K22" s="0" t="n">
        <v>0.075805664</v>
      </c>
      <c r="L22" s="0" t="n">
        <v>93.80222</v>
      </c>
    </row>
    <row r="23" customFormat="false" ht="12.8" hidden="false" customHeight="false" outlineLevel="0" collapsed="false">
      <c r="A23" s="114" t="s">
        <v>405</v>
      </c>
      <c r="B23" s="0" t="s">
        <v>133</v>
      </c>
      <c r="C23" s="0" t="n">
        <v>0.5253906</v>
      </c>
      <c r="D23" s="0" t="s">
        <v>134</v>
      </c>
      <c r="E23" s="0" t="n">
        <v>0.4189453</v>
      </c>
      <c r="F23" s="0" t="s">
        <v>403</v>
      </c>
      <c r="G23" s="0" t="n">
        <v>0.012069702</v>
      </c>
      <c r="H23" s="0" t="s">
        <v>379</v>
      </c>
      <c r="I23" s="0" t="n">
        <v>0.01008606</v>
      </c>
      <c r="J23" s="0" t="s">
        <v>398</v>
      </c>
      <c r="K23" s="0" t="n">
        <v>0.008163452</v>
      </c>
      <c r="L23" s="0" t="n">
        <v>93.72413</v>
      </c>
    </row>
    <row r="24" customFormat="false" ht="12.8" hidden="false" customHeight="false" outlineLevel="0" collapsed="false">
      <c r="A24" s="114" t="s">
        <v>406</v>
      </c>
      <c r="B24" s="0" t="s">
        <v>134</v>
      </c>
      <c r="C24" s="0" t="n">
        <v>0.90283203</v>
      </c>
      <c r="D24" s="0" t="s">
        <v>133</v>
      </c>
      <c r="E24" s="0" t="n">
        <v>0.09667969</v>
      </c>
      <c r="F24" s="0" t="s">
        <v>131</v>
      </c>
      <c r="G24" s="0" t="n">
        <v>0.00013446808</v>
      </c>
      <c r="H24" s="0" t="s">
        <v>135</v>
      </c>
      <c r="I24" s="0" t="n">
        <v>0</v>
      </c>
      <c r="J24" s="0" t="s">
        <v>150</v>
      </c>
      <c r="K24" s="0" t="n">
        <v>0</v>
      </c>
      <c r="L24" s="0" t="n">
        <v>93.6836</v>
      </c>
    </row>
    <row r="25" customFormat="false" ht="12.8" hidden="false" customHeight="false" outlineLevel="0" collapsed="false">
      <c r="A25" s="114" t="s">
        <v>407</v>
      </c>
      <c r="B25" s="0" t="s">
        <v>134</v>
      </c>
      <c r="C25" s="0" t="n">
        <v>0.8989258</v>
      </c>
      <c r="D25" s="0" t="s">
        <v>133</v>
      </c>
      <c r="E25" s="0" t="n">
        <v>0.10083008</v>
      </c>
      <c r="F25" s="0" t="s">
        <v>131</v>
      </c>
      <c r="G25" s="0" t="n">
        <v>0.00011444092</v>
      </c>
      <c r="H25" s="0" t="s">
        <v>135</v>
      </c>
      <c r="I25" s="0" t="n">
        <v>0</v>
      </c>
      <c r="J25" s="0" t="s">
        <v>150</v>
      </c>
      <c r="K25" s="0" t="n">
        <v>0</v>
      </c>
      <c r="L25" s="0" t="n">
        <v>93.47582</v>
      </c>
    </row>
    <row r="26" customFormat="false" ht="12.8" hidden="false" customHeight="false" outlineLevel="0" collapsed="false">
      <c r="A26" s="114" t="s">
        <v>408</v>
      </c>
      <c r="B26" s="0" t="s">
        <v>134</v>
      </c>
      <c r="C26" s="0" t="n">
        <v>0.9038086</v>
      </c>
      <c r="D26" s="0" t="s">
        <v>133</v>
      </c>
      <c r="E26" s="0" t="n">
        <v>0.0960083</v>
      </c>
      <c r="F26" s="0" t="s">
        <v>167</v>
      </c>
      <c r="G26" s="0" t="n">
        <v>0.00031518936</v>
      </c>
      <c r="H26" s="0" t="s">
        <v>131</v>
      </c>
      <c r="I26" s="0" t="n">
        <v>0.0001142025</v>
      </c>
      <c r="J26" s="0" t="s">
        <v>132</v>
      </c>
      <c r="K26" s="0" t="n">
        <v>0.00011152029</v>
      </c>
      <c r="L26" s="0" t="n">
        <v>111.8253</v>
      </c>
    </row>
    <row r="27" customFormat="false" ht="12.8" hidden="false" customHeight="false" outlineLevel="0" collapsed="false">
      <c r="A27" s="114" t="s">
        <v>409</v>
      </c>
      <c r="B27" s="0" t="s">
        <v>134</v>
      </c>
      <c r="C27" s="0" t="n">
        <v>0.8935547</v>
      </c>
      <c r="D27" s="0" t="s">
        <v>133</v>
      </c>
      <c r="E27" s="0" t="n">
        <v>0.10675049</v>
      </c>
      <c r="F27" s="0" t="s">
        <v>149</v>
      </c>
      <c r="G27" s="0" t="n">
        <v>0</v>
      </c>
      <c r="H27" s="0" t="s">
        <v>200</v>
      </c>
      <c r="I27" s="0" t="n">
        <v>0</v>
      </c>
      <c r="J27" s="0" t="s">
        <v>201</v>
      </c>
      <c r="K27" s="0" t="n">
        <v>0</v>
      </c>
      <c r="L27" s="0" t="n">
        <v>93.79441</v>
      </c>
    </row>
    <row r="28" customFormat="false" ht="12.8" hidden="false" customHeight="false" outlineLevel="0" collapsed="false">
      <c r="A28" s="114" t="s">
        <v>410</v>
      </c>
      <c r="B28" s="0" t="s">
        <v>133</v>
      </c>
      <c r="C28" s="0" t="n">
        <v>0.5605469</v>
      </c>
      <c r="D28" s="0" t="s">
        <v>134</v>
      </c>
      <c r="E28" s="0" t="n">
        <v>0.25268555</v>
      </c>
      <c r="F28" s="0" t="s">
        <v>131</v>
      </c>
      <c r="G28" s="0" t="n">
        <v>0.05255127</v>
      </c>
      <c r="H28" s="0" t="s">
        <v>411</v>
      </c>
      <c r="I28" s="0" t="n">
        <v>0.024047852</v>
      </c>
      <c r="J28" s="0" t="s">
        <v>167</v>
      </c>
      <c r="K28" s="0" t="n">
        <v>0.020431519</v>
      </c>
      <c r="L28" s="0" t="n">
        <v>93.95684</v>
      </c>
    </row>
    <row r="29" customFormat="false" ht="12.8" hidden="false" customHeight="false" outlineLevel="0" collapsed="false">
      <c r="A29" s="114" t="s">
        <v>412</v>
      </c>
      <c r="B29" s="0" t="s">
        <v>134</v>
      </c>
      <c r="C29" s="0" t="n">
        <v>0.69970703</v>
      </c>
      <c r="D29" s="0" t="s">
        <v>133</v>
      </c>
      <c r="E29" s="0" t="n">
        <v>0.25952148</v>
      </c>
      <c r="F29" s="0" t="s">
        <v>131</v>
      </c>
      <c r="G29" s="0" t="n">
        <v>0.016723633</v>
      </c>
      <c r="H29" s="0" t="s">
        <v>308</v>
      </c>
      <c r="I29" s="0" t="n">
        <v>0.0062446594</v>
      </c>
      <c r="J29" s="0" t="s">
        <v>413</v>
      </c>
      <c r="K29" s="0" t="n">
        <v>0.0023517609</v>
      </c>
      <c r="L29" s="0" t="n">
        <v>93.58523</v>
      </c>
    </row>
    <row r="30" customFormat="false" ht="12.8" hidden="false" customHeight="false" outlineLevel="0" collapsed="false">
      <c r="A30" s="114" t="s">
        <v>414</v>
      </c>
      <c r="B30" s="0" t="s">
        <v>134</v>
      </c>
      <c r="C30" s="0" t="n">
        <v>0.95947266</v>
      </c>
      <c r="D30" s="0" t="s">
        <v>133</v>
      </c>
      <c r="E30" s="0" t="n">
        <v>0.0395813</v>
      </c>
      <c r="F30" s="0" t="s">
        <v>131</v>
      </c>
      <c r="G30" s="0" t="n">
        <v>0.00037622452</v>
      </c>
      <c r="H30" s="0" t="s">
        <v>135</v>
      </c>
      <c r="I30" s="0" t="n">
        <v>0</v>
      </c>
      <c r="J30" s="0" t="s">
        <v>150</v>
      </c>
      <c r="K30" s="0" t="n">
        <v>0</v>
      </c>
      <c r="L30" s="0" t="n">
        <v>93.79067</v>
      </c>
    </row>
    <row r="31" customFormat="false" ht="12.8" hidden="false" customHeight="false" outlineLevel="0" collapsed="false">
      <c r="A31" s="114" t="s">
        <v>415</v>
      </c>
      <c r="B31" s="0" t="s">
        <v>133</v>
      </c>
      <c r="C31" s="0" t="n">
        <v>0.34204102</v>
      </c>
      <c r="D31" s="0" t="s">
        <v>134</v>
      </c>
      <c r="E31" s="0" t="n">
        <v>0.21411133</v>
      </c>
      <c r="F31" s="0" t="s">
        <v>399</v>
      </c>
      <c r="G31" s="0" t="n">
        <v>0.1505127</v>
      </c>
      <c r="H31" s="0" t="s">
        <v>398</v>
      </c>
      <c r="I31" s="0" t="n">
        <v>0.09643555</v>
      </c>
      <c r="J31" s="0" t="s">
        <v>416</v>
      </c>
      <c r="K31" s="0" t="n">
        <v>0.02722168</v>
      </c>
      <c r="L31" s="0" t="n">
        <v>93.581924</v>
      </c>
    </row>
    <row r="32" customFormat="false" ht="12.8" hidden="false" customHeight="false" outlineLevel="0" collapsed="false">
      <c r="A32" s="114" t="s">
        <v>417</v>
      </c>
      <c r="B32" s="0" t="s">
        <v>133</v>
      </c>
      <c r="C32" s="0" t="n">
        <v>0.6455078</v>
      </c>
      <c r="D32" s="0" t="s">
        <v>134</v>
      </c>
      <c r="E32" s="0" t="n">
        <v>0.35083008</v>
      </c>
      <c r="F32" s="0" t="s">
        <v>131</v>
      </c>
      <c r="G32" s="0" t="n">
        <v>0.003232956</v>
      </c>
      <c r="H32" s="0" t="s">
        <v>379</v>
      </c>
      <c r="I32" s="0" t="n">
        <v>0.00014531612</v>
      </c>
      <c r="J32" s="0" t="s">
        <v>193</v>
      </c>
      <c r="K32" s="0" t="n">
        <v>8.4102154E-005</v>
      </c>
      <c r="L32" s="0" t="n">
        <v>93.557045</v>
      </c>
    </row>
    <row r="33" customFormat="false" ht="12.8" hidden="false" customHeight="false" outlineLevel="0" collapsed="false">
      <c r="A33" s="114" t="s">
        <v>418</v>
      </c>
      <c r="B33" s="0" t="s">
        <v>134</v>
      </c>
      <c r="C33" s="0" t="n">
        <v>0.85253906</v>
      </c>
      <c r="D33" s="0" t="s">
        <v>133</v>
      </c>
      <c r="E33" s="0" t="n">
        <v>0.14575195</v>
      </c>
      <c r="F33" s="0" t="s">
        <v>131</v>
      </c>
      <c r="G33" s="0" t="n">
        <v>0.0010709763</v>
      </c>
      <c r="H33" s="0" t="s">
        <v>132</v>
      </c>
      <c r="I33" s="0" t="n">
        <v>0.00020599365</v>
      </c>
      <c r="J33" s="0" t="s">
        <v>135</v>
      </c>
      <c r="K33" s="0" t="n">
        <v>0</v>
      </c>
      <c r="L33" s="0" t="n">
        <v>93.79129</v>
      </c>
    </row>
    <row r="34" customFormat="false" ht="12.8" hidden="false" customHeight="false" outlineLevel="0" collapsed="false">
      <c r="A34" s="114" t="s">
        <v>419</v>
      </c>
      <c r="B34" s="0" t="s">
        <v>134</v>
      </c>
      <c r="C34" s="0" t="n">
        <v>0.50634766</v>
      </c>
      <c r="D34" s="0" t="s">
        <v>399</v>
      </c>
      <c r="E34" s="0" t="n">
        <v>0.15563965</v>
      </c>
      <c r="F34" s="0" t="s">
        <v>133</v>
      </c>
      <c r="G34" s="0" t="n">
        <v>0.1352539</v>
      </c>
      <c r="H34" s="0" t="s">
        <v>398</v>
      </c>
      <c r="I34" s="0" t="n">
        <v>0.11480713</v>
      </c>
      <c r="J34" s="0" t="s">
        <v>420</v>
      </c>
      <c r="K34" s="0" t="n">
        <v>0.048583984</v>
      </c>
      <c r="L34" s="0" t="n">
        <v>93.6928</v>
      </c>
    </row>
    <row r="35" customFormat="false" ht="12.8" hidden="false" customHeight="false" outlineLevel="0" collapsed="false">
      <c r="A35" s="114" t="s">
        <v>421</v>
      </c>
      <c r="B35" s="0" t="s">
        <v>134</v>
      </c>
      <c r="C35" s="0" t="n">
        <v>0.59472656</v>
      </c>
      <c r="D35" s="0" t="s">
        <v>399</v>
      </c>
      <c r="E35" s="0" t="n">
        <v>0.23474121</v>
      </c>
      <c r="F35" s="0" t="s">
        <v>133</v>
      </c>
      <c r="G35" s="0" t="n">
        <v>0.070495605</v>
      </c>
      <c r="H35" s="0" t="s">
        <v>398</v>
      </c>
      <c r="I35" s="0" t="n">
        <v>0.031280518</v>
      </c>
      <c r="J35" s="0" t="s">
        <v>422</v>
      </c>
      <c r="K35" s="0" t="n">
        <v>0.028930664</v>
      </c>
      <c r="L35" s="0" t="n">
        <v>94.23668</v>
      </c>
    </row>
    <row r="36" customFormat="false" ht="12.8" hidden="false" customHeight="false" outlineLevel="0" collapsed="false">
      <c r="A36" s="114" t="s">
        <v>423</v>
      </c>
      <c r="B36" s="0" t="s">
        <v>133</v>
      </c>
      <c r="C36" s="0" t="n">
        <v>0.7211914</v>
      </c>
      <c r="D36" s="0" t="s">
        <v>134</v>
      </c>
      <c r="E36" s="0" t="n">
        <v>0.26733398</v>
      </c>
      <c r="F36" s="0" t="s">
        <v>403</v>
      </c>
      <c r="G36" s="0" t="n">
        <v>0.003698349</v>
      </c>
      <c r="H36" s="0" t="s">
        <v>206</v>
      </c>
      <c r="I36" s="0" t="n">
        <v>0.0019025803</v>
      </c>
      <c r="J36" s="0" t="s">
        <v>379</v>
      </c>
      <c r="K36" s="0" t="n">
        <v>0.0018444061</v>
      </c>
      <c r="L36" s="0" t="n">
        <v>93.78135</v>
      </c>
    </row>
    <row r="37" customFormat="false" ht="12.8" hidden="false" customHeight="false" outlineLevel="0" collapsed="false">
      <c r="A37" s="114" t="s">
        <v>424</v>
      </c>
      <c r="B37" s="0" t="s">
        <v>131</v>
      </c>
      <c r="C37" s="0" t="n">
        <v>0.5654297</v>
      </c>
      <c r="D37" s="0" t="s">
        <v>133</v>
      </c>
      <c r="E37" s="0" t="n">
        <v>0.16455078</v>
      </c>
      <c r="F37" s="0" t="s">
        <v>134</v>
      </c>
      <c r="G37" s="0" t="n">
        <v>0.13537598</v>
      </c>
      <c r="H37" s="0" t="s">
        <v>174</v>
      </c>
      <c r="I37" s="0" t="n">
        <v>0.066467285</v>
      </c>
      <c r="J37" s="0" t="s">
        <v>132</v>
      </c>
      <c r="K37" s="0" t="n">
        <v>0.021087646</v>
      </c>
      <c r="L37" s="0" t="n">
        <v>93.89799</v>
      </c>
    </row>
    <row r="38" customFormat="false" ht="12.8" hidden="false" customHeight="false" outlineLevel="0" collapsed="false">
      <c r="A38" s="114" t="s">
        <v>425</v>
      </c>
      <c r="B38" s="0" t="s">
        <v>133</v>
      </c>
      <c r="C38" s="0" t="n">
        <v>0.5332031</v>
      </c>
      <c r="D38" s="0" t="s">
        <v>134</v>
      </c>
      <c r="E38" s="0" t="n">
        <v>0.46313477</v>
      </c>
      <c r="F38" s="0" t="s">
        <v>131</v>
      </c>
      <c r="G38" s="0" t="n">
        <v>0.0031719208</v>
      </c>
      <c r="H38" s="0" t="s">
        <v>398</v>
      </c>
      <c r="I38" s="0" t="n">
        <v>7.170439E-005</v>
      </c>
      <c r="J38" s="0" t="s">
        <v>135</v>
      </c>
      <c r="K38" s="0" t="n">
        <v>0</v>
      </c>
      <c r="L38" s="0" t="n">
        <v>93.215996</v>
      </c>
    </row>
    <row r="39" customFormat="false" ht="12.8" hidden="false" customHeight="false" outlineLevel="0" collapsed="false">
      <c r="A39" s="114" t="s">
        <v>426</v>
      </c>
      <c r="B39" s="0" t="s">
        <v>133</v>
      </c>
      <c r="C39" s="0" t="n">
        <v>0.23657227</v>
      </c>
      <c r="D39" s="0" t="s">
        <v>132</v>
      </c>
      <c r="E39" s="0" t="n">
        <v>0.13061523</v>
      </c>
      <c r="F39" s="0" t="s">
        <v>134</v>
      </c>
      <c r="G39" s="0" t="n">
        <v>0.12084961</v>
      </c>
      <c r="H39" s="0" t="s">
        <v>403</v>
      </c>
      <c r="I39" s="0" t="n">
        <v>0.11090088</v>
      </c>
      <c r="J39" s="0" t="s">
        <v>180</v>
      </c>
      <c r="K39" s="0" t="n">
        <v>0.09484863</v>
      </c>
      <c r="L39" s="0" t="n">
        <v>93.824615</v>
      </c>
    </row>
    <row r="40" customFormat="false" ht="12.8" hidden="false" customHeight="false" outlineLevel="0" collapsed="false">
      <c r="A40" s="114" t="s">
        <v>427</v>
      </c>
      <c r="B40" s="0" t="s">
        <v>133</v>
      </c>
      <c r="C40" s="0" t="n">
        <v>0.36083984</v>
      </c>
      <c r="D40" s="0" t="s">
        <v>134</v>
      </c>
      <c r="E40" s="0" t="n">
        <v>0.24609375</v>
      </c>
      <c r="F40" s="0" t="s">
        <v>131</v>
      </c>
      <c r="G40" s="0" t="n">
        <v>0.18432617</v>
      </c>
      <c r="H40" s="0" t="s">
        <v>142</v>
      </c>
      <c r="I40" s="0" t="n">
        <v>0.043792725</v>
      </c>
      <c r="J40" s="0" t="s">
        <v>143</v>
      </c>
      <c r="K40" s="0" t="n">
        <v>0.031280518</v>
      </c>
      <c r="L40" s="0" t="n">
        <v>93.90365</v>
      </c>
    </row>
    <row r="41" customFormat="false" ht="12.8" hidden="false" customHeight="false" outlineLevel="0" collapsed="false">
      <c r="A41" s="114" t="s">
        <v>428</v>
      </c>
      <c r="B41" s="0" t="s">
        <v>143</v>
      </c>
      <c r="C41" s="0" t="n">
        <v>0.11810303</v>
      </c>
      <c r="D41" s="0" t="s">
        <v>131</v>
      </c>
      <c r="E41" s="0" t="n">
        <v>0.09790039</v>
      </c>
      <c r="F41" s="0" t="s">
        <v>314</v>
      </c>
      <c r="G41" s="0" t="n">
        <v>0.07623291</v>
      </c>
      <c r="H41" s="0" t="s">
        <v>180</v>
      </c>
      <c r="I41" s="0" t="n">
        <v>0.05493164</v>
      </c>
      <c r="J41" s="0" t="s">
        <v>142</v>
      </c>
      <c r="K41" s="0" t="n">
        <v>0.045898438</v>
      </c>
      <c r="L41" s="0" t="n">
        <v>93.76477</v>
      </c>
    </row>
    <row r="42" customFormat="false" ht="12.8" hidden="false" customHeight="false" outlineLevel="0" collapsed="false">
      <c r="A42" s="114" t="s">
        <v>429</v>
      </c>
      <c r="B42" s="0" t="s">
        <v>134</v>
      </c>
      <c r="C42" s="0" t="n">
        <v>0.7558594</v>
      </c>
      <c r="D42" s="0" t="s">
        <v>133</v>
      </c>
      <c r="E42" s="0" t="n">
        <v>0.22351074</v>
      </c>
      <c r="F42" s="0" t="s">
        <v>131</v>
      </c>
      <c r="G42" s="0" t="n">
        <v>0.0135269165</v>
      </c>
      <c r="H42" s="0" t="s">
        <v>132</v>
      </c>
      <c r="I42" s="0" t="n">
        <v>0.007019043</v>
      </c>
      <c r="J42" s="0" t="s">
        <v>379</v>
      </c>
      <c r="K42" s="0" t="n">
        <v>0.00027632713</v>
      </c>
      <c r="L42" s="0" t="n">
        <v>93.76082</v>
      </c>
    </row>
    <row r="43" customFormat="false" ht="12.8" hidden="false" customHeight="false" outlineLevel="0" collapsed="false">
      <c r="A43" s="114" t="s">
        <v>430</v>
      </c>
      <c r="B43" s="0" t="s">
        <v>131</v>
      </c>
      <c r="C43" s="0" t="n">
        <v>0.8911133</v>
      </c>
      <c r="D43" s="0" t="s">
        <v>167</v>
      </c>
      <c r="E43" s="0" t="n">
        <v>0.051086426</v>
      </c>
      <c r="F43" s="0" t="s">
        <v>133</v>
      </c>
      <c r="G43" s="0" t="n">
        <v>0.02508545</v>
      </c>
      <c r="H43" s="0" t="s">
        <v>132</v>
      </c>
      <c r="I43" s="0" t="n">
        <v>0.013961792</v>
      </c>
      <c r="J43" s="0" t="s">
        <v>431</v>
      </c>
      <c r="K43" s="0" t="n">
        <v>0.004711151</v>
      </c>
      <c r="L43" s="0" t="n">
        <v>93.92183</v>
      </c>
    </row>
    <row r="44" customFormat="false" ht="12.8" hidden="false" customHeight="false" outlineLevel="0" collapsed="false">
      <c r="A44" s="114" t="s">
        <v>432</v>
      </c>
      <c r="B44" s="0" t="s">
        <v>133</v>
      </c>
      <c r="C44" s="0" t="n">
        <v>0.6538086</v>
      </c>
      <c r="D44" s="0" t="s">
        <v>134</v>
      </c>
      <c r="E44" s="0" t="n">
        <v>0.33398438</v>
      </c>
      <c r="F44" s="0" t="s">
        <v>145</v>
      </c>
      <c r="G44" s="0" t="n">
        <v>0.003074646</v>
      </c>
      <c r="H44" s="0" t="s">
        <v>398</v>
      </c>
      <c r="I44" s="0" t="n">
        <v>0.002632141</v>
      </c>
      <c r="J44" s="0" t="s">
        <v>379</v>
      </c>
      <c r="K44" s="0" t="n">
        <v>0.00198555</v>
      </c>
      <c r="L44" s="0" t="n">
        <v>93.581924</v>
      </c>
    </row>
    <row r="45" customFormat="false" ht="12.8" hidden="false" customHeight="false" outlineLevel="0" collapsed="false">
      <c r="A45" s="114" t="s">
        <v>433</v>
      </c>
      <c r="B45" s="0" t="s">
        <v>306</v>
      </c>
      <c r="C45" s="0" t="n">
        <v>0.30200195</v>
      </c>
      <c r="D45" s="0" t="s">
        <v>307</v>
      </c>
      <c r="E45" s="0" t="n">
        <v>0.21594238</v>
      </c>
      <c r="F45" s="0" t="s">
        <v>310</v>
      </c>
      <c r="G45" s="0" t="n">
        <v>0.19055176</v>
      </c>
      <c r="H45" s="0" t="s">
        <v>434</v>
      </c>
      <c r="I45" s="0" t="n">
        <v>0.06896973</v>
      </c>
      <c r="J45" s="0" t="s">
        <v>134</v>
      </c>
      <c r="K45" s="0" t="n">
        <v>0.040893555</v>
      </c>
      <c r="L45" s="0" t="n">
        <v>93.85729</v>
      </c>
    </row>
    <row r="46" customFormat="false" ht="12.8" hidden="false" customHeight="false" outlineLevel="0" collapsed="false">
      <c r="A46" s="114" t="s">
        <v>435</v>
      </c>
      <c r="B46" s="0" t="s">
        <v>134</v>
      </c>
      <c r="C46" s="0" t="n">
        <v>0.9038086</v>
      </c>
      <c r="D46" s="0" t="s">
        <v>133</v>
      </c>
      <c r="E46" s="0" t="n">
        <v>0.09234619</v>
      </c>
      <c r="F46" s="0" t="s">
        <v>131</v>
      </c>
      <c r="G46" s="0" t="n">
        <v>0.004184723</v>
      </c>
      <c r="H46" s="0" t="s">
        <v>135</v>
      </c>
      <c r="I46" s="0" t="n">
        <v>0</v>
      </c>
      <c r="J46" s="0" t="s">
        <v>150</v>
      </c>
      <c r="K46" s="0" t="n">
        <v>0</v>
      </c>
      <c r="L46" s="0" t="n">
        <v>93.42935</v>
      </c>
    </row>
    <row r="47" customFormat="false" ht="12.8" hidden="false" customHeight="false" outlineLevel="0" collapsed="false">
      <c r="A47" s="114" t="s">
        <v>436</v>
      </c>
      <c r="B47" s="0" t="s">
        <v>131</v>
      </c>
      <c r="C47" s="0" t="n">
        <v>0.4675293</v>
      </c>
      <c r="D47" s="0" t="s">
        <v>133</v>
      </c>
      <c r="E47" s="0" t="n">
        <v>0.27929688</v>
      </c>
      <c r="F47" s="0" t="s">
        <v>134</v>
      </c>
      <c r="G47" s="0" t="n">
        <v>0.23144531</v>
      </c>
      <c r="H47" s="0" t="s">
        <v>143</v>
      </c>
      <c r="I47" s="0" t="n">
        <v>0.009857178</v>
      </c>
      <c r="J47" s="0" t="s">
        <v>167</v>
      </c>
      <c r="K47" s="0" t="n">
        <v>0.0022354126</v>
      </c>
      <c r="L47" s="0" t="n">
        <v>94.077515</v>
      </c>
    </row>
    <row r="48" customFormat="false" ht="12.8" hidden="false" customHeight="false" outlineLevel="0" collapsed="false">
      <c r="A48" s="114" t="s">
        <v>437</v>
      </c>
      <c r="B48" s="0" t="s">
        <v>134</v>
      </c>
      <c r="C48" s="0" t="n">
        <v>0.9199219</v>
      </c>
      <c r="D48" s="0" t="s">
        <v>133</v>
      </c>
      <c r="E48" s="0" t="n">
        <v>0.077941895</v>
      </c>
      <c r="F48" s="0" t="s">
        <v>131</v>
      </c>
      <c r="G48" s="0" t="n">
        <v>0.0018320084</v>
      </c>
      <c r="H48" s="0" t="s">
        <v>167</v>
      </c>
      <c r="I48" s="0" t="n">
        <v>0.000108361244</v>
      </c>
      <c r="J48" s="0" t="s">
        <v>379</v>
      </c>
      <c r="K48" s="0" t="n">
        <v>7.271767E-005</v>
      </c>
      <c r="L48" s="0" t="n">
        <v>94.01658</v>
      </c>
    </row>
    <row r="49" customFormat="false" ht="12.8" hidden="false" customHeight="false" outlineLevel="0" collapsed="false">
      <c r="A49" s="114" t="s">
        <v>438</v>
      </c>
      <c r="B49" s="0" t="s">
        <v>134</v>
      </c>
      <c r="C49" s="0" t="n">
        <v>0.8540039</v>
      </c>
      <c r="D49" s="0" t="s">
        <v>133</v>
      </c>
      <c r="E49" s="0" t="n">
        <v>0.1459961</v>
      </c>
      <c r="F49" s="0" t="s">
        <v>149</v>
      </c>
      <c r="G49" s="0" t="n">
        <v>0</v>
      </c>
      <c r="H49" s="0" t="s">
        <v>200</v>
      </c>
      <c r="I49" s="0" t="n">
        <v>0</v>
      </c>
      <c r="J49" s="0" t="s">
        <v>201</v>
      </c>
      <c r="K49" s="0" t="n">
        <v>0</v>
      </c>
      <c r="L49" s="0" t="n">
        <v>94.18127</v>
      </c>
    </row>
    <row r="50" customFormat="false" ht="12.8" hidden="false" customHeight="false" outlineLevel="0" collapsed="false">
      <c r="A50" s="114" t="s">
        <v>439</v>
      </c>
      <c r="B50" s="0" t="s">
        <v>134</v>
      </c>
      <c r="C50" s="0" t="n">
        <v>0.80322266</v>
      </c>
      <c r="D50" s="0" t="s">
        <v>133</v>
      </c>
      <c r="E50" s="0" t="n">
        <v>0.19689941</v>
      </c>
      <c r="F50" s="0" t="s">
        <v>131</v>
      </c>
      <c r="G50" s="0" t="n">
        <v>0.00039196014</v>
      </c>
      <c r="H50" s="0" t="s">
        <v>135</v>
      </c>
      <c r="I50" s="0" t="n">
        <v>0</v>
      </c>
      <c r="J50" s="0" t="s">
        <v>150</v>
      </c>
      <c r="K50" s="0" t="n">
        <v>0</v>
      </c>
      <c r="L50" s="0" t="n">
        <v>93.38104</v>
      </c>
    </row>
    <row r="53" customFormat="false" ht="17.35" hidden="false" customHeight="false" outlineLevel="0" collapsed="false"/>
    <row r="54" customFormat="false" ht="23.8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17.3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13" width="20.07"/>
    <col collapsed="false" customWidth="true" hidden="false" outlineLevel="0" max="2" min="2" style="0" width="30.33"/>
    <col collapsed="false" customWidth="true" hidden="false" outlineLevel="0" max="3" min="3" style="29" width="5.96"/>
    <col collapsed="false" customWidth="true" hidden="false" outlineLevel="0" max="4" min="4" style="0" width="29.63"/>
    <col collapsed="false" customWidth="true" hidden="false" outlineLevel="0" max="5" min="5" style="29" width="6.54"/>
    <col collapsed="false" customWidth="true" hidden="false" outlineLevel="0" max="6" min="6" style="0" width="32.55"/>
    <col collapsed="false" customWidth="true" hidden="false" outlineLevel="0" max="7" min="7" style="29" width="7.08"/>
    <col collapsed="false" customWidth="true" hidden="false" outlineLevel="0" max="8" min="8" style="0" width="29.22"/>
    <col collapsed="false" customWidth="true" hidden="false" outlineLevel="0" max="9" min="9" style="29" width="5.96"/>
    <col collapsed="false" customWidth="true" hidden="false" outlineLevel="0" max="10" min="10" style="0" width="25.87"/>
    <col collapsed="false" customWidth="true" hidden="false" outlineLevel="0" max="11" min="11" style="29" width="4.97"/>
    <col collapsed="false" customWidth="true" hidden="false" outlineLevel="0" max="12" min="12" style="30" width="6.5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14" t="s">
        <v>440</v>
      </c>
      <c r="B1" s="0" t="s">
        <v>142</v>
      </c>
      <c r="C1" s="0" t="n">
        <v>0.21838379</v>
      </c>
      <c r="D1" s="0" t="s">
        <v>393</v>
      </c>
      <c r="E1" s="0" t="n">
        <v>0.09613037</v>
      </c>
      <c r="F1" s="0" t="s">
        <v>441</v>
      </c>
      <c r="G1" s="0" t="n">
        <v>0.087524414</v>
      </c>
      <c r="H1" s="0" t="s">
        <v>442</v>
      </c>
      <c r="I1" s="0" t="n">
        <v>0.0725708</v>
      </c>
      <c r="J1" s="0" t="s">
        <v>154</v>
      </c>
      <c r="K1" s="0" t="n">
        <v>0.055236816</v>
      </c>
      <c r="L1" s="0" t="n">
        <v>93.72838</v>
      </c>
    </row>
    <row r="2" customFormat="false" ht="12.8" hidden="false" customHeight="false" outlineLevel="0" collapsed="false">
      <c r="A2" s="114" t="s">
        <v>443</v>
      </c>
      <c r="B2" s="0" t="s">
        <v>444</v>
      </c>
      <c r="C2" s="0" t="n">
        <v>0.24975586</v>
      </c>
      <c r="D2" s="0" t="s">
        <v>310</v>
      </c>
      <c r="E2" s="0" t="n">
        <v>0.15881348</v>
      </c>
      <c r="F2" s="0" t="s">
        <v>431</v>
      </c>
      <c r="G2" s="0" t="n">
        <v>0.13903809</v>
      </c>
      <c r="H2" s="0" t="s">
        <v>141</v>
      </c>
      <c r="I2" s="0" t="n">
        <v>0.07385254</v>
      </c>
      <c r="J2" s="0" t="s">
        <v>140</v>
      </c>
      <c r="K2" s="0" t="n">
        <v>0.068847656</v>
      </c>
      <c r="L2" s="0" t="n">
        <v>94.19127</v>
      </c>
    </row>
    <row r="3" customFormat="false" ht="12.8" hidden="false" customHeight="false" outlineLevel="0" collapsed="false">
      <c r="A3" s="114" t="s">
        <v>445</v>
      </c>
      <c r="B3" s="0" t="s">
        <v>140</v>
      </c>
      <c r="C3" s="0" t="n">
        <v>0.79541016</v>
      </c>
      <c r="D3" s="0" t="s">
        <v>446</v>
      </c>
      <c r="E3" s="0" t="n">
        <v>0.12585449</v>
      </c>
      <c r="F3" s="0" t="s">
        <v>447</v>
      </c>
      <c r="G3" s="0" t="n">
        <v>0.038970947</v>
      </c>
      <c r="H3" s="0" t="s">
        <v>441</v>
      </c>
      <c r="I3" s="0" t="n">
        <v>0.036621094</v>
      </c>
      <c r="J3" s="0" t="s">
        <v>448</v>
      </c>
      <c r="K3" s="0" t="n">
        <v>0.0009918213</v>
      </c>
      <c r="L3" s="0" t="n">
        <v>93.942856</v>
      </c>
    </row>
    <row r="4" customFormat="false" ht="12.8" hidden="false" customHeight="false" outlineLevel="0" collapsed="false">
      <c r="A4" s="114" t="s">
        <v>449</v>
      </c>
      <c r="B4" s="0" t="s">
        <v>441</v>
      </c>
      <c r="C4" s="0" t="n">
        <v>0.31079102</v>
      </c>
      <c r="D4" s="0" t="s">
        <v>140</v>
      </c>
      <c r="E4" s="0" t="n">
        <v>0.06359863</v>
      </c>
      <c r="F4" s="0" t="s">
        <v>431</v>
      </c>
      <c r="G4" s="0" t="n">
        <v>0.06311035</v>
      </c>
      <c r="H4" s="0" t="s">
        <v>314</v>
      </c>
      <c r="I4" s="0" t="n">
        <v>0.06262207</v>
      </c>
      <c r="J4" s="0" t="s">
        <v>447</v>
      </c>
      <c r="K4" s="0" t="n">
        <v>0.0574646</v>
      </c>
      <c r="L4" s="0" t="n">
        <v>111.35962</v>
      </c>
    </row>
    <row r="5" customFormat="false" ht="12.8" hidden="false" customHeight="false" outlineLevel="0" collapsed="false">
      <c r="A5" s="114" t="s">
        <v>450</v>
      </c>
      <c r="B5" s="0" t="s">
        <v>451</v>
      </c>
      <c r="C5" s="0" t="n">
        <v>0.6557617</v>
      </c>
      <c r="D5" s="0" t="s">
        <v>452</v>
      </c>
      <c r="E5" s="0" t="n">
        <v>0.21118164</v>
      </c>
      <c r="F5" s="0" t="s">
        <v>310</v>
      </c>
      <c r="G5" s="0" t="n">
        <v>0.0209198</v>
      </c>
      <c r="H5" s="0" t="s">
        <v>140</v>
      </c>
      <c r="I5" s="0" t="n">
        <v>0.017196655</v>
      </c>
      <c r="J5" s="0" t="s">
        <v>453</v>
      </c>
      <c r="K5" s="0" t="n">
        <v>0.015182495</v>
      </c>
      <c r="L5" s="0" t="n">
        <v>93.48698</v>
      </c>
    </row>
    <row r="6" customFormat="false" ht="12.8" hidden="false" customHeight="false" outlineLevel="0" collapsed="false">
      <c r="A6" s="114" t="s">
        <v>454</v>
      </c>
      <c r="B6" s="0" t="s">
        <v>455</v>
      </c>
      <c r="C6" s="0" t="n">
        <v>0.35986328</v>
      </c>
      <c r="D6" s="0" t="s">
        <v>451</v>
      </c>
      <c r="E6" s="0" t="n">
        <v>0.076049805</v>
      </c>
      <c r="F6" s="0" t="s">
        <v>140</v>
      </c>
      <c r="G6" s="0" t="n">
        <v>0.05606079</v>
      </c>
      <c r="H6" s="0" t="s">
        <v>453</v>
      </c>
      <c r="I6" s="0" t="n">
        <v>0.048706055</v>
      </c>
      <c r="J6" s="0" t="s">
        <v>310</v>
      </c>
      <c r="K6" s="0" t="n">
        <v>0.03881836</v>
      </c>
      <c r="L6" s="0" t="n">
        <v>94.09175</v>
      </c>
    </row>
    <row r="7" customFormat="false" ht="12.8" hidden="false" customHeight="false" outlineLevel="0" collapsed="false">
      <c r="A7" s="114" t="s">
        <v>456</v>
      </c>
      <c r="B7" s="0" t="s">
        <v>457</v>
      </c>
      <c r="C7" s="0" t="n">
        <v>0.39233398</v>
      </c>
      <c r="D7" s="0" t="s">
        <v>455</v>
      </c>
      <c r="E7" s="0" t="n">
        <v>0.121520996</v>
      </c>
      <c r="F7" s="0" t="s">
        <v>446</v>
      </c>
      <c r="G7" s="0" t="n">
        <v>0.1159668</v>
      </c>
      <c r="H7" s="0" t="s">
        <v>458</v>
      </c>
      <c r="I7" s="0" t="n">
        <v>0.049102783</v>
      </c>
      <c r="J7" s="0" t="s">
        <v>459</v>
      </c>
      <c r="K7" s="0" t="n">
        <v>0.040100098</v>
      </c>
      <c r="L7" s="0" t="n">
        <v>93.78166</v>
      </c>
    </row>
    <row r="8" customFormat="false" ht="12.8" hidden="false" customHeight="false" outlineLevel="0" collapsed="false">
      <c r="A8" s="114" t="s">
        <v>460</v>
      </c>
      <c r="B8" s="0" t="s">
        <v>310</v>
      </c>
      <c r="C8" s="0" t="n">
        <v>0.47265625</v>
      </c>
      <c r="D8" s="0" t="s">
        <v>140</v>
      </c>
      <c r="E8" s="0" t="n">
        <v>0.11956787</v>
      </c>
      <c r="F8" s="0" t="s">
        <v>307</v>
      </c>
      <c r="G8" s="0" t="n">
        <v>0.065979004</v>
      </c>
      <c r="H8" s="0" t="s">
        <v>447</v>
      </c>
      <c r="I8" s="0" t="n">
        <v>0.03451538</v>
      </c>
      <c r="J8" s="0" t="s">
        <v>446</v>
      </c>
      <c r="K8" s="0" t="n">
        <v>0.02973938</v>
      </c>
      <c r="L8" s="0" t="n">
        <v>93.822685</v>
      </c>
    </row>
    <row r="9" customFormat="false" ht="12.8" hidden="false" customHeight="false" outlineLevel="0" collapsed="false">
      <c r="A9" s="114" t="s">
        <v>461</v>
      </c>
      <c r="B9" s="0" t="s">
        <v>441</v>
      </c>
      <c r="C9" s="0" t="n">
        <v>0.6635742</v>
      </c>
      <c r="D9" s="0" t="s">
        <v>447</v>
      </c>
      <c r="E9" s="0" t="n">
        <v>0.21374512</v>
      </c>
      <c r="F9" s="0" t="s">
        <v>310</v>
      </c>
      <c r="G9" s="0" t="n">
        <v>0.072143555</v>
      </c>
      <c r="H9" s="0" t="s">
        <v>191</v>
      </c>
      <c r="I9" s="0" t="n">
        <v>0.015731812</v>
      </c>
      <c r="J9" s="0" t="s">
        <v>307</v>
      </c>
      <c r="K9" s="0" t="n">
        <v>0.008224487</v>
      </c>
      <c r="L9" s="0" t="n">
        <v>94.05814</v>
      </c>
    </row>
    <row r="10" customFormat="false" ht="12.8" hidden="false" customHeight="false" outlineLevel="0" collapsed="false">
      <c r="A10" s="114" t="s">
        <v>462</v>
      </c>
      <c r="B10" s="0" t="s">
        <v>455</v>
      </c>
      <c r="C10" s="0" t="n">
        <v>0.2697754</v>
      </c>
      <c r="D10" s="0" t="s">
        <v>304</v>
      </c>
      <c r="E10" s="0" t="n">
        <v>0.14660645</v>
      </c>
      <c r="F10" s="0" t="s">
        <v>140</v>
      </c>
      <c r="G10" s="0" t="n">
        <v>0.10986328</v>
      </c>
      <c r="H10" s="0" t="s">
        <v>431</v>
      </c>
      <c r="I10" s="0" t="n">
        <v>0.07147217</v>
      </c>
      <c r="J10" s="0" t="s">
        <v>310</v>
      </c>
      <c r="K10" s="0" t="n">
        <v>0.05230713</v>
      </c>
      <c r="L10" s="0" t="n">
        <v>93.913284</v>
      </c>
    </row>
    <row r="11" customFormat="false" ht="12.8" hidden="false" customHeight="false" outlineLevel="0" collapsed="false">
      <c r="A11" s="114" t="s">
        <v>463</v>
      </c>
      <c r="B11" s="0" t="s">
        <v>140</v>
      </c>
      <c r="C11" s="0" t="n">
        <v>0.3239746</v>
      </c>
      <c r="D11" s="0" t="s">
        <v>447</v>
      </c>
      <c r="E11" s="0" t="n">
        <v>0.26245117</v>
      </c>
      <c r="F11" s="0" t="s">
        <v>141</v>
      </c>
      <c r="G11" s="0" t="n">
        <v>0.087890625</v>
      </c>
      <c r="H11" s="0" t="s">
        <v>455</v>
      </c>
      <c r="I11" s="0" t="n">
        <v>0.08258057</v>
      </c>
      <c r="J11" s="0" t="s">
        <v>431</v>
      </c>
      <c r="K11" s="0" t="n">
        <v>0.07574463</v>
      </c>
      <c r="L11" s="0" t="n">
        <v>93.97105</v>
      </c>
    </row>
    <row r="12" customFormat="false" ht="12.8" hidden="false" customHeight="false" outlineLevel="0" collapsed="false">
      <c r="A12" s="114" t="s">
        <v>464</v>
      </c>
      <c r="B12" s="0" t="s">
        <v>447</v>
      </c>
      <c r="C12" s="0" t="n">
        <v>0.90527344</v>
      </c>
      <c r="D12" s="0" t="s">
        <v>141</v>
      </c>
      <c r="E12" s="0" t="n">
        <v>0.0491333</v>
      </c>
      <c r="F12" s="0" t="s">
        <v>441</v>
      </c>
      <c r="G12" s="0" t="n">
        <v>0.032989502</v>
      </c>
      <c r="H12" s="0" t="s">
        <v>142</v>
      </c>
      <c r="I12" s="0" t="n">
        <v>0.0030670166</v>
      </c>
      <c r="J12" s="0" t="s">
        <v>431</v>
      </c>
      <c r="K12" s="0" t="n">
        <v>0.002122879</v>
      </c>
      <c r="L12" s="0" t="n">
        <v>93.62831</v>
      </c>
    </row>
    <row r="13" customFormat="false" ht="12.8" hidden="false" customHeight="false" outlineLevel="0" collapsed="false">
      <c r="A13" s="114" t="s">
        <v>465</v>
      </c>
      <c r="B13" s="0" t="s">
        <v>441</v>
      </c>
      <c r="C13" s="0" t="n">
        <v>0.5317383</v>
      </c>
      <c r="D13" s="0" t="s">
        <v>140</v>
      </c>
      <c r="E13" s="0" t="n">
        <v>0.21655273</v>
      </c>
      <c r="F13" s="0" t="s">
        <v>447</v>
      </c>
      <c r="G13" s="0" t="n">
        <v>0.097595215</v>
      </c>
      <c r="H13" s="0" t="s">
        <v>431</v>
      </c>
      <c r="I13" s="0" t="n">
        <v>0.0413208</v>
      </c>
      <c r="J13" s="0" t="s">
        <v>446</v>
      </c>
      <c r="K13" s="0" t="n">
        <v>0.018920898</v>
      </c>
      <c r="L13" s="0" t="n">
        <v>93.74802</v>
      </c>
    </row>
    <row r="14" customFormat="false" ht="12.8" hidden="false" customHeight="false" outlineLevel="0" collapsed="false">
      <c r="A14" s="114" t="s">
        <v>466</v>
      </c>
      <c r="B14" s="0" t="s">
        <v>141</v>
      </c>
      <c r="C14" s="0" t="n">
        <v>0.22937012</v>
      </c>
      <c r="D14" s="0" t="s">
        <v>447</v>
      </c>
      <c r="E14" s="0" t="n">
        <v>0.17175293</v>
      </c>
      <c r="F14" s="0" t="s">
        <v>441</v>
      </c>
      <c r="G14" s="0" t="n">
        <v>0.15527344</v>
      </c>
      <c r="H14" s="0" t="s">
        <v>304</v>
      </c>
      <c r="I14" s="0" t="n">
        <v>0.107543945</v>
      </c>
      <c r="J14" s="0" t="s">
        <v>455</v>
      </c>
      <c r="K14" s="0" t="n">
        <v>0.045898438</v>
      </c>
      <c r="L14" s="0" t="n">
        <v>93.69689</v>
      </c>
    </row>
    <row r="15" customFormat="false" ht="12.8" hidden="false" customHeight="false" outlineLevel="0" collapsed="false">
      <c r="A15" s="114" t="s">
        <v>467</v>
      </c>
      <c r="B15" s="0" t="s">
        <v>455</v>
      </c>
      <c r="C15" s="0" t="n">
        <v>0.38134766</v>
      </c>
      <c r="D15" s="0" t="s">
        <v>451</v>
      </c>
      <c r="E15" s="0" t="n">
        <v>0.111816406</v>
      </c>
      <c r="F15" s="0" t="s">
        <v>444</v>
      </c>
      <c r="G15" s="0" t="n">
        <v>0.09197998</v>
      </c>
      <c r="H15" s="0" t="s">
        <v>310</v>
      </c>
      <c r="I15" s="0" t="n">
        <v>0.051208496</v>
      </c>
      <c r="J15" s="0" t="s">
        <v>140</v>
      </c>
      <c r="K15" s="0" t="n">
        <v>0.036590576</v>
      </c>
      <c r="L15" s="0" t="n">
        <v>93.88474</v>
      </c>
    </row>
    <row r="16" customFormat="false" ht="12.8" hidden="false" customHeight="false" outlineLevel="0" collapsed="false">
      <c r="A16" s="114" t="s">
        <v>468</v>
      </c>
      <c r="B16" s="0" t="s">
        <v>140</v>
      </c>
      <c r="C16" s="0" t="n">
        <v>0.46875</v>
      </c>
      <c r="D16" s="0" t="s">
        <v>469</v>
      </c>
      <c r="E16" s="0" t="n">
        <v>0.14404297</v>
      </c>
      <c r="F16" s="0" t="s">
        <v>470</v>
      </c>
      <c r="G16" s="0" t="n">
        <v>0.12414551</v>
      </c>
      <c r="H16" s="0" t="s">
        <v>471</v>
      </c>
      <c r="I16" s="0" t="n">
        <v>0.05340576</v>
      </c>
      <c r="J16" s="0" t="s">
        <v>162</v>
      </c>
      <c r="K16" s="0" t="n">
        <v>0.035308838</v>
      </c>
      <c r="L16" s="0" t="n">
        <v>93.92566</v>
      </c>
    </row>
    <row r="17" customFormat="false" ht="12.8" hidden="false" customHeight="false" outlineLevel="0" collapsed="false">
      <c r="A17" s="114" t="s">
        <v>472</v>
      </c>
      <c r="B17" s="0" t="s">
        <v>441</v>
      </c>
      <c r="C17" s="0" t="n">
        <v>0.31347656</v>
      </c>
      <c r="D17" s="0" t="s">
        <v>140</v>
      </c>
      <c r="E17" s="0" t="n">
        <v>0.2680664</v>
      </c>
      <c r="F17" s="0" t="s">
        <v>447</v>
      </c>
      <c r="G17" s="0" t="n">
        <v>0.14929199</v>
      </c>
      <c r="H17" s="0" t="s">
        <v>142</v>
      </c>
      <c r="I17" s="0" t="n">
        <v>0.12084961</v>
      </c>
      <c r="J17" s="0" t="s">
        <v>310</v>
      </c>
      <c r="K17" s="0" t="n">
        <v>0.05404663</v>
      </c>
      <c r="L17" s="0" t="n">
        <v>94.08287</v>
      </c>
    </row>
    <row r="18" customFormat="false" ht="12.8" hidden="false" customHeight="false" outlineLevel="0" collapsed="false">
      <c r="A18" s="114" t="s">
        <v>473</v>
      </c>
      <c r="B18" s="0" t="s">
        <v>180</v>
      </c>
      <c r="C18" s="0" t="n">
        <v>0.47583008</v>
      </c>
      <c r="D18" s="0" t="s">
        <v>167</v>
      </c>
      <c r="E18" s="0" t="n">
        <v>0.16699219</v>
      </c>
      <c r="F18" s="0" t="s">
        <v>441</v>
      </c>
      <c r="G18" s="0" t="n">
        <v>0.06390381</v>
      </c>
      <c r="H18" s="0" t="s">
        <v>447</v>
      </c>
      <c r="I18" s="0" t="n">
        <v>0.03845215</v>
      </c>
      <c r="J18" s="0" t="s">
        <v>431</v>
      </c>
      <c r="K18" s="0" t="n">
        <v>0.036132812</v>
      </c>
      <c r="L18" s="0" t="n">
        <v>93.87116</v>
      </c>
    </row>
    <row r="19" customFormat="false" ht="12.8" hidden="false" customHeight="false" outlineLevel="0" collapsed="false">
      <c r="A19" s="114" t="s">
        <v>474</v>
      </c>
      <c r="B19" s="0" t="s">
        <v>475</v>
      </c>
      <c r="C19" s="0" t="n">
        <v>0.33520508</v>
      </c>
      <c r="D19" s="0" t="s">
        <v>140</v>
      </c>
      <c r="E19" s="0" t="n">
        <v>0.21142578</v>
      </c>
      <c r="F19" s="0" t="s">
        <v>476</v>
      </c>
      <c r="G19" s="0" t="n">
        <v>0.09527588</v>
      </c>
      <c r="H19" s="0" t="s">
        <v>477</v>
      </c>
      <c r="I19" s="0" t="n">
        <v>0.08746338</v>
      </c>
      <c r="J19" s="0" t="s">
        <v>478</v>
      </c>
      <c r="K19" s="0" t="n">
        <v>0.047546387</v>
      </c>
      <c r="L19" s="0" t="n">
        <v>93.83176</v>
      </c>
    </row>
    <row r="20" customFormat="false" ht="12.8" hidden="false" customHeight="false" outlineLevel="0" collapsed="false">
      <c r="A20" s="114" t="s">
        <v>479</v>
      </c>
      <c r="B20" s="0" t="s">
        <v>140</v>
      </c>
      <c r="C20" s="0" t="n">
        <v>0.48706055</v>
      </c>
      <c r="D20" s="0" t="s">
        <v>470</v>
      </c>
      <c r="E20" s="0" t="n">
        <v>0.17358398</v>
      </c>
      <c r="F20" s="0" t="s">
        <v>471</v>
      </c>
      <c r="G20" s="0" t="n">
        <v>0.16442871</v>
      </c>
      <c r="H20" s="0" t="s">
        <v>458</v>
      </c>
      <c r="I20" s="0" t="n">
        <v>0.07128906</v>
      </c>
      <c r="J20" s="0" t="s">
        <v>480</v>
      </c>
      <c r="K20" s="0" t="n">
        <v>0.04748535</v>
      </c>
      <c r="L20" s="0" t="n">
        <v>93.83923</v>
      </c>
    </row>
    <row r="21" customFormat="false" ht="12.8" hidden="false" customHeight="false" outlineLevel="0" collapsed="false">
      <c r="A21" s="114" t="s">
        <v>481</v>
      </c>
      <c r="B21" s="0" t="s">
        <v>140</v>
      </c>
      <c r="C21" s="0" t="n">
        <v>0.57714844</v>
      </c>
      <c r="D21" s="0" t="s">
        <v>451</v>
      </c>
      <c r="E21" s="0" t="n">
        <v>0.13500977</v>
      </c>
      <c r="F21" s="0" t="s">
        <v>310</v>
      </c>
      <c r="G21" s="0" t="n">
        <v>0.11816406</v>
      </c>
      <c r="H21" s="0" t="s">
        <v>482</v>
      </c>
      <c r="I21" s="0" t="n">
        <v>0.0657959</v>
      </c>
      <c r="J21" s="0" t="s">
        <v>453</v>
      </c>
      <c r="K21" s="0" t="n">
        <v>0.032562256</v>
      </c>
      <c r="L21" s="0" t="n">
        <v>93.825005</v>
      </c>
    </row>
    <row r="22" customFormat="false" ht="12.8" hidden="false" customHeight="false" outlineLevel="0" collapsed="false">
      <c r="A22" s="114" t="s">
        <v>483</v>
      </c>
      <c r="B22" s="0" t="s">
        <v>455</v>
      </c>
      <c r="C22" s="0" t="n">
        <v>0.8833008</v>
      </c>
      <c r="D22" s="0" t="s">
        <v>140</v>
      </c>
      <c r="E22" s="0" t="n">
        <v>0.03881836</v>
      </c>
      <c r="F22" s="0" t="s">
        <v>451</v>
      </c>
      <c r="G22" s="0" t="n">
        <v>0.016693115</v>
      </c>
      <c r="H22" s="0" t="s">
        <v>469</v>
      </c>
      <c r="I22" s="0" t="n">
        <v>0.008865356</v>
      </c>
      <c r="J22" s="0" t="s">
        <v>431</v>
      </c>
      <c r="K22" s="0" t="n">
        <v>0.0076408386</v>
      </c>
      <c r="L22" s="0" t="n">
        <v>93.76234</v>
      </c>
    </row>
    <row r="23" customFormat="false" ht="12.8" hidden="false" customHeight="false" outlineLevel="0" collapsed="false">
      <c r="A23" s="114" t="s">
        <v>484</v>
      </c>
      <c r="B23" s="0" t="s">
        <v>140</v>
      </c>
      <c r="C23" s="0" t="n">
        <v>0.37963867</v>
      </c>
      <c r="D23" s="0" t="s">
        <v>469</v>
      </c>
      <c r="E23" s="0" t="n">
        <v>0.21960449</v>
      </c>
      <c r="F23" s="0" t="s">
        <v>444</v>
      </c>
      <c r="G23" s="0" t="n">
        <v>0.14990234</v>
      </c>
      <c r="H23" s="0" t="s">
        <v>431</v>
      </c>
      <c r="I23" s="0" t="n">
        <v>0.07305908</v>
      </c>
      <c r="J23" s="0" t="s">
        <v>482</v>
      </c>
      <c r="K23" s="0" t="n">
        <v>0.033172607</v>
      </c>
      <c r="L23" s="0" t="n">
        <v>94.07374</v>
      </c>
    </row>
    <row r="24" customFormat="false" ht="12.8" hidden="false" customHeight="false" outlineLevel="0" collapsed="false">
      <c r="A24" s="114" t="s">
        <v>485</v>
      </c>
      <c r="B24" s="0" t="s">
        <v>441</v>
      </c>
      <c r="C24" s="0" t="n">
        <v>0.29907227</v>
      </c>
      <c r="D24" s="0" t="s">
        <v>140</v>
      </c>
      <c r="E24" s="0" t="n">
        <v>0.20727539</v>
      </c>
      <c r="F24" s="0" t="s">
        <v>180</v>
      </c>
      <c r="G24" s="0" t="n">
        <v>0.15161133</v>
      </c>
      <c r="H24" s="0" t="s">
        <v>142</v>
      </c>
      <c r="I24" s="0" t="n">
        <v>0.11090088</v>
      </c>
      <c r="J24" s="0" t="s">
        <v>143</v>
      </c>
      <c r="K24" s="0" t="n">
        <v>0.048095703</v>
      </c>
      <c r="L24" s="0" t="n">
        <v>93.849266</v>
      </c>
    </row>
    <row r="25" customFormat="false" ht="12.8" hidden="false" customHeight="false" outlineLevel="0" collapsed="false">
      <c r="A25" s="114" t="s">
        <v>486</v>
      </c>
      <c r="B25" s="0" t="s">
        <v>310</v>
      </c>
      <c r="C25" s="0" t="n">
        <v>0.33813477</v>
      </c>
      <c r="D25" s="0" t="s">
        <v>307</v>
      </c>
      <c r="E25" s="0" t="n">
        <v>0.1159668</v>
      </c>
      <c r="F25" s="0" t="s">
        <v>221</v>
      </c>
      <c r="G25" s="0" t="n">
        <v>0.099121094</v>
      </c>
      <c r="H25" s="0" t="s">
        <v>309</v>
      </c>
      <c r="I25" s="0" t="n">
        <v>0.056518555</v>
      </c>
      <c r="J25" s="0" t="s">
        <v>471</v>
      </c>
      <c r="K25" s="0" t="n">
        <v>0.049072266</v>
      </c>
      <c r="L25" s="0" t="n">
        <v>93.74182</v>
      </c>
    </row>
    <row r="26" customFormat="false" ht="12.8" hidden="false" customHeight="false" outlineLevel="0" collapsed="false">
      <c r="A26" s="114" t="s">
        <v>487</v>
      </c>
      <c r="B26" s="0" t="s">
        <v>455</v>
      </c>
      <c r="C26" s="0" t="n">
        <v>0.6767578</v>
      </c>
      <c r="D26" s="0" t="s">
        <v>304</v>
      </c>
      <c r="E26" s="0" t="n">
        <v>0.23937988</v>
      </c>
      <c r="F26" s="0" t="s">
        <v>451</v>
      </c>
      <c r="G26" s="0" t="n">
        <v>0.017623901</v>
      </c>
      <c r="H26" s="0" t="s">
        <v>141</v>
      </c>
      <c r="I26" s="0" t="n">
        <v>0.013404846</v>
      </c>
      <c r="J26" s="0" t="s">
        <v>444</v>
      </c>
      <c r="K26" s="0" t="n">
        <v>0.007575989</v>
      </c>
      <c r="L26" s="0" t="n">
        <v>94.00694</v>
      </c>
    </row>
    <row r="27" customFormat="false" ht="12.8" hidden="false" customHeight="false" outlineLevel="0" collapsed="false">
      <c r="A27" s="114" t="s">
        <v>488</v>
      </c>
      <c r="B27" s="0" t="s">
        <v>416</v>
      </c>
      <c r="C27" s="0" t="n">
        <v>0.09246826</v>
      </c>
      <c r="D27" s="0" t="s">
        <v>180</v>
      </c>
      <c r="E27" s="0" t="n">
        <v>0.0881958</v>
      </c>
      <c r="F27" s="0" t="s">
        <v>338</v>
      </c>
      <c r="G27" s="0" t="n">
        <v>0.08288574</v>
      </c>
      <c r="H27" s="0" t="s">
        <v>489</v>
      </c>
      <c r="I27" s="0" t="n">
        <v>0.08093262</v>
      </c>
      <c r="J27" s="0" t="s">
        <v>490</v>
      </c>
      <c r="K27" s="0" t="n">
        <v>0.07910156</v>
      </c>
      <c r="L27" s="0" t="n">
        <v>93.906006</v>
      </c>
    </row>
    <row r="28" customFormat="false" ht="12.8" hidden="false" customHeight="false" outlineLevel="0" collapsed="false">
      <c r="A28" s="114" t="s">
        <v>491</v>
      </c>
      <c r="B28" s="0" t="s">
        <v>447</v>
      </c>
      <c r="C28" s="0" t="n">
        <v>0.60791016</v>
      </c>
      <c r="D28" s="0" t="s">
        <v>310</v>
      </c>
      <c r="E28" s="0" t="n">
        <v>0.25732422</v>
      </c>
      <c r="F28" s="0" t="s">
        <v>140</v>
      </c>
      <c r="G28" s="0" t="n">
        <v>0.06210327</v>
      </c>
      <c r="H28" s="0" t="s">
        <v>441</v>
      </c>
      <c r="I28" s="0" t="n">
        <v>0.033233643</v>
      </c>
      <c r="J28" s="0" t="s">
        <v>307</v>
      </c>
      <c r="K28" s="0" t="n">
        <v>0.00724411</v>
      </c>
      <c r="L28" s="0" t="n">
        <v>93.75043</v>
      </c>
    </row>
    <row r="29" customFormat="false" ht="12.8" hidden="false" customHeight="false" outlineLevel="0" collapsed="false">
      <c r="A29" s="114" t="s">
        <v>492</v>
      </c>
      <c r="B29" s="0" t="s">
        <v>451</v>
      </c>
      <c r="C29" s="0" t="n">
        <v>0.58740234</v>
      </c>
      <c r="D29" s="0" t="s">
        <v>140</v>
      </c>
      <c r="E29" s="0" t="n">
        <v>0.19372559</v>
      </c>
      <c r="F29" s="0" t="s">
        <v>141</v>
      </c>
      <c r="G29" s="0" t="n">
        <v>0.06390381</v>
      </c>
      <c r="H29" s="0" t="s">
        <v>453</v>
      </c>
      <c r="I29" s="0" t="n">
        <v>0.056365967</v>
      </c>
      <c r="J29" s="0" t="s">
        <v>444</v>
      </c>
      <c r="K29" s="0" t="n">
        <v>0.027053833</v>
      </c>
      <c r="L29" s="0" t="n">
        <v>93.57736</v>
      </c>
    </row>
    <row r="30" customFormat="false" ht="12.8" hidden="false" customHeight="false" outlineLevel="0" collapsed="false">
      <c r="A30" s="114" t="s">
        <v>493</v>
      </c>
      <c r="B30" s="0" t="s">
        <v>494</v>
      </c>
      <c r="C30" s="0" t="n">
        <v>0.23815918</v>
      </c>
      <c r="D30" s="0" t="s">
        <v>495</v>
      </c>
      <c r="E30" s="0" t="n">
        <v>0.17553711</v>
      </c>
      <c r="F30" s="0" t="s">
        <v>496</v>
      </c>
      <c r="G30" s="0" t="n">
        <v>0.044403076</v>
      </c>
      <c r="H30" s="0" t="s">
        <v>497</v>
      </c>
      <c r="I30" s="0" t="n">
        <v>0.028900146</v>
      </c>
      <c r="J30" s="0" t="s">
        <v>498</v>
      </c>
      <c r="K30" s="0" t="n">
        <v>0.02357483</v>
      </c>
      <c r="L30" s="0" t="n">
        <v>93.9532</v>
      </c>
    </row>
    <row r="31" customFormat="false" ht="12.8" hidden="false" customHeight="false" outlineLevel="0" collapsed="false">
      <c r="A31" s="114" t="s">
        <v>499</v>
      </c>
      <c r="B31" s="0" t="s">
        <v>447</v>
      </c>
      <c r="C31" s="0" t="n">
        <v>0.43603516</v>
      </c>
      <c r="D31" s="0" t="s">
        <v>140</v>
      </c>
      <c r="E31" s="0" t="n">
        <v>0.12597656</v>
      </c>
      <c r="F31" s="0" t="s">
        <v>431</v>
      </c>
      <c r="G31" s="0" t="n">
        <v>0.10119629</v>
      </c>
      <c r="H31" s="0" t="s">
        <v>441</v>
      </c>
      <c r="I31" s="0" t="n">
        <v>0.059020996</v>
      </c>
      <c r="J31" s="0" t="s">
        <v>455</v>
      </c>
      <c r="K31" s="0" t="n">
        <v>0.049316406</v>
      </c>
      <c r="L31" s="0" t="n">
        <v>93.71448</v>
      </c>
    </row>
    <row r="32" customFormat="false" ht="12.8" hidden="false" customHeight="false" outlineLevel="0" collapsed="false">
      <c r="A32" s="114" t="s">
        <v>500</v>
      </c>
      <c r="B32" s="0" t="s">
        <v>140</v>
      </c>
      <c r="C32" s="0" t="n">
        <v>0.33276367</v>
      </c>
      <c r="D32" s="0" t="s">
        <v>447</v>
      </c>
      <c r="E32" s="0" t="n">
        <v>0.28686523</v>
      </c>
      <c r="F32" s="0" t="s">
        <v>310</v>
      </c>
      <c r="G32" s="0" t="n">
        <v>0.1282959</v>
      </c>
      <c r="H32" s="0" t="s">
        <v>455</v>
      </c>
      <c r="I32" s="0" t="n">
        <v>0.10064697</v>
      </c>
      <c r="J32" s="0" t="s">
        <v>142</v>
      </c>
      <c r="K32" s="0" t="n">
        <v>0.028839111</v>
      </c>
      <c r="L32" s="0" t="n">
        <v>93.79771</v>
      </c>
    </row>
    <row r="33" customFormat="false" ht="12.8" hidden="false" customHeight="false" outlineLevel="0" collapsed="false">
      <c r="A33" s="114" t="s">
        <v>501</v>
      </c>
      <c r="B33" s="0" t="s">
        <v>451</v>
      </c>
      <c r="C33" s="0" t="n">
        <v>0.6748047</v>
      </c>
      <c r="D33" s="0" t="s">
        <v>140</v>
      </c>
      <c r="E33" s="0" t="n">
        <v>0.21569824</v>
      </c>
      <c r="F33" s="0" t="s">
        <v>441</v>
      </c>
      <c r="G33" s="0" t="n">
        <v>0.024017334</v>
      </c>
      <c r="H33" s="0" t="s">
        <v>480</v>
      </c>
      <c r="I33" s="0" t="n">
        <v>0.008903503</v>
      </c>
      <c r="J33" s="0" t="s">
        <v>502</v>
      </c>
      <c r="K33" s="0" t="n">
        <v>0.008628845</v>
      </c>
      <c r="L33" s="0" t="n">
        <v>93.46273</v>
      </c>
    </row>
    <row r="34" customFormat="false" ht="12.8" hidden="false" customHeight="false" outlineLevel="0" collapsed="false">
      <c r="A34" s="114" t="s">
        <v>503</v>
      </c>
      <c r="B34" s="0" t="s">
        <v>455</v>
      </c>
      <c r="C34" s="0" t="n">
        <v>0.31323242</v>
      </c>
      <c r="D34" s="0" t="s">
        <v>446</v>
      </c>
      <c r="E34" s="0" t="n">
        <v>0.16760254</v>
      </c>
      <c r="F34" s="0" t="s">
        <v>451</v>
      </c>
      <c r="G34" s="0" t="n">
        <v>0.14916992</v>
      </c>
      <c r="H34" s="0" t="s">
        <v>141</v>
      </c>
      <c r="I34" s="0" t="n">
        <v>0.07733154</v>
      </c>
      <c r="J34" s="0" t="s">
        <v>447</v>
      </c>
      <c r="K34" s="0" t="n">
        <v>0.045837402</v>
      </c>
      <c r="L34" s="0" t="n">
        <v>94.17873</v>
      </c>
    </row>
    <row r="35" customFormat="false" ht="12.8" hidden="false" customHeight="false" outlineLevel="0" collapsed="false">
      <c r="A35" s="114" t="s">
        <v>504</v>
      </c>
      <c r="B35" s="0" t="s">
        <v>446</v>
      </c>
      <c r="C35" s="0" t="n">
        <v>0.26660156</v>
      </c>
      <c r="D35" s="0" t="s">
        <v>457</v>
      </c>
      <c r="E35" s="0" t="n">
        <v>0.15795898</v>
      </c>
      <c r="F35" s="0" t="s">
        <v>469</v>
      </c>
      <c r="G35" s="0" t="n">
        <v>0.12597656</v>
      </c>
      <c r="H35" s="0" t="s">
        <v>458</v>
      </c>
      <c r="I35" s="0" t="n">
        <v>0.07458496</v>
      </c>
      <c r="J35" s="0" t="s">
        <v>505</v>
      </c>
      <c r="K35" s="0" t="n">
        <v>0.04559326</v>
      </c>
      <c r="L35" s="0" t="n">
        <v>93.71301</v>
      </c>
    </row>
    <row r="36" customFormat="false" ht="12.8" hidden="false" customHeight="false" outlineLevel="0" collapsed="false">
      <c r="A36" s="114" t="s">
        <v>506</v>
      </c>
      <c r="B36" s="0" t="s">
        <v>191</v>
      </c>
      <c r="C36" s="0" t="n">
        <v>0.2322998</v>
      </c>
      <c r="D36" s="0" t="s">
        <v>447</v>
      </c>
      <c r="E36" s="0" t="n">
        <v>0.18823242</v>
      </c>
      <c r="F36" s="0" t="s">
        <v>490</v>
      </c>
      <c r="G36" s="0" t="n">
        <v>0.08685303</v>
      </c>
      <c r="H36" s="0" t="s">
        <v>505</v>
      </c>
      <c r="I36" s="0" t="n">
        <v>0.07598877</v>
      </c>
      <c r="J36" s="0" t="s">
        <v>507</v>
      </c>
      <c r="K36" s="0" t="n">
        <v>0.0473938</v>
      </c>
      <c r="L36" s="0" t="n">
        <v>94.01059</v>
      </c>
    </row>
    <row r="37" customFormat="false" ht="12.8" hidden="false" customHeight="false" outlineLevel="0" collapsed="false">
      <c r="A37" s="114" t="s">
        <v>508</v>
      </c>
      <c r="B37" s="0" t="s">
        <v>455</v>
      </c>
      <c r="C37" s="0" t="n">
        <v>0.5410156</v>
      </c>
      <c r="D37" s="0" t="s">
        <v>441</v>
      </c>
      <c r="E37" s="0" t="n">
        <v>0.16113281</v>
      </c>
      <c r="F37" s="0" t="s">
        <v>451</v>
      </c>
      <c r="G37" s="0" t="n">
        <v>0.11608887</v>
      </c>
      <c r="H37" s="0" t="s">
        <v>140</v>
      </c>
      <c r="I37" s="0" t="n">
        <v>0.07672119</v>
      </c>
      <c r="J37" s="0" t="s">
        <v>431</v>
      </c>
      <c r="K37" s="0" t="n">
        <v>0.046875</v>
      </c>
      <c r="L37" s="0" t="n">
        <v>93.95856</v>
      </c>
    </row>
    <row r="38" customFormat="false" ht="12.8" hidden="false" customHeight="false" outlineLevel="0" collapsed="false">
      <c r="A38" s="114" t="s">
        <v>509</v>
      </c>
      <c r="B38" s="0" t="s">
        <v>510</v>
      </c>
      <c r="C38" s="0" t="n">
        <v>0.19763184</v>
      </c>
      <c r="D38" s="0" t="s">
        <v>451</v>
      </c>
      <c r="E38" s="0" t="n">
        <v>0.15039062</v>
      </c>
      <c r="F38" s="0" t="s">
        <v>455</v>
      </c>
      <c r="G38" s="0" t="n">
        <v>0.10498047</v>
      </c>
      <c r="H38" s="0" t="s">
        <v>314</v>
      </c>
      <c r="I38" s="0" t="n">
        <v>0.045654297</v>
      </c>
      <c r="J38" s="0" t="s">
        <v>182</v>
      </c>
      <c r="K38" s="0" t="n">
        <v>0.036987305</v>
      </c>
      <c r="L38" s="0" t="n">
        <v>93.88089</v>
      </c>
    </row>
    <row r="39" customFormat="false" ht="12.8" hidden="false" customHeight="false" outlineLevel="0" collapsed="false">
      <c r="A39" s="114" t="s">
        <v>511</v>
      </c>
      <c r="B39" s="0" t="s">
        <v>441</v>
      </c>
      <c r="C39" s="0" t="n">
        <v>0.57421875</v>
      </c>
      <c r="D39" s="0" t="s">
        <v>447</v>
      </c>
      <c r="E39" s="0" t="n">
        <v>0.33496094</v>
      </c>
      <c r="F39" s="0" t="s">
        <v>191</v>
      </c>
      <c r="G39" s="0" t="n">
        <v>0.02027893</v>
      </c>
      <c r="H39" s="0" t="s">
        <v>310</v>
      </c>
      <c r="I39" s="0" t="n">
        <v>0.019500732</v>
      </c>
      <c r="J39" s="0" t="s">
        <v>140</v>
      </c>
      <c r="K39" s="0" t="n">
        <v>0.010681152</v>
      </c>
      <c r="L39" s="0" t="n">
        <v>93.916916</v>
      </c>
    </row>
    <row r="40" customFormat="false" ht="12.8" hidden="false" customHeight="false" outlineLevel="0" collapsed="false">
      <c r="A40" s="114" t="s">
        <v>512</v>
      </c>
      <c r="B40" s="0" t="s">
        <v>455</v>
      </c>
      <c r="C40" s="0" t="n">
        <v>0.69140625</v>
      </c>
      <c r="D40" s="0" t="s">
        <v>451</v>
      </c>
      <c r="E40" s="0" t="n">
        <v>0.04815674</v>
      </c>
      <c r="F40" s="0" t="s">
        <v>444</v>
      </c>
      <c r="G40" s="0" t="n">
        <v>0.042175293</v>
      </c>
      <c r="H40" s="0" t="s">
        <v>140</v>
      </c>
      <c r="I40" s="0" t="n">
        <v>0.027450562</v>
      </c>
      <c r="J40" s="0" t="s">
        <v>310</v>
      </c>
      <c r="K40" s="0" t="n">
        <v>0.024215698</v>
      </c>
      <c r="L40" s="0" t="n">
        <v>93.51687</v>
      </c>
    </row>
    <row r="41" customFormat="false" ht="12.8" hidden="false" customHeight="false" outlineLevel="0" collapsed="false">
      <c r="A41" s="114" t="s">
        <v>513</v>
      </c>
      <c r="B41" s="0" t="s">
        <v>310</v>
      </c>
      <c r="C41" s="0" t="n">
        <v>0.2722168</v>
      </c>
      <c r="D41" s="0" t="s">
        <v>441</v>
      </c>
      <c r="E41" s="0" t="n">
        <v>0.09338379</v>
      </c>
      <c r="F41" s="0" t="s">
        <v>446</v>
      </c>
      <c r="G41" s="0" t="n">
        <v>0.09265137</v>
      </c>
      <c r="H41" s="0" t="s">
        <v>140</v>
      </c>
      <c r="I41" s="0" t="n">
        <v>0.081726074</v>
      </c>
      <c r="J41" s="0" t="s">
        <v>191</v>
      </c>
      <c r="K41" s="0" t="n">
        <v>0.031280518</v>
      </c>
      <c r="L41" s="0" t="n">
        <v>93.6474</v>
      </c>
    </row>
    <row r="42" customFormat="false" ht="12.8" hidden="false" customHeight="false" outlineLevel="0" collapsed="false">
      <c r="A42" s="114" t="s">
        <v>514</v>
      </c>
      <c r="B42" s="0" t="s">
        <v>310</v>
      </c>
      <c r="C42" s="0" t="n">
        <v>0.6557617</v>
      </c>
      <c r="D42" s="0" t="s">
        <v>307</v>
      </c>
      <c r="E42" s="0" t="n">
        <v>0.23571777</v>
      </c>
      <c r="F42" s="0" t="s">
        <v>441</v>
      </c>
      <c r="G42" s="0" t="n">
        <v>0.061950684</v>
      </c>
      <c r="H42" s="0" t="s">
        <v>447</v>
      </c>
      <c r="I42" s="0" t="n">
        <v>0.03265381</v>
      </c>
      <c r="J42" s="0" t="s">
        <v>140</v>
      </c>
      <c r="K42" s="0" t="n">
        <v>0.0052871704</v>
      </c>
      <c r="L42" s="0" t="n">
        <v>93.99105</v>
      </c>
    </row>
    <row r="43" customFormat="false" ht="12.8" hidden="false" customHeight="false" outlineLevel="0" collapsed="false">
      <c r="A43" s="114" t="s">
        <v>515</v>
      </c>
      <c r="B43" s="0" t="s">
        <v>206</v>
      </c>
      <c r="C43" s="0" t="n">
        <v>0.4020996</v>
      </c>
      <c r="D43" s="0" t="s">
        <v>404</v>
      </c>
      <c r="E43" s="0" t="n">
        <v>0.39575195</v>
      </c>
      <c r="F43" s="0" t="s">
        <v>516</v>
      </c>
      <c r="G43" s="0" t="n">
        <v>0.16894531</v>
      </c>
      <c r="H43" s="0" t="s">
        <v>517</v>
      </c>
      <c r="I43" s="0" t="n">
        <v>0.0053482056</v>
      </c>
      <c r="J43" s="0" t="s">
        <v>518</v>
      </c>
      <c r="K43" s="0" t="n">
        <v>0.004432678</v>
      </c>
      <c r="L43" s="0" t="n">
        <v>93.90425</v>
      </c>
    </row>
    <row r="44" customFormat="false" ht="12.8" hidden="false" customHeight="false" outlineLevel="0" collapsed="false">
      <c r="A44" s="114" t="s">
        <v>519</v>
      </c>
      <c r="B44" s="0" t="s">
        <v>140</v>
      </c>
      <c r="C44" s="0" t="n">
        <v>0.123535156</v>
      </c>
      <c r="D44" s="0" t="s">
        <v>431</v>
      </c>
      <c r="E44" s="0" t="n">
        <v>0.111572266</v>
      </c>
      <c r="F44" s="0" t="s">
        <v>167</v>
      </c>
      <c r="G44" s="0" t="n">
        <v>0.09326172</v>
      </c>
      <c r="H44" s="0" t="s">
        <v>310</v>
      </c>
      <c r="I44" s="0" t="n">
        <v>0.086242676</v>
      </c>
      <c r="J44" s="0" t="s">
        <v>447</v>
      </c>
      <c r="K44" s="0" t="n">
        <v>0.06933594</v>
      </c>
      <c r="L44" s="0" t="n">
        <v>93.7784</v>
      </c>
    </row>
    <row r="45" customFormat="false" ht="12.8" hidden="false" customHeight="false" outlineLevel="0" collapsed="false">
      <c r="A45" s="114" t="s">
        <v>520</v>
      </c>
      <c r="B45" s="0" t="s">
        <v>140</v>
      </c>
      <c r="C45" s="0" t="n">
        <v>0.7265625</v>
      </c>
      <c r="D45" s="0" t="s">
        <v>441</v>
      </c>
      <c r="E45" s="0" t="n">
        <v>0.14416504</v>
      </c>
      <c r="F45" s="0" t="s">
        <v>447</v>
      </c>
      <c r="G45" s="0" t="n">
        <v>0.047943115</v>
      </c>
      <c r="H45" s="0" t="s">
        <v>142</v>
      </c>
      <c r="I45" s="0" t="n">
        <v>0.021774292</v>
      </c>
      <c r="J45" s="0" t="s">
        <v>451</v>
      </c>
      <c r="K45" s="0" t="n">
        <v>0.011383057</v>
      </c>
      <c r="L45" s="0" t="n">
        <v>93.82594</v>
      </c>
    </row>
    <row r="46" customFormat="false" ht="12.8" hidden="false" customHeight="false" outlineLevel="0" collapsed="false">
      <c r="A46" s="114" t="s">
        <v>521</v>
      </c>
      <c r="B46" s="0" t="s">
        <v>522</v>
      </c>
      <c r="C46" s="0" t="n">
        <v>0.40795898</v>
      </c>
      <c r="D46" s="0" t="s">
        <v>471</v>
      </c>
      <c r="E46" s="0" t="n">
        <v>0.27172852</v>
      </c>
      <c r="F46" s="0" t="s">
        <v>455</v>
      </c>
      <c r="G46" s="0" t="n">
        <v>0.11871338</v>
      </c>
      <c r="H46" s="0" t="s">
        <v>470</v>
      </c>
      <c r="I46" s="0" t="n">
        <v>0.038238525</v>
      </c>
      <c r="J46" s="0" t="s">
        <v>141</v>
      </c>
      <c r="K46" s="0" t="n">
        <v>0.032470703</v>
      </c>
      <c r="L46" s="0" t="n">
        <v>93.93347</v>
      </c>
    </row>
    <row r="47" customFormat="false" ht="12.8" hidden="false" customHeight="false" outlineLevel="0" collapsed="false">
      <c r="A47" s="114" t="s">
        <v>523</v>
      </c>
      <c r="B47" s="0" t="s">
        <v>451</v>
      </c>
      <c r="C47" s="0" t="n">
        <v>0.3869629</v>
      </c>
      <c r="D47" s="0" t="s">
        <v>310</v>
      </c>
      <c r="E47" s="0" t="n">
        <v>0.19311523</v>
      </c>
      <c r="F47" s="0" t="s">
        <v>140</v>
      </c>
      <c r="G47" s="0" t="n">
        <v>0.15393066</v>
      </c>
      <c r="H47" s="0" t="s">
        <v>510</v>
      </c>
      <c r="I47" s="0" t="n">
        <v>0.042419434</v>
      </c>
      <c r="J47" s="0" t="s">
        <v>524</v>
      </c>
      <c r="K47" s="0" t="n">
        <v>0.03253174</v>
      </c>
      <c r="L47" s="0" t="n">
        <v>93.76057</v>
      </c>
    </row>
    <row r="48" customFormat="false" ht="12.8" hidden="false" customHeight="false" outlineLevel="0" collapsed="false">
      <c r="A48" s="114" t="s">
        <v>525</v>
      </c>
      <c r="B48" s="0" t="s">
        <v>431</v>
      </c>
      <c r="C48" s="0" t="n">
        <v>0.20263672</v>
      </c>
      <c r="D48" s="0" t="s">
        <v>526</v>
      </c>
      <c r="E48" s="0" t="n">
        <v>0.15539551</v>
      </c>
      <c r="F48" s="0" t="s">
        <v>140</v>
      </c>
      <c r="G48" s="0" t="n">
        <v>0.1182251</v>
      </c>
      <c r="H48" s="0" t="s">
        <v>141</v>
      </c>
      <c r="I48" s="0" t="n">
        <v>0.08319092</v>
      </c>
      <c r="J48" s="0" t="s">
        <v>455</v>
      </c>
      <c r="K48" s="0" t="n">
        <v>0.078125</v>
      </c>
      <c r="L48" s="0" t="n">
        <v>93.85286</v>
      </c>
    </row>
    <row r="49" customFormat="false" ht="12.8" hidden="false" customHeight="false" outlineLevel="0" collapsed="false">
      <c r="A49" s="114" t="s">
        <v>527</v>
      </c>
      <c r="B49" s="0" t="s">
        <v>446</v>
      </c>
      <c r="C49" s="0" t="n">
        <v>0.38061523</v>
      </c>
      <c r="D49" s="0" t="s">
        <v>457</v>
      </c>
      <c r="E49" s="0" t="n">
        <v>0.12072754</v>
      </c>
      <c r="F49" s="0" t="s">
        <v>142</v>
      </c>
      <c r="G49" s="0" t="n">
        <v>0.048797607</v>
      </c>
      <c r="H49" s="0" t="s">
        <v>442</v>
      </c>
      <c r="I49" s="0" t="n">
        <v>0.04373169</v>
      </c>
      <c r="J49" s="0" t="s">
        <v>476</v>
      </c>
      <c r="K49" s="0" t="n">
        <v>0.037994385</v>
      </c>
      <c r="L49" s="0" t="n">
        <v>93.90332</v>
      </c>
    </row>
    <row r="50" customFormat="false" ht="12.8" hidden="false" customHeight="false" outlineLevel="0" collapsed="false">
      <c r="A50" s="114" t="s">
        <v>528</v>
      </c>
      <c r="B50" s="0" t="s">
        <v>140</v>
      </c>
      <c r="C50" s="0" t="n">
        <v>0.42749023</v>
      </c>
      <c r="D50" s="0" t="s">
        <v>446</v>
      </c>
      <c r="E50" s="0" t="n">
        <v>0.18823242</v>
      </c>
      <c r="F50" s="0" t="s">
        <v>310</v>
      </c>
      <c r="G50" s="0" t="n">
        <v>0.13659668</v>
      </c>
      <c r="H50" s="0" t="s">
        <v>447</v>
      </c>
      <c r="I50" s="0" t="n">
        <v>0.072021484</v>
      </c>
      <c r="J50" s="0" t="s">
        <v>142</v>
      </c>
      <c r="K50" s="0" t="n">
        <v>0.055633545</v>
      </c>
      <c r="L50" s="0" t="n">
        <v>93.539085</v>
      </c>
    </row>
    <row r="51" customFormat="false" ht="12.8" hidden="false" customHeight="false" outlineLevel="0" collapsed="false">
      <c r="A51" s="115" t="s">
        <v>529</v>
      </c>
      <c r="B51" s="0" t="s">
        <v>367</v>
      </c>
      <c r="C51" s="0" t="n">
        <v>0.2861328</v>
      </c>
      <c r="D51" s="0" t="s">
        <v>349</v>
      </c>
      <c r="E51" s="0" t="n">
        <v>0.13842773</v>
      </c>
      <c r="F51" s="0" t="s">
        <v>353</v>
      </c>
      <c r="G51" s="0" t="n">
        <v>0.11376953</v>
      </c>
      <c r="H51" s="0" t="s">
        <v>350</v>
      </c>
      <c r="I51" s="0" t="n">
        <v>0.11376953</v>
      </c>
      <c r="J51" s="0" t="s">
        <v>530</v>
      </c>
      <c r="K51" s="0" t="n">
        <v>0.10357666</v>
      </c>
      <c r="L51" s="0" t="n">
        <v>111.72274</v>
      </c>
    </row>
    <row r="52" customFormat="false" ht="12.8" hidden="false" customHeight="false" outlineLevel="0" collapsed="false">
      <c r="A52" s="115" t="s">
        <v>531</v>
      </c>
      <c r="B52" s="0" t="s">
        <v>532</v>
      </c>
      <c r="C52" s="0" t="n">
        <v>0.20300293</v>
      </c>
      <c r="D52" s="0" t="s">
        <v>533</v>
      </c>
      <c r="E52" s="0" t="n">
        <v>0.08331299</v>
      </c>
      <c r="F52" s="0" t="s">
        <v>534</v>
      </c>
      <c r="G52" s="0" t="n">
        <v>0.048217773</v>
      </c>
      <c r="H52" s="0" t="s">
        <v>535</v>
      </c>
      <c r="I52" s="0" t="n">
        <v>0.0435791</v>
      </c>
      <c r="J52" s="0" t="s">
        <v>536</v>
      </c>
      <c r="K52" s="0" t="n">
        <v>0.024536133</v>
      </c>
      <c r="L52" s="0" t="n">
        <v>93.941124</v>
      </c>
    </row>
    <row r="53" customFormat="false" ht="12.8" hidden="false" customHeight="false" outlineLevel="0" collapsed="false">
      <c r="A53" s="115" t="s">
        <v>537</v>
      </c>
      <c r="B53" s="0" t="s">
        <v>538</v>
      </c>
      <c r="C53" s="0" t="n">
        <v>0.25732422</v>
      </c>
      <c r="D53" s="0" t="s">
        <v>539</v>
      </c>
      <c r="E53" s="0" t="n">
        <v>0.17614746</v>
      </c>
      <c r="F53" s="0" t="s">
        <v>540</v>
      </c>
      <c r="G53" s="0" t="n">
        <v>0.06561279</v>
      </c>
      <c r="H53" s="0" t="s">
        <v>347</v>
      </c>
      <c r="I53" s="0" t="n">
        <v>0.029907227</v>
      </c>
      <c r="J53" s="0" t="s">
        <v>541</v>
      </c>
      <c r="K53" s="0" t="n">
        <v>0.026489258</v>
      </c>
      <c r="L53" s="0" t="n">
        <v>93.707245</v>
      </c>
    </row>
    <row r="54" customFormat="false" ht="12.8" hidden="false" customHeight="false" outlineLevel="0" collapsed="false">
      <c r="A54" s="115" t="s">
        <v>542</v>
      </c>
      <c r="B54" s="0" t="s">
        <v>249</v>
      </c>
      <c r="C54" s="0" t="n">
        <v>0.27416992</v>
      </c>
      <c r="D54" s="0" t="s">
        <v>357</v>
      </c>
      <c r="E54" s="0" t="n">
        <v>0.20532227</v>
      </c>
      <c r="F54" s="0" t="s">
        <v>346</v>
      </c>
      <c r="G54" s="0" t="n">
        <v>0.052734375</v>
      </c>
      <c r="H54" s="0" t="s">
        <v>238</v>
      </c>
      <c r="I54" s="0" t="n">
        <v>0.044403076</v>
      </c>
      <c r="J54" s="0" t="s">
        <v>288</v>
      </c>
      <c r="K54" s="0" t="n">
        <v>0.034698486</v>
      </c>
      <c r="L54" s="0" t="n">
        <v>93.44893</v>
      </c>
    </row>
    <row r="55" customFormat="false" ht="12.8" hidden="false" customHeight="false" outlineLevel="0" collapsed="false">
      <c r="A55" s="115" t="s">
        <v>543</v>
      </c>
      <c r="B55" s="0" t="s">
        <v>317</v>
      </c>
      <c r="C55" s="0" t="n">
        <v>0.24133301</v>
      </c>
      <c r="D55" s="0" t="s">
        <v>232</v>
      </c>
      <c r="E55" s="0" t="n">
        <v>0.1751709</v>
      </c>
      <c r="F55" s="0" t="s">
        <v>274</v>
      </c>
      <c r="G55" s="0" t="n">
        <v>0.105407715</v>
      </c>
      <c r="H55" s="0" t="s">
        <v>227</v>
      </c>
      <c r="I55" s="0" t="n">
        <v>0.08538818</v>
      </c>
      <c r="J55" s="0" t="s">
        <v>226</v>
      </c>
      <c r="K55" s="0" t="n">
        <v>0.065979004</v>
      </c>
      <c r="L55" s="0" t="n">
        <v>94.00723</v>
      </c>
    </row>
    <row r="56" customFormat="false" ht="12.8" hidden="false" customHeight="false" outlineLevel="0" collapsed="false">
      <c r="A56" s="115" t="s">
        <v>544</v>
      </c>
      <c r="B56" s="0" t="s">
        <v>257</v>
      </c>
      <c r="C56" s="0" t="n">
        <v>0.3256836</v>
      </c>
      <c r="D56" s="0" t="s">
        <v>365</v>
      </c>
      <c r="E56" s="0" t="n">
        <v>0.21362305</v>
      </c>
      <c r="F56" s="0" t="s">
        <v>545</v>
      </c>
      <c r="G56" s="0" t="n">
        <v>0.038604736</v>
      </c>
      <c r="H56" s="0" t="s">
        <v>317</v>
      </c>
      <c r="I56" s="0" t="n">
        <v>0.03652954</v>
      </c>
      <c r="J56" s="0" t="s">
        <v>546</v>
      </c>
      <c r="K56" s="0" t="n">
        <v>0.034332275</v>
      </c>
      <c r="L56" s="0" t="n">
        <v>93.95957</v>
      </c>
    </row>
    <row r="57" customFormat="false" ht="12.8" hidden="false" customHeight="false" outlineLevel="0" collapsed="false">
      <c r="A57" s="115" t="s">
        <v>547</v>
      </c>
      <c r="B57" s="0" t="s">
        <v>548</v>
      </c>
      <c r="C57" s="0" t="n">
        <v>0.11755371</v>
      </c>
      <c r="D57" s="0" t="s">
        <v>549</v>
      </c>
      <c r="E57" s="0" t="n">
        <v>0.10015869</v>
      </c>
      <c r="F57" s="0" t="s">
        <v>535</v>
      </c>
      <c r="G57" s="0" t="n">
        <v>0.0362854</v>
      </c>
      <c r="H57" s="0" t="s">
        <v>550</v>
      </c>
      <c r="I57" s="0" t="n">
        <v>0.028579712</v>
      </c>
      <c r="J57" s="0" t="s">
        <v>551</v>
      </c>
      <c r="K57" s="0" t="n">
        <v>0.026748657</v>
      </c>
      <c r="L57" s="0" t="n">
        <v>93.934616</v>
      </c>
    </row>
    <row r="58" customFormat="false" ht="12.8" hidden="false" customHeight="false" outlineLevel="0" collapsed="false">
      <c r="A58" s="115" t="s">
        <v>552</v>
      </c>
      <c r="B58" s="0" t="s">
        <v>553</v>
      </c>
      <c r="C58" s="0" t="n">
        <v>0.265625</v>
      </c>
      <c r="D58" s="0" t="s">
        <v>554</v>
      </c>
      <c r="E58" s="0" t="n">
        <v>0.038879395</v>
      </c>
      <c r="F58" s="0" t="s">
        <v>555</v>
      </c>
      <c r="G58" s="0" t="n">
        <v>0.032470703</v>
      </c>
      <c r="H58" s="0" t="s">
        <v>556</v>
      </c>
      <c r="I58" s="0" t="n">
        <v>0.031585693</v>
      </c>
      <c r="J58" s="0" t="s">
        <v>557</v>
      </c>
      <c r="K58" s="0" t="n">
        <v>0.020401001</v>
      </c>
      <c r="L58" s="0" t="n">
        <v>93.566475</v>
      </c>
    </row>
    <row r="59" customFormat="false" ht="12.8" hidden="false" customHeight="false" outlineLevel="0" collapsed="false">
      <c r="A59" s="115" t="s">
        <v>558</v>
      </c>
      <c r="B59" s="0" t="s">
        <v>535</v>
      </c>
      <c r="C59" s="0" t="n">
        <v>0.41455078</v>
      </c>
      <c r="D59" s="0" t="s">
        <v>559</v>
      </c>
      <c r="E59" s="0" t="n">
        <v>0.11975098</v>
      </c>
      <c r="F59" s="0" t="s">
        <v>494</v>
      </c>
      <c r="G59" s="0" t="n">
        <v>0.03579712</v>
      </c>
      <c r="H59" s="0" t="s">
        <v>560</v>
      </c>
      <c r="I59" s="0" t="n">
        <v>0.032073975</v>
      </c>
      <c r="J59" s="0" t="s">
        <v>510</v>
      </c>
      <c r="K59" s="0" t="n">
        <v>0.024414062</v>
      </c>
      <c r="L59" s="0" t="n">
        <v>93.83811</v>
      </c>
    </row>
    <row r="60" customFormat="false" ht="12.8" hidden="false" customHeight="false" outlineLevel="0" collapsed="false">
      <c r="A60" s="115" t="s">
        <v>561</v>
      </c>
      <c r="B60" s="0" t="s">
        <v>560</v>
      </c>
      <c r="C60" s="0" t="n">
        <v>0.2626953</v>
      </c>
      <c r="D60" s="0" t="s">
        <v>562</v>
      </c>
      <c r="E60" s="0" t="n">
        <v>0.09820557</v>
      </c>
      <c r="F60" s="0" t="s">
        <v>563</v>
      </c>
      <c r="G60" s="0" t="n">
        <v>0.06335449</v>
      </c>
      <c r="H60" s="0" t="s">
        <v>564</v>
      </c>
      <c r="I60" s="0" t="n">
        <v>0.04840088</v>
      </c>
      <c r="J60" s="0" t="s">
        <v>565</v>
      </c>
      <c r="K60" s="0" t="n">
        <v>0.036987305</v>
      </c>
      <c r="L60" s="0" t="n">
        <v>93.9001</v>
      </c>
    </row>
    <row r="61" customFormat="false" ht="12.8" hidden="false" customHeight="false" outlineLevel="0" collapsed="false">
      <c r="A61" s="115" t="s">
        <v>566</v>
      </c>
      <c r="B61" s="0" t="s">
        <v>367</v>
      </c>
      <c r="C61" s="0" t="n">
        <v>0.5493164</v>
      </c>
      <c r="D61" s="0" t="s">
        <v>530</v>
      </c>
      <c r="E61" s="0" t="n">
        <v>0.123535156</v>
      </c>
      <c r="F61" s="0" t="s">
        <v>351</v>
      </c>
      <c r="G61" s="0" t="n">
        <v>0.064575195</v>
      </c>
      <c r="H61" s="0" t="s">
        <v>567</v>
      </c>
      <c r="I61" s="0" t="n">
        <v>0.061157227</v>
      </c>
      <c r="J61" s="0" t="s">
        <v>568</v>
      </c>
      <c r="K61" s="0" t="n">
        <v>0.035949707</v>
      </c>
      <c r="L61" s="0" t="n">
        <v>93.61566</v>
      </c>
    </row>
    <row r="62" customFormat="false" ht="12.8" hidden="false" customHeight="false" outlineLevel="0" collapsed="false">
      <c r="A62" s="115" t="s">
        <v>569</v>
      </c>
      <c r="B62" s="0" t="s">
        <v>367</v>
      </c>
      <c r="C62" s="0" t="n">
        <v>0.61865234</v>
      </c>
      <c r="D62" s="0" t="s">
        <v>570</v>
      </c>
      <c r="E62" s="0" t="n">
        <v>0.07928467</v>
      </c>
      <c r="F62" s="0" t="s">
        <v>349</v>
      </c>
      <c r="G62" s="0" t="n">
        <v>0.04626465</v>
      </c>
      <c r="H62" s="0" t="s">
        <v>352</v>
      </c>
      <c r="I62" s="0" t="n">
        <v>0.04083252</v>
      </c>
      <c r="J62" s="0" t="s">
        <v>353</v>
      </c>
      <c r="K62" s="0" t="n">
        <v>0.035186768</v>
      </c>
      <c r="L62" s="0" t="n">
        <v>94.04482</v>
      </c>
    </row>
    <row r="63" customFormat="false" ht="12.8" hidden="false" customHeight="false" outlineLevel="0" collapsed="false">
      <c r="A63" s="115" t="s">
        <v>571</v>
      </c>
      <c r="B63" s="0" t="s">
        <v>167</v>
      </c>
      <c r="C63" s="0" t="n">
        <v>0.2076416</v>
      </c>
      <c r="D63" s="0" t="s">
        <v>191</v>
      </c>
      <c r="E63" s="0" t="n">
        <v>0.18762207</v>
      </c>
      <c r="F63" s="0" t="s">
        <v>155</v>
      </c>
      <c r="G63" s="0" t="n">
        <v>0.1817627</v>
      </c>
      <c r="H63" s="0" t="s">
        <v>494</v>
      </c>
      <c r="I63" s="0" t="n">
        <v>0.06896973</v>
      </c>
      <c r="J63" s="0" t="s">
        <v>441</v>
      </c>
      <c r="K63" s="0" t="n">
        <v>0.03994751</v>
      </c>
      <c r="L63" s="0" t="n">
        <v>93.80103</v>
      </c>
    </row>
    <row r="64" customFormat="false" ht="12.8" hidden="false" customHeight="false" outlineLevel="0" collapsed="false">
      <c r="A64" s="115" t="s">
        <v>572</v>
      </c>
      <c r="B64" s="0" t="s">
        <v>555</v>
      </c>
      <c r="C64" s="0" t="n">
        <v>0.44140625</v>
      </c>
      <c r="D64" s="0" t="s">
        <v>573</v>
      </c>
      <c r="E64" s="0" t="n">
        <v>0.36035156</v>
      </c>
      <c r="F64" s="0" t="s">
        <v>574</v>
      </c>
      <c r="G64" s="0" t="n">
        <v>0.15258789</v>
      </c>
      <c r="H64" s="0" t="s">
        <v>575</v>
      </c>
      <c r="I64" s="0" t="n">
        <v>0.029342651</v>
      </c>
      <c r="J64" s="0" t="s">
        <v>562</v>
      </c>
      <c r="K64" s="0" t="n">
        <v>0.0020599365</v>
      </c>
      <c r="L64" s="0" t="n">
        <v>93.84466</v>
      </c>
    </row>
    <row r="65" customFormat="false" ht="12.8" hidden="false" customHeight="false" outlineLevel="0" collapsed="false">
      <c r="A65" s="115" t="s">
        <v>576</v>
      </c>
      <c r="B65" s="0" t="s">
        <v>577</v>
      </c>
      <c r="C65" s="0" t="n">
        <v>0.99609375</v>
      </c>
      <c r="D65" s="0" t="s">
        <v>578</v>
      </c>
      <c r="E65" s="0" t="n">
        <v>0.0015459061</v>
      </c>
      <c r="F65" s="0" t="s">
        <v>579</v>
      </c>
      <c r="G65" s="0" t="n">
        <v>0.0011482239</v>
      </c>
      <c r="H65" s="0" t="s">
        <v>580</v>
      </c>
      <c r="I65" s="0" t="n">
        <v>0.00086688995</v>
      </c>
      <c r="J65" s="0" t="s">
        <v>149</v>
      </c>
      <c r="K65" s="0" t="n">
        <v>0</v>
      </c>
      <c r="L65" s="0" t="n">
        <v>94.18373</v>
      </c>
    </row>
    <row r="66" customFormat="false" ht="12.8" hidden="false" customHeight="false" outlineLevel="0" collapsed="false">
      <c r="A66" s="115" t="s">
        <v>581</v>
      </c>
      <c r="B66" s="0" t="s">
        <v>374</v>
      </c>
      <c r="C66" s="0" t="n">
        <v>0.9970703</v>
      </c>
      <c r="D66" s="0" t="s">
        <v>582</v>
      </c>
      <c r="E66" s="0" t="n">
        <v>0.002714157</v>
      </c>
      <c r="F66" s="0" t="s">
        <v>583</v>
      </c>
      <c r="G66" s="0" t="n">
        <v>0</v>
      </c>
      <c r="H66" s="0" t="s">
        <v>151</v>
      </c>
      <c r="I66" s="0" t="n">
        <v>0</v>
      </c>
      <c r="J66" s="0" t="s">
        <v>201</v>
      </c>
      <c r="K66" s="0" t="n">
        <v>0</v>
      </c>
      <c r="L66" s="0" t="n">
        <v>93.65484</v>
      </c>
    </row>
    <row r="67" customFormat="false" ht="12.8" hidden="false" customHeight="false" outlineLevel="0" collapsed="false">
      <c r="A67" s="115" t="s">
        <v>584</v>
      </c>
      <c r="B67" s="0" t="s">
        <v>585</v>
      </c>
      <c r="C67" s="0" t="n">
        <v>0.46289062</v>
      </c>
      <c r="D67" s="0" t="s">
        <v>355</v>
      </c>
      <c r="E67" s="0" t="n">
        <v>0.24389648</v>
      </c>
      <c r="F67" s="0" t="s">
        <v>586</v>
      </c>
      <c r="G67" s="0" t="n">
        <v>0.037261963</v>
      </c>
      <c r="H67" s="0" t="s">
        <v>587</v>
      </c>
      <c r="I67" s="0" t="n">
        <v>0.028900146</v>
      </c>
      <c r="J67" s="0" t="s">
        <v>379</v>
      </c>
      <c r="K67" s="0" t="n">
        <v>0.016662598</v>
      </c>
      <c r="L67" s="0" t="n">
        <v>93.91457</v>
      </c>
    </row>
    <row r="68" customFormat="false" ht="12.8" hidden="false" customHeight="false" outlineLevel="0" collapsed="false">
      <c r="A68" s="115" t="s">
        <v>588</v>
      </c>
      <c r="B68" s="0" t="s">
        <v>589</v>
      </c>
      <c r="C68" s="0" t="n">
        <v>0.42529297</v>
      </c>
      <c r="D68" s="0" t="s">
        <v>590</v>
      </c>
      <c r="E68" s="0" t="n">
        <v>0.421875</v>
      </c>
      <c r="F68" s="0" t="s">
        <v>591</v>
      </c>
      <c r="G68" s="0" t="n">
        <v>0.12768555</v>
      </c>
      <c r="H68" s="0" t="s">
        <v>592</v>
      </c>
      <c r="I68" s="0" t="n">
        <v>0.017684937</v>
      </c>
      <c r="J68" s="0" t="s">
        <v>593</v>
      </c>
      <c r="K68" s="0" t="n">
        <v>0.0025482178</v>
      </c>
      <c r="L68" s="0" t="n">
        <v>93.88068</v>
      </c>
    </row>
    <row r="69" customFormat="false" ht="12.8" hidden="false" customHeight="false" outlineLevel="0" collapsed="false">
      <c r="A69" s="115" t="s">
        <v>594</v>
      </c>
      <c r="B69" s="0" t="s">
        <v>595</v>
      </c>
      <c r="C69" s="0" t="n">
        <v>0.42626953</v>
      </c>
      <c r="D69" s="0" t="s">
        <v>596</v>
      </c>
      <c r="E69" s="0" t="n">
        <v>0.37329102</v>
      </c>
      <c r="F69" s="0" t="s">
        <v>597</v>
      </c>
      <c r="G69" s="0" t="n">
        <v>0.13623047</v>
      </c>
      <c r="H69" s="0" t="s">
        <v>598</v>
      </c>
      <c r="I69" s="0" t="n">
        <v>0.017181396</v>
      </c>
      <c r="J69" s="0" t="s">
        <v>599</v>
      </c>
      <c r="K69" s="0" t="n">
        <v>0.00844574</v>
      </c>
      <c r="L69" s="0" t="n">
        <v>93.81217</v>
      </c>
    </row>
    <row r="70" customFormat="false" ht="12.8" hidden="false" customHeight="false" outlineLevel="0" collapsed="false">
      <c r="A70" s="115" t="s">
        <v>600</v>
      </c>
      <c r="B70" s="0" t="s">
        <v>349</v>
      </c>
      <c r="C70" s="0" t="n">
        <v>0.2512207</v>
      </c>
      <c r="D70" s="0" t="s">
        <v>351</v>
      </c>
      <c r="E70" s="0" t="n">
        <v>0.17810059</v>
      </c>
      <c r="F70" s="0" t="s">
        <v>601</v>
      </c>
      <c r="G70" s="0" t="n">
        <v>0.14538574</v>
      </c>
      <c r="H70" s="0" t="s">
        <v>350</v>
      </c>
      <c r="I70" s="0" t="n">
        <v>0.10888672</v>
      </c>
      <c r="J70" s="0" t="s">
        <v>367</v>
      </c>
      <c r="K70" s="0" t="n">
        <v>0.09838867</v>
      </c>
      <c r="L70" s="0" t="n">
        <v>93.79371</v>
      </c>
    </row>
    <row r="71" customFormat="false" ht="12.8" hidden="false" customHeight="false" outlineLevel="0" collapsed="false">
      <c r="A71" s="115" t="s">
        <v>602</v>
      </c>
      <c r="B71" s="0" t="s">
        <v>603</v>
      </c>
      <c r="C71" s="0" t="n">
        <v>0.19311523</v>
      </c>
      <c r="D71" s="0" t="s">
        <v>604</v>
      </c>
      <c r="E71" s="0" t="n">
        <v>0.1083374</v>
      </c>
      <c r="F71" s="0" t="s">
        <v>605</v>
      </c>
      <c r="G71" s="0" t="n">
        <v>0.07891846</v>
      </c>
      <c r="H71" s="0" t="s">
        <v>606</v>
      </c>
      <c r="I71" s="0" t="n">
        <v>0.042938232</v>
      </c>
      <c r="J71" s="0" t="s">
        <v>607</v>
      </c>
      <c r="K71" s="0" t="n">
        <v>0.041290283</v>
      </c>
      <c r="L71" s="0" t="n">
        <v>93.59859</v>
      </c>
    </row>
    <row r="72" customFormat="false" ht="12.8" hidden="false" customHeight="false" outlineLevel="0" collapsed="false">
      <c r="A72" s="115" t="s">
        <v>608</v>
      </c>
      <c r="B72" s="0" t="s">
        <v>585</v>
      </c>
      <c r="C72" s="0" t="n">
        <v>0.1776123</v>
      </c>
      <c r="D72" s="0" t="s">
        <v>260</v>
      </c>
      <c r="E72" s="0" t="n">
        <v>0.1694336</v>
      </c>
      <c r="F72" s="0" t="s">
        <v>609</v>
      </c>
      <c r="G72" s="0" t="n">
        <v>0.07672119</v>
      </c>
      <c r="H72" s="0" t="s">
        <v>416</v>
      </c>
      <c r="I72" s="0" t="n">
        <v>0.07122803</v>
      </c>
      <c r="J72" s="0" t="s">
        <v>610</v>
      </c>
      <c r="K72" s="0" t="n">
        <v>0.031707764</v>
      </c>
      <c r="L72" s="0" t="n">
        <v>93.678925</v>
      </c>
    </row>
    <row r="73" customFormat="false" ht="12.8" hidden="false" customHeight="false" outlineLevel="0" collapsed="false">
      <c r="A73" s="115" t="s">
        <v>611</v>
      </c>
      <c r="B73" s="0" t="s">
        <v>327</v>
      </c>
      <c r="C73" s="0" t="n">
        <v>0.62060547</v>
      </c>
      <c r="D73" s="0" t="s">
        <v>326</v>
      </c>
      <c r="E73" s="0" t="n">
        <v>0.24499512</v>
      </c>
      <c r="F73" s="0" t="s">
        <v>612</v>
      </c>
      <c r="G73" s="0" t="n">
        <v>0.034484863</v>
      </c>
      <c r="H73" s="0" t="s">
        <v>613</v>
      </c>
      <c r="I73" s="0" t="n">
        <v>0.015655518</v>
      </c>
      <c r="J73" s="0" t="s">
        <v>614</v>
      </c>
      <c r="K73" s="0" t="n">
        <v>0.011726379</v>
      </c>
      <c r="L73" s="0" t="n">
        <v>93.639984</v>
      </c>
    </row>
    <row r="74" customFormat="false" ht="12.8" hidden="false" customHeight="false" outlineLevel="0" collapsed="false">
      <c r="A74" s="115" t="s">
        <v>615</v>
      </c>
      <c r="B74" s="0" t="s">
        <v>555</v>
      </c>
      <c r="C74" s="0" t="n">
        <v>0.48388672</v>
      </c>
      <c r="D74" s="0" t="s">
        <v>573</v>
      </c>
      <c r="E74" s="0" t="n">
        <v>0.28222656</v>
      </c>
      <c r="F74" s="0" t="s">
        <v>574</v>
      </c>
      <c r="G74" s="0" t="n">
        <v>0.09906006</v>
      </c>
      <c r="H74" s="0" t="s">
        <v>550</v>
      </c>
      <c r="I74" s="0" t="n">
        <v>0.015548706</v>
      </c>
      <c r="J74" s="0" t="s">
        <v>616</v>
      </c>
      <c r="K74" s="0" t="n">
        <v>0.013938904</v>
      </c>
      <c r="L74" s="0" t="n">
        <v>94.12011</v>
      </c>
    </row>
    <row r="75" customFormat="false" ht="12.8" hidden="false" customHeight="false" outlineLevel="0" collapsed="false">
      <c r="A75" s="115" t="s">
        <v>617</v>
      </c>
      <c r="B75" s="0" t="s">
        <v>618</v>
      </c>
      <c r="C75" s="0" t="n">
        <v>0.92822266</v>
      </c>
      <c r="D75" s="0" t="s">
        <v>619</v>
      </c>
      <c r="E75" s="0" t="n">
        <v>0.06829834</v>
      </c>
      <c r="F75" s="0" t="s">
        <v>620</v>
      </c>
      <c r="G75" s="0" t="n">
        <v>0.0024681091</v>
      </c>
      <c r="H75" s="0" t="s">
        <v>621</v>
      </c>
      <c r="I75" s="0" t="n">
        <v>0.00020742416</v>
      </c>
      <c r="J75" s="0" t="s">
        <v>622</v>
      </c>
      <c r="K75" s="0" t="n">
        <v>0.00010353327</v>
      </c>
      <c r="L75" s="0" t="n">
        <v>93.88568</v>
      </c>
    </row>
    <row r="76" customFormat="false" ht="12.8" hidden="false" customHeight="false" outlineLevel="0" collapsed="false">
      <c r="A76" s="115" t="s">
        <v>623</v>
      </c>
      <c r="B76" s="0" t="s">
        <v>624</v>
      </c>
      <c r="C76" s="0" t="n">
        <v>0.69628906</v>
      </c>
      <c r="D76" s="0" t="s">
        <v>625</v>
      </c>
      <c r="E76" s="0" t="n">
        <v>0.13500977</v>
      </c>
      <c r="F76" s="0" t="s">
        <v>626</v>
      </c>
      <c r="G76" s="0" t="n">
        <v>0.032836914</v>
      </c>
      <c r="H76" s="0" t="s">
        <v>627</v>
      </c>
      <c r="I76" s="0" t="n">
        <v>0.02458191</v>
      </c>
      <c r="J76" s="0" t="s">
        <v>628</v>
      </c>
      <c r="K76" s="0" t="n">
        <v>0.022033691</v>
      </c>
      <c r="L76" s="0" t="n">
        <v>93.66105</v>
      </c>
    </row>
    <row r="77" customFormat="false" ht="12.8" hidden="false" customHeight="false" outlineLevel="0" collapsed="false">
      <c r="A77" s="115" t="s">
        <v>629</v>
      </c>
      <c r="B77" s="0" t="s">
        <v>630</v>
      </c>
      <c r="C77" s="0" t="n">
        <v>0.12915039</v>
      </c>
      <c r="D77" s="0" t="s">
        <v>270</v>
      </c>
      <c r="E77" s="0" t="n">
        <v>0.10253906</v>
      </c>
      <c r="F77" s="0" t="s">
        <v>631</v>
      </c>
      <c r="G77" s="0" t="n">
        <v>0.04977417</v>
      </c>
      <c r="H77" s="0" t="s">
        <v>632</v>
      </c>
      <c r="I77" s="0" t="n">
        <v>0.03878784</v>
      </c>
      <c r="J77" s="0" t="s">
        <v>137</v>
      </c>
      <c r="K77" s="0" t="n">
        <v>0.034210205</v>
      </c>
      <c r="L77" s="0" t="n">
        <v>93.57874</v>
      </c>
    </row>
    <row r="78" customFormat="false" ht="12.8" hidden="false" customHeight="false" outlineLevel="0" collapsed="false">
      <c r="A78" s="115" t="s">
        <v>633</v>
      </c>
      <c r="B78" s="0" t="s">
        <v>634</v>
      </c>
      <c r="C78" s="0" t="n">
        <v>0.9404297</v>
      </c>
      <c r="D78" s="0" t="s">
        <v>635</v>
      </c>
      <c r="E78" s="0" t="n">
        <v>0.053894043</v>
      </c>
      <c r="F78" s="0" t="s">
        <v>536</v>
      </c>
      <c r="G78" s="0" t="n">
        <v>0.005378723</v>
      </c>
      <c r="H78" s="0" t="s">
        <v>636</v>
      </c>
      <c r="I78" s="0" t="n">
        <v>0.00012648106</v>
      </c>
      <c r="J78" s="0" t="s">
        <v>637</v>
      </c>
      <c r="K78" s="0" t="n">
        <v>0.00010985136</v>
      </c>
      <c r="L78" s="0" t="n">
        <v>93.783455</v>
      </c>
    </row>
    <row r="79" customFormat="false" ht="12.8" hidden="false" customHeight="false" outlineLevel="0" collapsed="false">
      <c r="A79" s="115" t="s">
        <v>638</v>
      </c>
      <c r="B79" s="0" t="s">
        <v>510</v>
      </c>
      <c r="C79" s="0" t="n">
        <v>0.9199219</v>
      </c>
      <c r="D79" s="0" t="s">
        <v>639</v>
      </c>
      <c r="E79" s="0" t="n">
        <v>0.025299072</v>
      </c>
      <c r="F79" s="0" t="s">
        <v>457</v>
      </c>
      <c r="G79" s="0" t="n">
        <v>0.01939392</v>
      </c>
      <c r="H79" s="0" t="s">
        <v>451</v>
      </c>
      <c r="I79" s="0" t="n">
        <v>0.008605957</v>
      </c>
      <c r="J79" s="0" t="s">
        <v>640</v>
      </c>
      <c r="K79" s="0" t="n">
        <v>0.0059127808</v>
      </c>
      <c r="L79" s="0" t="n">
        <v>93.824394</v>
      </c>
    </row>
    <row r="80" customFormat="false" ht="12.8" hidden="false" customHeight="false" outlineLevel="0" collapsed="false">
      <c r="A80" s="115" t="s">
        <v>641</v>
      </c>
      <c r="B80" s="0" t="s">
        <v>635</v>
      </c>
      <c r="C80" s="0" t="n">
        <v>0.53808594</v>
      </c>
      <c r="D80" s="0" t="s">
        <v>642</v>
      </c>
      <c r="E80" s="0" t="n">
        <v>0.3474121</v>
      </c>
      <c r="F80" s="0" t="s">
        <v>634</v>
      </c>
      <c r="G80" s="0" t="n">
        <v>0.037475586</v>
      </c>
      <c r="H80" s="0" t="s">
        <v>214</v>
      </c>
      <c r="I80" s="0" t="n">
        <v>0.02720642</v>
      </c>
      <c r="J80" s="0" t="s">
        <v>643</v>
      </c>
      <c r="K80" s="0" t="n">
        <v>0.018127441</v>
      </c>
      <c r="L80" s="0" t="n">
        <v>93.479294</v>
      </c>
    </row>
    <row r="81" customFormat="false" ht="12.8" hidden="false" customHeight="false" outlineLevel="0" collapsed="false">
      <c r="A81" s="115" t="s">
        <v>644</v>
      </c>
      <c r="B81" s="0" t="s">
        <v>131</v>
      </c>
      <c r="C81" s="0" t="n">
        <v>0.71972656</v>
      </c>
      <c r="D81" s="0" t="s">
        <v>134</v>
      </c>
      <c r="E81" s="0" t="n">
        <v>0.17102051</v>
      </c>
      <c r="F81" s="0" t="s">
        <v>133</v>
      </c>
      <c r="G81" s="0" t="n">
        <v>0.08074951</v>
      </c>
      <c r="H81" s="0" t="s">
        <v>132</v>
      </c>
      <c r="I81" s="0" t="n">
        <v>0.028793335</v>
      </c>
      <c r="J81" s="0" t="s">
        <v>137</v>
      </c>
      <c r="K81" s="0" t="n">
        <v>7.247925E-005</v>
      </c>
      <c r="L81" s="0" t="n">
        <v>93.825836</v>
      </c>
    </row>
    <row r="82" customFormat="false" ht="12.8" hidden="false" customHeight="false" outlineLevel="0" collapsed="false">
      <c r="A82" s="115" t="s">
        <v>645</v>
      </c>
      <c r="B82" s="0" t="s">
        <v>646</v>
      </c>
      <c r="C82" s="0" t="n">
        <v>0.29052734</v>
      </c>
      <c r="D82" s="0" t="s">
        <v>647</v>
      </c>
      <c r="E82" s="0" t="n">
        <v>0.27514648</v>
      </c>
      <c r="F82" s="0" t="s">
        <v>573</v>
      </c>
      <c r="G82" s="0" t="n">
        <v>0.06951904</v>
      </c>
      <c r="H82" s="0" t="s">
        <v>648</v>
      </c>
      <c r="I82" s="0" t="n">
        <v>0.034973145</v>
      </c>
      <c r="J82" s="0" t="s">
        <v>244</v>
      </c>
      <c r="K82" s="0" t="n">
        <v>0.026809692</v>
      </c>
      <c r="L82" s="0" t="n">
        <v>93.70268</v>
      </c>
    </row>
    <row r="83" customFormat="false" ht="12.8" hidden="false" customHeight="false" outlineLevel="0" collapsed="false">
      <c r="A83" s="115" t="s">
        <v>649</v>
      </c>
      <c r="B83" s="0" t="s">
        <v>650</v>
      </c>
      <c r="C83" s="0" t="n">
        <v>0.6616211</v>
      </c>
      <c r="D83" s="0" t="s">
        <v>651</v>
      </c>
      <c r="E83" s="0" t="n">
        <v>0.050231934</v>
      </c>
      <c r="F83" s="0" t="s">
        <v>281</v>
      </c>
      <c r="G83" s="0" t="n">
        <v>0.04574585</v>
      </c>
      <c r="H83" s="0" t="s">
        <v>155</v>
      </c>
      <c r="I83" s="0" t="n">
        <v>0.01966858</v>
      </c>
      <c r="J83" s="0" t="s">
        <v>304</v>
      </c>
      <c r="K83" s="0" t="n">
        <v>0.012077332</v>
      </c>
      <c r="L83" s="0" t="n">
        <v>93.69921</v>
      </c>
    </row>
    <row r="84" customFormat="false" ht="12.8" hidden="false" customHeight="false" outlineLevel="0" collapsed="false">
      <c r="A84" s="115" t="s">
        <v>652</v>
      </c>
      <c r="B84" s="0" t="s">
        <v>653</v>
      </c>
      <c r="C84" s="0" t="n">
        <v>0.22314453</v>
      </c>
      <c r="D84" s="0" t="s">
        <v>654</v>
      </c>
      <c r="E84" s="0" t="n">
        <v>0.15466309</v>
      </c>
      <c r="F84" s="0" t="s">
        <v>655</v>
      </c>
      <c r="G84" s="0" t="n">
        <v>0.14855957</v>
      </c>
      <c r="H84" s="0" t="s">
        <v>656</v>
      </c>
      <c r="I84" s="0" t="n">
        <v>0.0670166</v>
      </c>
      <c r="J84" s="0" t="s">
        <v>657</v>
      </c>
      <c r="K84" s="0" t="n">
        <v>0.064453125</v>
      </c>
      <c r="L84" s="0" t="n">
        <v>93.95529</v>
      </c>
    </row>
    <row r="85" customFormat="false" ht="12.8" hidden="false" customHeight="false" outlineLevel="0" collapsed="false">
      <c r="A85" s="115" t="s">
        <v>658</v>
      </c>
      <c r="B85" s="0" t="s">
        <v>659</v>
      </c>
      <c r="C85" s="0" t="n">
        <v>0.6303711</v>
      </c>
      <c r="D85" s="0" t="s">
        <v>643</v>
      </c>
      <c r="E85" s="0" t="n">
        <v>0.22473145</v>
      </c>
      <c r="F85" s="0" t="s">
        <v>660</v>
      </c>
      <c r="G85" s="0" t="n">
        <v>0.0758667</v>
      </c>
      <c r="H85" s="0" t="s">
        <v>661</v>
      </c>
      <c r="I85" s="0" t="n">
        <v>0.040618896</v>
      </c>
      <c r="J85" s="0" t="s">
        <v>214</v>
      </c>
      <c r="K85" s="0" t="n">
        <v>0.009498596</v>
      </c>
      <c r="L85" s="0" t="n">
        <v>94.03837</v>
      </c>
    </row>
    <row r="86" customFormat="false" ht="12.8" hidden="false" customHeight="false" outlineLevel="0" collapsed="false">
      <c r="A86" s="115" t="s">
        <v>662</v>
      </c>
      <c r="B86" s="0" t="s">
        <v>240</v>
      </c>
      <c r="C86" s="0" t="n">
        <v>0.56689453</v>
      </c>
      <c r="D86" s="0" t="s">
        <v>241</v>
      </c>
      <c r="E86" s="0" t="n">
        <v>0.13464355</v>
      </c>
      <c r="F86" s="0" t="s">
        <v>663</v>
      </c>
      <c r="G86" s="0" t="n">
        <v>0.055267334</v>
      </c>
      <c r="H86" s="0" t="s">
        <v>242</v>
      </c>
      <c r="I86" s="0" t="n">
        <v>0.051513672</v>
      </c>
      <c r="J86" s="0" t="s">
        <v>664</v>
      </c>
      <c r="K86" s="0" t="n">
        <v>0.049926758</v>
      </c>
      <c r="L86" s="0" t="n">
        <v>93.74257</v>
      </c>
    </row>
    <row r="87" customFormat="false" ht="12.8" hidden="false" customHeight="false" outlineLevel="0" collapsed="false">
      <c r="A87" s="115" t="s">
        <v>665</v>
      </c>
      <c r="B87" s="0" t="s">
        <v>666</v>
      </c>
      <c r="C87" s="0" t="n">
        <v>0.91015625</v>
      </c>
      <c r="D87" s="0" t="s">
        <v>538</v>
      </c>
      <c r="E87" s="0" t="n">
        <v>0.02684021</v>
      </c>
      <c r="F87" s="0" t="s">
        <v>667</v>
      </c>
      <c r="G87" s="0" t="n">
        <v>0.02482605</v>
      </c>
      <c r="H87" s="0" t="s">
        <v>648</v>
      </c>
      <c r="I87" s="0" t="n">
        <v>0.011276245</v>
      </c>
      <c r="J87" s="0" t="s">
        <v>668</v>
      </c>
      <c r="K87" s="0" t="n">
        <v>0.003868103</v>
      </c>
      <c r="L87" s="0" t="n">
        <v>93.248024</v>
      </c>
    </row>
    <row r="88" customFormat="false" ht="12.8" hidden="false" customHeight="false" outlineLevel="0" collapsed="false">
      <c r="A88" s="115" t="s">
        <v>669</v>
      </c>
      <c r="B88" s="0" t="s">
        <v>134</v>
      </c>
      <c r="C88" s="0" t="n">
        <v>0.49047852</v>
      </c>
      <c r="D88" s="0" t="s">
        <v>131</v>
      </c>
      <c r="E88" s="0" t="n">
        <v>0.29736328</v>
      </c>
      <c r="F88" s="0" t="s">
        <v>133</v>
      </c>
      <c r="G88" s="0" t="n">
        <v>0.17089844</v>
      </c>
      <c r="H88" s="0" t="s">
        <v>132</v>
      </c>
      <c r="I88" s="0" t="n">
        <v>0.019943237</v>
      </c>
      <c r="J88" s="0" t="s">
        <v>137</v>
      </c>
      <c r="K88" s="0" t="n">
        <v>0.012283325</v>
      </c>
      <c r="L88" s="0" t="n">
        <v>93.96184</v>
      </c>
    </row>
    <row r="89" customFormat="false" ht="12.8" hidden="false" customHeight="false" outlineLevel="0" collapsed="false">
      <c r="A89" s="115" t="s">
        <v>670</v>
      </c>
      <c r="B89" s="0" t="s">
        <v>574</v>
      </c>
      <c r="C89" s="0" t="n">
        <v>0.40893555</v>
      </c>
      <c r="D89" s="0" t="s">
        <v>555</v>
      </c>
      <c r="E89" s="0" t="n">
        <v>0.32348633</v>
      </c>
      <c r="F89" s="0" t="s">
        <v>573</v>
      </c>
      <c r="G89" s="0" t="n">
        <v>0.08843994</v>
      </c>
      <c r="H89" s="0" t="s">
        <v>575</v>
      </c>
      <c r="I89" s="0" t="n">
        <v>0.049224854</v>
      </c>
      <c r="J89" s="0" t="s">
        <v>161</v>
      </c>
      <c r="K89" s="0" t="n">
        <v>0.012207031</v>
      </c>
      <c r="L89" s="0" t="n">
        <v>93.91599</v>
      </c>
    </row>
    <row r="90" customFormat="false" ht="12.8" hidden="false" customHeight="false" outlineLevel="0" collapsed="false">
      <c r="A90" s="115" t="s">
        <v>671</v>
      </c>
      <c r="B90" s="0" t="s">
        <v>672</v>
      </c>
      <c r="C90" s="0" t="n">
        <v>0.15283203</v>
      </c>
      <c r="D90" s="0" t="s">
        <v>142</v>
      </c>
      <c r="E90" s="0" t="n">
        <v>0.12475586</v>
      </c>
      <c r="F90" s="0" t="s">
        <v>342</v>
      </c>
      <c r="G90" s="0" t="n">
        <v>0.11810303</v>
      </c>
      <c r="H90" s="0" t="s">
        <v>673</v>
      </c>
      <c r="I90" s="0" t="n">
        <v>0.063964844</v>
      </c>
      <c r="J90" s="0" t="s">
        <v>674</v>
      </c>
      <c r="K90" s="0" t="n">
        <v>0.05645752</v>
      </c>
      <c r="L90" s="0" t="n">
        <v>93.70724</v>
      </c>
    </row>
    <row r="91" customFormat="false" ht="12.8" hidden="false" customHeight="false" outlineLevel="0" collapsed="false">
      <c r="A91" s="115" t="s">
        <v>675</v>
      </c>
      <c r="B91" s="0" t="s">
        <v>676</v>
      </c>
      <c r="C91" s="0" t="n">
        <v>0.35595703</v>
      </c>
      <c r="D91" s="0" t="s">
        <v>677</v>
      </c>
      <c r="E91" s="0" t="n">
        <v>0.12207031</v>
      </c>
      <c r="F91" s="0" t="s">
        <v>678</v>
      </c>
      <c r="G91" s="0" t="n">
        <v>0.078186035</v>
      </c>
      <c r="H91" s="0" t="s">
        <v>679</v>
      </c>
      <c r="I91" s="0" t="n">
        <v>0.07458496</v>
      </c>
      <c r="J91" s="0" t="s">
        <v>680</v>
      </c>
      <c r="K91" s="0" t="n">
        <v>0.06585693</v>
      </c>
      <c r="L91" s="0" t="n">
        <v>93.59587</v>
      </c>
    </row>
    <row r="92" customFormat="false" ht="12.8" hidden="false" customHeight="false" outlineLevel="0" collapsed="false">
      <c r="A92" s="115" t="s">
        <v>681</v>
      </c>
      <c r="B92" s="0" t="s">
        <v>682</v>
      </c>
      <c r="C92" s="0" t="n">
        <v>0.9770508</v>
      </c>
      <c r="D92" s="0" t="s">
        <v>683</v>
      </c>
      <c r="E92" s="0" t="n">
        <v>0.013298035</v>
      </c>
      <c r="F92" s="0" t="s">
        <v>684</v>
      </c>
      <c r="G92" s="0" t="n">
        <v>0.0036945343</v>
      </c>
      <c r="H92" s="0" t="s">
        <v>227</v>
      </c>
      <c r="I92" s="0" t="n">
        <v>0.0019159317</v>
      </c>
      <c r="J92" s="0" t="s">
        <v>347</v>
      </c>
      <c r="K92" s="0" t="n">
        <v>0.0009636879</v>
      </c>
      <c r="L92" s="0" t="n">
        <v>93.8074</v>
      </c>
    </row>
    <row r="93" customFormat="false" ht="12.8" hidden="false" customHeight="false" outlineLevel="0" collapsed="false">
      <c r="A93" s="115" t="s">
        <v>685</v>
      </c>
      <c r="B93" s="0" t="s">
        <v>159</v>
      </c>
      <c r="C93" s="0" t="n">
        <v>0.9892578</v>
      </c>
      <c r="D93" s="0" t="s">
        <v>686</v>
      </c>
      <c r="E93" s="0" t="n">
        <v>0.0072631836</v>
      </c>
      <c r="F93" s="0" t="s">
        <v>161</v>
      </c>
      <c r="G93" s="0" t="n">
        <v>0.0023593903</v>
      </c>
      <c r="H93" s="0" t="s">
        <v>687</v>
      </c>
      <c r="I93" s="0" t="n">
        <v>0.00029063225</v>
      </c>
      <c r="J93" s="0" t="s">
        <v>688</v>
      </c>
      <c r="K93" s="0" t="n">
        <v>0.00012886524</v>
      </c>
      <c r="L93" s="0" t="n">
        <v>93.94443</v>
      </c>
    </row>
    <row r="94" customFormat="false" ht="12.8" hidden="false" customHeight="false" outlineLevel="0" collapsed="false">
      <c r="A94" s="115" t="s">
        <v>689</v>
      </c>
      <c r="B94" s="0" t="s">
        <v>197</v>
      </c>
      <c r="C94" s="0" t="n">
        <v>0.80566406</v>
      </c>
      <c r="D94" s="0" t="s">
        <v>690</v>
      </c>
      <c r="E94" s="0" t="n">
        <v>0.087646484</v>
      </c>
      <c r="F94" s="0" t="s">
        <v>642</v>
      </c>
      <c r="G94" s="0" t="n">
        <v>0.044067383</v>
      </c>
      <c r="H94" s="0" t="s">
        <v>162</v>
      </c>
      <c r="I94" s="0" t="n">
        <v>0.024520874</v>
      </c>
      <c r="J94" s="0" t="s">
        <v>688</v>
      </c>
      <c r="K94" s="0" t="n">
        <v>0.014297485</v>
      </c>
      <c r="L94" s="0" t="n">
        <v>93.69244</v>
      </c>
    </row>
    <row r="95" customFormat="false" ht="12.8" hidden="false" customHeight="false" outlineLevel="0" collapsed="false">
      <c r="A95" s="115" t="s">
        <v>691</v>
      </c>
      <c r="B95" s="0" t="s">
        <v>692</v>
      </c>
      <c r="C95" s="0" t="n">
        <v>0.9980469</v>
      </c>
      <c r="D95" s="0" t="s">
        <v>539</v>
      </c>
      <c r="E95" s="0" t="n">
        <v>0.0016231537</v>
      </c>
      <c r="F95" s="0" t="s">
        <v>219</v>
      </c>
      <c r="G95" s="0" t="n">
        <v>0.00060653687</v>
      </c>
      <c r="H95" s="0" t="s">
        <v>693</v>
      </c>
      <c r="I95" s="0" t="n">
        <v>0.00012123585</v>
      </c>
      <c r="J95" s="0" t="s">
        <v>150</v>
      </c>
      <c r="K95" s="0" t="n">
        <v>0</v>
      </c>
      <c r="L95" s="0" t="n">
        <v>93.79255</v>
      </c>
    </row>
    <row r="96" customFormat="false" ht="12.8" hidden="false" customHeight="false" outlineLevel="0" collapsed="false">
      <c r="A96" s="115" t="s">
        <v>694</v>
      </c>
      <c r="B96" s="0" t="s">
        <v>695</v>
      </c>
      <c r="C96" s="0" t="n">
        <v>0.99609375</v>
      </c>
      <c r="D96" s="0" t="s">
        <v>696</v>
      </c>
      <c r="E96" s="0" t="n">
        <v>0.002954483</v>
      </c>
      <c r="F96" s="0" t="s">
        <v>697</v>
      </c>
      <c r="G96" s="0" t="n">
        <v>0.00046014786</v>
      </c>
      <c r="H96" s="0" t="s">
        <v>651</v>
      </c>
      <c r="I96" s="0" t="n">
        <v>0.00021243095</v>
      </c>
      <c r="J96" s="0" t="s">
        <v>698</v>
      </c>
      <c r="K96" s="0" t="n">
        <v>0.0001154542</v>
      </c>
      <c r="L96" s="0" t="n">
        <v>93.57098</v>
      </c>
    </row>
    <row r="97" customFormat="false" ht="12.8" hidden="false" customHeight="false" outlineLevel="0" collapsed="false">
      <c r="A97" s="115" t="s">
        <v>699</v>
      </c>
      <c r="B97" s="0" t="s">
        <v>151</v>
      </c>
      <c r="C97" s="0" t="n">
        <v>0.28125</v>
      </c>
      <c r="D97" s="0" t="s">
        <v>700</v>
      </c>
      <c r="E97" s="0" t="n">
        <v>0.21740723</v>
      </c>
      <c r="F97" s="0" t="s">
        <v>701</v>
      </c>
      <c r="G97" s="0" t="n">
        <v>0.15527344</v>
      </c>
      <c r="H97" s="0" t="s">
        <v>702</v>
      </c>
      <c r="I97" s="0" t="n">
        <v>0.07513428</v>
      </c>
      <c r="J97" s="0" t="s">
        <v>703</v>
      </c>
      <c r="K97" s="0" t="n">
        <v>0.033203125</v>
      </c>
      <c r="L97" s="0" t="n">
        <v>93.87878</v>
      </c>
    </row>
    <row r="98" customFormat="false" ht="12.8" hidden="false" customHeight="false" outlineLevel="0" collapsed="false">
      <c r="A98" s="115" t="s">
        <v>704</v>
      </c>
      <c r="B98" s="0" t="s">
        <v>224</v>
      </c>
      <c r="C98" s="0" t="n">
        <v>0.5332031</v>
      </c>
      <c r="D98" s="0" t="s">
        <v>225</v>
      </c>
      <c r="E98" s="0" t="n">
        <v>0.21374512</v>
      </c>
      <c r="F98" s="0" t="s">
        <v>705</v>
      </c>
      <c r="G98" s="0" t="n">
        <v>0.1307373</v>
      </c>
      <c r="H98" s="0" t="s">
        <v>697</v>
      </c>
      <c r="I98" s="0" t="n">
        <v>0.08306885</v>
      </c>
      <c r="J98" s="0" t="s">
        <v>260</v>
      </c>
      <c r="K98" s="0" t="n">
        <v>0.010810852</v>
      </c>
      <c r="L98" s="0" t="n">
        <v>93.95645</v>
      </c>
    </row>
    <row r="99" customFormat="false" ht="12.8" hidden="false" customHeight="false" outlineLevel="0" collapsed="false">
      <c r="A99" s="115" t="s">
        <v>706</v>
      </c>
      <c r="B99" s="0" t="s">
        <v>693</v>
      </c>
      <c r="C99" s="0" t="n">
        <v>0.32128906</v>
      </c>
      <c r="D99" s="0" t="s">
        <v>707</v>
      </c>
      <c r="E99" s="0" t="n">
        <v>0.30908203</v>
      </c>
      <c r="F99" s="0" t="s">
        <v>708</v>
      </c>
      <c r="G99" s="0" t="n">
        <v>0.1640625</v>
      </c>
      <c r="H99" s="0" t="s">
        <v>709</v>
      </c>
      <c r="I99" s="0" t="n">
        <v>0.039276123</v>
      </c>
      <c r="J99" s="0" t="s">
        <v>329</v>
      </c>
      <c r="K99" s="0" t="n">
        <v>0.020065308</v>
      </c>
      <c r="L99" s="0" t="n">
        <v>94.19428</v>
      </c>
    </row>
    <row r="100" customFormat="false" ht="12.8" hidden="false" customHeight="false" outlineLevel="0" collapsed="false">
      <c r="A100" s="115" t="s">
        <v>710</v>
      </c>
      <c r="B100" s="0" t="s">
        <v>227</v>
      </c>
      <c r="C100" s="0" t="n">
        <v>0.51171875</v>
      </c>
      <c r="D100" s="0" t="s">
        <v>226</v>
      </c>
      <c r="E100" s="0" t="n">
        <v>0.15368652</v>
      </c>
      <c r="F100" s="0" t="s">
        <v>224</v>
      </c>
      <c r="G100" s="0" t="n">
        <v>0.13354492</v>
      </c>
      <c r="H100" s="0" t="s">
        <v>254</v>
      </c>
      <c r="I100" s="0" t="n">
        <v>0.10644531</v>
      </c>
      <c r="J100" s="0" t="s">
        <v>358</v>
      </c>
      <c r="K100" s="0" t="n">
        <v>0.03591919</v>
      </c>
      <c r="L100" s="0" t="n">
        <v>93.79742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13" width="20.1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14" t="s">
        <v>711</v>
      </c>
      <c r="B1" s="0" t="s">
        <v>167</v>
      </c>
      <c r="C1" s="0" t="n">
        <v>0.28051758</v>
      </c>
      <c r="D1" s="0" t="s">
        <v>411</v>
      </c>
      <c r="E1" s="0" t="n">
        <v>0.14672852</v>
      </c>
      <c r="F1" s="0" t="s">
        <v>322</v>
      </c>
      <c r="G1" s="0" t="n">
        <v>0.12158203</v>
      </c>
      <c r="H1" s="0" t="s">
        <v>191</v>
      </c>
      <c r="I1" s="0" t="n">
        <v>0.116882324</v>
      </c>
      <c r="J1" s="0" t="s">
        <v>180</v>
      </c>
      <c r="K1" s="0" t="n">
        <v>0.07550049</v>
      </c>
      <c r="L1" s="0" t="n">
        <v>93.83694</v>
      </c>
    </row>
    <row r="2" customFormat="false" ht="12.8" hidden="false" customHeight="false" outlineLevel="0" collapsed="false">
      <c r="A2" s="114" t="s">
        <v>712</v>
      </c>
      <c r="B2" s="0" t="s">
        <v>174</v>
      </c>
      <c r="C2" s="0" t="n">
        <v>0.5644531</v>
      </c>
      <c r="D2" s="0" t="s">
        <v>411</v>
      </c>
      <c r="E2" s="0" t="n">
        <v>0.3371582</v>
      </c>
      <c r="F2" s="0" t="s">
        <v>180</v>
      </c>
      <c r="G2" s="0" t="n">
        <v>0.041870117</v>
      </c>
      <c r="H2" s="0" t="s">
        <v>131</v>
      </c>
      <c r="I2" s="0" t="n">
        <v>0.036071777</v>
      </c>
      <c r="J2" s="0" t="s">
        <v>132</v>
      </c>
      <c r="K2" s="0" t="n">
        <v>0.009269714</v>
      </c>
      <c r="L2" s="0" t="n">
        <v>93.9222</v>
      </c>
    </row>
    <row r="3" customFormat="false" ht="12.8" hidden="false" customHeight="false" outlineLevel="0" collapsed="false">
      <c r="A3" s="114" t="s">
        <v>713</v>
      </c>
      <c r="B3" s="0" t="s">
        <v>411</v>
      </c>
      <c r="C3" s="0" t="n">
        <v>0.90722656</v>
      </c>
      <c r="D3" s="0" t="s">
        <v>167</v>
      </c>
      <c r="E3" s="0" t="n">
        <v>0.068359375</v>
      </c>
      <c r="F3" s="0" t="s">
        <v>191</v>
      </c>
      <c r="G3" s="0" t="n">
        <v>0.015129089</v>
      </c>
      <c r="H3" s="0" t="s">
        <v>303</v>
      </c>
      <c r="I3" s="0" t="n">
        <v>0.0030975342</v>
      </c>
      <c r="J3" s="0" t="s">
        <v>155</v>
      </c>
      <c r="K3" s="0" t="n">
        <v>0.0021953583</v>
      </c>
      <c r="L3" s="0" t="n">
        <v>93.58572</v>
      </c>
    </row>
    <row r="4" customFormat="false" ht="12.8" hidden="false" customHeight="false" outlineLevel="0" collapsed="false">
      <c r="A4" s="114" t="s">
        <v>714</v>
      </c>
      <c r="B4" s="0" t="s">
        <v>411</v>
      </c>
      <c r="C4" s="0" t="n">
        <v>0.36401367</v>
      </c>
      <c r="D4" s="0" t="s">
        <v>191</v>
      </c>
      <c r="E4" s="0" t="n">
        <v>0.24060059</v>
      </c>
      <c r="F4" s="0" t="s">
        <v>167</v>
      </c>
      <c r="G4" s="0" t="n">
        <v>0.19030762</v>
      </c>
      <c r="H4" s="0" t="s">
        <v>155</v>
      </c>
      <c r="I4" s="0" t="n">
        <v>0.05368042</v>
      </c>
      <c r="J4" s="0" t="s">
        <v>303</v>
      </c>
      <c r="K4" s="0" t="n">
        <v>0.024780273</v>
      </c>
      <c r="L4" s="0" t="n">
        <v>93.61917</v>
      </c>
    </row>
    <row r="5" customFormat="false" ht="12.8" hidden="false" customHeight="false" outlineLevel="0" collapsed="false">
      <c r="A5" s="114" t="s">
        <v>715</v>
      </c>
      <c r="B5" s="0" t="s">
        <v>411</v>
      </c>
      <c r="C5" s="0" t="n">
        <v>0.5625</v>
      </c>
      <c r="D5" s="0" t="s">
        <v>167</v>
      </c>
      <c r="E5" s="0" t="n">
        <v>0.21020508</v>
      </c>
      <c r="F5" s="0" t="s">
        <v>191</v>
      </c>
      <c r="G5" s="0" t="n">
        <v>0.12646484</v>
      </c>
      <c r="H5" s="0" t="s">
        <v>155</v>
      </c>
      <c r="I5" s="0" t="n">
        <v>0.019241333</v>
      </c>
      <c r="J5" s="0" t="s">
        <v>716</v>
      </c>
      <c r="K5" s="0" t="n">
        <v>0.00818634</v>
      </c>
      <c r="L5" s="0" t="n">
        <v>112.16647</v>
      </c>
    </row>
    <row r="6" customFormat="false" ht="12.8" hidden="false" customHeight="false" outlineLevel="0" collapsed="false">
      <c r="A6" s="114" t="s">
        <v>717</v>
      </c>
      <c r="B6" s="0" t="s">
        <v>167</v>
      </c>
      <c r="C6" s="0" t="n">
        <v>0.96875</v>
      </c>
      <c r="D6" s="0" t="s">
        <v>191</v>
      </c>
      <c r="E6" s="0" t="n">
        <v>0.024261475</v>
      </c>
      <c r="F6" s="0" t="s">
        <v>411</v>
      </c>
      <c r="G6" s="0" t="n">
        <v>0.0056266785</v>
      </c>
      <c r="H6" s="0" t="s">
        <v>322</v>
      </c>
      <c r="I6" s="0" t="n">
        <v>0.0002913475</v>
      </c>
      <c r="J6" s="0" t="s">
        <v>716</v>
      </c>
      <c r="K6" s="0" t="n">
        <v>0.00023949146</v>
      </c>
      <c r="L6" s="0" t="n">
        <v>93.809044</v>
      </c>
    </row>
    <row r="7" customFormat="false" ht="12.8" hidden="false" customHeight="false" outlineLevel="0" collapsed="false">
      <c r="A7" s="114" t="s">
        <v>718</v>
      </c>
      <c r="B7" s="0" t="s">
        <v>167</v>
      </c>
      <c r="C7" s="0" t="n">
        <v>0.33081055</v>
      </c>
      <c r="D7" s="0" t="s">
        <v>191</v>
      </c>
      <c r="E7" s="0" t="n">
        <v>0.29663086</v>
      </c>
      <c r="F7" s="0" t="s">
        <v>411</v>
      </c>
      <c r="G7" s="0" t="n">
        <v>0.25170898</v>
      </c>
      <c r="H7" s="0" t="s">
        <v>174</v>
      </c>
      <c r="I7" s="0" t="n">
        <v>0.033813477</v>
      </c>
      <c r="J7" s="0" t="s">
        <v>180</v>
      </c>
      <c r="K7" s="0" t="n">
        <v>0.019714355</v>
      </c>
      <c r="L7" s="0" t="n">
        <v>93.96677</v>
      </c>
    </row>
    <row r="8" customFormat="false" ht="12.8" hidden="false" customHeight="false" outlineLevel="0" collapsed="false">
      <c r="A8" s="114" t="s">
        <v>719</v>
      </c>
      <c r="B8" s="0" t="s">
        <v>167</v>
      </c>
      <c r="C8" s="0" t="n">
        <v>0.7241211</v>
      </c>
      <c r="D8" s="0" t="s">
        <v>131</v>
      </c>
      <c r="E8" s="0" t="n">
        <v>0.18310547</v>
      </c>
      <c r="F8" s="0" t="s">
        <v>155</v>
      </c>
      <c r="G8" s="0" t="n">
        <v>0.032562256</v>
      </c>
      <c r="H8" s="0" t="s">
        <v>154</v>
      </c>
      <c r="I8" s="0" t="n">
        <v>0.030822754</v>
      </c>
      <c r="J8" s="0" t="s">
        <v>191</v>
      </c>
      <c r="K8" s="0" t="n">
        <v>0.015029907</v>
      </c>
      <c r="L8" s="0" t="n">
        <v>93.50957</v>
      </c>
    </row>
    <row r="9" customFormat="false" ht="12.8" hidden="false" customHeight="false" outlineLevel="0" collapsed="false">
      <c r="A9" s="114" t="s">
        <v>720</v>
      </c>
      <c r="B9" s="0" t="s">
        <v>721</v>
      </c>
      <c r="C9" s="0" t="n">
        <v>0.58740234</v>
      </c>
      <c r="D9" s="0" t="s">
        <v>275</v>
      </c>
      <c r="E9" s="0" t="n">
        <v>0.058624268</v>
      </c>
      <c r="F9" s="0" t="s">
        <v>393</v>
      </c>
      <c r="G9" s="0" t="n">
        <v>0.044952393</v>
      </c>
      <c r="H9" s="0" t="s">
        <v>191</v>
      </c>
      <c r="I9" s="0" t="n">
        <v>0.038757324</v>
      </c>
      <c r="J9" s="0" t="s">
        <v>411</v>
      </c>
      <c r="K9" s="0" t="n">
        <v>0.03668213</v>
      </c>
      <c r="L9" s="0" t="n">
        <v>93.76179</v>
      </c>
    </row>
    <row r="10" customFormat="false" ht="12.8" hidden="false" customHeight="false" outlineLevel="0" collapsed="false">
      <c r="A10" s="114" t="s">
        <v>722</v>
      </c>
      <c r="B10" s="0" t="s">
        <v>411</v>
      </c>
      <c r="C10" s="0" t="n">
        <v>0.8618164</v>
      </c>
      <c r="D10" s="0" t="s">
        <v>167</v>
      </c>
      <c r="E10" s="0" t="n">
        <v>0.06048584</v>
      </c>
      <c r="F10" s="0" t="s">
        <v>191</v>
      </c>
      <c r="G10" s="0" t="n">
        <v>0.035308838</v>
      </c>
      <c r="H10" s="0" t="s">
        <v>174</v>
      </c>
      <c r="I10" s="0" t="n">
        <v>0.02279663</v>
      </c>
      <c r="J10" s="0" t="s">
        <v>303</v>
      </c>
      <c r="K10" s="0" t="n">
        <v>0.0129852295</v>
      </c>
      <c r="L10" s="0" t="n">
        <v>94.00212</v>
      </c>
    </row>
    <row r="11" customFormat="false" ht="12.8" hidden="false" customHeight="false" outlineLevel="0" collapsed="false">
      <c r="A11" s="114" t="s">
        <v>723</v>
      </c>
      <c r="B11" s="0" t="s">
        <v>142</v>
      </c>
      <c r="C11" s="0" t="n">
        <v>0.29638672</v>
      </c>
      <c r="D11" s="0" t="s">
        <v>411</v>
      </c>
      <c r="E11" s="0" t="n">
        <v>0.1550293</v>
      </c>
      <c r="F11" s="0" t="s">
        <v>721</v>
      </c>
      <c r="G11" s="0" t="n">
        <v>0.13354492</v>
      </c>
      <c r="H11" s="0" t="s">
        <v>393</v>
      </c>
      <c r="I11" s="0" t="n">
        <v>0.09472656</v>
      </c>
      <c r="J11" s="0" t="s">
        <v>724</v>
      </c>
      <c r="K11" s="0" t="n">
        <v>0.09399414</v>
      </c>
      <c r="L11" s="0" t="n">
        <v>93.957825</v>
      </c>
    </row>
    <row r="12" customFormat="false" ht="12.8" hidden="false" customHeight="false" outlineLevel="0" collapsed="false">
      <c r="A12" s="114" t="s">
        <v>725</v>
      </c>
      <c r="B12" s="0" t="s">
        <v>191</v>
      </c>
      <c r="C12" s="0" t="n">
        <v>0.5180664</v>
      </c>
      <c r="D12" s="0" t="s">
        <v>167</v>
      </c>
      <c r="E12" s="0" t="n">
        <v>0.14282227</v>
      </c>
      <c r="F12" s="0" t="s">
        <v>411</v>
      </c>
      <c r="G12" s="0" t="n">
        <v>0.12213135</v>
      </c>
      <c r="H12" s="0" t="s">
        <v>303</v>
      </c>
      <c r="I12" s="0" t="n">
        <v>0.08654785</v>
      </c>
      <c r="J12" s="0" t="s">
        <v>180</v>
      </c>
      <c r="K12" s="0" t="n">
        <v>0.064331055</v>
      </c>
      <c r="L12" s="0" t="n">
        <v>93.84907</v>
      </c>
    </row>
    <row r="13" customFormat="false" ht="12.8" hidden="false" customHeight="false" outlineLevel="0" collapsed="false">
      <c r="A13" s="114" t="s">
        <v>726</v>
      </c>
      <c r="B13" s="0" t="s">
        <v>191</v>
      </c>
      <c r="C13" s="0" t="n">
        <v>0.36865234</v>
      </c>
      <c r="D13" s="0" t="s">
        <v>411</v>
      </c>
      <c r="E13" s="0" t="n">
        <v>0.22009277</v>
      </c>
      <c r="F13" s="0" t="s">
        <v>303</v>
      </c>
      <c r="G13" s="0" t="n">
        <v>0.14331055</v>
      </c>
      <c r="H13" s="0" t="s">
        <v>167</v>
      </c>
      <c r="I13" s="0" t="n">
        <v>0.089660645</v>
      </c>
      <c r="J13" s="0" t="s">
        <v>180</v>
      </c>
      <c r="K13" s="0" t="n">
        <v>0.038848877</v>
      </c>
      <c r="L13" s="0" t="n">
        <v>93.57319</v>
      </c>
    </row>
    <row r="14" customFormat="false" ht="12.8" hidden="false" customHeight="false" outlineLevel="0" collapsed="false">
      <c r="A14" s="114" t="s">
        <v>727</v>
      </c>
      <c r="B14" s="0" t="s">
        <v>191</v>
      </c>
      <c r="C14" s="0" t="n">
        <v>0.7553711</v>
      </c>
      <c r="D14" s="0" t="s">
        <v>155</v>
      </c>
      <c r="E14" s="0" t="n">
        <v>0.062469482</v>
      </c>
      <c r="F14" s="0" t="s">
        <v>167</v>
      </c>
      <c r="G14" s="0" t="n">
        <v>0.054718018</v>
      </c>
      <c r="H14" s="0" t="s">
        <v>154</v>
      </c>
      <c r="I14" s="0" t="n">
        <v>0.052612305</v>
      </c>
      <c r="J14" s="0" t="s">
        <v>142</v>
      </c>
      <c r="K14" s="0" t="n">
        <v>0.024276733</v>
      </c>
      <c r="L14" s="0" t="n">
        <v>93.947945</v>
      </c>
    </row>
    <row r="15" customFormat="false" ht="12.8" hidden="false" customHeight="false" outlineLevel="0" collapsed="false">
      <c r="A15" s="114" t="s">
        <v>728</v>
      </c>
      <c r="B15" s="0" t="s">
        <v>191</v>
      </c>
      <c r="C15" s="0" t="n">
        <v>0.75390625</v>
      </c>
      <c r="D15" s="0" t="s">
        <v>167</v>
      </c>
      <c r="E15" s="0" t="n">
        <v>0.23730469</v>
      </c>
      <c r="F15" s="0" t="s">
        <v>411</v>
      </c>
      <c r="G15" s="0" t="n">
        <v>0.004924774</v>
      </c>
      <c r="H15" s="0" t="s">
        <v>142</v>
      </c>
      <c r="I15" s="0" t="n">
        <v>0.001455307</v>
      </c>
      <c r="J15" s="0" t="s">
        <v>155</v>
      </c>
      <c r="K15" s="0" t="n">
        <v>0.00036215782</v>
      </c>
      <c r="L15" s="0" t="n">
        <v>93.84668</v>
      </c>
    </row>
    <row r="16" customFormat="false" ht="12.8" hidden="false" customHeight="false" outlineLevel="0" collapsed="false">
      <c r="A16" s="114" t="s">
        <v>729</v>
      </c>
      <c r="B16" s="0" t="s">
        <v>167</v>
      </c>
      <c r="C16" s="0" t="n">
        <v>0.60253906</v>
      </c>
      <c r="D16" s="0" t="s">
        <v>191</v>
      </c>
      <c r="E16" s="0" t="n">
        <v>0.17272949</v>
      </c>
      <c r="F16" s="0" t="s">
        <v>133</v>
      </c>
      <c r="G16" s="0" t="n">
        <v>0.057373047</v>
      </c>
      <c r="H16" s="0" t="s">
        <v>411</v>
      </c>
      <c r="I16" s="0" t="n">
        <v>0.037902832</v>
      </c>
      <c r="J16" s="0" t="s">
        <v>134</v>
      </c>
      <c r="K16" s="0" t="n">
        <v>0.029312134</v>
      </c>
      <c r="L16" s="0" t="n">
        <v>93.77916</v>
      </c>
    </row>
    <row r="17" customFormat="false" ht="12.8" hidden="false" customHeight="false" outlineLevel="0" collapsed="false">
      <c r="A17" s="114" t="s">
        <v>730</v>
      </c>
      <c r="B17" s="0" t="s">
        <v>174</v>
      </c>
      <c r="C17" s="0" t="n">
        <v>0.27197266</v>
      </c>
      <c r="D17" s="0" t="s">
        <v>131</v>
      </c>
      <c r="E17" s="0" t="n">
        <v>0.24194336</v>
      </c>
      <c r="F17" s="0" t="s">
        <v>167</v>
      </c>
      <c r="G17" s="0" t="n">
        <v>0.18554688</v>
      </c>
      <c r="H17" s="0" t="s">
        <v>132</v>
      </c>
      <c r="I17" s="0" t="n">
        <v>0.051879883</v>
      </c>
      <c r="J17" s="0" t="s">
        <v>154</v>
      </c>
      <c r="K17" s="0" t="n">
        <v>0.0491333</v>
      </c>
      <c r="L17" s="0" t="n">
        <v>93.54614</v>
      </c>
    </row>
    <row r="18" customFormat="false" ht="12.8" hidden="false" customHeight="false" outlineLevel="0" collapsed="false">
      <c r="A18" s="114" t="s">
        <v>731</v>
      </c>
      <c r="B18" s="0" t="s">
        <v>167</v>
      </c>
      <c r="C18" s="0" t="n">
        <v>0.44750977</v>
      </c>
      <c r="D18" s="0" t="s">
        <v>191</v>
      </c>
      <c r="E18" s="0" t="n">
        <v>0.23779297</v>
      </c>
      <c r="F18" s="0" t="s">
        <v>131</v>
      </c>
      <c r="G18" s="0" t="n">
        <v>0.1262207</v>
      </c>
      <c r="H18" s="0" t="s">
        <v>154</v>
      </c>
      <c r="I18" s="0" t="n">
        <v>0.09234619</v>
      </c>
      <c r="J18" s="0" t="s">
        <v>174</v>
      </c>
      <c r="K18" s="0" t="n">
        <v>0.027511597</v>
      </c>
      <c r="L18" s="0" t="n">
        <v>93.696846</v>
      </c>
    </row>
    <row r="19" customFormat="false" ht="12.8" hidden="false" customHeight="false" outlineLevel="0" collapsed="false">
      <c r="A19" s="114" t="s">
        <v>732</v>
      </c>
      <c r="B19" s="0" t="s">
        <v>411</v>
      </c>
      <c r="C19" s="0" t="n">
        <v>0.8222656</v>
      </c>
      <c r="D19" s="0" t="s">
        <v>191</v>
      </c>
      <c r="E19" s="0" t="n">
        <v>0.091552734</v>
      </c>
      <c r="F19" s="0" t="s">
        <v>303</v>
      </c>
      <c r="G19" s="0" t="n">
        <v>0.031402588</v>
      </c>
      <c r="H19" s="0" t="s">
        <v>155</v>
      </c>
      <c r="I19" s="0" t="n">
        <v>0.018035889</v>
      </c>
      <c r="J19" s="0" t="s">
        <v>167</v>
      </c>
      <c r="K19" s="0" t="n">
        <v>0.016418457</v>
      </c>
      <c r="L19" s="0" t="n">
        <v>93.766556</v>
      </c>
    </row>
    <row r="20" customFormat="false" ht="12.8" hidden="false" customHeight="false" outlineLevel="0" collapsed="false">
      <c r="A20" s="114" t="s">
        <v>733</v>
      </c>
      <c r="B20" s="0" t="s">
        <v>191</v>
      </c>
      <c r="C20" s="0" t="n">
        <v>0.49047852</v>
      </c>
      <c r="D20" s="0" t="s">
        <v>142</v>
      </c>
      <c r="E20" s="0" t="n">
        <v>0.3071289</v>
      </c>
      <c r="F20" s="0" t="s">
        <v>447</v>
      </c>
      <c r="G20" s="0" t="n">
        <v>0.13098145</v>
      </c>
      <c r="H20" s="0" t="s">
        <v>167</v>
      </c>
      <c r="I20" s="0" t="n">
        <v>0.024795532</v>
      </c>
      <c r="J20" s="0" t="s">
        <v>441</v>
      </c>
      <c r="K20" s="0" t="n">
        <v>0.0075645447</v>
      </c>
      <c r="L20" s="0" t="n">
        <v>93.88466</v>
      </c>
    </row>
    <row r="21" customFormat="false" ht="12.8" hidden="false" customHeight="false" outlineLevel="0" collapsed="false">
      <c r="A21" s="114" t="s">
        <v>734</v>
      </c>
      <c r="B21" s="0" t="s">
        <v>191</v>
      </c>
      <c r="C21" s="0" t="n">
        <v>0.42993164</v>
      </c>
      <c r="D21" s="0" t="s">
        <v>167</v>
      </c>
      <c r="E21" s="0" t="n">
        <v>0.34545898</v>
      </c>
      <c r="F21" s="0" t="s">
        <v>322</v>
      </c>
      <c r="G21" s="0" t="n">
        <v>0.16064453</v>
      </c>
      <c r="H21" s="0" t="s">
        <v>411</v>
      </c>
      <c r="I21" s="0" t="n">
        <v>0.048217773</v>
      </c>
      <c r="J21" s="0" t="s">
        <v>142</v>
      </c>
      <c r="K21" s="0" t="n">
        <v>0.005455017</v>
      </c>
      <c r="L21" s="0" t="n">
        <v>93.78822</v>
      </c>
    </row>
    <row r="22" customFormat="false" ht="12.8" hidden="false" customHeight="false" outlineLevel="0" collapsed="false">
      <c r="A22" s="114" t="s">
        <v>735</v>
      </c>
      <c r="B22" s="0" t="s">
        <v>167</v>
      </c>
      <c r="C22" s="0" t="n">
        <v>0.6557617</v>
      </c>
      <c r="D22" s="0" t="s">
        <v>441</v>
      </c>
      <c r="E22" s="0" t="n">
        <v>0.10870361</v>
      </c>
      <c r="F22" s="0" t="s">
        <v>310</v>
      </c>
      <c r="G22" s="0" t="n">
        <v>0.0670166</v>
      </c>
      <c r="H22" s="0" t="s">
        <v>191</v>
      </c>
      <c r="I22" s="0" t="n">
        <v>0.066467285</v>
      </c>
      <c r="J22" s="0" t="s">
        <v>307</v>
      </c>
      <c r="K22" s="0" t="n">
        <v>0.0435791</v>
      </c>
      <c r="L22" s="0" t="n">
        <v>93.60325</v>
      </c>
    </row>
    <row r="23" customFormat="false" ht="12.8" hidden="false" customHeight="false" outlineLevel="0" collapsed="false">
      <c r="A23" s="114" t="s">
        <v>736</v>
      </c>
      <c r="B23" s="0" t="s">
        <v>167</v>
      </c>
      <c r="C23" s="0" t="n">
        <v>0.45751953</v>
      </c>
      <c r="D23" s="0" t="s">
        <v>191</v>
      </c>
      <c r="E23" s="0" t="n">
        <v>0.21777344</v>
      </c>
      <c r="F23" s="0" t="s">
        <v>142</v>
      </c>
      <c r="G23" s="0" t="n">
        <v>0.12695312</v>
      </c>
      <c r="H23" s="0" t="s">
        <v>309</v>
      </c>
      <c r="I23" s="0" t="n">
        <v>0.041900635</v>
      </c>
      <c r="J23" s="0" t="s">
        <v>447</v>
      </c>
      <c r="K23" s="0" t="n">
        <v>0.0262146</v>
      </c>
      <c r="L23" s="0" t="n">
        <v>93.63216</v>
      </c>
    </row>
    <row r="24" customFormat="false" ht="12.8" hidden="false" customHeight="false" outlineLevel="0" collapsed="false">
      <c r="A24" s="114" t="s">
        <v>737</v>
      </c>
      <c r="B24" s="0" t="s">
        <v>167</v>
      </c>
      <c r="C24" s="0" t="n">
        <v>0.96777344</v>
      </c>
      <c r="D24" s="0" t="s">
        <v>191</v>
      </c>
      <c r="E24" s="0" t="n">
        <v>0.020401001</v>
      </c>
      <c r="F24" s="0" t="s">
        <v>133</v>
      </c>
      <c r="G24" s="0" t="n">
        <v>0.0060768127</v>
      </c>
      <c r="H24" s="0" t="s">
        <v>154</v>
      </c>
      <c r="I24" s="0" t="n">
        <v>0.0013990402</v>
      </c>
      <c r="J24" s="0" t="s">
        <v>134</v>
      </c>
      <c r="K24" s="0" t="n">
        <v>0.001124382</v>
      </c>
      <c r="L24" s="0" t="n">
        <v>93.37837</v>
      </c>
    </row>
    <row r="25" customFormat="false" ht="12.8" hidden="false" customHeight="false" outlineLevel="0" collapsed="false">
      <c r="A25" s="114" t="s">
        <v>738</v>
      </c>
      <c r="B25" s="0" t="s">
        <v>167</v>
      </c>
      <c r="C25" s="0" t="n">
        <v>0.75927734</v>
      </c>
      <c r="D25" s="0" t="s">
        <v>191</v>
      </c>
      <c r="E25" s="0" t="n">
        <v>0.20117188</v>
      </c>
      <c r="F25" s="0" t="s">
        <v>154</v>
      </c>
      <c r="G25" s="0" t="n">
        <v>0.006465912</v>
      </c>
      <c r="H25" s="0" t="s">
        <v>672</v>
      </c>
      <c r="I25" s="0" t="n">
        <v>0.0055770874</v>
      </c>
      <c r="J25" s="0" t="s">
        <v>155</v>
      </c>
      <c r="K25" s="0" t="n">
        <v>0.0052375793</v>
      </c>
      <c r="L25" s="0" t="n">
        <v>93.746826</v>
      </c>
    </row>
    <row r="26" customFormat="false" ht="12.8" hidden="false" customHeight="false" outlineLevel="0" collapsed="false">
      <c r="A26" s="114" t="s">
        <v>739</v>
      </c>
      <c r="B26" s="0" t="s">
        <v>411</v>
      </c>
      <c r="C26" s="0" t="n">
        <v>0.37280273</v>
      </c>
      <c r="D26" s="0" t="s">
        <v>191</v>
      </c>
      <c r="E26" s="0" t="n">
        <v>0.24267578</v>
      </c>
      <c r="F26" s="0" t="s">
        <v>167</v>
      </c>
      <c r="G26" s="0" t="n">
        <v>0.15905762</v>
      </c>
      <c r="H26" s="0" t="s">
        <v>155</v>
      </c>
      <c r="I26" s="0" t="n">
        <v>0.07574463</v>
      </c>
      <c r="J26" s="0" t="s">
        <v>180</v>
      </c>
      <c r="K26" s="0" t="n">
        <v>0.047790527</v>
      </c>
      <c r="L26" s="0" t="n">
        <v>93.87026</v>
      </c>
    </row>
    <row r="27" customFormat="false" ht="12.8" hidden="false" customHeight="false" outlineLevel="0" collapsed="false">
      <c r="A27" s="114" t="s">
        <v>740</v>
      </c>
      <c r="B27" s="0" t="s">
        <v>167</v>
      </c>
      <c r="C27" s="0" t="n">
        <v>0.50927734</v>
      </c>
      <c r="D27" s="0" t="s">
        <v>191</v>
      </c>
      <c r="E27" s="0" t="n">
        <v>0.38134766</v>
      </c>
      <c r="F27" s="0" t="s">
        <v>640</v>
      </c>
      <c r="G27" s="0" t="n">
        <v>0.025161743</v>
      </c>
      <c r="H27" s="0" t="s">
        <v>411</v>
      </c>
      <c r="I27" s="0" t="n">
        <v>0.022720337</v>
      </c>
      <c r="J27" s="0" t="s">
        <v>155</v>
      </c>
      <c r="K27" s="0" t="n">
        <v>0.01651001</v>
      </c>
      <c r="L27" s="0" t="n">
        <v>93.7195</v>
      </c>
    </row>
    <row r="28" customFormat="false" ht="12.8" hidden="false" customHeight="false" outlineLevel="0" collapsed="false">
      <c r="A28" s="114" t="s">
        <v>741</v>
      </c>
      <c r="B28" s="0" t="s">
        <v>155</v>
      </c>
      <c r="C28" s="0" t="n">
        <v>0.24353027</v>
      </c>
      <c r="D28" s="0" t="s">
        <v>142</v>
      </c>
      <c r="E28" s="0" t="n">
        <v>0.21826172</v>
      </c>
      <c r="F28" s="0" t="s">
        <v>411</v>
      </c>
      <c r="G28" s="0" t="n">
        <v>0.13879395</v>
      </c>
      <c r="H28" s="0" t="s">
        <v>304</v>
      </c>
      <c r="I28" s="0" t="n">
        <v>0.06451416</v>
      </c>
      <c r="J28" s="0" t="s">
        <v>180</v>
      </c>
      <c r="K28" s="0" t="n">
        <v>0.037078857</v>
      </c>
      <c r="L28" s="0" t="n">
        <v>93.93198</v>
      </c>
    </row>
    <row r="29" customFormat="false" ht="12.8" hidden="false" customHeight="false" outlineLevel="0" collapsed="false">
      <c r="A29" s="114" t="s">
        <v>742</v>
      </c>
      <c r="B29" s="0" t="s">
        <v>167</v>
      </c>
      <c r="C29" s="0" t="n">
        <v>0.7006836</v>
      </c>
      <c r="D29" s="0" t="s">
        <v>191</v>
      </c>
      <c r="E29" s="0" t="n">
        <v>0.14013672</v>
      </c>
      <c r="F29" s="0" t="s">
        <v>441</v>
      </c>
      <c r="G29" s="0" t="n">
        <v>0.060272217</v>
      </c>
      <c r="H29" s="0" t="s">
        <v>307</v>
      </c>
      <c r="I29" s="0" t="n">
        <v>0.036254883</v>
      </c>
      <c r="J29" s="0" t="s">
        <v>310</v>
      </c>
      <c r="K29" s="0" t="n">
        <v>0.03543091</v>
      </c>
      <c r="L29" s="0" t="n">
        <v>93.801254</v>
      </c>
    </row>
    <row r="30" customFormat="false" ht="12.8" hidden="false" customHeight="false" outlineLevel="0" collapsed="false">
      <c r="A30" s="114" t="s">
        <v>743</v>
      </c>
      <c r="B30" s="0" t="s">
        <v>167</v>
      </c>
      <c r="C30" s="0" t="n">
        <v>0.28833008</v>
      </c>
      <c r="D30" s="0" t="s">
        <v>441</v>
      </c>
      <c r="E30" s="0" t="n">
        <v>0.2109375</v>
      </c>
      <c r="F30" s="0" t="s">
        <v>191</v>
      </c>
      <c r="G30" s="0" t="n">
        <v>0.1472168</v>
      </c>
      <c r="H30" s="0" t="s">
        <v>142</v>
      </c>
      <c r="I30" s="0" t="n">
        <v>0.087890625</v>
      </c>
      <c r="J30" s="0" t="s">
        <v>143</v>
      </c>
      <c r="K30" s="0" t="n">
        <v>0.042877197</v>
      </c>
      <c r="L30" s="0" t="n">
        <v>93.95504</v>
      </c>
    </row>
    <row r="31" customFormat="false" ht="12.8" hidden="false" customHeight="false" outlineLevel="0" collapsed="false">
      <c r="A31" s="114" t="s">
        <v>744</v>
      </c>
      <c r="B31" s="0" t="s">
        <v>154</v>
      </c>
      <c r="C31" s="0" t="n">
        <v>0.6801758</v>
      </c>
      <c r="D31" s="0" t="s">
        <v>167</v>
      </c>
      <c r="E31" s="0" t="n">
        <v>0.22253418</v>
      </c>
      <c r="F31" s="0" t="s">
        <v>191</v>
      </c>
      <c r="G31" s="0" t="n">
        <v>0.050079346</v>
      </c>
      <c r="H31" s="0" t="s">
        <v>155</v>
      </c>
      <c r="I31" s="0" t="n">
        <v>0.01991272</v>
      </c>
      <c r="J31" s="0" t="s">
        <v>672</v>
      </c>
      <c r="K31" s="0" t="n">
        <v>0.009399414</v>
      </c>
      <c r="L31" s="0" t="n">
        <v>93.72617</v>
      </c>
    </row>
    <row r="32" customFormat="false" ht="12.8" hidden="false" customHeight="false" outlineLevel="0" collapsed="false">
      <c r="A32" s="114" t="s">
        <v>745</v>
      </c>
      <c r="B32" s="0" t="s">
        <v>411</v>
      </c>
      <c r="C32" s="0" t="n">
        <v>1</v>
      </c>
      <c r="D32" s="0" t="s">
        <v>303</v>
      </c>
      <c r="E32" s="0" t="n">
        <v>0.00010073185</v>
      </c>
      <c r="F32" s="0" t="s">
        <v>191</v>
      </c>
      <c r="G32" s="0" t="n">
        <v>6.765127E-005</v>
      </c>
      <c r="H32" s="0" t="s">
        <v>746</v>
      </c>
      <c r="I32" s="0" t="n">
        <v>0</v>
      </c>
      <c r="J32" s="0" t="s">
        <v>747</v>
      </c>
      <c r="K32" s="0" t="n">
        <v>0</v>
      </c>
      <c r="L32" s="0" t="n">
        <v>93.78892</v>
      </c>
    </row>
    <row r="33" customFormat="false" ht="12.8" hidden="false" customHeight="false" outlineLevel="0" collapsed="false">
      <c r="A33" s="114" t="s">
        <v>748</v>
      </c>
      <c r="B33" s="0" t="s">
        <v>411</v>
      </c>
      <c r="C33" s="0" t="n">
        <v>0.96240234</v>
      </c>
      <c r="D33" s="0" t="s">
        <v>441</v>
      </c>
      <c r="E33" s="0" t="n">
        <v>0.018615723</v>
      </c>
      <c r="F33" s="0" t="s">
        <v>191</v>
      </c>
      <c r="G33" s="0" t="n">
        <v>0.010856628</v>
      </c>
      <c r="H33" s="0" t="s">
        <v>167</v>
      </c>
      <c r="I33" s="0" t="n">
        <v>0.0023479462</v>
      </c>
      <c r="J33" s="0" t="s">
        <v>447</v>
      </c>
      <c r="K33" s="0" t="n">
        <v>0.0017595291</v>
      </c>
      <c r="L33" s="0" t="n">
        <v>93.65059</v>
      </c>
    </row>
    <row r="34" customFormat="false" ht="12.8" hidden="false" customHeight="false" outlineLevel="0" collapsed="false">
      <c r="A34" s="114" t="s">
        <v>749</v>
      </c>
      <c r="B34" s="0" t="s">
        <v>167</v>
      </c>
      <c r="C34" s="0" t="n">
        <v>0.5810547</v>
      </c>
      <c r="D34" s="0" t="s">
        <v>281</v>
      </c>
      <c r="E34" s="0" t="n">
        <v>0.084350586</v>
      </c>
      <c r="F34" s="0" t="s">
        <v>673</v>
      </c>
      <c r="G34" s="0" t="n">
        <v>0.05709839</v>
      </c>
      <c r="H34" s="0" t="s">
        <v>191</v>
      </c>
      <c r="I34" s="0" t="n">
        <v>0.038024902</v>
      </c>
      <c r="J34" s="0" t="s">
        <v>750</v>
      </c>
      <c r="K34" s="0" t="n">
        <v>0.037139893</v>
      </c>
      <c r="L34" s="0" t="n">
        <v>93.93163</v>
      </c>
    </row>
    <row r="35" customFormat="false" ht="12.8" hidden="false" customHeight="false" outlineLevel="0" collapsed="false">
      <c r="A35" s="114" t="s">
        <v>751</v>
      </c>
      <c r="B35" s="0" t="s">
        <v>167</v>
      </c>
      <c r="C35" s="0" t="n">
        <v>0.55859375</v>
      </c>
      <c r="D35" s="0" t="s">
        <v>384</v>
      </c>
      <c r="E35" s="0" t="n">
        <v>0.08105469</v>
      </c>
      <c r="F35" s="0" t="s">
        <v>668</v>
      </c>
      <c r="G35" s="0" t="n">
        <v>0.059814453</v>
      </c>
      <c r="H35" s="0" t="s">
        <v>672</v>
      </c>
      <c r="I35" s="0" t="n">
        <v>0.03201294</v>
      </c>
      <c r="J35" s="0" t="s">
        <v>411</v>
      </c>
      <c r="K35" s="0" t="n">
        <v>0.019104004</v>
      </c>
      <c r="L35" s="0" t="n">
        <v>93.89524</v>
      </c>
    </row>
    <row r="36" customFormat="false" ht="12.8" hidden="false" customHeight="false" outlineLevel="0" collapsed="false">
      <c r="A36" s="114" t="s">
        <v>752</v>
      </c>
      <c r="B36" s="0" t="s">
        <v>167</v>
      </c>
      <c r="C36" s="0" t="n">
        <v>0.67529297</v>
      </c>
      <c r="D36" s="0" t="s">
        <v>191</v>
      </c>
      <c r="E36" s="0" t="n">
        <v>0.18469238</v>
      </c>
      <c r="F36" s="0" t="s">
        <v>441</v>
      </c>
      <c r="G36" s="0" t="n">
        <v>0.07116699</v>
      </c>
      <c r="H36" s="0" t="s">
        <v>342</v>
      </c>
      <c r="I36" s="0" t="n">
        <v>0.011001587</v>
      </c>
      <c r="J36" s="0" t="s">
        <v>133</v>
      </c>
      <c r="K36" s="0" t="n">
        <v>0.0070495605</v>
      </c>
      <c r="L36" s="0" t="n">
        <v>93.88207</v>
      </c>
    </row>
    <row r="37" customFormat="false" ht="12.8" hidden="false" customHeight="false" outlineLevel="0" collapsed="false">
      <c r="A37" s="114" t="s">
        <v>753</v>
      </c>
      <c r="B37" s="0" t="s">
        <v>167</v>
      </c>
      <c r="C37" s="0" t="n">
        <v>0.82128906</v>
      </c>
      <c r="D37" s="0" t="s">
        <v>182</v>
      </c>
      <c r="E37" s="0" t="n">
        <v>0.05166626</v>
      </c>
      <c r="F37" s="0" t="s">
        <v>180</v>
      </c>
      <c r="G37" s="0" t="n">
        <v>0.03842163</v>
      </c>
      <c r="H37" s="0" t="s">
        <v>411</v>
      </c>
      <c r="I37" s="0" t="n">
        <v>0.022583008</v>
      </c>
      <c r="J37" s="0" t="s">
        <v>754</v>
      </c>
      <c r="K37" s="0" t="n">
        <v>0.018875122</v>
      </c>
      <c r="L37" s="0" t="n">
        <v>93.69115</v>
      </c>
    </row>
    <row r="38" customFormat="false" ht="12.8" hidden="false" customHeight="false" outlineLevel="0" collapsed="false">
      <c r="A38" s="114" t="s">
        <v>755</v>
      </c>
      <c r="B38" s="0" t="s">
        <v>167</v>
      </c>
      <c r="C38" s="0" t="n">
        <v>0.5419922</v>
      </c>
      <c r="D38" s="0" t="s">
        <v>191</v>
      </c>
      <c r="E38" s="0" t="n">
        <v>0.23669434</v>
      </c>
      <c r="F38" s="0" t="s">
        <v>411</v>
      </c>
      <c r="G38" s="0" t="n">
        <v>0.18151855</v>
      </c>
      <c r="H38" s="0" t="s">
        <v>174</v>
      </c>
      <c r="I38" s="0" t="n">
        <v>0.031555176</v>
      </c>
      <c r="J38" s="0" t="s">
        <v>155</v>
      </c>
      <c r="K38" s="0" t="n">
        <v>0.004802704</v>
      </c>
      <c r="L38" s="0" t="n">
        <v>93.697235</v>
      </c>
    </row>
    <row r="39" customFormat="false" ht="12.8" hidden="false" customHeight="false" outlineLevel="0" collapsed="false">
      <c r="A39" s="114" t="s">
        <v>756</v>
      </c>
      <c r="B39" s="0" t="s">
        <v>142</v>
      </c>
      <c r="C39" s="0" t="n">
        <v>0.57910156</v>
      </c>
      <c r="D39" s="0" t="s">
        <v>191</v>
      </c>
      <c r="E39" s="0" t="n">
        <v>0.123291016</v>
      </c>
      <c r="F39" s="0" t="s">
        <v>303</v>
      </c>
      <c r="G39" s="0" t="n">
        <v>0.10876465</v>
      </c>
      <c r="H39" s="0" t="s">
        <v>180</v>
      </c>
      <c r="I39" s="0" t="n">
        <v>0.056030273</v>
      </c>
      <c r="J39" s="0" t="s">
        <v>411</v>
      </c>
      <c r="K39" s="0" t="n">
        <v>0.0513916</v>
      </c>
      <c r="L39" s="0" t="n">
        <v>93.81894</v>
      </c>
    </row>
    <row r="40" customFormat="false" ht="12.8" hidden="false" customHeight="false" outlineLevel="0" collapsed="false">
      <c r="A40" s="114" t="s">
        <v>757</v>
      </c>
      <c r="B40" s="0" t="s">
        <v>167</v>
      </c>
      <c r="C40" s="0" t="n">
        <v>0.78515625</v>
      </c>
      <c r="D40" s="0" t="s">
        <v>191</v>
      </c>
      <c r="E40" s="0" t="n">
        <v>0.17932129</v>
      </c>
      <c r="F40" s="0" t="s">
        <v>441</v>
      </c>
      <c r="G40" s="0" t="n">
        <v>0.01789856</v>
      </c>
      <c r="H40" s="0" t="s">
        <v>142</v>
      </c>
      <c r="I40" s="0" t="n">
        <v>0.0050468445</v>
      </c>
      <c r="J40" s="0" t="s">
        <v>393</v>
      </c>
      <c r="K40" s="0" t="n">
        <v>0.0047416687</v>
      </c>
      <c r="L40" s="0" t="n">
        <v>93.633</v>
      </c>
    </row>
    <row r="41" customFormat="false" ht="12.8" hidden="false" customHeight="false" outlineLevel="0" collapsed="false">
      <c r="A41" s="114" t="s">
        <v>758</v>
      </c>
      <c r="B41" s="0" t="s">
        <v>411</v>
      </c>
      <c r="C41" s="0" t="n">
        <v>0.87158203</v>
      </c>
      <c r="D41" s="0" t="s">
        <v>191</v>
      </c>
      <c r="E41" s="0" t="n">
        <v>0.057495117</v>
      </c>
      <c r="F41" s="0" t="s">
        <v>167</v>
      </c>
      <c r="G41" s="0" t="n">
        <v>0.046905518</v>
      </c>
      <c r="H41" s="0" t="s">
        <v>155</v>
      </c>
      <c r="I41" s="0" t="n">
        <v>0.010467529</v>
      </c>
      <c r="J41" s="0" t="s">
        <v>174</v>
      </c>
      <c r="K41" s="0" t="n">
        <v>0.00881958</v>
      </c>
      <c r="L41" s="0" t="n">
        <v>93.91121</v>
      </c>
    </row>
    <row r="42" customFormat="false" ht="12.8" hidden="false" customHeight="false" outlineLevel="0" collapsed="false">
      <c r="A42" s="114" t="s">
        <v>759</v>
      </c>
      <c r="B42" s="0" t="s">
        <v>167</v>
      </c>
      <c r="C42" s="0" t="n">
        <v>0.5258789</v>
      </c>
      <c r="D42" s="0" t="s">
        <v>155</v>
      </c>
      <c r="E42" s="0" t="n">
        <v>0.3166504</v>
      </c>
      <c r="F42" s="0" t="s">
        <v>191</v>
      </c>
      <c r="G42" s="0" t="n">
        <v>0.07342529</v>
      </c>
      <c r="H42" s="0" t="s">
        <v>142</v>
      </c>
      <c r="I42" s="0" t="n">
        <v>0.037200928</v>
      </c>
      <c r="J42" s="0" t="s">
        <v>411</v>
      </c>
      <c r="K42" s="0" t="n">
        <v>0.01828003</v>
      </c>
      <c r="L42" s="0" t="n">
        <v>93.75783</v>
      </c>
    </row>
    <row r="43" customFormat="false" ht="12.8" hidden="false" customHeight="false" outlineLevel="0" collapsed="false">
      <c r="A43" s="114" t="s">
        <v>760</v>
      </c>
      <c r="B43" s="0" t="s">
        <v>167</v>
      </c>
      <c r="C43" s="0" t="n">
        <v>0.91748047</v>
      </c>
      <c r="D43" s="0" t="s">
        <v>393</v>
      </c>
      <c r="E43" s="0" t="n">
        <v>0.04748535</v>
      </c>
      <c r="F43" s="0" t="s">
        <v>441</v>
      </c>
      <c r="G43" s="0" t="n">
        <v>0.017608643</v>
      </c>
      <c r="H43" s="0" t="s">
        <v>191</v>
      </c>
      <c r="I43" s="0" t="n">
        <v>0.0044517517</v>
      </c>
      <c r="J43" s="0" t="s">
        <v>133</v>
      </c>
      <c r="K43" s="0" t="n">
        <v>0.003440857</v>
      </c>
      <c r="L43" s="0" t="n">
        <v>93.97657</v>
      </c>
    </row>
    <row r="44" customFormat="false" ht="12.8" hidden="false" customHeight="false" outlineLevel="0" collapsed="false">
      <c r="A44" s="114" t="s">
        <v>761</v>
      </c>
      <c r="B44" s="0" t="s">
        <v>411</v>
      </c>
      <c r="C44" s="0" t="n">
        <v>0.31079102</v>
      </c>
      <c r="D44" s="0" t="s">
        <v>167</v>
      </c>
      <c r="E44" s="0" t="n">
        <v>0.2536621</v>
      </c>
      <c r="F44" s="0" t="s">
        <v>180</v>
      </c>
      <c r="G44" s="0" t="n">
        <v>0.118896484</v>
      </c>
      <c r="H44" s="0" t="s">
        <v>303</v>
      </c>
      <c r="I44" s="0" t="n">
        <v>0.115234375</v>
      </c>
      <c r="J44" s="0" t="s">
        <v>174</v>
      </c>
      <c r="K44" s="0" t="n">
        <v>0.06359863</v>
      </c>
      <c r="L44" s="0" t="n">
        <v>93.73251</v>
      </c>
    </row>
    <row r="45" customFormat="false" ht="12.8" hidden="false" customHeight="false" outlineLevel="0" collapsed="false">
      <c r="A45" s="114" t="s">
        <v>762</v>
      </c>
      <c r="B45" s="0" t="s">
        <v>167</v>
      </c>
      <c r="C45" s="0" t="n">
        <v>0.6879883</v>
      </c>
      <c r="D45" s="0" t="s">
        <v>411</v>
      </c>
      <c r="E45" s="0" t="n">
        <v>0.16589355</v>
      </c>
      <c r="F45" s="0" t="s">
        <v>191</v>
      </c>
      <c r="G45" s="0" t="n">
        <v>0.14196777</v>
      </c>
      <c r="H45" s="0" t="s">
        <v>155</v>
      </c>
      <c r="I45" s="0" t="n">
        <v>0.0013599396</v>
      </c>
      <c r="J45" s="0" t="s">
        <v>447</v>
      </c>
      <c r="K45" s="0" t="n">
        <v>0.00035762787</v>
      </c>
      <c r="L45" s="0" t="n">
        <v>93.68963</v>
      </c>
    </row>
    <row r="46" customFormat="false" ht="12.8" hidden="false" customHeight="false" outlineLevel="0" collapsed="false">
      <c r="A46" s="114" t="s">
        <v>763</v>
      </c>
      <c r="B46" s="0" t="s">
        <v>167</v>
      </c>
      <c r="C46" s="0" t="n">
        <v>0.73339844</v>
      </c>
      <c r="D46" s="0" t="s">
        <v>132</v>
      </c>
      <c r="E46" s="0" t="n">
        <v>0.18835449</v>
      </c>
      <c r="F46" s="0" t="s">
        <v>154</v>
      </c>
      <c r="G46" s="0" t="n">
        <v>0.02508545</v>
      </c>
      <c r="H46" s="0" t="s">
        <v>155</v>
      </c>
      <c r="I46" s="0" t="n">
        <v>0.013328552</v>
      </c>
      <c r="J46" s="0" t="s">
        <v>131</v>
      </c>
      <c r="K46" s="0" t="n">
        <v>0.011955261</v>
      </c>
      <c r="L46" s="0" t="n">
        <v>93.70823</v>
      </c>
    </row>
    <row r="47" customFormat="false" ht="12.8" hidden="false" customHeight="false" outlineLevel="0" collapsed="false">
      <c r="A47" s="114" t="s">
        <v>764</v>
      </c>
      <c r="B47" s="0" t="s">
        <v>167</v>
      </c>
      <c r="C47" s="0" t="n">
        <v>0.51171875</v>
      </c>
      <c r="D47" s="0" t="s">
        <v>393</v>
      </c>
      <c r="E47" s="0" t="n">
        <v>0.21325684</v>
      </c>
      <c r="F47" s="0" t="s">
        <v>441</v>
      </c>
      <c r="G47" s="0" t="n">
        <v>0.054351807</v>
      </c>
      <c r="H47" s="0" t="s">
        <v>191</v>
      </c>
      <c r="I47" s="0" t="n">
        <v>0.047210693</v>
      </c>
      <c r="J47" s="0" t="s">
        <v>180</v>
      </c>
      <c r="K47" s="0" t="n">
        <v>0.016448975</v>
      </c>
      <c r="L47" s="0" t="n">
        <v>93.99114</v>
      </c>
    </row>
    <row r="48" customFormat="false" ht="12.8" hidden="false" customHeight="false" outlineLevel="0" collapsed="false">
      <c r="A48" s="114" t="s">
        <v>765</v>
      </c>
      <c r="B48" s="0" t="s">
        <v>191</v>
      </c>
      <c r="C48" s="0" t="n">
        <v>0.41381836</v>
      </c>
      <c r="D48" s="0" t="s">
        <v>167</v>
      </c>
      <c r="E48" s="0" t="n">
        <v>0.19091797</v>
      </c>
      <c r="F48" s="0" t="s">
        <v>310</v>
      </c>
      <c r="G48" s="0" t="n">
        <v>0.046417236</v>
      </c>
      <c r="H48" s="0" t="s">
        <v>180</v>
      </c>
      <c r="I48" s="0" t="n">
        <v>0.040039062</v>
      </c>
      <c r="J48" s="0" t="s">
        <v>411</v>
      </c>
      <c r="K48" s="0" t="n">
        <v>0.03189087</v>
      </c>
      <c r="L48" s="0" t="n">
        <v>93.341896</v>
      </c>
    </row>
    <row r="49" customFormat="false" ht="12.8" hidden="false" customHeight="false" outlineLevel="0" collapsed="false">
      <c r="A49" s="114" t="s">
        <v>766</v>
      </c>
      <c r="B49" s="0" t="s">
        <v>167</v>
      </c>
      <c r="C49" s="0" t="n">
        <v>0.96972656</v>
      </c>
      <c r="D49" s="0" t="s">
        <v>411</v>
      </c>
      <c r="E49" s="0" t="n">
        <v>0.01776123</v>
      </c>
      <c r="F49" s="0" t="s">
        <v>174</v>
      </c>
      <c r="G49" s="0" t="n">
        <v>0.0050086975</v>
      </c>
      <c r="H49" s="0" t="s">
        <v>191</v>
      </c>
      <c r="I49" s="0" t="n">
        <v>0.002105713</v>
      </c>
      <c r="J49" s="0" t="s">
        <v>155</v>
      </c>
      <c r="K49" s="0" t="n">
        <v>0.0014133453</v>
      </c>
      <c r="L49" s="0" t="n">
        <v>93.68685</v>
      </c>
    </row>
    <row r="50" customFormat="false" ht="12.8" hidden="false" customHeight="false" outlineLevel="0" collapsed="false">
      <c r="A50" s="114" t="s">
        <v>767</v>
      </c>
      <c r="B50" s="0" t="s">
        <v>721</v>
      </c>
      <c r="C50" s="0" t="n">
        <v>0.44604492</v>
      </c>
      <c r="D50" s="0" t="s">
        <v>411</v>
      </c>
      <c r="E50" s="0" t="n">
        <v>0.11016846</v>
      </c>
      <c r="F50" s="0" t="s">
        <v>393</v>
      </c>
      <c r="G50" s="0" t="n">
        <v>0.09954834</v>
      </c>
      <c r="H50" s="0" t="s">
        <v>167</v>
      </c>
      <c r="I50" s="0" t="n">
        <v>0.051635742</v>
      </c>
      <c r="J50" s="0" t="s">
        <v>180</v>
      </c>
      <c r="K50" s="0" t="n">
        <v>0.04736328</v>
      </c>
      <c r="L50" s="0" t="n">
        <v>93.63476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true" hidden="false" outlineLevel="0" max="1" min="1" style="0" width="15.62"/>
    <col collapsed="false" customWidth="true" hidden="false" outlineLevel="0" max="2" min="2" style="115" width="18.2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14" t="s">
        <v>768</v>
      </c>
      <c r="B1" s="0" t="s">
        <v>225</v>
      </c>
      <c r="C1" s="0" t="n">
        <v>0.40893555</v>
      </c>
      <c r="D1" s="0" t="s">
        <v>769</v>
      </c>
      <c r="E1" s="0" t="n">
        <v>0.22583008</v>
      </c>
      <c r="F1" s="0" t="s">
        <v>224</v>
      </c>
      <c r="G1" s="0" t="n">
        <v>0.08917236</v>
      </c>
      <c r="H1" s="0" t="s">
        <v>227</v>
      </c>
      <c r="I1" s="0" t="n">
        <v>0.08239746</v>
      </c>
      <c r="J1" s="0" t="s">
        <v>219</v>
      </c>
      <c r="K1" s="0" t="n">
        <v>0.07800293</v>
      </c>
      <c r="L1" s="0" t="n">
        <v>93.57038</v>
      </c>
    </row>
    <row r="2" customFormat="false" ht="12.8" hidden="false" customHeight="false" outlineLevel="0" collapsed="false">
      <c r="A2" s="114" t="s">
        <v>770</v>
      </c>
      <c r="B2" s="0" t="s">
        <v>771</v>
      </c>
      <c r="C2" s="0" t="n">
        <v>0.9819336</v>
      </c>
      <c r="D2" s="0" t="s">
        <v>772</v>
      </c>
      <c r="E2" s="0" t="n">
        <v>0.010406494</v>
      </c>
      <c r="F2" s="0" t="s">
        <v>773</v>
      </c>
      <c r="G2" s="0" t="n">
        <v>0.0069351196</v>
      </c>
      <c r="H2" s="0" t="s">
        <v>774</v>
      </c>
      <c r="I2" s="0" t="n">
        <v>0.00016438961</v>
      </c>
      <c r="J2" s="0" t="s">
        <v>775</v>
      </c>
      <c r="K2" s="0" t="n">
        <v>0.00010949373</v>
      </c>
      <c r="L2" s="0" t="n">
        <v>93.65138</v>
      </c>
    </row>
    <row r="3" customFormat="false" ht="12.8" hidden="false" customHeight="false" outlineLevel="0" collapsed="false">
      <c r="A3" s="114" t="s">
        <v>776</v>
      </c>
      <c r="B3" s="0" t="s">
        <v>773</v>
      </c>
      <c r="C3" s="0" t="n">
        <v>0.9819336</v>
      </c>
      <c r="D3" s="0" t="s">
        <v>777</v>
      </c>
      <c r="E3" s="0" t="n">
        <v>0.010986328</v>
      </c>
      <c r="F3" s="0" t="s">
        <v>778</v>
      </c>
      <c r="G3" s="0" t="n">
        <v>0.0021152496</v>
      </c>
      <c r="H3" s="0" t="s">
        <v>774</v>
      </c>
      <c r="I3" s="0" t="n">
        <v>0.0016994476</v>
      </c>
      <c r="J3" s="0" t="s">
        <v>779</v>
      </c>
      <c r="K3" s="0" t="n">
        <v>0.0012149811</v>
      </c>
      <c r="L3" s="0" t="n">
        <v>93.664444</v>
      </c>
    </row>
    <row r="4" customFormat="false" ht="12.8" hidden="false" customHeight="false" outlineLevel="0" collapsed="false">
      <c r="A4" s="114" t="s">
        <v>780</v>
      </c>
      <c r="B4" s="0" t="s">
        <v>771</v>
      </c>
      <c r="C4" s="0" t="n">
        <v>0.49560547</v>
      </c>
      <c r="D4" s="0" t="s">
        <v>781</v>
      </c>
      <c r="E4" s="0" t="n">
        <v>0.18237305</v>
      </c>
      <c r="F4" s="0" t="s">
        <v>782</v>
      </c>
      <c r="G4" s="0" t="n">
        <v>0.13232422</v>
      </c>
      <c r="H4" s="0" t="s">
        <v>772</v>
      </c>
      <c r="I4" s="0" t="n">
        <v>0.08544922</v>
      </c>
      <c r="J4" s="0" t="s">
        <v>783</v>
      </c>
      <c r="K4" s="0" t="n">
        <v>0.049468994</v>
      </c>
      <c r="L4" s="0" t="n">
        <v>94.093735</v>
      </c>
    </row>
    <row r="5" customFormat="false" ht="12.8" hidden="false" customHeight="false" outlineLevel="0" collapsed="false">
      <c r="A5" s="114" t="s">
        <v>784</v>
      </c>
      <c r="B5" s="0" t="s">
        <v>295</v>
      </c>
      <c r="C5" s="0" t="n">
        <v>0.8588867</v>
      </c>
      <c r="D5" s="0" t="s">
        <v>246</v>
      </c>
      <c r="E5" s="0" t="n">
        <v>0.13586426</v>
      </c>
      <c r="F5" s="0" t="s">
        <v>785</v>
      </c>
      <c r="G5" s="0" t="n">
        <v>0.0021629333</v>
      </c>
      <c r="H5" s="0" t="s">
        <v>145</v>
      </c>
      <c r="I5" s="0" t="n">
        <v>0.0007529259</v>
      </c>
      <c r="J5" s="0" t="s">
        <v>307</v>
      </c>
      <c r="K5" s="0" t="n">
        <v>0.00056409836</v>
      </c>
      <c r="L5" s="0" t="n">
        <v>93.784035</v>
      </c>
    </row>
    <row r="6" customFormat="false" ht="12.8" hidden="false" customHeight="false" outlineLevel="0" collapsed="false">
      <c r="A6" s="114" t="s">
        <v>786</v>
      </c>
      <c r="B6" s="0" t="s">
        <v>787</v>
      </c>
      <c r="C6" s="0" t="n">
        <v>0.5566406</v>
      </c>
      <c r="D6" s="0" t="s">
        <v>788</v>
      </c>
      <c r="E6" s="0" t="n">
        <v>0.20153809</v>
      </c>
      <c r="F6" s="0" t="s">
        <v>789</v>
      </c>
      <c r="G6" s="0" t="n">
        <v>0.07537842</v>
      </c>
      <c r="H6" s="0" t="s">
        <v>790</v>
      </c>
      <c r="I6" s="0" t="n">
        <v>0.066467285</v>
      </c>
      <c r="J6" s="0" t="s">
        <v>791</v>
      </c>
      <c r="K6" s="0" t="n">
        <v>0.008125305</v>
      </c>
      <c r="L6" s="0" t="n">
        <v>93.91898</v>
      </c>
    </row>
    <row r="7" customFormat="false" ht="12.8" hidden="false" customHeight="false" outlineLevel="0" collapsed="false">
      <c r="A7" s="114" t="s">
        <v>792</v>
      </c>
      <c r="B7" s="0" t="s">
        <v>587</v>
      </c>
      <c r="C7" s="0" t="n">
        <v>0.9970703</v>
      </c>
      <c r="D7" s="0" t="s">
        <v>293</v>
      </c>
      <c r="E7" s="0" t="n">
        <v>0.0016727448</v>
      </c>
      <c r="F7" s="0" t="s">
        <v>668</v>
      </c>
      <c r="G7" s="0" t="n">
        <v>0.0002605915</v>
      </c>
      <c r="H7" s="0" t="s">
        <v>258</v>
      </c>
      <c r="I7" s="0" t="n">
        <v>0.000233531</v>
      </c>
      <c r="J7" s="0" t="s">
        <v>626</v>
      </c>
      <c r="K7" s="0" t="n">
        <v>0.00018048286</v>
      </c>
      <c r="L7" s="0" t="n">
        <v>93.675835</v>
      </c>
    </row>
    <row r="8" customFormat="false" ht="12.8" hidden="false" customHeight="false" outlineLevel="0" collapsed="false">
      <c r="A8" s="114" t="s">
        <v>793</v>
      </c>
      <c r="B8" s="0" t="s">
        <v>587</v>
      </c>
      <c r="C8" s="0" t="n">
        <v>0.3125</v>
      </c>
      <c r="D8" s="0" t="s">
        <v>293</v>
      </c>
      <c r="E8" s="0" t="n">
        <v>0.30297852</v>
      </c>
      <c r="F8" s="0" t="s">
        <v>258</v>
      </c>
      <c r="G8" s="0" t="n">
        <v>0.078430176</v>
      </c>
      <c r="H8" s="0" t="s">
        <v>264</v>
      </c>
      <c r="I8" s="0" t="n">
        <v>0.059631348</v>
      </c>
      <c r="J8" s="0" t="s">
        <v>556</v>
      </c>
      <c r="K8" s="0" t="n">
        <v>0.046081543</v>
      </c>
      <c r="L8" s="0" t="n">
        <v>93.903564</v>
      </c>
    </row>
    <row r="9" customFormat="false" ht="12.8" hidden="false" customHeight="false" outlineLevel="0" collapsed="false">
      <c r="A9" s="114" t="s">
        <v>794</v>
      </c>
      <c r="B9" s="0" t="s">
        <v>257</v>
      </c>
      <c r="C9" s="0" t="n">
        <v>0.4807129</v>
      </c>
      <c r="D9" s="0" t="s">
        <v>248</v>
      </c>
      <c r="E9" s="0" t="n">
        <v>0.13879395</v>
      </c>
      <c r="F9" s="0" t="s">
        <v>238</v>
      </c>
      <c r="G9" s="0" t="n">
        <v>0.11871338</v>
      </c>
      <c r="H9" s="0" t="s">
        <v>293</v>
      </c>
      <c r="I9" s="0" t="n">
        <v>0.10644531</v>
      </c>
      <c r="J9" s="0" t="s">
        <v>795</v>
      </c>
      <c r="K9" s="0" t="n">
        <v>0.044006348</v>
      </c>
      <c r="L9" s="0" t="n">
        <v>93.85463</v>
      </c>
    </row>
    <row r="10" customFormat="false" ht="12.8" hidden="false" customHeight="false" outlineLevel="0" collapsed="false">
      <c r="A10" s="114" t="s">
        <v>796</v>
      </c>
      <c r="B10" s="0" t="s">
        <v>453</v>
      </c>
      <c r="C10" s="0" t="n">
        <v>0.23168945</v>
      </c>
      <c r="D10" s="0" t="s">
        <v>797</v>
      </c>
      <c r="E10" s="0" t="n">
        <v>0.21936035</v>
      </c>
      <c r="F10" s="0" t="s">
        <v>798</v>
      </c>
      <c r="G10" s="0" t="n">
        <v>0.06903076</v>
      </c>
      <c r="H10" s="0" t="s">
        <v>799</v>
      </c>
      <c r="I10" s="0" t="n">
        <v>0.048187256</v>
      </c>
      <c r="J10" s="0" t="s">
        <v>707</v>
      </c>
      <c r="K10" s="0" t="n">
        <v>0.037261963</v>
      </c>
      <c r="L10" s="0" t="n">
        <v>93.67888</v>
      </c>
    </row>
    <row r="11" customFormat="false" ht="12.8" hidden="false" customHeight="false" outlineLevel="0" collapsed="false">
      <c r="A11" s="114" t="s">
        <v>800</v>
      </c>
      <c r="B11" s="0" t="s">
        <v>801</v>
      </c>
      <c r="C11" s="0" t="n">
        <v>0.99121094</v>
      </c>
      <c r="D11" s="0" t="s">
        <v>705</v>
      </c>
      <c r="E11" s="0" t="n">
        <v>0.0018978119</v>
      </c>
      <c r="F11" s="0" t="s">
        <v>586</v>
      </c>
      <c r="G11" s="0" t="n">
        <v>0.001663208</v>
      </c>
      <c r="H11" s="0" t="s">
        <v>264</v>
      </c>
      <c r="I11" s="0" t="n">
        <v>0.0014896393</v>
      </c>
      <c r="J11" s="0" t="s">
        <v>802</v>
      </c>
      <c r="K11" s="0" t="n">
        <v>0.0009851456</v>
      </c>
      <c r="L11" s="0" t="n">
        <v>93.643166</v>
      </c>
    </row>
    <row r="12" customFormat="false" ht="12.8" hidden="false" customHeight="false" outlineLevel="0" collapsed="false">
      <c r="A12" s="114" t="s">
        <v>803</v>
      </c>
      <c r="B12" s="0" t="s">
        <v>218</v>
      </c>
      <c r="C12" s="0" t="n">
        <v>0.3083496</v>
      </c>
      <c r="D12" s="0" t="s">
        <v>556</v>
      </c>
      <c r="E12" s="0" t="n">
        <v>0.19006348</v>
      </c>
      <c r="F12" s="0" t="s">
        <v>804</v>
      </c>
      <c r="G12" s="0" t="n">
        <v>0.040771484</v>
      </c>
      <c r="H12" s="0" t="s">
        <v>805</v>
      </c>
      <c r="I12" s="0" t="n">
        <v>0.03967285</v>
      </c>
      <c r="J12" s="0" t="s">
        <v>806</v>
      </c>
      <c r="K12" s="0" t="n">
        <v>0.03741455</v>
      </c>
      <c r="L12" s="0" t="n">
        <v>93.59456</v>
      </c>
    </row>
    <row r="13" customFormat="false" ht="12.8" hidden="false" customHeight="false" outlineLevel="0" collapsed="false">
      <c r="A13" s="114" t="s">
        <v>807</v>
      </c>
      <c r="B13" s="0" t="s">
        <v>808</v>
      </c>
      <c r="C13" s="0" t="n">
        <v>0.14440918</v>
      </c>
      <c r="D13" s="0" t="s">
        <v>809</v>
      </c>
      <c r="E13" s="0" t="n">
        <v>0.033355713</v>
      </c>
      <c r="F13" s="0" t="s">
        <v>810</v>
      </c>
      <c r="G13" s="0" t="n">
        <v>0.032104492</v>
      </c>
      <c r="H13" s="0" t="s">
        <v>811</v>
      </c>
      <c r="I13" s="0" t="n">
        <v>0.028656006</v>
      </c>
      <c r="J13" s="0" t="s">
        <v>218</v>
      </c>
      <c r="K13" s="0" t="n">
        <v>0.024139404</v>
      </c>
      <c r="L13" s="0" t="n">
        <v>93.65746</v>
      </c>
    </row>
    <row r="14" customFormat="false" ht="12.8" hidden="false" customHeight="false" outlineLevel="0" collapsed="false">
      <c r="A14" s="114" t="s">
        <v>812</v>
      </c>
      <c r="B14" s="0" t="s">
        <v>813</v>
      </c>
      <c r="C14" s="0" t="n">
        <v>1</v>
      </c>
      <c r="D14" s="0" t="s">
        <v>575</v>
      </c>
      <c r="E14" s="0" t="n">
        <v>0.00020349026</v>
      </c>
      <c r="F14" s="0" t="s">
        <v>573</v>
      </c>
      <c r="G14" s="0" t="n">
        <v>0.00012338161</v>
      </c>
      <c r="H14" s="0" t="s">
        <v>149</v>
      </c>
      <c r="I14" s="0" t="n">
        <v>0</v>
      </c>
      <c r="J14" s="0" t="s">
        <v>814</v>
      </c>
      <c r="K14" s="0" t="n">
        <v>0</v>
      </c>
      <c r="L14" s="0" t="n">
        <v>111.49989</v>
      </c>
    </row>
    <row r="15" customFormat="false" ht="12.8" hidden="false" customHeight="false" outlineLevel="0" collapsed="false">
      <c r="A15" s="114" t="s">
        <v>815</v>
      </c>
      <c r="B15" s="0" t="s">
        <v>816</v>
      </c>
      <c r="C15" s="0" t="n">
        <v>0.9506836</v>
      </c>
      <c r="D15" s="0" t="s">
        <v>817</v>
      </c>
      <c r="E15" s="0" t="n">
        <v>0.015365601</v>
      </c>
      <c r="F15" s="0" t="s">
        <v>495</v>
      </c>
      <c r="G15" s="0" t="n">
        <v>0.008224487</v>
      </c>
      <c r="H15" s="0" t="s">
        <v>818</v>
      </c>
      <c r="I15" s="0" t="n">
        <v>0.00737381</v>
      </c>
      <c r="J15" s="0" t="s">
        <v>819</v>
      </c>
      <c r="K15" s="0" t="n">
        <v>0.004470825</v>
      </c>
      <c r="L15" s="0" t="n">
        <v>93.75014</v>
      </c>
    </row>
    <row r="16" customFormat="false" ht="12.8" hidden="false" customHeight="false" outlineLevel="0" collapsed="false">
      <c r="A16" s="114" t="s">
        <v>820</v>
      </c>
      <c r="B16" s="0" t="s">
        <v>682</v>
      </c>
      <c r="C16" s="0" t="n">
        <v>0.9770508</v>
      </c>
      <c r="D16" s="0" t="s">
        <v>683</v>
      </c>
      <c r="E16" s="0" t="n">
        <v>0.013298035</v>
      </c>
      <c r="F16" s="0" t="s">
        <v>684</v>
      </c>
      <c r="G16" s="0" t="n">
        <v>0.0036945343</v>
      </c>
      <c r="H16" s="0" t="s">
        <v>227</v>
      </c>
      <c r="I16" s="0" t="n">
        <v>0.0019159317</v>
      </c>
      <c r="J16" s="0" t="s">
        <v>347</v>
      </c>
      <c r="K16" s="0" t="n">
        <v>0.0009636879</v>
      </c>
      <c r="L16" s="0" t="n">
        <v>93.298706</v>
      </c>
    </row>
    <row r="17" customFormat="false" ht="12.8" hidden="false" customHeight="false" outlineLevel="0" collapsed="false">
      <c r="A17" s="114" t="s">
        <v>821</v>
      </c>
      <c r="B17" s="0" t="s">
        <v>653</v>
      </c>
      <c r="C17" s="0" t="n">
        <v>0.22314453</v>
      </c>
      <c r="D17" s="0" t="s">
        <v>654</v>
      </c>
      <c r="E17" s="0" t="n">
        <v>0.15466309</v>
      </c>
      <c r="F17" s="0" t="s">
        <v>655</v>
      </c>
      <c r="G17" s="0" t="n">
        <v>0.14855957</v>
      </c>
      <c r="H17" s="0" t="s">
        <v>656</v>
      </c>
      <c r="I17" s="0" t="n">
        <v>0.0670166</v>
      </c>
      <c r="J17" s="0" t="s">
        <v>657</v>
      </c>
      <c r="K17" s="0" t="n">
        <v>0.064453125</v>
      </c>
      <c r="L17" s="0" t="n">
        <v>93.79599</v>
      </c>
    </row>
    <row r="18" customFormat="false" ht="12.8" hidden="false" customHeight="false" outlineLevel="0" collapsed="false">
      <c r="A18" s="114" t="s">
        <v>822</v>
      </c>
      <c r="B18" s="0" t="s">
        <v>823</v>
      </c>
      <c r="C18" s="0" t="n">
        <v>0.6118164</v>
      </c>
      <c r="D18" s="0" t="s">
        <v>824</v>
      </c>
      <c r="E18" s="0" t="n">
        <v>0.34326172</v>
      </c>
      <c r="F18" s="0" t="s">
        <v>825</v>
      </c>
      <c r="G18" s="0" t="n">
        <v>0.012496948</v>
      </c>
      <c r="H18" s="0" t="s">
        <v>826</v>
      </c>
      <c r="I18" s="0" t="n">
        <v>0.0124053955</v>
      </c>
      <c r="J18" s="0" t="s">
        <v>827</v>
      </c>
      <c r="K18" s="0" t="n">
        <v>0.006286621</v>
      </c>
      <c r="L18" s="0" t="n">
        <v>93.61644</v>
      </c>
    </row>
    <row r="19" customFormat="false" ht="12.8" hidden="false" customHeight="false" outlineLevel="0" collapsed="false">
      <c r="A19" s="114" t="s">
        <v>828</v>
      </c>
      <c r="B19" s="0" t="s">
        <v>692</v>
      </c>
      <c r="C19" s="0" t="n">
        <v>0.9980469</v>
      </c>
      <c r="D19" s="0" t="s">
        <v>539</v>
      </c>
      <c r="E19" s="0" t="n">
        <v>0.0016231537</v>
      </c>
      <c r="F19" s="0" t="s">
        <v>219</v>
      </c>
      <c r="G19" s="0" t="n">
        <v>0.00060653687</v>
      </c>
      <c r="H19" s="0" t="s">
        <v>693</v>
      </c>
      <c r="I19" s="0" t="n">
        <v>0.00012123585</v>
      </c>
      <c r="J19" s="0" t="s">
        <v>150</v>
      </c>
      <c r="K19" s="0" t="n">
        <v>0</v>
      </c>
      <c r="L19" s="0" t="n">
        <v>93.7857</v>
      </c>
    </row>
    <row r="20" customFormat="false" ht="12.8" hidden="false" customHeight="false" outlineLevel="0" collapsed="false">
      <c r="A20" s="114" t="s">
        <v>829</v>
      </c>
      <c r="B20" s="0" t="s">
        <v>538</v>
      </c>
      <c r="C20" s="0" t="n">
        <v>0.25732422</v>
      </c>
      <c r="D20" s="0" t="s">
        <v>539</v>
      </c>
      <c r="E20" s="0" t="n">
        <v>0.17614746</v>
      </c>
      <c r="F20" s="0" t="s">
        <v>540</v>
      </c>
      <c r="G20" s="0" t="n">
        <v>0.06561279</v>
      </c>
      <c r="H20" s="0" t="s">
        <v>347</v>
      </c>
      <c r="I20" s="0" t="n">
        <v>0.029907227</v>
      </c>
      <c r="J20" s="0" t="s">
        <v>541</v>
      </c>
      <c r="K20" s="0" t="n">
        <v>0.026489258</v>
      </c>
      <c r="L20" s="0" t="n">
        <v>93.84801</v>
      </c>
    </row>
    <row r="21" customFormat="false" ht="12.8" hidden="false" customHeight="false" outlineLevel="0" collapsed="false">
      <c r="A21" s="114" t="s">
        <v>830</v>
      </c>
      <c r="B21" s="0" t="s">
        <v>789</v>
      </c>
      <c r="C21" s="0" t="n">
        <v>0.8017578</v>
      </c>
      <c r="D21" s="0" t="s">
        <v>240</v>
      </c>
      <c r="E21" s="0" t="n">
        <v>0.05807495</v>
      </c>
      <c r="F21" s="0" t="s">
        <v>831</v>
      </c>
      <c r="G21" s="0" t="n">
        <v>0.022476196</v>
      </c>
      <c r="H21" s="0" t="s">
        <v>832</v>
      </c>
      <c r="I21" s="0" t="n">
        <v>0.018478394</v>
      </c>
      <c r="J21" s="0" t="s">
        <v>833</v>
      </c>
      <c r="K21" s="0" t="n">
        <v>0.013320923</v>
      </c>
      <c r="L21" s="0" t="n">
        <v>93.9461</v>
      </c>
    </row>
    <row r="22" customFormat="false" ht="12.8" hidden="false" customHeight="false" outlineLevel="0" collapsed="false">
      <c r="A22" s="114" t="s">
        <v>834</v>
      </c>
      <c r="B22" s="0" t="s">
        <v>835</v>
      </c>
      <c r="C22" s="0" t="n">
        <v>0.29345703</v>
      </c>
      <c r="D22" s="0" t="s">
        <v>836</v>
      </c>
      <c r="E22" s="0" t="n">
        <v>0.17126465</v>
      </c>
      <c r="F22" s="0" t="s">
        <v>837</v>
      </c>
      <c r="G22" s="0" t="n">
        <v>0.13647461</v>
      </c>
      <c r="H22" s="0" t="s">
        <v>798</v>
      </c>
      <c r="I22" s="0" t="n">
        <v>0.06652832</v>
      </c>
      <c r="J22" s="0" t="s">
        <v>707</v>
      </c>
      <c r="K22" s="0" t="n">
        <v>0.05960083</v>
      </c>
      <c r="L22" s="0" t="n">
        <v>93.52955</v>
      </c>
    </row>
    <row r="23" customFormat="false" ht="12.8" hidden="false" customHeight="false" outlineLevel="0" collapsed="false">
      <c r="A23" s="114" t="s">
        <v>838</v>
      </c>
      <c r="B23" s="0" t="s">
        <v>480</v>
      </c>
      <c r="C23" s="0" t="n">
        <v>0.67333984</v>
      </c>
      <c r="D23" s="0" t="s">
        <v>839</v>
      </c>
      <c r="E23" s="0" t="n">
        <v>0.06311035</v>
      </c>
      <c r="F23" s="0" t="s">
        <v>840</v>
      </c>
      <c r="G23" s="0" t="n">
        <v>0.052734375</v>
      </c>
      <c r="H23" s="0" t="s">
        <v>841</v>
      </c>
      <c r="I23" s="0" t="n">
        <v>0.032989502</v>
      </c>
      <c r="J23" s="0" t="s">
        <v>563</v>
      </c>
      <c r="K23" s="0" t="n">
        <v>0.02017212</v>
      </c>
      <c r="L23" s="0" t="n">
        <v>93.27845</v>
      </c>
    </row>
    <row r="24" customFormat="false" ht="12.8" hidden="false" customHeight="false" outlineLevel="0" collapsed="false">
      <c r="A24" s="114" t="s">
        <v>842</v>
      </c>
      <c r="B24" s="0" t="s">
        <v>219</v>
      </c>
      <c r="C24" s="0" t="n">
        <v>0.5957031</v>
      </c>
      <c r="D24" s="0" t="s">
        <v>263</v>
      </c>
      <c r="E24" s="0" t="n">
        <v>0.1182251</v>
      </c>
      <c r="F24" s="0" t="s">
        <v>358</v>
      </c>
      <c r="G24" s="0" t="n">
        <v>0.07751465</v>
      </c>
      <c r="H24" s="0" t="s">
        <v>843</v>
      </c>
      <c r="I24" s="0" t="n">
        <v>0.06738281</v>
      </c>
      <c r="J24" s="0" t="s">
        <v>227</v>
      </c>
      <c r="K24" s="0" t="n">
        <v>0.024398804</v>
      </c>
      <c r="L24" s="0" t="n">
        <v>93.71292</v>
      </c>
    </row>
    <row r="25" customFormat="false" ht="12.8" hidden="false" customHeight="false" outlineLevel="0" collapsed="false">
      <c r="A25" s="114" t="s">
        <v>844</v>
      </c>
      <c r="B25" s="0" t="s">
        <v>254</v>
      </c>
      <c r="C25" s="0" t="n">
        <v>0.41552734</v>
      </c>
      <c r="D25" s="0" t="s">
        <v>347</v>
      </c>
      <c r="E25" s="0" t="n">
        <v>0.16784668</v>
      </c>
      <c r="F25" s="0" t="s">
        <v>227</v>
      </c>
      <c r="G25" s="0" t="n">
        <v>0.11456299</v>
      </c>
      <c r="H25" s="0" t="s">
        <v>299</v>
      </c>
      <c r="I25" s="0" t="n">
        <v>0.058013916</v>
      </c>
      <c r="J25" s="0" t="s">
        <v>253</v>
      </c>
      <c r="K25" s="0" t="n">
        <v>0.036010742</v>
      </c>
      <c r="L25" s="0" t="n">
        <v>93.99123</v>
      </c>
    </row>
    <row r="26" customFormat="false" ht="12.8" hidden="false" customHeight="false" outlineLevel="0" collapsed="false">
      <c r="A26" s="114" t="s">
        <v>845</v>
      </c>
      <c r="B26" s="0" t="s">
        <v>846</v>
      </c>
      <c r="C26" s="0" t="n">
        <v>0.4152832</v>
      </c>
      <c r="D26" s="0" t="s">
        <v>335</v>
      </c>
      <c r="E26" s="0" t="n">
        <v>0.17443848</v>
      </c>
      <c r="F26" s="0" t="s">
        <v>444</v>
      </c>
      <c r="G26" s="0" t="n">
        <v>0.105041504</v>
      </c>
      <c r="H26" s="0" t="s">
        <v>835</v>
      </c>
      <c r="I26" s="0" t="n">
        <v>0.062683105</v>
      </c>
      <c r="J26" s="0" t="s">
        <v>841</v>
      </c>
      <c r="K26" s="0" t="n">
        <v>0.020996094</v>
      </c>
      <c r="L26" s="0" t="n">
        <v>93.88398</v>
      </c>
    </row>
    <row r="27" customFormat="false" ht="12.8" hidden="false" customHeight="false" outlineLevel="0" collapsed="false">
      <c r="A27" s="114" t="s">
        <v>847</v>
      </c>
      <c r="B27" s="0" t="s">
        <v>338</v>
      </c>
      <c r="C27" s="0" t="n">
        <v>0.8671875</v>
      </c>
      <c r="D27" s="0" t="s">
        <v>442</v>
      </c>
      <c r="E27" s="0" t="n">
        <v>0.052490234</v>
      </c>
      <c r="F27" s="0" t="s">
        <v>342</v>
      </c>
      <c r="G27" s="0" t="n">
        <v>0.021377563</v>
      </c>
      <c r="H27" s="0" t="s">
        <v>233</v>
      </c>
      <c r="I27" s="0" t="n">
        <v>0.008270264</v>
      </c>
      <c r="J27" s="0" t="s">
        <v>489</v>
      </c>
      <c r="K27" s="0" t="n">
        <v>0.0032787323</v>
      </c>
      <c r="L27" s="0" t="n">
        <v>94.20555</v>
      </c>
    </row>
    <row r="28" customFormat="false" ht="12.8" hidden="false" customHeight="false" outlineLevel="0" collapsed="false">
      <c r="A28" s="114" t="s">
        <v>848</v>
      </c>
      <c r="B28" s="0" t="s">
        <v>593</v>
      </c>
      <c r="C28" s="0" t="n">
        <v>0.51708984</v>
      </c>
      <c r="D28" s="0" t="s">
        <v>159</v>
      </c>
      <c r="E28" s="0" t="n">
        <v>0.04699707</v>
      </c>
      <c r="F28" s="0" t="s">
        <v>849</v>
      </c>
      <c r="G28" s="0" t="n">
        <v>0.045196533</v>
      </c>
      <c r="H28" s="0" t="s">
        <v>169</v>
      </c>
      <c r="I28" s="0" t="n">
        <v>0.045196533</v>
      </c>
      <c r="J28" s="0" t="s">
        <v>442</v>
      </c>
      <c r="K28" s="0" t="n">
        <v>0.030822754</v>
      </c>
      <c r="L28" s="0" t="n">
        <v>93.86988</v>
      </c>
    </row>
    <row r="29" customFormat="false" ht="12.8" hidden="false" customHeight="false" outlineLevel="0" collapsed="false">
      <c r="A29" s="114" t="s">
        <v>850</v>
      </c>
      <c r="B29" s="0" t="s">
        <v>851</v>
      </c>
      <c r="C29" s="0" t="n">
        <v>0.71972656</v>
      </c>
      <c r="D29" s="0" t="s">
        <v>852</v>
      </c>
      <c r="E29" s="0" t="n">
        <v>0.034729004</v>
      </c>
      <c r="F29" s="0" t="s">
        <v>214</v>
      </c>
      <c r="G29" s="0" t="n">
        <v>0.02835083</v>
      </c>
      <c r="H29" s="0" t="s">
        <v>221</v>
      </c>
      <c r="I29" s="0" t="n">
        <v>0.026626587</v>
      </c>
      <c r="J29" s="0" t="s">
        <v>849</v>
      </c>
      <c r="K29" s="0" t="n">
        <v>0.024246216</v>
      </c>
      <c r="L29" s="0" t="n">
        <v>93.7657</v>
      </c>
    </row>
    <row r="30" customFormat="false" ht="12.8" hidden="false" customHeight="false" outlineLevel="0" collapsed="false">
      <c r="A30" s="114" t="s">
        <v>853</v>
      </c>
      <c r="B30" s="0" t="s">
        <v>162</v>
      </c>
      <c r="C30" s="0" t="n">
        <v>0.46679688</v>
      </c>
      <c r="D30" s="0" t="s">
        <v>314</v>
      </c>
      <c r="E30" s="0" t="n">
        <v>0.101745605</v>
      </c>
      <c r="F30" s="0" t="s">
        <v>502</v>
      </c>
      <c r="G30" s="0" t="n">
        <v>0.07739258</v>
      </c>
      <c r="H30" s="0" t="s">
        <v>342</v>
      </c>
      <c r="I30" s="0" t="n">
        <v>0.056640625</v>
      </c>
      <c r="J30" s="0" t="s">
        <v>854</v>
      </c>
      <c r="K30" s="0" t="n">
        <v>0.027816772</v>
      </c>
      <c r="L30" s="0" t="n">
        <v>93.79635</v>
      </c>
    </row>
    <row r="31" customFormat="false" ht="12.8" hidden="false" customHeight="false" outlineLevel="0" collapsed="false">
      <c r="A31" s="114" t="s">
        <v>855</v>
      </c>
      <c r="B31" s="0" t="s">
        <v>856</v>
      </c>
      <c r="C31" s="0" t="n">
        <v>0.8017578</v>
      </c>
      <c r="D31" s="0" t="s">
        <v>857</v>
      </c>
      <c r="E31" s="0" t="n">
        <v>0.14941406</v>
      </c>
      <c r="F31" s="0" t="s">
        <v>858</v>
      </c>
      <c r="G31" s="0" t="n">
        <v>0.009628296</v>
      </c>
      <c r="H31" s="0" t="s">
        <v>814</v>
      </c>
      <c r="I31" s="0" t="n">
        <v>0.007499695</v>
      </c>
      <c r="J31" s="0" t="s">
        <v>859</v>
      </c>
      <c r="K31" s="0" t="n">
        <v>0.006465912</v>
      </c>
      <c r="L31" s="0" t="n">
        <v>93.92515</v>
      </c>
    </row>
    <row r="32" customFormat="false" ht="12.8" hidden="false" customHeight="false" outlineLevel="0" collapsed="false">
      <c r="A32" s="114" t="s">
        <v>860</v>
      </c>
      <c r="B32" s="0" t="s">
        <v>861</v>
      </c>
      <c r="C32" s="0" t="n">
        <v>0.2993164</v>
      </c>
      <c r="D32" s="0" t="s">
        <v>862</v>
      </c>
      <c r="E32" s="0" t="n">
        <v>0.13696289</v>
      </c>
      <c r="F32" s="0" t="s">
        <v>609</v>
      </c>
      <c r="G32" s="0" t="n">
        <v>0.09564209</v>
      </c>
      <c r="H32" s="0" t="s">
        <v>863</v>
      </c>
      <c r="I32" s="0" t="n">
        <v>0.06323242</v>
      </c>
      <c r="J32" s="0" t="s">
        <v>864</v>
      </c>
      <c r="K32" s="0" t="n">
        <v>0.037750244</v>
      </c>
      <c r="L32" s="0" t="n">
        <v>94.1781</v>
      </c>
    </row>
    <row r="33" customFormat="false" ht="12.8" hidden="false" customHeight="false" outlineLevel="0" collapsed="false">
      <c r="A33" s="114" t="s">
        <v>865</v>
      </c>
      <c r="B33" s="0" t="s">
        <v>857</v>
      </c>
      <c r="C33" s="0" t="n">
        <v>0.9580078</v>
      </c>
      <c r="D33" s="0" t="s">
        <v>866</v>
      </c>
      <c r="E33" s="0" t="n">
        <v>0.019882202</v>
      </c>
      <c r="F33" s="0" t="s">
        <v>858</v>
      </c>
      <c r="G33" s="0" t="n">
        <v>0.016998291</v>
      </c>
      <c r="H33" s="0" t="s">
        <v>814</v>
      </c>
      <c r="I33" s="0" t="n">
        <v>0.00491333</v>
      </c>
      <c r="J33" s="0" t="s">
        <v>856</v>
      </c>
      <c r="K33" s="0" t="n">
        <v>0.00025844574</v>
      </c>
      <c r="L33" s="0" t="n">
        <v>93.77136</v>
      </c>
    </row>
    <row r="34" customFormat="false" ht="12.8" hidden="false" customHeight="false" outlineLevel="0" collapsed="false">
      <c r="A34" s="114" t="s">
        <v>867</v>
      </c>
      <c r="B34" s="0" t="s">
        <v>351</v>
      </c>
      <c r="C34" s="0" t="n">
        <v>0.4880371</v>
      </c>
      <c r="D34" s="0" t="s">
        <v>177</v>
      </c>
      <c r="E34" s="0" t="n">
        <v>0.23779297</v>
      </c>
      <c r="F34" s="0" t="s">
        <v>868</v>
      </c>
      <c r="G34" s="0" t="n">
        <v>0.1303711</v>
      </c>
      <c r="H34" s="0" t="s">
        <v>636</v>
      </c>
      <c r="I34" s="0" t="n">
        <v>0.07086182</v>
      </c>
      <c r="J34" s="0" t="s">
        <v>469</v>
      </c>
      <c r="K34" s="0" t="n">
        <v>0.023361206</v>
      </c>
      <c r="L34" s="0" t="n">
        <v>93.93107</v>
      </c>
    </row>
    <row r="35" customFormat="false" ht="12.8" hidden="false" customHeight="false" outlineLevel="0" collapsed="false">
      <c r="A35" s="114" t="s">
        <v>869</v>
      </c>
      <c r="B35" s="0" t="s">
        <v>574</v>
      </c>
      <c r="C35" s="0" t="n">
        <v>0.40893555</v>
      </c>
      <c r="D35" s="0" t="s">
        <v>555</v>
      </c>
      <c r="E35" s="0" t="n">
        <v>0.32348633</v>
      </c>
      <c r="F35" s="0" t="s">
        <v>573</v>
      </c>
      <c r="G35" s="0" t="n">
        <v>0.08843994</v>
      </c>
      <c r="H35" s="0" t="s">
        <v>575</v>
      </c>
      <c r="I35" s="0" t="n">
        <v>0.049224854</v>
      </c>
      <c r="J35" s="0" t="s">
        <v>161</v>
      </c>
      <c r="K35" s="0" t="n">
        <v>0.012207031</v>
      </c>
      <c r="L35" s="0" t="n">
        <v>93.79054</v>
      </c>
    </row>
    <row r="36" customFormat="false" ht="12.8" hidden="false" customHeight="false" outlineLevel="0" collapsed="false">
      <c r="A36" s="114" t="s">
        <v>870</v>
      </c>
      <c r="B36" s="0" t="s">
        <v>646</v>
      </c>
      <c r="C36" s="0" t="n">
        <v>0.29052734</v>
      </c>
      <c r="D36" s="0" t="s">
        <v>647</v>
      </c>
      <c r="E36" s="0" t="n">
        <v>0.27514648</v>
      </c>
      <c r="F36" s="0" t="s">
        <v>573</v>
      </c>
      <c r="G36" s="0" t="n">
        <v>0.06951904</v>
      </c>
      <c r="H36" s="0" t="s">
        <v>648</v>
      </c>
      <c r="I36" s="0" t="n">
        <v>0.034973145</v>
      </c>
      <c r="J36" s="0" t="s">
        <v>244</v>
      </c>
      <c r="K36" s="0" t="n">
        <v>0.026809692</v>
      </c>
      <c r="L36" s="0" t="n">
        <v>93.962204</v>
      </c>
    </row>
    <row r="37" customFormat="false" ht="12.8" hidden="false" customHeight="false" outlineLevel="0" collapsed="false">
      <c r="A37" s="114" t="s">
        <v>871</v>
      </c>
      <c r="B37" s="0" t="s">
        <v>835</v>
      </c>
      <c r="C37" s="0" t="n">
        <v>0.13476562</v>
      </c>
      <c r="D37" s="0" t="s">
        <v>453</v>
      </c>
      <c r="E37" s="0" t="n">
        <v>0.091918945</v>
      </c>
      <c r="F37" s="0" t="s">
        <v>872</v>
      </c>
      <c r="G37" s="0" t="n">
        <v>0.07159424</v>
      </c>
      <c r="H37" s="0" t="s">
        <v>873</v>
      </c>
      <c r="I37" s="0" t="n">
        <v>0.06567383</v>
      </c>
      <c r="J37" s="0" t="s">
        <v>874</v>
      </c>
      <c r="K37" s="0" t="n">
        <v>0.061676025</v>
      </c>
      <c r="L37" s="0" t="n">
        <v>93.76642</v>
      </c>
    </row>
    <row r="38" customFormat="false" ht="12.8" hidden="false" customHeight="false" outlineLevel="0" collapsed="false">
      <c r="A38" s="114" t="s">
        <v>875</v>
      </c>
      <c r="B38" s="0" t="s">
        <v>367</v>
      </c>
      <c r="C38" s="0" t="n">
        <v>0.61865234</v>
      </c>
      <c r="D38" s="0" t="s">
        <v>570</v>
      </c>
      <c r="E38" s="0" t="n">
        <v>0.07928467</v>
      </c>
      <c r="F38" s="0" t="s">
        <v>349</v>
      </c>
      <c r="G38" s="0" t="n">
        <v>0.04626465</v>
      </c>
      <c r="H38" s="0" t="s">
        <v>352</v>
      </c>
      <c r="I38" s="0" t="n">
        <v>0.04083252</v>
      </c>
      <c r="J38" s="0" t="s">
        <v>353</v>
      </c>
      <c r="K38" s="0" t="n">
        <v>0.035186768</v>
      </c>
      <c r="L38" s="0" t="n">
        <v>93.669945</v>
      </c>
    </row>
    <row r="39" customFormat="false" ht="12.8" hidden="false" customHeight="false" outlineLevel="0" collapsed="false">
      <c r="A39" s="114" t="s">
        <v>876</v>
      </c>
      <c r="B39" s="0" t="s">
        <v>595</v>
      </c>
      <c r="C39" s="0" t="n">
        <v>0.42626953</v>
      </c>
      <c r="D39" s="0" t="s">
        <v>596</v>
      </c>
      <c r="E39" s="0" t="n">
        <v>0.37329102</v>
      </c>
      <c r="F39" s="0" t="s">
        <v>597</v>
      </c>
      <c r="G39" s="0" t="n">
        <v>0.13623047</v>
      </c>
      <c r="H39" s="0" t="s">
        <v>598</v>
      </c>
      <c r="I39" s="0" t="n">
        <v>0.017181396</v>
      </c>
      <c r="J39" s="0" t="s">
        <v>599</v>
      </c>
      <c r="K39" s="0" t="n">
        <v>0.00844574</v>
      </c>
      <c r="L39" s="0" t="n">
        <v>93.73171</v>
      </c>
    </row>
    <row r="40" customFormat="false" ht="12.8" hidden="false" customHeight="false" outlineLevel="0" collapsed="false">
      <c r="A40" s="114" t="s">
        <v>877</v>
      </c>
      <c r="B40" s="0" t="s">
        <v>227</v>
      </c>
      <c r="C40" s="0" t="n">
        <v>0.51171875</v>
      </c>
      <c r="D40" s="0" t="s">
        <v>226</v>
      </c>
      <c r="E40" s="0" t="n">
        <v>0.15368652</v>
      </c>
      <c r="F40" s="0" t="s">
        <v>224</v>
      </c>
      <c r="G40" s="0" t="n">
        <v>0.13354492</v>
      </c>
      <c r="H40" s="0" t="s">
        <v>254</v>
      </c>
      <c r="I40" s="0" t="n">
        <v>0.10644531</v>
      </c>
      <c r="J40" s="0" t="s">
        <v>358</v>
      </c>
      <c r="K40" s="0" t="n">
        <v>0.03591919</v>
      </c>
      <c r="L40" s="0" t="n">
        <v>93.72706</v>
      </c>
    </row>
    <row r="41" customFormat="false" ht="12.8" hidden="false" customHeight="false" outlineLevel="0" collapsed="false">
      <c r="A41" s="114" t="s">
        <v>878</v>
      </c>
      <c r="B41" s="0" t="s">
        <v>618</v>
      </c>
      <c r="C41" s="0" t="n">
        <v>0.92822266</v>
      </c>
      <c r="D41" s="0" t="s">
        <v>619</v>
      </c>
      <c r="E41" s="0" t="n">
        <v>0.06829834</v>
      </c>
      <c r="F41" s="0" t="s">
        <v>620</v>
      </c>
      <c r="G41" s="0" t="n">
        <v>0.0024681091</v>
      </c>
      <c r="H41" s="0" t="s">
        <v>621</v>
      </c>
      <c r="I41" s="0" t="n">
        <v>0.00020742416</v>
      </c>
      <c r="J41" s="0" t="s">
        <v>622</v>
      </c>
      <c r="K41" s="0" t="n">
        <v>0.00010353327</v>
      </c>
      <c r="L41" s="0" t="n">
        <v>94.105156</v>
      </c>
    </row>
    <row r="42" customFormat="false" ht="12.8" hidden="false" customHeight="false" outlineLevel="0" collapsed="false">
      <c r="A42" s="114" t="s">
        <v>879</v>
      </c>
      <c r="B42" s="0" t="s">
        <v>555</v>
      </c>
      <c r="C42" s="0" t="n">
        <v>0.44140625</v>
      </c>
      <c r="D42" s="0" t="s">
        <v>573</v>
      </c>
      <c r="E42" s="0" t="n">
        <v>0.36035156</v>
      </c>
      <c r="F42" s="0" t="s">
        <v>574</v>
      </c>
      <c r="G42" s="0" t="n">
        <v>0.15258789</v>
      </c>
      <c r="H42" s="0" t="s">
        <v>575</v>
      </c>
      <c r="I42" s="0" t="n">
        <v>0.029342651</v>
      </c>
      <c r="J42" s="0" t="s">
        <v>562</v>
      </c>
      <c r="K42" s="0" t="n">
        <v>0.0020599365</v>
      </c>
      <c r="L42" s="0" t="n">
        <v>93.92555</v>
      </c>
    </row>
    <row r="43" customFormat="false" ht="12.8" hidden="false" customHeight="false" outlineLevel="0" collapsed="false">
      <c r="A43" s="114" t="s">
        <v>880</v>
      </c>
      <c r="B43" s="0" t="s">
        <v>327</v>
      </c>
      <c r="C43" s="0" t="n">
        <v>0.62060547</v>
      </c>
      <c r="D43" s="0" t="s">
        <v>326</v>
      </c>
      <c r="E43" s="0" t="n">
        <v>0.24499512</v>
      </c>
      <c r="F43" s="0" t="s">
        <v>612</v>
      </c>
      <c r="G43" s="0" t="n">
        <v>0.034484863</v>
      </c>
      <c r="H43" s="0" t="s">
        <v>613</v>
      </c>
      <c r="I43" s="0" t="n">
        <v>0.015655518</v>
      </c>
      <c r="J43" s="0" t="s">
        <v>614</v>
      </c>
      <c r="K43" s="0" t="n">
        <v>0.011726379</v>
      </c>
      <c r="L43" s="0" t="n">
        <v>93.6456</v>
      </c>
    </row>
    <row r="44" customFormat="false" ht="12.8" hidden="false" customHeight="false" outlineLevel="0" collapsed="false">
      <c r="A44" s="114" t="s">
        <v>881</v>
      </c>
      <c r="B44" s="0" t="s">
        <v>553</v>
      </c>
      <c r="C44" s="0" t="n">
        <v>0.265625</v>
      </c>
      <c r="D44" s="0" t="s">
        <v>554</v>
      </c>
      <c r="E44" s="0" t="n">
        <v>0.038879395</v>
      </c>
      <c r="F44" s="0" t="s">
        <v>555</v>
      </c>
      <c r="G44" s="0" t="n">
        <v>0.032470703</v>
      </c>
      <c r="H44" s="0" t="s">
        <v>556</v>
      </c>
      <c r="I44" s="0" t="n">
        <v>0.031585693</v>
      </c>
      <c r="J44" s="0" t="s">
        <v>557</v>
      </c>
      <c r="K44" s="0" t="n">
        <v>0.020401001</v>
      </c>
      <c r="L44" s="0" t="n">
        <v>93.93727</v>
      </c>
    </row>
    <row r="45" customFormat="false" ht="12.8" hidden="false" customHeight="false" outlineLevel="0" collapsed="false">
      <c r="A45" s="114" t="s">
        <v>882</v>
      </c>
      <c r="B45" s="0" t="s">
        <v>367</v>
      </c>
      <c r="C45" s="0" t="n">
        <v>0.2861328</v>
      </c>
      <c r="D45" s="0" t="s">
        <v>349</v>
      </c>
      <c r="E45" s="0" t="n">
        <v>0.13842773</v>
      </c>
      <c r="F45" s="0" t="s">
        <v>353</v>
      </c>
      <c r="G45" s="0" t="n">
        <v>0.11376953</v>
      </c>
      <c r="H45" s="0" t="s">
        <v>350</v>
      </c>
      <c r="I45" s="0" t="n">
        <v>0.11376953</v>
      </c>
      <c r="J45" s="0" t="s">
        <v>530</v>
      </c>
      <c r="K45" s="0" t="n">
        <v>0.10357666</v>
      </c>
      <c r="L45" s="0" t="n">
        <v>93.73119</v>
      </c>
    </row>
    <row r="46" customFormat="false" ht="12.8" hidden="false" customHeight="false" outlineLevel="0" collapsed="false">
      <c r="A46" s="114" t="s">
        <v>883</v>
      </c>
      <c r="B46" s="0" t="s">
        <v>249</v>
      </c>
      <c r="C46" s="0" t="n">
        <v>0.27416992</v>
      </c>
      <c r="D46" s="0" t="s">
        <v>357</v>
      </c>
      <c r="E46" s="0" t="n">
        <v>0.20532227</v>
      </c>
      <c r="F46" s="0" t="s">
        <v>346</v>
      </c>
      <c r="G46" s="0" t="n">
        <v>0.052734375</v>
      </c>
      <c r="H46" s="0" t="s">
        <v>238</v>
      </c>
      <c r="I46" s="0" t="n">
        <v>0.044403076</v>
      </c>
      <c r="J46" s="0" t="s">
        <v>288</v>
      </c>
      <c r="K46" s="0" t="n">
        <v>0.034698486</v>
      </c>
      <c r="L46" s="0" t="n">
        <v>93.91653</v>
      </c>
    </row>
    <row r="47" customFormat="false" ht="12.8" hidden="false" customHeight="false" outlineLevel="0" collapsed="false">
      <c r="A47" s="114" t="s">
        <v>884</v>
      </c>
      <c r="B47" s="0" t="s">
        <v>224</v>
      </c>
      <c r="C47" s="0" t="n">
        <v>0.5332031</v>
      </c>
      <c r="D47" s="0" t="s">
        <v>225</v>
      </c>
      <c r="E47" s="0" t="n">
        <v>0.21374512</v>
      </c>
      <c r="F47" s="0" t="s">
        <v>705</v>
      </c>
      <c r="G47" s="0" t="n">
        <v>0.1307373</v>
      </c>
      <c r="H47" s="0" t="s">
        <v>697</v>
      </c>
      <c r="I47" s="0" t="n">
        <v>0.08306885</v>
      </c>
      <c r="J47" s="0" t="s">
        <v>260</v>
      </c>
      <c r="K47" s="0" t="n">
        <v>0.010810852</v>
      </c>
      <c r="L47" s="0" t="n">
        <v>93.242165</v>
      </c>
    </row>
    <row r="48" customFormat="false" ht="12.8" hidden="false" customHeight="false" outlineLevel="0" collapsed="false">
      <c r="A48" s="114" t="s">
        <v>885</v>
      </c>
      <c r="B48" s="0" t="s">
        <v>555</v>
      </c>
      <c r="C48" s="0" t="n">
        <v>0.48388672</v>
      </c>
      <c r="D48" s="0" t="s">
        <v>573</v>
      </c>
      <c r="E48" s="0" t="n">
        <v>0.28222656</v>
      </c>
      <c r="F48" s="0" t="s">
        <v>574</v>
      </c>
      <c r="G48" s="0" t="n">
        <v>0.09906006</v>
      </c>
      <c r="H48" s="0" t="s">
        <v>550</v>
      </c>
      <c r="I48" s="0" t="n">
        <v>0.015548706</v>
      </c>
      <c r="J48" s="0" t="s">
        <v>616</v>
      </c>
      <c r="K48" s="0" t="n">
        <v>0.013938904</v>
      </c>
      <c r="L48" s="0" t="n">
        <v>93.608986</v>
      </c>
    </row>
    <row r="49" customFormat="false" ht="12.8" hidden="false" customHeight="false" outlineLevel="0" collapsed="false">
      <c r="A49" s="114" t="s">
        <v>886</v>
      </c>
      <c r="B49" s="0" t="s">
        <v>317</v>
      </c>
      <c r="C49" s="0" t="n">
        <v>0.24133301</v>
      </c>
      <c r="D49" s="0" t="s">
        <v>232</v>
      </c>
      <c r="E49" s="0" t="n">
        <v>0.1751709</v>
      </c>
      <c r="F49" s="0" t="s">
        <v>274</v>
      </c>
      <c r="G49" s="0" t="n">
        <v>0.105407715</v>
      </c>
      <c r="H49" s="0" t="s">
        <v>227</v>
      </c>
      <c r="I49" s="0" t="n">
        <v>0.08538818</v>
      </c>
      <c r="J49" s="0" t="s">
        <v>226</v>
      </c>
      <c r="K49" s="0" t="n">
        <v>0.065979004</v>
      </c>
      <c r="L49" s="0" t="n">
        <v>93.72364</v>
      </c>
    </row>
    <row r="53" customFormat="false" ht="17.35" hidden="false" customHeight="false" outlineLevel="0" collapsed="false"/>
    <row r="54" customFormat="false" ht="23.8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17.3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113" width="36.5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14" t="s">
        <v>887</v>
      </c>
      <c r="B1" s="0" t="s">
        <v>549</v>
      </c>
      <c r="C1" s="0" t="n">
        <v>0.16894531</v>
      </c>
      <c r="D1" s="0" t="s">
        <v>888</v>
      </c>
      <c r="E1" s="0" t="n">
        <v>0.09698486</v>
      </c>
      <c r="F1" s="0" t="s">
        <v>679</v>
      </c>
      <c r="G1" s="0" t="n">
        <v>0.09552002</v>
      </c>
      <c r="H1" s="0" t="s">
        <v>889</v>
      </c>
      <c r="I1" s="0" t="n">
        <v>0.08758545</v>
      </c>
      <c r="J1" s="0" t="s">
        <v>673</v>
      </c>
      <c r="K1" s="0" t="n">
        <v>0.059753418</v>
      </c>
      <c r="L1" s="0" t="n">
        <v>93.99705</v>
      </c>
    </row>
    <row r="2" customFormat="false" ht="12.8" hidden="false" customHeight="false" outlineLevel="0" collapsed="false">
      <c r="A2" s="114" t="s">
        <v>890</v>
      </c>
      <c r="B2" s="0" t="s">
        <v>159</v>
      </c>
      <c r="C2" s="0" t="n">
        <v>0.27563477</v>
      </c>
      <c r="D2" s="0" t="s">
        <v>891</v>
      </c>
      <c r="E2" s="0" t="n">
        <v>0.1850586</v>
      </c>
      <c r="F2" s="0" t="s">
        <v>140</v>
      </c>
      <c r="G2" s="0" t="n">
        <v>0.10058594</v>
      </c>
      <c r="H2" s="0" t="s">
        <v>888</v>
      </c>
      <c r="I2" s="0" t="n">
        <v>0.07244873</v>
      </c>
      <c r="J2" s="0" t="s">
        <v>457</v>
      </c>
      <c r="K2" s="0" t="n">
        <v>0.04901123</v>
      </c>
      <c r="L2" s="0" t="n">
        <v>93.4796</v>
      </c>
    </row>
    <row r="3" customFormat="false" ht="12.8" hidden="false" customHeight="false" outlineLevel="0" collapsed="false">
      <c r="A3" s="114" t="s">
        <v>892</v>
      </c>
      <c r="B3" s="0" t="s">
        <v>679</v>
      </c>
      <c r="C3" s="0" t="n">
        <v>0.2064209</v>
      </c>
      <c r="D3" s="0" t="s">
        <v>893</v>
      </c>
      <c r="E3" s="0" t="n">
        <v>0.15344238</v>
      </c>
      <c r="F3" s="0" t="s">
        <v>891</v>
      </c>
      <c r="G3" s="0" t="n">
        <v>0.11138916</v>
      </c>
      <c r="H3" s="0" t="s">
        <v>677</v>
      </c>
      <c r="I3" s="0" t="n">
        <v>0.08343506</v>
      </c>
      <c r="J3" s="0" t="s">
        <v>535</v>
      </c>
      <c r="K3" s="0" t="n">
        <v>0.07714844</v>
      </c>
      <c r="L3" s="0" t="n">
        <v>93.937805</v>
      </c>
    </row>
    <row r="4" customFormat="false" ht="12.8" hidden="false" customHeight="false" outlineLevel="0" collapsed="false">
      <c r="A4" s="114" t="s">
        <v>894</v>
      </c>
      <c r="B4" s="0" t="s">
        <v>457</v>
      </c>
      <c r="C4" s="0" t="n">
        <v>0.1973877</v>
      </c>
      <c r="D4" s="0" t="s">
        <v>490</v>
      </c>
      <c r="E4" s="0" t="n">
        <v>0.101989746</v>
      </c>
      <c r="F4" s="0" t="s">
        <v>505</v>
      </c>
      <c r="G4" s="0" t="n">
        <v>0.06286621</v>
      </c>
      <c r="H4" s="0" t="s">
        <v>895</v>
      </c>
      <c r="I4" s="0" t="n">
        <v>0.039642334</v>
      </c>
      <c r="J4" s="0" t="s">
        <v>140</v>
      </c>
      <c r="K4" s="0" t="n">
        <v>0.036224365</v>
      </c>
      <c r="L4" s="0" t="n">
        <v>94.137344</v>
      </c>
    </row>
    <row r="5" customFormat="false" ht="12.8" hidden="false" customHeight="false" outlineLevel="0" collapsed="false">
      <c r="A5" s="114" t="s">
        <v>896</v>
      </c>
      <c r="B5" s="0" t="s">
        <v>534</v>
      </c>
      <c r="C5" s="0" t="n">
        <v>0.74072266</v>
      </c>
      <c r="D5" s="0" t="s">
        <v>897</v>
      </c>
      <c r="E5" s="0" t="n">
        <v>0.042755127</v>
      </c>
      <c r="F5" s="0" t="s">
        <v>241</v>
      </c>
      <c r="G5" s="0" t="n">
        <v>0.035461426</v>
      </c>
      <c r="H5" s="0" t="s">
        <v>548</v>
      </c>
      <c r="I5" s="0" t="n">
        <v>0.020370483</v>
      </c>
      <c r="J5" s="0" t="s">
        <v>898</v>
      </c>
      <c r="K5" s="0" t="n">
        <v>0.01675415</v>
      </c>
      <c r="L5" s="0" t="n">
        <v>93.72289</v>
      </c>
    </row>
    <row r="6" customFormat="false" ht="12.8" hidden="false" customHeight="false" outlineLevel="0" collapsed="false">
      <c r="A6" s="114" t="s">
        <v>899</v>
      </c>
      <c r="B6" s="0" t="s">
        <v>457</v>
      </c>
      <c r="C6" s="0" t="n">
        <v>0.17297363</v>
      </c>
      <c r="D6" s="0" t="s">
        <v>900</v>
      </c>
      <c r="E6" s="0" t="n">
        <v>0.07098389</v>
      </c>
      <c r="F6" s="0" t="s">
        <v>398</v>
      </c>
      <c r="G6" s="0" t="n">
        <v>0.062164307</v>
      </c>
      <c r="H6" s="0" t="s">
        <v>159</v>
      </c>
      <c r="I6" s="0" t="n">
        <v>0.06048584</v>
      </c>
      <c r="J6" s="0" t="s">
        <v>431</v>
      </c>
      <c r="K6" s="0" t="n">
        <v>0.05316162</v>
      </c>
      <c r="L6" s="0" t="n">
        <v>93.72838</v>
      </c>
    </row>
    <row r="7" customFormat="false" ht="12.8" hidden="false" customHeight="false" outlineLevel="0" collapsed="false">
      <c r="A7" s="114" t="s">
        <v>901</v>
      </c>
      <c r="B7" s="0" t="s">
        <v>902</v>
      </c>
      <c r="C7" s="0" t="n">
        <v>0.12438965</v>
      </c>
      <c r="D7" s="0" t="s">
        <v>888</v>
      </c>
      <c r="E7" s="0" t="n">
        <v>0.056518555</v>
      </c>
      <c r="F7" s="0" t="s">
        <v>903</v>
      </c>
      <c r="G7" s="0" t="n">
        <v>0.05166626</v>
      </c>
      <c r="H7" s="0" t="s">
        <v>431</v>
      </c>
      <c r="I7" s="0" t="n">
        <v>0.05065918</v>
      </c>
      <c r="J7" s="0" t="s">
        <v>640</v>
      </c>
      <c r="K7" s="0" t="n">
        <v>0.0413208</v>
      </c>
      <c r="L7" s="0" t="n">
        <v>93.93727</v>
      </c>
    </row>
    <row r="8" customFormat="false" ht="12.8" hidden="false" customHeight="false" outlineLevel="0" collapsed="false">
      <c r="A8" s="114" t="s">
        <v>904</v>
      </c>
      <c r="B8" s="0" t="s">
        <v>905</v>
      </c>
      <c r="C8" s="0" t="n">
        <v>0.49194336</v>
      </c>
      <c r="D8" s="0" t="s">
        <v>698</v>
      </c>
      <c r="E8" s="0" t="n">
        <v>0.19726562</v>
      </c>
      <c r="F8" s="0" t="s">
        <v>906</v>
      </c>
      <c r="G8" s="0" t="n">
        <v>0.12347412</v>
      </c>
      <c r="H8" s="0" t="s">
        <v>534</v>
      </c>
      <c r="I8" s="0" t="n">
        <v>0.052246094</v>
      </c>
      <c r="J8" s="0" t="s">
        <v>907</v>
      </c>
      <c r="K8" s="0" t="n">
        <v>0.038513184</v>
      </c>
      <c r="L8" s="0" t="n">
        <v>93.74592</v>
      </c>
    </row>
    <row r="9" customFormat="false" ht="12.8" hidden="false" customHeight="false" outlineLevel="0" collapsed="false">
      <c r="A9" s="114" t="s">
        <v>908</v>
      </c>
      <c r="B9" s="0" t="s">
        <v>888</v>
      </c>
      <c r="C9" s="0" t="n">
        <v>0.4909668</v>
      </c>
      <c r="D9" s="0" t="s">
        <v>398</v>
      </c>
      <c r="E9" s="0" t="n">
        <v>0.089416504</v>
      </c>
      <c r="F9" s="0" t="s">
        <v>535</v>
      </c>
      <c r="G9" s="0" t="n">
        <v>0.088012695</v>
      </c>
      <c r="H9" s="0" t="s">
        <v>889</v>
      </c>
      <c r="I9" s="0" t="n">
        <v>0.048980713</v>
      </c>
      <c r="J9" s="0" t="s">
        <v>900</v>
      </c>
      <c r="K9" s="0" t="n">
        <v>0.046020508</v>
      </c>
      <c r="L9" s="0" t="n">
        <v>93.57325</v>
      </c>
    </row>
    <row r="10" customFormat="false" ht="12.8" hidden="false" customHeight="false" outlineLevel="0" collapsed="false">
      <c r="A10" s="114" t="s">
        <v>909</v>
      </c>
      <c r="B10" s="0" t="s">
        <v>888</v>
      </c>
      <c r="C10" s="0" t="n">
        <v>0.9633789</v>
      </c>
      <c r="D10" s="0" t="s">
        <v>900</v>
      </c>
      <c r="E10" s="0" t="n">
        <v>0.022659302</v>
      </c>
      <c r="F10" s="0" t="s">
        <v>910</v>
      </c>
      <c r="G10" s="0" t="n">
        <v>0.008598328</v>
      </c>
      <c r="H10" s="0" t="s">
        <v>889</v>
      </c>
      <c r="I10" s="0" t="n">
        <v>0.004673004</v>
      </c>
      <c r="J10" s="0" t="s">
        <v>673</v>
      </c>
      <c r="K10" s="0" t="n">
        <v>0.00067329407</v>
      </c>
      <c r="L10" s="0" t="n">
        <v>93.62658</v>
      </c>
    </row>
    <row r="11" customFormat="false" ht="12.8" hidden="false" customHeight="false" outlineLevel="0" collapsed="false">
      <c r="A11" s="114" t="s">
        <v>911</v>
      </c>
      <c r="B11" s="0" t="s">
        <v>912</v>
      </c>
      <c r="C11" s="0" t="n">
        <v>0.44091797</v>
      </c>
      <c r="D11" s="0" t="s">
        <v>221</v>
      </c>
      <c r="E11" s="0" t="n">
        <v>0.078430176</v>
      </c>
      <c r="F11" s="0" t="s">
        <v>913</v>
      </c>
      <c r="G11" s="0" t="n">
        <v>0.03866577</v>
      </c>
      <c r="H11" s="0" t="s">
        <v>592</v>
      </c>
      <c r="I11" s="0" t="n">
        <v>0.035095215</v>
      </c>
      <c r="J11" s="0" t="s">
        <v>914</v>
      </c>
      <c r="K11" s="0" t="n">
        <v>0.03451538</v>
      </c>
      <c r="L11" s="0" t="n">
        <v>93.506035</v>
      </c>
    </row>
    <row r="12" customFormat="false" ht="12.8" hidden="false" customHeight="false" outlineLevel="0" collapsed="false">
      <c r="A12" s="114" t="s">
        <v>915</v>
      </c>
      <c r="B12" s="0" t="s">
        <v>533</v>
      </c>
      <c r="C12" s="0" t="n">
        <v>0.40063477</v>
      </c>
      <c r="D12" s="0" t="s">
        <v>534</v>
      </c>
      <c r="E12" s="0" t="n">
        <v>0.26904297</v>
      </c>
      <c r="F12" s="0" t="s">
        <v>457</v>
      </c>
      <c r="G12" s="0" t="n">
        <v>0.06750488</v>
      </c>
      <c r="H12" s="0" t="s">
        <v>458</v>
      </c>
      <c r="I12" s="0" t="n">
        <v>0.06591797</v>
      </c>
      <c r="J12" s="0" t="s">
        <v>891</v>
      </c>
      <c r="K12" s="0" t="n">
        <v>0.04324341</v>
      </c>
      <c r="L12" s="0" t="n">
        <v>93.56755</v>
      </c>
    </row>
    <row r="13" customFormat="false" ht="12.8" hidden="false" customHeight="false" outlineLevel="0" collapsed="false">
      <c r="A13" s="114" t="s">
        <v>916</v>
      </c>
      <c r="B13" s="0" t="s">
        <v>534</v>
      </c>
      <c r="C13" s="0" t="n">
        <v>0.7753906</v>
      </c>
      <c r="D13" s="0" t="s">
        <v>505</v>
      </c>
      <c r="E13" s="0" t="n">
        <v>0.05319214</v>
      </c>
      <c r="F13" s="0" t="s">
        <v>140</v>
      </c>
      <c r="G13" s="0" t="n">
        <v>0.0440979</v>
      </c>
      <c r="H13" s="0" t="s">
        <v>458</v>
      </c>
      <c r="I13" s="0" t="n">
        <v>0.04046631</v>
      </c>
      <c r="J13" s="0" t="s">
        <v>490</v>
      </c>
      <c r="K13" s="0" t="n">
        <v>0.014762878</v>
      </c>
      <c r="L13" s="0" t="n">
        <v>93.938095</v>
      </c>
    </row>
    <row r="14" customFormat="false" ht="12.8" hidden="false" customHeight="false" outlineLevel="0" collapsed="false">
      <c r="A14" s="114" t="s">
        <v>917</v>
      </c>
      <c r="B14" s="0" t="s">
        <v>910</v>
      </c>
      <c r="C14" s="0" t="n">
        <v>0.37719727</v>
      </c>
      <c r="D14" s="0" t="s">
        <v>900</v>
      </c>
      <c r="E14" s="0" t="n">
        <v>0.26733398</v>
      </c>
      <c r="F14" s="0" t="s">
        <v>889</v>
      </c>
      <c r="G14" s="0" t="n">
        <v>0.2553711</v>
      </c>
      <c r="H14" s="0" t="s">
        <v>888</v>
      </c>
      <c r="I14" s="0" t="n">
        <v>0.061553955</v>
      </c>
      <c r="J14" s="0" t="s">
        <v>679</v>
      </c>
      <c r="K14" s="0" t="n">
        <v>0.004711151</v>
      </c>
      <c r="L14" s="0" t="n">
        <v>94.00188</v>
      </c>
    </row>
    <row r="15" customFormat="false" ht="12.8" hidden="false" customHeight="false" outlineLevel="0" collapsed="false">
      <c r="A15" s="114" t="s">
        <v>918</v>
      </c>
      <c r="B15" s="0" t="s">
        <v>888</v>
      </c>
      <c r="C15" s="0" t="n">
        <v>0.52734375</v>
      </c>
      <c r="D15" s="0" t="s">
        <v>900</v>
      </c>
      <c r="E15" s="0" t="n">
        <v>0.3149414</v>
      </c>
      <c r="F15" s="0" t="s">
        <v>889</v>
      </c>
      <c r="G15" s="0" t="n">
        <v>0.13867188</v>
      </c>
      <c r="H15" s="0" t="s">
        <v>673</v>
      </c>
      <c r="I15" s="0" t="n">
        <v>0.009437561</v>
      </c>
      <c r="J15" s="0" t="s">
        <v>398</v>
      </c>
      <c r="K15" s="0" t="n">
        <v>0.002500534</v>
      </c>
      <c r="L15" s="0" t="n">
        <v>93.81503</v>
      </c>
    </row>
    <row r="16" customFormat="false" ht="12.8" hidden="false" customHeight="false" outlineLevel="0" collapsed="false">
      <c r="A16" s="114" t="s">
        <v>919</v>
      </c>
      <c r="B16" s="0" t="s">
        <v>398</v>
      </c>
      <c r="C16" s="0" t="n">
        <v>0.057037354</v>
      </c>
      <c r="D16" s="0" t="s">
        <v>631</v>
      </c>
      <c r="E16" s="0" t="n">
        <v>0.04916382</v>
      </c>
      <c r="F16" s="0" t="s">
        <v>905</v>
      </c>
      <c r="G16" s="0" t="n">
        <v>0.028686523</v>
      </c>
      <c r="H16" s="0" t="s">
        <v>920</v>
      </c>
      <c r="I16" s="0" t="n">
        <v>0.025909424</v>
      </c>
      <c r="J16" s="0" t="s">
        <v>921</v>
      </c>
      <c r="K16" s="0" t="n">
        <v>0.021316528</v>
      </c>
      <c r="L16" s="0" t="n">
        <v>93.907776</v>
      </c>
    </row>
    <row r="17" customFormat="false" ht="12.8" hidden="false" customHeight="false" outlineLevel="0" collapsed="false">
      <c r="A17" s="114" t="s">
        <v>922</v>
      </c>
      <c r="B17" s="0" t="s">
        <v>534</v>
      </c>
      <c r="C17" s="0" t="n">
        <v>0.5830078</v>
      </c>
      <c r="D17" s="0" t="s">
        <v>490</v>
      </c>
      <c r="E17" s="0" t="n">
        <v>0.10455322</v>
      </c>
      <c r="F17" s="0" t="s">
        <v>159</v>
      </c>
      <c r="G17" s="0" t="n">
        <v>0.060028076</v>
      </c>
      <c r="H17" s="0" t="s">
        <v>470</v>
      </c>
      <c r="I17" s="0" t="n">
        <v>0.033935547</v>
      </c>
      <c r="J17" s="0" t="s">
        <v>888</v>
      </c>
      <c r="K17" s="0" t="n">
        <v>0.02960205</v>
      </c>
      <c r="L17" s="0" t="n">
        <v>94.03694</v>
      </c>
    </row>
    <row r="18" customFormat="false" ht="12.8" hidden="false" customHeight="false" outlineLevel="0" collapsed="false">
      <c r="A18" s="114" t="s">
        <v>923</v>
      </c>
      <c r="B18" s="0" t="s">
        <v>900</v>
      </c>
      <c r="C18" s="0" t="n">
        <v>0.28051758</v>
      </c>
      <c r="D18" s="0" t="s">
        <v>398</v>
      </c>
      <c r="E18" s="0" t="n">
        <v>0.062347412</v>
      </c>
      <c r="F18" s="0" t="s">
        <v>457</v>
      </c>
      <c r="G18" s="0" t="n">
        <v>0.045440674</v>
      </c>
      <c r="H18" s="0" t="s">
        <v>924</v>
      </c>
      <c r="I18" s="0" t="n">
        <v>0.044891357</v>
      </c>
      <c r="J18" s="0" t="s">
        <v>921</v>
      </c>
      <c r="K18" s="0" t="n">
        <v>0.038116455</v>
      </c>
      <c r="L18" s="0" t="n">
        <v>93.67001</v>
      </c>
    </row>
    <row r="19" customFormat="false" ht="12.8" hidden="false" customHeight="false" outlineLevel="0" collapsed="false">
      <c r="A19" s="114" t="s">
        <v>925</v>
      </c>
      <c r="B19" s="0" t="s">
        <v>900</v>
      </c>
      <c r="C19" s="0" t="n">
        <v>0.58740234</v>
      </c>
      <c r="D19" s="0" t="s">
        <v>889</v>
      </c>
      <c r="E19" s="0" t="n">
        <v>0.18200684</v>
      </c>
      <c r="F19" s="0" t="s">
        <v>926</v>
      </c>
      <c r="G19" s="0" t="n">
        <v>0.16687012</v>
      </c>
      <c r="H19" s="0" t="s">
        <v>888</v>
      </c>
      <c r="I19" s="0" t="n">
        <v>0.009796143</v>
      </c>
      <c r="J19" s="0" t="s">
        <v>927</v>
      </c>
      <c r="K19" s="0" t="n">
        <v>0.00957489</v>
      </c>
      <c r="L19" s="0" t="n">
        <v>93.63751</v>
      </c>
    </row>
    <row r="20" customFormat="false" ht="12.8" hidden="false" customHeight="false" outlineLevel="0" collapsed="false">
      <c r="A20" s="114" t="s">
        <v>928</v>
      </c>
      <c r="B20" s="0" t="s">
        <v>891</v>
      </c>
      <c r="C20" s="0" t="n">
        <v>0.28027344</v>
      </c>
      <c r="D20" s="0" t="s">
        <v>929</v>
      </c>
      <c r="E20" s="0" t="n">
        <v>0.14770508</v>
      </c>
      <c r="F20" s="0" t="s">
        <v>533</v>
      </c>
      <c r="G20" s="0" t="n">
        <v>0.12243652</v>
      </c>
      <c r="H20" s="0" t="s">
        <v>534</v>
      </c>
      <c r="I20" s="0" t="n">
        <v>0.108947754</v>
      </c>
      <c r="J20" s="0" t="s">
        <v>532</v>
      </c>
      <c r="K20" s="0" t="n">
        <v>0.078430176</v>
      </c>
      <c r="L20" s="0" t="n">
        <v>93.74149</v>
      </c>
    </row>
    <row r="21" customFormat="false" ht="12.8" hidden="false" customHeight="false" outlineLevel="0" collapsed="false">
      <c r="A21" s="114" t="s">
        <v>930</v>
      </c>
      <c r="B21" s="0" t="s">
        <v>534</v>
      </c>
      <c r="C21" s="0" t="n">
        <v>0.88964844</v>
      </c>
      <c r="D21" s="0" t="s">
        <v>549</v>
      </c>
      <c r="E21" s="0" t="n">
        <v>0.014717102</v>
      </c>
      <c r="F21" s="0" t="s">
        <v>535</v>
      </c>
      <c r="G21" s="0" t="n">
        <v>0.010856628</v>
      </c>
      <c r="H21" s="0" t="s">
        <v>241</v>
      </c>
      <c r="I21" s="0" t="n">
        <v>0.009361267</v>
      </c>
      <c r="J21" s="0" t="s">
        <v>931</v>
      </c>
      <c r="K21" s="0" t="n">
        <v>0.006790161</v>
      </c>
      <c r="L21" s="0" t="n">
        <v>94.089134</v>
      </c>
    </row>
    <row r="22" customFormat="false" ht="12.8" hidden="false" customHeight="false" outlineLevel="0" collapsed="false">
      <c r="A22" s="114" t="s">
        <v>932</v>
      </c>
      <c r="B22" s="0" t="s">
        <v>535</v>
      </c>
      <c r="C22" s="0" t="n">
        <v>0.45629883</v>
      </c>
      <c r="D22" s="0" t="s">
        <v>470</v>
      </c>
      <c r="E22" s="0" t="n">
        <v>0.028381348</v>
      </c>
      <c r="F22" s="0" t="s">
        <v>627</v>
      </c>
      <c r="G22" s="0" t="n">
        <v>0.023712158</v>
      </c>
      <c r="H22" s="0" t="s">
        <v>933</v>
      </c>
      <c r="I22" s="0" t="n">
        <v>0.023529053</v>
      </c>
      <c r="J22" s="0" t="s">
        <v>159</v>
      </c>
      <c r="K22" s="0" t="n">
        <v>0.020202637</v>
      </c>
      <c r="L22" s="0" t="n">
        <v>93.659584</v>
      </c>
    </row>
    <row r="23" customFormat="false" ht="12.8" hidden="false" customHeight="false" outlineLevel="0" collapsed="false">
      <c r="A23" s="114" t="s">
        <v>934</v>
      </c>
      <c r="B23" s="0" t="s">
        <v>534</v>
      </c>
      <c r="C23" s="0" t="n">
        <v>0.87841797</v>
      </c>
      <c r="D23" s="0" t="s">
        <v>470</v>
      </c>
      <c r="E23" s="0" t="n">
        <v>0.07556152</v>
      </c>
      <c r="F23" s="0" t="s">
        <v>140</v>
      </c>
      <c r="G23" s="0" t="n">
        <v>0.005645752</v>
      </c>
      <c r="H23" s="0" t="s">
        <v>159</v>
      </c>
      <c r="I23" s="0" t="n">
        <v>0.005558014</v>
      </c>
      <c r="J23" s="0" t="s">
        <v>893</v>
      </c>
      <c r="K23" s="0" t="n">
        <v>0.005264282</v>
      </c>
      <c r="L23" s="0" t="n">
        <v>93.7379</v>
      </c>
    </row>
    <row r="24" customFormat="false" ht="12.8" hidden="false" customHeight="false" outlineLevel="0" collapsed="false">
      <c r="A24" s="114" t="s">
        <v>935</v>
      </c>
      <c r="B24" s="0" t="s">
        <v>888</v>
      </c>
      <c r="C24" s="0" t="n">
        <v>0.111083984</v>
      </c>
      <c r="D24" s="0" t="s">
        <v>457</v>
      </c>
      <c r="E24" s="0" t="n">
        <v>0.10272217</v>
      </c>
      <c r="F24" s="0" t="s">
        <v>398</v>
      </c>
      <c r="G24" s="0" t="n">
        <v>0.058746338</v>
      </c>
      <c r="H24" s="0" t="s">
        <v>900</v>
      </c>
      <c r="I24" s="0" t="n">
        <v>0.057617188</v>
      </c>
      <c r="J24" s="0" t="s">
        <v>393</v>
      </c>
      <c r="K24" s="0" t="n">
        <v>0.040863037</v>
      </c>
      <c r="L24" s="0" t="n">
        <v>93.990364</v>
      </c>
    </row>
    <row r="25" customFormat="false" ht="12.8" hidden="false" customHeight="false" outlineLevel="0" collapsed="false">
      <c r="A25" s="114" t="s">
        <v>936</v>
      </c>
      <c r="B25" s="0" t="s">
        <v>900</v>
      </c>
      <c r="C25" s="0" t="n">
        <v>0.5126953</v>
      </c>
      <c r="D25" s="0" t="s">
        <v>888</v>
      </c>
      <c r="E25" s="0" t="n">
        <v>0.31591797</v>
      </c>
      <c r="F25" s="0" t="s">
        <v>889</v>
      </c>
      <c r="G25" s="0" t="n">
        <v>0.16381836</v>
      </c>
      <c r="H25" s="0" t="s">
        <v>910</v>
      </c>
      <c r="I25" s="0" t="n">
        <v>0.005142212</v>
      </c>
      <c r="J25" s="0" t="s">
        <v>673</v>
      </c>
      <c r="K25" s="0" t="n">
        <v>0.0019836426</v>
      </c>
      <c r="L25" s="0" t="n">
        <v>94.12914</v>
      </c>
    </row>
    <row r="26" customFormat="false" ht="12.8" hidden="false" customHeight="false" outlineLevel="0" collapsed="false">
      <c r="A26" s="114" t="s">
        <v>937</v>
      </c>
      <c r="B26" s="0" t="s">
        <v>903</v>
      </c>
      <c r="C26" s="0" t="n">
        <v>0.16784668</v>
      </c>
      <c r="D26" s="0" t="s">
        <v>673</v>
      </c>
      <c r="E26" s="0" t="n">
        <v>0.14245605</v>
      </c>
      <c r="F26" s="0" t="s">
        <v>921</v>
      </c>
      <c r="G26" s="0" t="n">
        <v>0.12866211</v>
      </c>
      <c r="H26" s="0" t="s">
        <v>926</v>
      </c>
      <c r="I26" s="0" t="n">
        <v>0.12573242</v>
      </c>
      <c r="J26" s="0" t="s">
        <v>938</v>
      </c>
      <c r="K26" s="0" t="n">
        <v>0.08984375</v>
      </c>
      <c r="L26" s="0" t="n">
        <v>93.589134</v>
      </c>
    </row>
    <row r="27" customFormat="false" ht="12.8" hidden="false" customHeight="false" outlineLevel="0" collapsed="false">
      <c r="A27" s="114" t="s">
        <v>939</v>
      </c>
      <c r="B27" s="0" t="s">
        <v>458</v>
      </c>
      <c r="C27" s="0" t="n">
        <v>0.49047852</v>
      </c>
      <c r="D27" s="0" t="s">
        <v>457</v>
      </c>
      <c r="E27" s="0" t="n">
        <v>0.06744385</v>
      </c>
      <c r="F27" s="0" t="s">
        <v>534</v>
      </c>
      <c r="G27" s="0" t="n">
        <v>0.05633545</v>
      </c>
      <c r="H27" s="0" t="s">
        <v>159</v>
      </c>
      <c r="I27" s="0" t="n">
        <v>0.030380249</v>
      </c>
      <c r="J27" s="0" t="s">
        <v>470</v>
      </c>
      <c r="K27" s="0" t="n">
        <v>0.030258179</v>
      </c>
      <c r="L27" s="0" t="n">
        <v>111.30818</v>
      </c>
    </row>
    <row r="28" customFormat="false" ht="12.8" hidden="false" customHeight="false" outlineLevel="0" collapsed="false">
      <c r="A28" s="114" t="s">
        <v>940</v>
      </c>
      <c r="B28" s="0" t="s">
        <v>889</v>
      </c>
      <c r="C28" s="0" t="n">
        <v>0.5126953</v>
      </c>
      <c r="D28" s="0" t="s">
        <v>900</v>
      </c>
      <c r="E28" s="0" t="n">
        <v>0.3388672</v>
      </c>
      <c r="F28" s="0" t="s">
        <v>888</v>
      </c>
      <c r="G28" s="0" t="n">
        <v>0.07623291</v>
      </c>
      <c r="H28" s="0" t="s">
        <v>941</v>
      </c>
      <c r="I28" s="0" t="n">
        <v>0.011779785</v>
      </c>
      <c r="J28" s="0" t="s">
        <v>931</v>
      </c>
      <c r="K28" s="0" t="n">
        <v>0.008888245</v>
      </c>
      <c r="L28" s="0" t="n">
        <v>93.55898</v>
      </c>
    </row>
    <row r="29" customFormat="false" ht="12.8" hidden="false" customHeight="false" outlineLevel="0" collapsed="false">
      <c r="A29" s="114" t="s">
        <v>942</v>
      </c>
      <c r="B29" s="0" t="s">
        <v>900</v>
      </c>
      <c r="C29" s="0" t="n">
        <v>0.63916016</v>
      </c>
      <c r="D29" s="0" t="s">
        <v>889</v>
      </c>
      <c r="E29" s="0" t="n">
        <v>0.21240234</v>
      </c>
      <c r="F29" s="0" t="s">
        <v>888</v>
      </c>
      <c r="G29" s="0" t="n">
        <v>0.062805176</v>
      </c>
      <c r="H29" s="0" t="s">
        <v>673</v>
      </c>
      <c r="I29" s="0" t="n">
        <v>0.028518677</v>
      </c>
      <c r="J29" s="0" t="s">
        <v>924</v>
      </c>
      <c r="K29" s="0" t="n">
        <v>0.015510559</v>
      </c>
      <c r="L29" s="0" t="n">
        <v>93.7052</v>
      </c>
    </row>
    <row r="30" customFormat="false" ht="12.8" hidden="false" customHeight="false" outlineLevel="0" collapsed="false">
      <c r="A30" s="114" t="s">
        <v>943</v>
      </c>
      <c r="B30" s="0" t="s">
        <v>431</v>
      </c>
      <c r="C30" s="0" t="n">
        <v>0.10015869</v>
      </c>
      <c r="D30" s="0" t="s">
        <v>534</v>
      </c>
      <c r="E30" s="0" t="n">
        <v>0.07446289</v>
      </c>
      <c r="F30" s="0" t="s">
        <v>889</v>
      </c>
      <c r="G30" s="0" t="n">
        <v>0.055511475</v>
      </c>
      <c r="H30" s="0" t="s">
        <v>672</v>
      </c>
      <c r="I30" s="0" t="n">
        <v>0.050750732</v>
      </c>
      <c r="J30" s="0" t="s">
        <v>535</v>
      </c>
      <c r="K30" s="0" t="n">
        <v>0.05038452</v>
      </c>
      <c r="L30" s="0" t="n">
        <v>93.39347</v>
      </c>
    </row>
    <row r="31" customFormat="false" ht="12.8" hidden="false" customHeight="false" outlineLevel="0" collapsed="false">
      <c r="A31" s="114" t="s">
        <v>944</v>
      </c>
      <c r="B31" s="0" t="s">
        <v>889</v>
      </c>
      <c r="C31" s="0" t="n">
        <v>0.67578125</v>
      </c>
      <c r="D31" s="0" t="s">
        <v>679</v>
      </c>
      <c r="E31" s="0" t="n">
        <v>0.117492676</v>
      </c>
      <c r="F31" s="0" t="s">
        <v>900</v>
      </c>
      <c r="G31" s="0" t="n">
        <v>0.06744385</v>
      </c>
      <c r="H31" s="0" t="s">
        <v>673</v>
      </c>
      <c r="I31" s="0" t="n">
        <v>0.048950195</v>
      </c>
      <c r="J31" s="0" t="s">
        <v>945</v>
      </c>
      <c r="K31" s="0" t="n">
        <v>0.022766113</v>
      </c>
      <c r="L31" s="0" t="n">
        <v>93.49619</v>
      </c>
    </row>
    <row r="32" customFormat="false" ht="12.8" hidden="false" customHeight="false" outlineLevel="0" collapsed="false">
      <c r="A32" s="114" t="s">
        <v>946</v>
      </c>
      <c r="B32" s="0" t="s">
        <v>534</v>
      </c>
      <c r="C32" s="0" t="n">
        <v>0.2475586</v>
      </c>
      <c r="D32" s="0" t="s">
        <v>535</v>
      </c>
      <c r="E32" s="0" t="n">
        <v>0.13781738</v>
      </c>
      <c r="F32" s="0" t="s">
        <v>490</v>
      </c>
      <c r="G32" s="0" t="n">
        <v>0.04815674</v>
      </c>
      <c r="H32" s="0" t="s">
        <v>470</v>
      </c>
      <c r="I32" s="0" t="n">
        <v>0.040100098</v>
      </c>
      <c r="J32" s="0" t="s">
        <v>900</v>
      </c>
      <c r="K32" s="0" t="n">
        <v>0.034973145</v>
      </c>
      <c r="L32" s="0" t="n">
        <v>93.78054</v>
      </c>
    </row>
    <row r="33" customFormat="false" ht="12.8" hidden="false" customHeight="false" outlineLevel="0" collapsed="false">
      <c r="A33" s="114" t="s">
        <v>947</v>
      </c>
      <c r="B33" s="0" t="s">
        <v>900</v>
      </c>
      <c r="C33" s="0" t="n">
        <v>0.5332031</v>
      </c>
      <c r="D33" s="0" t="s">
        <v>889</v>
      </c>
      <c r="E33" s="0" t="n">
        <v>0.4086914</v>
      </c>
      <c r="F33" s="0" t="s">
        <v>673</v>
      </c>
      <c r="G33" s="0" t="n">
        <v>0.030090332</v>
      </c>
      <c r="H33" s="0" t="s">
        <v>926</v>
      </c>
      <c r="I33" s="0" t="n">
        <v>0.008163452</v>
      </c>
      <c r="J33" s="0" t="s">
        <v>888</v>
      </c>
      <c r="K33" s="0" t="n">
        <v>0.0027122498</v>
      </c>
      <c r="L33" s="0" t="n">
        <v>93.81412</v>
      </c>
    </row>
    <row r="34" customFormat="false" ht="12.8" hidden="false" customHeight="false" outlineLevel="0" collapsed="false">
      <c r="A34" s="114" t="s">
        <v>948</v>
      </c>
      <c r="B34" s="0" t="s">
        <v>900</v>
      </c>
      <c r="C34" s="0" t="n">
        <v>0.64453125</v>
      </c>
      <c r="D34" s="0" t="s">
        <v>889</v>
      </c>
      <c r="E34" s="0" t="n">
        <v>0.34228516</v>
      </c>
      <c r="F34" s="0" t="s">
        <v>673</v>
      </c>
      <c r="G34" s="0" t="n">
        <v>0.0036849976</v>
      </c>
      <c r="H34" s="0" t="s">
        <v>888</v>
      </c>
      <c r="I34" s="0" t="n">
        <v>0.0025939941</v>
      </c>
      <c r="J34" s="0" t="s">
        <v>926</v>
      </c>
      <c r="K34" s="0" t="n">
        <v>0.0009613037</v>
      </c>
      <c r="L34" s="0" t="n">
        <v>93.66425</v>
      </c>
    </row>
    <row r="35" customFormat="false" ht="12.8" hidden="false" customHeight="false" outlineLevel="0" collapsed="false">
      <c r="A35" s="114" t="s">
        <v>949</v>
      </c>
      <c r="B35" s="0" t="s">
        <v>470</v>
      </c>
      <c r="C35" s="0" t="n">
        <v>0.24829102</v>
      </c>
      <c r="D35" s="0" t="s">
        <v>535</v>
      </c>
      <c r="E35" s="0" t="n">
        <v>0.11456299</v>
      </c>
      <c r="F35" s="0" t="s">
        <v>587</v>
      </c>
      <c r="G35" s="0" t="n">
        <v>0.11022949</v>
      </c>
      <c r="H35" s="0" t="s">
        <v>517</v>
      </c>
      <c r="I35" s="0" t="n">
        <v>0.042633057</v>
      </c>
      <c r="J35" s="0" t="s">
        <v>304</v>
      </c>
      <c r="K35" s="0" t="n">
        <v>0.030471802</v>
      </c>
      <c r="L35" s="0" t="n">
        <v>93.3993</v>
      </c>
    </row>
    <row r="36" customFormat="false" ht="12.8" hidden="false" customHeight="false" outlineLevel="0" collapsed="false">
      <c r="A36" s="114" t="s">
        <v>950</v>
      </c>
      <c r="B36" s="0" t="s">
        <v>534</v>
      </c>
      <c r="C36" s="0" t="n">
        <v>0.3095703</v>
      </c>
      <c r="D36" s="0" t="s">
        <v>951</v>
      </c>
      <c r="E36" s="0" t="n">
        <v>0.21447754</v>
      </c>
      <c r="F36" s="0" t="s">
        <v>952</v>
      </c>
      <c r="G36" s="0" t="n">
        <v>0.08081055</v>
      </c>
      <c r="H36" s="0" t="s">
        <v>140</v>
      </c>
      <c r="I36" s="0" t="n">
        <v>0.04156494</v>
      </c>
      <c r="J36" s="0" t="s">
        <v>548</v>
      </c>
      <c r="K36" s="0" t="n">
        <v>0.03161621</v>
      </c>
      <c r="L36" s="0" t="n">
        <v>94.015854</v>
      </c>
    </row>
    <row r="37" customFormat="false" ht="12.8" hidden="false" customHeight="false" outlineLevel="0" collapsed="false">
      <c r="A37" s="114" t="s">
        <v>953</v>
      </c>
      <c r="B37" s="0" t="s">
        <v>580</v>
      </c>
      <c r="C37" s="0" t="n">
        <v>0.26464844</v>
      </c>
      <c r="D37" s="0" t="s">
        <v>579</v>
      </c>
      <c r="E37" s="0" t="n">
        <v>0.13098145</v>
      </c>
      <c r="F37" s="0" t="s">
        <v>534</v>
      </c>
      <c r="G37" s="0" t="n">
        <v>0.1116333</v>
      </c>
      <c r="H37" s="0" t="s">
        <v>801</v>
      </c>
      <c r="I37" s="0" t="n">
        <v>0.040893555</v>
      </c>
      <c r="J37" s="0" t="s">
        <v>907</v>
      </c>
      <c r="K37" s="0" t="n">
        <v>0.033233643</v>
      </c>
      <c r="L37" s="0" t="n">
        <v>93.81635</v>
      </c>
    </row>
    <row r="38" customFormat="false" ht="12.8" hidden="false" customHeight="false" outlineLevel="0" collapsed="false">
      <c r="A38" s="114" t="s">
        <v>954</v>
      </c>
      <c r="B38" s="0" t="s">
        <v>243</v>
      </c>
      <c r="C38" s="0" t="n">
        <v>0.15625</v>
      </c>
      <c r="D38" s="0" t="s">
        <v>955</v>
      </c>
      <c r="E38" s="0" t="n">
        <v>0.11077881</v>
      </c>
      <c r="F38" s="0" t="s">
        <v>956</v>
      </c>
      <c r="G38" s="0" t="n">
        <v>0.107421875</v>
      </c>
      <c r="H38" s="0" t="s">
        <v>957</v>
      </c>
      <c r="I38" s="0" t="n">
        <v>0.052337646</v>
      </c>
      <c r="J38" s="0" t="s">
        <v>888</v>
      </c>
      <c r="K38" s="0" t="n">
        <v>0.046020508</v>
      </c>
      <c r="L38" s="0" t="n">
        <v>93.99137</v>
      </c>
    </row>
    <row r="39" customFormat="false" ht="12.8" hidden="false" customHeight="false" outlineLevel="0" collapsed="false">
      <c r="A39" s="114" t="s">
        <v>958</v>
      </c>
      <c r="B39" s="0" t="s">
        <v>900</v>
      </c>
      <c r="C39" s="0" t="n">
        <v>0.7783203</v>
      </c>
      <c r="D39" s="0" t="s">
        <v>889</v>
      </c>
      <c r="E39" s="0" t="n">
        <v>0.12512207</v>
      </c>
      <c r="F39" s="0" t="s">
        <v>888</v>
      </c>
      <c r="G39" s="0" t="n">
        <v>0.088012695</v>
      </c>
      <c r="H39" s="0" t="s">
        <v>910</v>
      </c>
      <c r="I39" s="0" t="n">
        <v>0.0062294006</v>
      </c>
      <c r="J39" s="0" t="s">
        <v>673</v>
      </c>
      <c r="K39" s="0" t="n">
        <v>0.0021190643</v>
      </c>
      <c r="L39" s="0" t="n">
        <v>93.87183</v>
      </c>
    </row>
    <row r="40" customFormat="false" ht="12.8" hidden="false" customHeight="false" outlineLevel="0" collapsed="false">
      <c r="A40" s="114" t="s">
        <v>959</v>
      </c>
      <c r="B40" s="0" t="s">
        <v>888</v>
      </c>
      <c r="C40" s="0" t="n">
        <v>0.46850586</v>
      </c>
      <c r="D40" s="0" t="s">
        <v>900</v>
      </c>
      <c r="E40" s="0" t="n">
        <v>0.41333008</v>
      </c>
      <c r="F40" s="0" t="s">
        <v>889</v>
      </c>
      <c r="G40" s="0" t="n">
        <v>0.05380249</v>
      </c>
      <c r="H40" s="0" t="s">
        <v>910</v>
      </c>
      <c r="I40" s="0" t="n">
        <v>0.018600464</v>
      </c>
      <c r="J40" s="0" t="s">
        <v>517</v>
      </c>
      <c r="K40" s="0" t="n">
        <v>0.013923645</v>
      </c>
      <c r="L40" s="0" t="n">
        <v>93.962326</v>
      </c>
    </row>
    <row r="41" customFormat="false" ht="12.8" hidden="false" customHeight="false" outlineLevel="0" collapsed="false">
      <c r="A41" s="114" t="s">
        <v>960</v>
      </c>
      <c r="B41" s="0" t="s">
        <v>534</v>
      </c>
      <c r="C41" s="0" t="n">
        <v>0.6425781</v>
      </c>
      <c r="D41" s="0" t="s">
        <v>490</v>
      </c>
      <c r="E41" s="0" t="n">
        <v>0.049194336</v>
      </c>
      <c r="F41" s="0" t="s">
        <v>548</v>
      </c>
      <c r="G41" s="0" t="n">
        <v>0.040283203</v>
      </c>
      <c r="H41" s="0" t="s">
        <v>241</v>
      </c>
      <c r="I41" s="0" t="n">
        <v>0.032226562</v>
      </c>
      <c r="J41" s="0" t="s">
        <v>951</v>
      </c>
      <c r="K41" s="0" t="n">
        <v>0.028564453</v>
      </c>
      <c r="L41" s="0" t="n">
        <v>93.897934</v>
      </c>
    </row>
    <row r="42" customFormat="false" ht="12.8" hidden="false" customHeight="false" outlineLevel="0" collapsed="false">
      <c r="A42" s="114" t="s">
        <v>961</v>
      </c>
      <c r="B42" s="0" t="s">
        <v>900</v>
      </c>
      <c r="C42" s="0" t="n">
        <v>0.62841797</v>
      </c>
      <c r="D42" s="0" t="s">
        <v>888</v>
      </c>
      <c r="E42" s="0" t="n">
        <v>0.15771484</v>
      </c>
      <c r="F42" s="0" t="s">
        <v>889</v>
      </c>
      <c r="G42" s="0" t="n">
        <v>0.120910645</v>
      </c>
      <c r="H42" s="0" t="s">
        <v>926</v>
      </c>
      <c r="I42" s="0" t="n">
        <v>0.017410278</v>
      </c>
      <c r="J42" s="0" t="s">
        <v>534</v>
      </c>
      <c r="K42" s="0" t="n">
        <v>0.011688232</v>
      </c>
      <c r="L42" s="0" t="n">
        <v>93.6547</v>
      </c>
    </row>
    <row r="43" customFormat="false" ht="12.8" hidden="false" customHeight="false" outlineLevel="0" collapsed="false">
      <c r="A43" s="114" t="s">
        <v>962</v>
      </c>
      <c r="B43" s="0" t="s">
        <v>888</v>
      </c>
      <c r="C43" s="0" t="n">
        <v>0.5097656</v>
      </c>
      <c r="D43" s="0" t="s">
        <v>900</v>
      </c>
      <c r="E43" s="0" t="n">
        <v>0.3239746</v>
      </c>
      <c r="F43" s="0" t="s">
        <v>889</v>
      </c>
      <c r="G43" s="0" t="n">
        <v>0.16040039</v>
      </c>
      <c r="H43" s="0" t="s">
        <v>910</v>
      </c>
      <c r="I43" s="0" t="n">
        <v>0.0048828125</v>
      </c>
      <c r="J43" s="0" t="s">
        <v>673</v>
      </c>
      <c r="K43" s="0" t="n">
        <v>0.0007200241</v>
      </c>
      <c r="L43" s="0" t="n">
        <v>93.829544</v>
      </c>
    </row>
    <row r="44" customFormat="false" ht="12.8" hidden="false" customHeight="false" outlineLevel="0" collapsed="false">
      <c r="A44" s="114" t="s">
        <v>963</v>
      </c>
      <c r="B44" s="0" t="s">
        <v>565</v>
      </c>
      <c r="C44" s="0" t="n">
        <v>0.19958496</v>
      </c>
      <c r="D44" s="0" t="s">
        <v>891</v>
      </c>
      <c r="E44" s="0" t="n">
        <v>0.11413574</v>
      </c>
      <c r="F44" s="0" t="s">
        <v>921</v>
      </c>
      <c r="G44" s="0" t="n">
        <v>0.08093262</v>
      </c>
      <c r="H44" s="0" t="s">
        <v>457</v>
      </c>
      <c r="I44" s="0" t="n">
        <v>0.053497314</v>
      </c>
      <c r="J44" s="0" t="s">
        <v>964</v>
      </c>
      <c r="K44" s="0" t="n">
        <v>0.034118652</v>
      </c>
      <c r="L44" s="0" t="n">
        <v>93.71365</v>
      </c>
    </row>
    <row r="45" customFormat="false" ht="12.8" hidden="false" customHeight="false" outlineLevel="0" collapsed="false">
      <c r="A45" s="114" t="s">
        <v>965</v>
      </c>
      <c r="B45" s="0" t="s">
        <v>900</v>
      </c>
      <c r="C45" s="0" t="n">
        <v>0.32885742</v>
      </c>
      <c r="D45" s="0" t="s">
        <v>889</v>
      </c>
      <c r="E45" s="0" t="n">
        <v>0.25024414</v>
      </c>
      <c r="F45" s="0" t="s">
        <v>888</v>
      </c>
      <c r="G45" s="0" t="n">
        <v>0.16027832</v>
      </c>
      <c r="H45" s="0" t="s">
        <v>926</v>
      </c>
      <c r="I45" s="0" t="n">
        <v>0.05368042</v>
      </c>
      <c r="J45" s="0" t="s">
        <v>910</v>
      </c>
      <c r="K45" s="0" t="n">
        <v>0.029312134</v>
      </c>
      <c r="L45" s="0" t="n">
        <v>93.6068</v>
      </c>
    </row>
    <row r="46" customFormat="false" ht="12.8" hidden="false" customHeight="false" outlineLevel="0" collapsed="false">
      <c r="A46" s="114" t="s">
        <v>966</v>
      </c>
      <c r="B46" s="0" t="s">
        <v>900</v>
      </c>
      <c r="C46" s="0" t="n">
        <v>0.6870117</v>
      </c>
      <c r="D46" s="0" t="s">
        <v>888</v>
      </c>
      <c r="E46" s="0" t="n">
        <v>0.08728027</v>
      </c>
      <c r="F46" s="0" t="s">
        <v>889</v>
      </c>
      <c r="G46" s="0" t="n">
        <v>0.054229736</v>
      </c>
      <c r="H46" s="0" t="s">
        <v>398</v>
      </c>
      <c r="I46" s="0" t="n">
        <v>0.01979065</v>
      </c>
      <c r="J46" s="0" t="s">
        <v>457</v>
      </c>
      <c r="K46" s="0" t="n">
        <v>0.016662598</v>
      </c>
      <c r="L46" s="0" t="n">
        <v>93.69738</v>
      </c>
    </row>
    <row r="47" customFormat="false" ht="12.8" hidden="false" customHeight="false" outlineLevel="0" collapsed="false">
      <c r="A47" s="114" t="s">
        <v>967</v>
      </c>
      <c r="B47" s="0" t="s">
        <v>900</v>
      </c>
      <c r="C47" s="0" t="n">
        <v>0.44750977</v>
      </c>
      <c r="D47" s="0" t="s">
        <v>889</v>
      </c>
      <c r="E47" s="0" t="n">
        <v>0.32739258</v>
      </c>
      <c r="F47" s="0" t="s">
        <v>673</v>
      </c>
      <c r="G47" s="0" t="n">
        <v>0.028701782</v>
      </c>
      <c r="H47" s="0" t="s">
        <v>888</v>
      </c>
      <c r="I47" s="0" t="n">
        <v>0.024383545</v>
      </c>
      <c r="J47" s="0" t="s">
        <v>910</v>
      </c>
      <c r="K47" s="0" t="n">
        <v>0.0234375</v>
      </c>
      <c r="L47" s="0" t="n">
        <v>93.72533</v>
      </c>
    </row>
    <row r="48" customFormat="false" ht="12.8" hidden="false" customHeight="false" outlineLevel="0" collapsed="false">
      <c r="A48" s="114" t="s">
        <v>968</v>
      </c>
      <c r="B48" s="0" t="s">
        <v>534</v>
      </c>
      <c r="C48" s="0" t="n">
        <v>0.5834961</v>
      </c>
      <c r="D48" s="0" t="s">
        <v>470</v>
      </c>
      <c r="E48" s="0" t="n">
        <v>0.036132812</v>
      </c>
      <c r="F48" s="0" t="s">
        <v>969</v>
      </c>
      <c r="G48" s="0" t="n">
        <v>0.027511597</v>
      </c>
      <c r="H48" s="0" t="s">
        <v>489</v>
      </c>
      <c r="I48" s="0" t="n">
        <v>0.022094727</v>
      </c>
      <c r="J48" s="0" t="s">
        <v>431</v>
      </c>
      <c r="K48" s="0" t="n">
        <v>0.018112183</v>
      </c>
      <c r="L48" s="0" t="n">
        <v>93.6047</v>
      </c>
    </row>
    <row r="49" customFormat="false" ht="12.8" hidden="false" customHeight="false" outlineLevel="0" collapsed="false">
      <c r="A49" s="114" t="s">
        <v>970</v>
      </c>
      <c r="B49" s="0" t="s">
        <v>971</v>
      </c>
      <c r="C49" s="0" t="n">
        <v>0.39624023</v>
      </c>
      <c r="D49" s="0" t="s">
        <v>534</v>
      </c>
      <c r="E49" s="0" t="n">
        <v>0.13012695</v>
      </c>
      <c r="F49" s="0" t="s">
        <v>470</v>
      </c>
      <c r="G49" s="0" t="n">
        <v>0.02633667</v>
      </c>
      <c r="H49" s="0" t="s">
        <v>951</v>
      </c>
      <c r="I49" s="0" t="n">
        <v>0.020599365</v>
      </c>
      <c r="J49" s="0" t="s">
        <v>972</v>
      </c>
      <c r="K49" s="0" t="n">
        <v>0.018173218</v>
      </c>
      <c r="L49" s="0" t="n">
        <v>94.10119</v>
      </c>
    </row>
    <row r="50" customFormat="false" ht="12.8" hidden="false" customHeight="false" outlineLevel="0" collapsed="false">
      <c r="A50" s="114" t="s">
        <v>973</v>
      </c>
      <c r="B50" s="0" t="s">
        <v>398</v>
      </c>
      <c r="C50" s="0" t="n">
        <v>0.4970703</v>
      </c>
      <c r="D50" s="0" t="s">
        <v>931</v>
      </c>
      <c r="E50" s="0" t="n">
        <v>0.12371826</v>
      </c>
      <c r="F50" s="0" t="s">
        <v>938</v>
      </c>
      <c r="G50" s="0" t="n">
        <v>0.105041504</v>
      </c>
      <c r="H50" s="0" t="s">
        <v>243</v>
      </c>
      <c r="I50" s="0" t="n">
        <v>0.048095703</v>
      </c>
      <c r="J50" s="0" t="s">
        <v>921</v>
      </c>
      <c r="K50" s="0" t="n">
        <v>0.046966553</v>
      </c>
      <c r="L50" s="0" t="n">
        <v>93.614426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M57" activeCellId="0" sqref="M57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20.07"/>
    <col collapsed="false" customWidth="true" hidden="false" outlineLevel="0" max="3" min="3" style="0" width="25.01"/>
    <col collapsed="false" customWidth="true" hidden="false" outlineLevel="0" max="4" min="4" style="29" width="11.88"/>
    <col collapsed="false" customWidth="true" hidden="false" outlineLevel="0" max="5" min="5" style="0" width="25.93"/>
    <col collapsed="false" customWidth="true" hidden="false" outlineLevel="0" max="6" min="6" style="29" width="6.48"/>
    <col collapsed="false" customWidth="true" hidden="false" outlineLevel="0" max="7" min="7" style="0" width="26.32"/>
    <col collapsed="false" customWidth="true" hidden="false" outlineLevel="0" max="8" min="8" style="29" width="7.08"/>
    <col collapsed="false" customWidth="true" hidden="false" outlineLevel="0" max="9" min="9" style="0" width="27.32"/>
    <col collapsed="false" customWidth="true" hidden="false" outlineLevel="0" max="10" min="10" style="29" width="5.49"/>
    <col collapsed="false" customWidth="true" hidden="false" outlineLevel="0" max="11" min="11" style="0" width="27.63"/>
    <col collapsed="false" customWidth="true" hidden="false" outlineLevel="0" max="12" min="12" style="29" width="4.97"/>
    <col collapsed="false" customWidth="true" hidden="false" outlineLevel="0" max="13" min="13" style="30" width="6.54"/>
    <col collapsed="false" customWidth="true" hidden="false" outlineLevel="0" max="14" min="14" style="0" width="37.5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31"/>
      <c r="B1" s="32" t="s">
        <v>24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4"/>
      <c r="P1" s="35"/>
      <c r="Q1" s="35"/>
      <c r="R1" s="35"/>
      <c r="S1" s="35"/>
    </row>
    <row r="2" customFormat="false" ht="14.25" hidden="false" customHeight="true" outlineLevel="0" collapsed="false">
      <c r="A2" s="36" t="s">
        <v>25</v>
      </c>
      <c r="B2" s="37" t="s">
        <v>26</v>
      </c>
      <c r="C2" s="37" t="s">
        <v>27</v>
      </c>
      <c r="D2" s="38" t="s">
        <v>28</v>
      </c>
      <c r="E2" s="37" t="s">
        <v>29</v>
      </c>
      <c r="F2" s="38" t="s">
        <v>30</v>
      </c>
      <c r="G2" s="37" t="s">
        <v>31</v>
      </c>
      <c r="H2" s="38" t="s">
        <v>32</v>
      </c>
      <c r="I2" s="37" t="s">
        <v>33</v>
      </c>
      <c r="J2" s="38" t="s">
        <v>34</v>
      </c>
      <c r="K2" s="37" t="s">
        <v>35</v>
      </c>
      <c r="L2" s="38" t="s">
        <v>36</v>
      </c>
      <c r="M2" s="39" t="s">
        <v>37</v>
      </c>
      <c r="N2" s="40"/>
      <c r="O2" s="40"/>
    </row>
    <row r="3" customFormat="false" ht="15" hidden="false" customHeight="false" outlineLevel="0" collapsed="false">
      <c r="A3" s="36" t="s">
        <v>25</v>
      </c>
      <c r="B3" s="41" t="str">
        <f aca="false">'People data'!A1</f>
        <v>/home/jorge/Pictures/Test_Images_for_Demo/New_Person/1-thatcherjpg.jpg</v>
      </c>
      <c r="C3" s="42" t="str">
        <f aca="false">MID('People data'!B1,10, LEN('People data'!B1))</f>
        <v>vestment</v>
      </c>
      <c r="D3" s="43" t="n">
        <f aca="false">'People data'!C1</f>
        <v>0.16894531</v>
      </c>
      <c r="E3" s="42" t="str">
        <f aca="false">MID('People data'!D1,10, LEN('People data'!D1))</f>
        <v>bow tie, bow-tie, bowtie</v>
      </c>
      <c r="F3" s="43" t="n">
        <f aca="false">'People data'!E1</f>
        <v>0.09698486</v>
      </c>
      <c r="G3" s="44" t="str">
        <f aca="false">MID('People data'!F1,10, LEN('People data'!F1))</f>
        <v>academic gown, academic robe, judge's robe</v>
      </c>
      <c r="H3" s="45" t="n">
        <f aca="false">'People data'!G1</f>
        <v>0.09552002</v>
      </c>
      <c r="I3" s="44" t="str">
        <f aca="false">MID('People data'!H1,10, LEN('People data'!H1))</f>
        <v>Windsor tie</v>
      </c>
      <c r="J3" s="45" t="n">
        <f aca="false">'People data'!I1</f>
        <v>0.08758545</v>
      </c>
      <c r="K3" s="42" t="str">
        <f aca="false">MID('People data'!J1,10, LEN('People data'!J1))</f>
        <v>bolo tie, bolo, bola tie, bola</v>
      </c>
      <c r="L3" s="43" t="n">
        <f aca="false">'People data'!K1</f>
        <v>0.059753418</v>
      </c>
      <c r="M3" s="46" t="n">
        <f aca="false">'People data'!L1</f>
        <v>93.99705</v>
      </c>
      <c r="N3" s="40"/>
      <c r="O3" s="40"/>
    </row>
    <row r="4" customFormat="false" ht="15" hidden="false" customHeight="false" outlineLevel="0" collapsed="false">
      <c r="A4" s="36" t="s">
        <v>25</v>
      </c>
      <c r="B4" s="41" t="str">
        <f aca="false">'People data'!A2</f>
        <v>/home/jorge/Pictures/Test_Images_for_Demo/New_Person/1.jpg</v>
      </c>
      <c r="C4" s="42" t="str">
        <f aca="false">MID('People data'!B2,10, LEN('People data'!B2))</f>
        <v>cellular telephone, cellular phone, cellphone, cell, mobile phone</v>
      </c>
      <c r="D4" s="43" t="n">
        <f aca="false">'People data'!C2</f>
        <v>0.27563477</v>
      </c>
      <c r="E4" s="42" t="str">
        <f aca="false">MID('People data'!D2,10, LEN('People data'!D2))</f>
        <v>bonnet, poke bonnet</v>
      </c>
      <c r="F4" s="43" t="n">
        <f aca="false">'People data'!E2</f>
        <v>0.1850586</v>
      </c>
      <c r="G4" s="44" t="str">
        <f aca="false">MID('People data'!F2,10, LEN('People data'!F2))</f>
        <v>lipstick, lip rouge</v>
      </c>
      <c r="H4" s="45" t="n">
        <f aca="false">'People data'!G2</f>
        <v>0.10058594</v>
      </c>
      <c r="I4" s="44" t="str">
        <f aca="false">MID('People data'!H2,10, LEN('People data'!H2))</f>
        <v>bow tie, bow-tie, bowtie</v>
      </c>
      <c r="J4" s="45" t="n">
        <f aca="false">'People data'!I2</f>
        <v>0.07244873</v>
      </c>
      <c r="K4" s="42" t="str">
        <f aca="false">MID('People data'!J2,10, LEN('People data'!J2))</f>
        <v>Band Aid</v>
      </c>
      <c r="L4" s="43" t="n">
        <f aca="false">'People data'!K2</f>
        <v>0.04901123</v>
      </c>
      <c r="M4" s="46" t="n">
        <f aca="false">'People data'!L2</f>
        <v>93.4796</v>
      </c>
      <c r="N4" s="40"/>
      <c r="O4" s="40"/>
    </row>
    <row r="5" customFormat="false" ht="15" hidden="false" customHeight="false" outlineLevel="0" collapsed="false">
      <c r="A5" s="36" t="s">
        <v>25</v>
      </c>
      <c r="B5" s="41" t="str">
        <f aca="false">'People data'!A3</f>
        <v>/home/jorge/Pictures/Test_Images_for_Demo/New_Person/10.jpg</v>
      </c>
      <c r="C5" s="42" t="str">
        <f aca="false">MID('People data'!B3,10, LEN('People data'!B3))</f>
        <v>academic gown, academic robe, judge's robe</v>
      </c>
      <c r="D5" s="43" t="n">
        <f aca="false">'People data'!C3</f>
        <v>0.2064209</v>
      </c>
      <c r="E5" s="42" t="str">
        <f aca="false">MID('People data'!D3,10, LEN('People data'!D3))</f>
        <v>mask</v>
      </c>
      <c r="F5" s="43" t="n">
        <f aca="false">'People data'!E3</f>
        <v>0.15344238</v>
      </c>
      <c r="G5" s="44" t="str">
        <f aca="false">MID('People data'!F3,10, LEN('People data'!F3))</f>
        <v>bonnet, poke bonnet</v>
      </c>
      <c r="H5" s="45" t="n">
        <f aca="false">'People data'!G3</f>
        <v>0.11138916</v>
      </c>
      <c r="I5" s="44" t="str">
        <f aca="false">MID('People data'!H3,10, LEN('People data'!H3))</f>
        <v>mortarboard</v>
      </c>
      <c r="J5" s="45" t="n">
        <f aca="false">'People data'!I3</f>
        <v>0.08343506</v>
      </c>
      <c r="K5" s="42" t="str">
        <f aca="false">MID('People data'!J3,10, LEN('People data'!J3))</f>
        <v>neck brace</v>
      </c>
      <c r="L5" s="43" t="n">
        <f aca="false">'People data'!K3</f>
        <v>0.07714844</v>
      </c>
      <c r="M5" s="46" t="n">
        <f aca="false">'People data'!L3</f>
        <v>93.937805</v>
      </c>
      <c r="N5" s="40"/>
      <c r="O5" s="40"/>
    </row>
    <row r="6" customFormat="false" ht="15" hidden="false" customHeight="false" outlineLevel="0" collapsed="false">
      <c r="A6" s="36" t="s">
        <v>25</v>
      </c>
      <c r="B6" s="41" t="str">
        <f aca="false">'People data'!A4</f>
        <v>/home/jorge/Pictures/Test_Images_for_Demo/New_Person/11.jpeg</v>
      </c>
      <c r="C6" s="42" t="str">
        <f aca="false">MID('People data'!B4,10, LEN('People data'!B4))</f>
        <v>Band Aid</v>
      </c>
      <c r="D6" s="43" t="n">
        <f aca="false">'People data'!C4</f>
        <v>0.1973877</v>
      </c>
      <c r="E6" s="42" t="str">
        <f aca="false">MID('People data'!D4,10, LEN('People data'!D4))</f>
        <v>hair slide</v>
      </c>
      <c r="F6" s="43" t="n">
        <f aca="false">'People data'!E4</f>
        <v>0.101989746</v>
      </c>
      <c r="G6" s="44" t="str">
        <f aca="false">MID('People data'!F4,10, LEN('People data'!F4))</f>
        <v>face powder</v>
      </c>
      <c r="H6" s="45" t="n">
        <f aca="false">'People data'!G4</f>
        <v>0.06286621</v>
      </c>
      <c r="I6" s="44" t="str">
        <f aca="false">MID('People data'!H4,10, LEN('People data'!H4))</f>
        <v>loupe, jeweler's loupe</v>
      </c>
      <c r="J6" s="45" t="n">
        <f aca="false">'People data'!I4</f>
        <v>0.039642334</v>
      </c>
      <c r="K6" s="42" t="str">
        <f aca="false">MID('People data'!J4,10, LEN('People data'!J4))</f>
        <v>lipstick, lip rouge</v>
      </c>
      <c r="L6" s="43" t="n">
        <f aca="false">'People data'!K4</f>
        <v>0.036224365</v>
      </c>
      <c r="M6" s="46" t="n">
        <f aca="false">'People data'!L4</f>
        <v>94.137344</v>
      </c>
      <c r="N6" s="40"/>
      <c r="O6" s="40"/>
    </row>
    <row r="7" customFormat="false" ht="12.8" hidden="false" customHeight="false" outlineLevel="0" collapsed="false">
      <c r="A7" s="36" t="s">
        <v>25</v>
      </c>
      <c r="B7" s="47" t="str">
        <f aca="false">'People data'!A5</f>
        <v>/home/jorge/Pictures/Test_Images_for_Demo/New_Person/12.jpeg</v>
      </c>
      <c r="C7" s="42" t="str">
        <f aca="false">MID('People data'!B5,10, LEN('People data'!B5))</f>
        <v>wig</v>
      </c>
      <c r="D7" s="43" t="n">
        <f aca="false">'People data'!C5</f>
        <v>0.74072266</v>
      </c>
      <c r="E7" s="48" t="str">
        <f aca="false">MID('People data'!D5,10, LEN('People data'!D5))</f>
        <v>poncho</v>
      </c>
      <c r="F7" s="49" t="n">
        <f aca="false">'People data'!E5</f>
        <v>0.042755127</v>
      </c>
      <c r="G7" s="44" t="str">
        <f aca="false">MID('People data'!F5,10, LEN('People data'!F5))</f>
        <v>wool, woolen, woollen</v>
      </c>
      <c r="H7" s="45" t="n">
        <f aca="false">'People data'!G5</f>
        <v>0.035461426</v>
      </c>
      <c r="I7" s="44" t="str">
        <f aca="false">MID('People data'!H5,10, LEN('People data'!H5))</f>
        <v>stole</v>
      </c>
      <c r="J7" s="45" t="n">
        <f aca="false">'People data'!I5</f>
        <v>0.020370483</v>
      </c>
      <c r="K7" s="42" t="str">
        <f aca="false">MID('People data'!J5,10, LEN('People data'!J5))</f>
        <v>breastplate, aegis, egis</v>
      </c>
      <c r="L7" s="43" t="n">
        <f aca="false">'People data'!K5</f>
        <v>0.01675415</v>
      </c>
      <c r="M7" s="46" t="n">
        <f aca="false">'People data'!L5</f>
        <v>93.72289</v>
      </c>
      <c r="N7" s="40"/>
      <c r="O7" s="40"/>
    </row>
    <row r="8" customFormat="false" ht="15" hidden="false" customHeight="false" outlineLevel="0" collapsed="false">
      <c r="A8" s="36" t="s">
        <v>25</v>
      </c>
      <c r="B8" s="41" t="str">
        <f aca="false">'People data'!A6</f>
        <v>/home/jorge/Pictures/Test_Images_for_Demo/New_Person/13.jpeg</v>
      </c>
      <c r="C8" s="42" t="str">
        <f aca="false">MID('People data'!B6,10, LEN('People data'!B6))</f>
        <v>Band Aid</v>
      </c>
      <c r="D8" s="43" t="n">
        <f aca="false">'People data'!C6</f>
        <v>0.17297363</v>
      </c>
      <c r="E8" s="42" t="str">
        <f aca="false">MID('People data'!D6,10, LEN('People data'!D6))</f>
        <v>suit, suit of clothes</v>
      </c>
      <c r="F8" s="43" t="n">
        <f aca="false">'People data'!E6</f>
        <v>0.07098389</v>
      </c>
      <c r="G8" s="44" t="str">
        <f aca="false">MID('People data'!F6,10, LEN('People data'!F6))</f>
        <v>military uniform</v>
      </c>
      <c r="H8" s="45" t="n">
        <f aca="false">'People data'!G6</f>
        <v>0.062164307</v>
      </c>
      <c r="I8" s="44" t="str">
        <f aca="false">MID('People data'!H6,10, LEN('People data'!H6))</f>
        <v>cellular telephone, cellular phone, cellphone, cell, mobile phone</v>
      </c>
      <c r="J8" s="45" t="n">
        <f aca="false">'People data'!I6</f>
        <v>0.06048584</v>
      </c>
      <c r="K8" s="42" t="str">
        <f aca="false">MID('People data'!J6,10, LEN('People data'!J6))</f>
        <v>whistle</v>
      </c>
      <c r="L8" s="43" t="n">
        <f aca="false">'People data'!K6</f>
        <v>0.05316162</v>
      </c>
      <c r="M8" s="46" t="n">
        <f aca="false">'People data'!L6</f>
        <v>93.72838</v>
      </c>
      <c r="N8" s="40"/>
      <c r="O8" s="40"/>
    </row>
    <row r="9" customFormat="false" ht="15" hidden="false" customHeight="false" outlineLevel="0" collapsed="false">
      <c r="A9" s="36" t="s">
        <v>25</v>
      </c>
      <c r="B9" s="41" t="str">
        <f aca="false">'People data'!A7</f>
        <v>/home/jorge/Pictures/Test_Images_for_Demo/New_Person/14.jpg</v>
      </c>
      <c r="C9" s="42" t="str">
        <f aca="false">MID('People data'!B7,10, LEN('People data'!B7))</f>
        <v>kimono</v>
      </c>
      <c r="D9" s="43" t="n">
        <f aca="false">'People data'!C7</f>
        <v>0.12438965</v>
      </c>
      <c r="E9" s="42" t="str">
        <f aca="false">MID('People data'!D7,10, LEN('People data'!D7))</f>
        <v>bow tie, bow-tie, bowtie</v>
      </c>
      <c r="F9" s="43" t="n">
        <f aca="false">'People data'!E7</f>
        <v>0.056518555</v>
      </c>
      <c r="G9" s="44" t="str">
        <f aca="false">MID('People data'!F7,10, LEN('People data'!F7))</f>
        <v>stethoscope</v>
      </c>
      <c r="H9" s="45" t="n">
        <f aca="false">'People data'!G7</f>
        <v>0.05166626</v>
      </c>
      <c r="I9" s="44" t="str">
        <f aca="false">MID('People data'!H7,10, LEN('People data'!H7))</f>
        <v>whistle</v>
      </c>
      <c r="J9" s="45" t="n">
        <f aca="false">'People data'!I7</f>
        <v>0.05065918</v>
      </c>
      <c r="K9" s="42" t="str">
        <f aca="false">MID('People data'!J7,10, LEN('People data'!J7))</f>
        <v>ocarina, sweet potato</v>
      </c>
      <c r="L9" s="43" t="n">
        <f aca="false">'People data'!K7</f>
        <v>0.0413208</v>
      </c>
      <c r="M9" s="46" t="n">
        <f aca="false">'People data'!L7</f>
        <v>93.93727</v>
      </c>
      <c r="N9" s="40"/>
      <c r="O9" s="40"/>
    </row>
    <row r="10" customFormat="false" ht="15" hidden="false" customHeight="false" outlineLevel="0" collapsed="false">
      <c r="A10" s="36" t="s">
        <v>25</v>
      </c>
      <c r="B10" s="41" t="str">
        <f aca="false">'People data'!A8</f>
        <v>/home/jorge/Pictures/Test_Images_for_Demo/New_Person/16.jpg</v>
      </c>
      <c r="C10" s="42" t="str">
        <f aca="false">MID('People data'!B8,10, LEN('People data'!B8))</f>
        <v>maillot</v>
      </c>
      <c r="D10" s="43" t="n">
        <f aca="false">'People data'!C8</f>
        <v>0.49194336</v>
      </c>
      <c r="E10" s="42" t="str">
        <f aca="false">MID('People data'!D8,10, LEN('People data'!D8))</f>
        <v>brassiere, bra, bandeau</v>
      </c>
      <c r="F10" s="43" t="n">
        <f aca="false">'People data'!E8</f>
        <v>0.19726562</v>
      </c>
      <c r="G10" s="44" t="str">
        <f aca="false">MID('People data'!F8,10, LEN('People data'!F8))</f>
        <v>maillot, tank suit</v>
      </c>
      <c r="H10" s="45" t="n">
        <f aca="false">'People data'!G8</f>
        <v>0.12347412</v>
      </c>
      <c r="I10" s="44" t="str">
        <f aca="false">MID('People data'!H8,10, LEN('People data'!H8))</f>
        <v>wig</v>
      </c>
      <c r="J10" s="45" t="n">
        <f aca="false">'People data'!I8</f>
        <v>0.052246094</v>
      </c>
      <c r="K10" s="42" t="str">
        <f aca="false">MID('People data'!J8,10, LEN('People data'!J8))</f>
        <v>bikini, two-piece</v>
      </c>
      <c r="L10" s="43" t="n">
        <f aca="false">'People data'!K8</f>
        <v>0.038513184</v>
      </c>
      <c r="M10" s="46" t="n">
        <f aca="false">'People data'!L8</f>
        <v>93.74592</v>
      </c>
      <c r="N10" s="40"/>
      <c r="O10" s="40"/>
    </row>
    <row r="11" customFormat="false" ht="12.8" hidden="false" customHeight="false" outlineLevel="0" collapsed="false">
      <c r="A11" s="36" t="s">
        <v>25</v>
      </c>
      <c r="B11" s="41" t="str">
        <f aca="false">'People data'!A9</f>
        <v>/home/jorge/Pictures/Test_Images_for_Demo/New_Person/2.jpg</v>
      </c>
      <c r="C11" s="42" t="str">
        <f aca="false">MID('People data'!B9,10, LEN('People data'!B9))</f>
        <v>bow tie, bow-tie, bowtie</v>
      </c>
      <c r="D11" s="43" t="n">
        <f aca="false">'People data'!C9</f>
        <v>0.4909668</v>
      </c>
      <c r="E11" s="42" t="str">
        <f aca="false">MID('People data'!D9,10, LEN('People data'!D9))</f>
        <v>military uniform</v>
      </c>
      <c r="F11" s="43" t="n">
        <f aca="false">'People data'!E9</f>
        <v>0.089416504</v>
      </c>
      <c r="G11" s="44" t="str">
        <f aca="false">MID('People data'!F9,10, LEN('People data'!F9))</f>
        <v>neck brace</v>
      </c>
      <c r="H11" s="45" t="n">
        <f aca="false">'People data'!G9</f>
        <v>0.088012695</v>
      </c>
      <c r="I11" s="44" t="str">
        <f aca="false">MID('People data'!H9,10, LEN('People data'!H9))</f>
        <v>Windsor tie</v>
      </c>
      <c r="J11" s="45" t="n">
        <f aca="false">'People data'!I9</f>
        <v>0.048980713</v>
      </c>
      <c r="K11" s="42" t="str">
        <f aca="false">MID('People data'!J9,10, LEN('People data'!J9))</f>
        <v>suit, suit of clothes</v>
      </c>
      <c r="L11" s="43" t="n">
        <f aca="false">'People data'!K9</f>
        <v>0.046020508</v>
      </c>
      <c r="M11" s="46" t="n">
        <f aca="false">'People data'!L9</f>
        <v>93.57325</v>
      </c>
      <c r="N11" s="40"/>
      <c r="O11" s="40"/>
    </row>
    <row r="12" customFormat="false" ht="12.8" hidden="false" customHeight="false" outlineLevel="0" collapsed="false">
      <c r="A12" s="36" t="s">
        <v>25</v>
      </c>
      <c r="B12" s="47" t="str">
        <f aca="false">'People data'!A10</f>
        <v>/home/jorge/Pictures/Test_Images_for_Demo/New_Person/3.jpg</v>
      </c>
      <c r="C12" s="42" t="str">
        <f aca="false">MID('People data'!B10,10, LEN('People data'!B10))</f>
        <v>bow tie, bow-tie, bowtie</v>
      </c>
      <c r="D12" s="43" t="n">
        <f aca="false">'People data'!C10</f>
        <v>0.9633789</v>
      </c>
      <c r="E12" s="42" t="str">
        <f aca="false">MID('People data'!D10,10, LEN('People data'!D10))</f>
        <v>suit, suit of clothes</v>
      </c>
      <c r="F12" s="43" t="n">
        <f aca="false">'People data'!E10</f>
        <v>0.022659302</v>
      </c>
      <c r="G12" s="48" t="str">
        <f aca="false">MID('People data'!F10,10, LEN('People data'!F10))</f>
        <v>groom, bridegroom</v>
      </c>
      <c r="H12" s="49" t="n">
        <f aca="false">'People data'!G10</f>
        <v>0.008598328</v>
      </c>
      <c r="I12" s="44" t="str">
        <f aca="false">MID('People data'!H10,10, LEN('People data'!H10))</f>
        <v>Windsor tie</v>
      </c>
      <c r="J12" s="45" t="n">
        <f aca="false">'People data'!I10</f>
        <v>0.004673004</v>
      </c>
      <c r="K12" s="42" t="str">
        <f aca="false">MID('People data'!J10,10, LEN('People data'!J10))</f>
        <v>bolo tie, bolo, bola tie, bola</v>
      </c>
      <c r="L12" s="43" t="n">
        <f aca="false">'People data'!K10</f>
        <v>0.00067329407</v>
      </c>
      <c r="M12" s="46" t="n">
        <f aca="false">'People data'!L10</f>
        <v>93.62658</v>
      </c>
      <c r="N12" s="40"/>
      <c r="O12" s="40"/>
    </row>
    <row r="13" customFormat="false" ht="12.8" hidden="false" customHeight="false" outlineLevel="0" collapsed="false">
      <c r="A13" s="36" t="s">
        <v>25</v>
      </c>
      <c r="B13" s="41" t="str">
        <f aca="false">'People data'!A11</f>
        <v>/home/jorge/Pictures/Test_Images_for_Demo/New_Person/33.jpeg</v>
      </c>
      <c r="C13" s="42" t="str">
        <f aca="false">MID('People data'!B11,10, LEN('People data'!B11))</f>
        <v>ping-pong ball</v>
      </c>
      <c r="D13" s="43" t="n">
        <f aca="false">'People data'!C11</f>
        <v>0.44091797</v>
      </c>
      <c r="E13" s="42" t="str">
        <f aca="false">MID('People data'!D11,10, LEN('People data'!D11))</f>
        <v>spotlight, spot</v>
      </c>
      <c r="F13" s="43" t="n">
        <f aca="false">'People data'!E11</f>
        <v>0.078430176</v>
      </c>
      <c r="G13" s="44" t="str">
        <f aca="false">MID('People data'!F11,10, LEN('People data'!F11))</f>
        <v>maraca</v>
      </c>
      <c r="H13" s="45" t="n">
        <f aca="false">'People data'!G11</f>
        <v>0.03866577</v>
      </c>
      <c r="I13" s="44" t="str">
        <f aca="false">MID('People data'!H11,10, LEN('People data'!H11))</f>
        <v>television, television system</v>
      </c>
      <c r="J13" s="45" t="n">
        <f aca="false">'People data'!I11</f>
        <v>0.035095215</v>
      </c>
      <c r="K13" s="42" t="str">
        <f aca="false">MID('People data'!J11,10, LEN('People data'!J11))</f>
        <v>traffic light, traffic signal, stoplight</v>
      </c>
      <c r="L13" s="43" t="n">
        <f aca="false">'People data'!K11</f>
        <v>0.03451538</v>
      </c>
      <c r="M13" s="46" t="n">
        <f aca="false">'People data'!L11</f>
        <v>93.506035</v>
      </c>
      <c r="N13" s="40"/>
      <c r="O13" s="40"/>
    </row>
    <row r="14" customFormat="false" ht="15" hidden="false" customHeight="false" outlineLevel="0" collapsed="false">
      <c r="A14" s="36" t="s">
        <v>25</v>
      </c>
      <c r="B14" s="41" t="str">
        <f aca="false">'People data'!A12</f>
        <v>/home/jorge/Pictures/Test_Images_for_Demo/New_Person/34.jpeg</v>
      </c>
      <c r="C14" s="42" t="str">
        <f aca="false">MID('People data'!B12,10, LEN('People data'!B12))</f>
        <v>shower cap</v>
      </c>
      <c r="D14" s="43" t="n">
        <f aca="false">'People data'!C12</f>
        <v>0.40063477</v>
      </c>
      <c r="E14" s="42" t="str">
        <f aca="false">MID('People data'!D12,10, LEN('People data'!D12))</f>
        <v>wig</v>
      </c>
      <c r="F14" s="43" t="n">
        <f aca="false">'People data'!E12</f>
        <v>0.26904297</v>
      </c>
      <c r="G14" s="44" t="str">
        <f aca="false">MID('People data'!F12,10, LEN('People data'!F12))</f>
        <v>Band Aid</v>
      </c>
      <c r="H14" s="45" t="n">
        <f aca="false">'People data'!G12</f>
        <v>0.06750488</v>
      </c>
      <c r="I14" s="44" t="str">
        <f aca="false">MID('People data'!H12,10, LEN('People data'!H12))</f>
        <v>sunscreen, sunblock, sun blocker</v>
      </c>
      <c r="J14" s="45" t="n">
        <f aca="false">'People data'!I12</f>
        <v>0.06591797</v>
      </c>
      <c r="K14" s="42" t="str">
        <f aca="false">MID('People data'!J12,10, LEN('People data'!J12))</f>
        <v>bonnet, poke bonnet</v>
      </c>
      <c r="L14" s="43" t="n">
        <f aca="false">'People data'!K12</f>
        <v>0.04324341</v>
      </c>
      <c r="M14" s="46" t="n">
        <f aca="false">'People data'!L12</f>
        <v>93.56755</v>
      </c>
      <c r="N14" s="40"/>
      <c r="O14" s="40"/>
    </row>
    <row r="15" customFormat="false" ht="15" hidden="false" customHeight="false" outlineLevel="0" collapsed="false">
      <c r="A15" s="36" t="s">
        <v>25</v>
      </c>
      <c r="B15" s="41" t="str">
        <f aca="false">'People data'!A13</f>
        <v>/home/jorge/Pictures/Test_Images_for_Demo/New_Person/4.jpg</v>
      </c>
      <c r="C15" s="42" t="str">
        <f aca="false">MID('People data'!B13,10, LEN('People data'!B13))</f>
        <v>wig</v>
      </c>
      <c r="D15" s="43" t="n">
        <f aca="false">'People data'!C13</f>
        <v>0.7753906</v>
      </c>
      <c r="E15" s="42" t="str">
        <f aca="false">MID('People data'!D13,10, LEN('People data'!D13))</f>
        <v>face powder</v>
      </c>
      <c r="F15" s="43" t="n">
        <f aca="false">'People data'!E13</f>
        <v>0.05319214</v>
      </c>
      <c r="G15" s="44" t="str">
        <f aca="false">MID('People data'!F13,10, LEN('People data'!F13))</f>
        <v>lipstick, lip rouge</v>
      </c>
      <c r="H15" s="45" t="n">
        <f aca="false">'People data'!G13</f>
        <v>0.0440979</v>
      </c>
      <c r="I15" s="44" t="str">
        <f aca="false">MID('People data'!H13,10, LEN('People data'!H13))</f>
        <v>sunscreen, sunblock, sun blocker</v>
      </c>
      <c r="J15" s="45" t="n">
        <f aca="false">'People data'!I13</f>
        <v>0.04046631</v>
      </c>
      <c r="K15" s="42" t="str">
        <f aca="false">MID('People data'!J13,10, LEN('People data'!J13))</f>
        <v>hair slide</v>
      </c>
      <c r="L15" s="43" t="n">
        <f aca="false">'People data'!K13</f>
        <v>0.014762878</v>
      </c>
      <c r="M15" s="46" t="n">
        <f aca="false">'People data'!L13</f>
        <v>93.938095</v>
      </c>
      <c r="N15" s="40"/>
      <c r="O15" s="40"/>
    </row>
    <row r="16" customFormat="false" ht="12.8" hidden="false" customHeight="false" outlineLevel="0" collapsed="false">
      <c r="A16" s="36" t="s">
        <v>25</v>
      </c>
      <c r="B16" s="50" t="str">
        <f aca="false">'People data'!A14</f>
        <v>/home/jorge/Pictures/Test_Images_for_Demo/New_Person/45.jpeg</v>
      </c>
      <c r="C16" s="51" t="str">
        <f aca="false">MID('People data'!B14,10, LEN('People data'!B14))</f>
        <v>groom, bridegroom</v>
      </c>
      <c r="D16" s="52" t="n">
        <f aca="false">'People data'!C14</f>
        <v>0.37719727</v>
      </c>
      <c r="E16" s="42" t="str">
        <f aca="false">MID('People data'!D14,10, LEN('People data'!D14))</f>
        <v>suit, suit of clothes</v>
      </c>
      <c r="F16" s="43" t="n">
        <f aca="false">'People data'!E14</f>
        <v>0.26733398</v>
      </c>
      <c r="G16" s="44" t="str">
        <f aca="false">MID('People data'!F14,10, LEN('People data'!F14))</f>
        <v>Windsor tie</v>
      </c>
      <c r="H16" s="45" t="n">
        <f aca="false">'People data'!G14</f>
        <v>0.2553711</v>
      </c>
      <c r="I16" s="44" t="str">
        <f aca="false">MID('People data'!H14,10, LEN('People data'!H14))</f>
        <v>bow tie, bow-tie, bowtie</v>
      </c>
      <c r="J16" s="45" t="n">
        <f aca="false">'People data'!I14</f>
        <v>0.061553955</v>
      </c>
      <c r="K16" s="42" t="str">
        <f aca="false">MID('People data'!J14,10, LEN('People data'!J14))</f>
        <v>academic gown, academic robe, judge's robe</v>
      </c>
      <c r="L16" s="43" t="n">
        <f aca="false">'People data'!K14</f>
        <v>0.004711151</v>
      </c>
      <c r="M16" s="46" t="n">
        <f aca="false">'People data'!L14</f>
        <v>94.00188</v>
      </c>
      <c r="N16" s="40"/>
      <c r="O16" s="40"/>
    </row>
    <row r="17" customFormat="false" ht="12.8" hidden="false" customHeight="false" outlineLevel="0" collapsed="false">
      <c r="A17" s="36" t="s">
        <v>25</v>
      </c>
      <c r="B17" s="41" t="str">
        <f aca="false">'People data'!A15</f>
        <v>/home/jorge/Pictures/Test_Images_for_Demo/New_Person/5.jpeg</v>
      </c>
      <c r="C17" s="42" t="str">
        <f aca="false">MID('People data'!B15,10, LEN('People data'!B15))</f>
        <v>bow tie, bow-tie, bowtie</v>
      </c>
      <c r="D17" s="43" t="n">
        <f aca="false">'People data'!C15</f>
        <v>0.52734375</v>
      </c>
      <c r="E17" s="42" t="str">
        <f aca="false">MID('People data'!D15,10, LEN('People data'!D15))</f>
        <v>suit, suit of clothes</v>
      </c>
      <c r="F17" s="43" t="n">
        <f aca="false">'People data'!E15</f>
        <v>0.3149414</v>
      </c>
      <c r="G17" s="44" t="str">
        <f aca="false">MID('People data'!F15,10, LEN('People data'!F15))</f>
        <v>Windsor tie</v>
      </c>
      <c r="H17" s="45" t="n">
        <f aca="false">'People data'!G15</f>
        <v>0.13867188</v>
      </c>
      <c r="I17" s="44" t="str">
        <f aca="false">MID('People data'!H15,10, LEN('People data'!H15))</f>
        <v>bolo tie, bolo, bola tie, bola</v>
      </c>
      <c r="J17" s="45" t="n">
        <f aca="false">'People data'!I15</f>
        <v>0.009437561</v>
      </c>
      <c r="K17" s="42" t="str">
        <f aca="false">MID('People data'!J15,10, LEN('People data'!J15))</f>
        <v>military uniform</v>
      </c>
      <c r="L17" s="43" t="n">
        <f aca="false">'People data'!K15</f>
        <v>0.002500534</v>
      </c>
      <c r="M17" s="46" t="n">
        <f aca="false">'People data'!L15</f>
        <v>93.81503</v>
      </c>
      <c r="N17" s="40"/>
      <c r="O17" s="40"/>
    </row>
    <row r="18" customFormat="false" ht="12.8" hidden="false" customHeight="false" outlineLevel="0" collapsed="false">
      <c r="A18" s="36" t="s">
        <v>25</v>
      </c>
      <c r="B18" s="41" t="str">
        <f aca="false">'People data'!A16</f>
        <v>/home/jorge/Pictures/Test_Images_for_Demo/New_Person/6.jpg</v>
      </c>
      <c r="C18" s="42" t="str">
        <f aca="false">MID('People data'!B16,10, LEN('People data'!B16))</f>
        <v>military uniform</v>
      </c>
      <c r="D18" s="43" t="n">
        <f aca="false">'People data'!C16</f>
        <v>0.057037354</v>
      </c>
      <c r="E18" s="42" t="str">
        <f aca="false">MID('People data'!D16,10, LEN('People data'!D16))</f>
        <v>hammerhead, hammerhead shark</v>
      </c>
      <c r="F18" s="43" t="n">
        <f aca="false">'People data'!E16</f>
        <v>0.04916382</v>
      </c>
      <c r="G18" s="44" t="str">
        <f aca="false">MID('People data'!F16,10, LEN('People data'!F16))</f>
        <v>maillot</v>
      </c>
      <c r="H18" s="45" t="n">
        <f aca="false">'People data'!G16</f>
        <v>0.028686523</v>
      </c>
      <c r="I18" s="44" t="str">
        <f aca="false">MID('People data'!H16,10, LEN('People data'!H16))</f>
        <v>swimming trunks, bathing trunks</v>
      </c>
      <c r="J18" s="45" t="n">
        <f aca="false">'People data'!I16</f>
        <v>0.025909424</v>
      </c>
      <c r="K18" s="42" t="str">
        <f aca="false">MID('People data'!J16,10, LEN('People data'!J16))</f>
        <v>sweatshirt</v>
      </c>
      <c r="L18" s="43" t="n">
        <f aca="false">'People data'!K16</f>
        <v>0.021316528</v>
      </c>
      <c r="M18" s="46" t="n">
        <f aca="false">'People data'!L16</f>
        <v>93.907776</v>
      </c>
      <c r="N18" s="40"/>
      <c r="O18" s="40"/>
    </row>
    <row r="19" customFormat="false" ht="12.8" hidden="false" customHeight="false" outlineLevel="0" collapsed="false">
      <c r="A19" s="36" t="s">
        <v>25</v>
      </c>
      <c r="B19" s="41" t="str">
        <f aca="false">'People data'!A17</f>
        <v>/home/jorge/Pictures/Test_Images_for_Demo/New_Person/7.jpg</v>
      </c>
      <c r="C19" s="42" t="str">
        <f aca="false">MID('People data'!B17,10, LEN('People data'!B17))</f>
        <v>wig</v>
      </c>
      <c r="D19" s="43" t="n">
        <f aca="false">'People data'!C17</f>
        <v>0.5830078</v>
      </c>
      <c r="E19" s="42" t="str">
        <f aca="false">MID('People data'!D17,10, LEN('People data'!D17))</f>
        <v>hair slide</v>
      </c>
      <c r="F19" s="43" t="n">
        <f aca="false">'People data'!E17</f>
        <v>0.10455322</v>
      </c>
      <c r="G19" s="44" t="str">
        <f aca="false">MID('People data'!F17,10, LEN('People data'!F17))</f>
        <v>cellular telephone, cellular phone, cellphone, cell, mobile phone</v>
      </c>
      <c r="H19" s="45" t="n">
        <f aca="false">'People data'!G17</f>
        <v>0.060028076</v>
      </c>
      <c r="I19" s="44" t="str">
        <f aca="false">MID('People data'!H17,10, LEN('People data'!H17))</f>
        <v>hair spray</v>
      </c>
      <c r="J19" s="45" t="n">
        <f aca="false">'People data'!I17</f>
        <v>0.033935547</v>
      </c>
      <c r="K19" s="42" t="str">
        <f aca="false">MID('People data'!J17,10, LEN('People data'!J17))</f>
        <v>bow tie, bow-tie, bowtie</v>
      </c>
      <c r="L19" s="43" t="n">
        <f aca="false">'People data'!K17</f>
        <v>0.02960205</v>
      </c>
      <c r="M19" s="46" t="n">
        <f aca="false">'People data'!L17</f>
        <v>94.03694</v>
      </c>
      <c r="N19" s="40"/>
      <c r="O19" s="40"/>
    </row>
    <row r="20" customFormat="false" ht="12.8" hidden="false" customHeight="false" outlineLevel="0" collapsed="false">
      <c r="A20" s="36" t="s">
        <v>25</v>
      </c>
      <c r="B20" s="41" t="str">
        <f aca="false">'People data'!A18</f>
        <v>/home/jorge/Pictures/Test_Images_for_Demo/New_Person/8.jpg</v>
      </c>
      <c r="C20" s="42" t="str">
        <f aca="false">MID('People data'!B18,10, LEN('People data'!B18))</f>
        <v>suit, suit of clothes</v>
      </c>
      <c r="D20" s="43" t="n">
        <f aca="false">'People data'!C18</f>
        <v>0.28051758</v>
      </c>
      <c r="E20" s="42" t="str">
        <f aca="false">MID('People data'!D18,10, LEN('People data'!D18))</f>
        <v>military uniform</v>
      </c>
      <c r="F20" s="43" t="n">
        <f aca="false">'People data'!E18</f>
        <v>0.062347412</v>
      </c>
      <c r="G20" s="44" t="str">
        <f aca="false">MID('People data'!F18,10, LEN('People data'!F18))</f>
        <v>Band Aid</v>
      </c>
      <c r="H20" s="45" t="n">
        <f aca="false">'People data'!G18</f>
        <v>0.045440674</v>
      </c>
      <c r="I20" s="44" t="str">
        <f aca="false">MID('People data'!H18,10, LEN('People data'!H18))</f>
        <v>trench coat</v>
      </c>
      <c r="J20" s="45" t="n">
        <f aca="false">'People data'!I18</f>
        <v>0.044891357</v>
      </c>
      <c r="K20" s="42" t="str">
        <f aca="false">MID('People data'!J18,10, LEN('People data'!J18))</f>
        <v>sweatshirt</v>
      </c>
      <c r="L20" s="43" t="n">
        <f aca="false">'People data'!K18</f>
        <v>0.038116455</v>
      </c>
      <c r="M20" s="46" t="n">
        <f aca="false">'People data'!L18</f>
        <v>93.67001</v>
      </c>
      <c r="N20" s="40"/>
      <c r="O20" s="40"/>
    </row>
    <row r="21" customFormat="false" ht="12.8" hidden="false" customHeight="false" outlineLevel="0" collapsed="false">
      <c r="A21" s="36" t="s">
        <v>25</v>
      </c>
      <c r="B21" s="41" t="str">
        <f aca="false">'People data'!A19</f>
        <v>/home/jorge/Pictures/Test_Images_for_Demo/New_Person/9.jpeg</v>
      </c>
      <c r="C21" s="42" t="str">
        <f aca="false">MID('People data'!B19,10, LEN('People data'!B19))</f>
        <v>suit, suit of clothes</v>
      </c>
      <c r="D21" s="43" t="n">
        <f aca="false">'People data'!C19</f>
        <v>0.58740234</v>
      </c>
      <c r="E21" s="42" t="str">
        <f aca="false">MID('People data'!D19,10, LEN('People data'!D19))</f>
        <v>Windsor tie</v>
      </c>
      <c r="F21" s="43" t="n">
        <f aca="false">'People data'!E19</f>
        <v>0.18200684</v>
      </c>
      <c r="G21" s="44" t="str">
        <f aca="false">MID('People data'!F19,10, LEN('People data'!F19))</f>
        <v>lab coat, laboratory coat</v>
      </c>
      <c r="H21" s="45" t="n">
        <f aca="false">'People data'!G19</f>
        <v>0.16687012</v>
      </c>
      <c r="I21" s="44" t="str">
        <f aca="false">MID('People data'!H19,10, LEN('People data'!H19))</f>
        <v>bow tie, bow-tie, bowtie</v>
      </c>
      <c r="J21" s="45" t="n">
        <f aca="false">'People data'!I19</f>
        <v>0.009796143</v>
      </c>
      <c r="K21" s="42" t="str">
        <f aca="false">MID('People data'!J19,10, LEN('People data'!J19))</f>
        <v>seat belt, seatbelt</v>
      </c>
      <c r="L21" s="43" t="n">
        <f aca="false">'People data'!K19</f>
        <v>0.00957489</v>
      </c>
      <c r="M21" s="46" t="n">
        <f aca="false">'People data'!L19</f>
        <v>93.63751</v>
      </c>
      <c r="N21" s="40"/>
      <c r="O21" s="40"/>
    </row>
    <row r="22" customFormat="false" ht="12.8" hidden="false" customHeight="false" outlineLevel="0" collapsed="false">
      <c r="A22" s="36" t="s">
        <v>25</v>
      </c>
      <c r="B22" s="50" t="str">
        <f aca="false">'People data'!A20</f>
        <v>/home/jorge/Pictures/Test_Images_for_Demo/New_Person/Agatha_Christie.jpg</v>
      </c>
      <c r="C22" s="51" t="str">
        <f aca="false">MID('People data'!B20,10, LEN('People data'!B20))</f>
        <v>bonnet, poke bonnet</v>
      </c>
      <c r="D22" s="52" t="n">
        <f aca="false">'People data'!C20</f>
        <v>0.28027344</v>
      </c>
      <c r="E22" s="42" t="str">
        <f aca="false">MID('People data'!D20,10, LEN('People data'!D20))</f>
        <v>sombrero</v>
      </c>
      <c r="F22" s="43" t="n">
        <f aca="false">'People data'!E20</f>
        <v>0.14770508</v>
      </c>
      <c r="G22" s="44" t="str">
        <f aca="false">MID('People data'!F20,10, LEN('People data'!F20))</f>
        <v>shower cap</v>
      </c>
      <c r="H22" s="45" t="n">
        <f aca="false">'People data'!G20</f>
        <v>0.12243652</v>
      </c>
      <c r="I22" s="44" t="str">
        <f aca="false">MID('People data'!H20,10, LEN('People data'!H20))</f>
        <v>wig</v>
      </c>
      <c r="J22" s="45" t="n">
        <f aca="false">'People data'!I20</f>
        <v>0.108947754</v>
      </c>
      <c r="K22" s="42" t="str">
        <f aca="false">MID('People data'!J20,10, LEN('People data'!J20))</f>
        <v>cowboy hat, ten-gallon hat</v>
      </c>
      <c r="L22" s="43" t="n">
        <f aca="false">'People data'!K20</f>
        <v>0.078430176</v>
      </c>
      <c r="M22" s="46" t="n">
        <f aca="false">'People data'!L20</f>
        <v>93.74149</v>
      </c>
      <c r="N22" s="40"/>
      <c r="O22" s="40"/>
    </row>
    <row r="23" customFormat="false" ht="12.8" hidden="false" customHeight="false" outlineLevel="0" collapsed="false">
      <c r="A23" s="36" t="s">
        <v>25</v>
      </c>
      <c r="B23" s="41" t="str">
        <f aca="false">'People data'!A21</f>
        <v>/home/jorge/Pictures/Test_Images_for_Demo/New_Person/Alcione_2014.jpg</v>
      </c>
      <c r="C23" s="42" t="str">
        <f aca="false">MID('People data'!B21,10, LEN('People data'!B21))</f>
        <v>wig</v>
      </c>
      <c r="D23" s="43" t="n">
        <f aca="false">'People data'!C21</f>
        <v>0.88964844</v>
      </c>
      <c r="E23" s="42" t="str">
        <f aca="false">MID('People data'!D21,10, LEN('People data'!D21))</f>
        <v>vestment</v>
      </c>
      <c r="F23" s="43" t="n">
        <f aca="false">'People data'!E21</f>
        <v>0.014717102</v>
      </c>
      <c r="G23" s="44" t="str">
        <f aca="false">MID('People data'!F21,10, LEN('People data'!F21))</f>
        <v>neck brace</v>
      </c>
      <c r="H23" s="45" t="n">
        <f aca="false">'People data'!G21</f>
        <v>0.010856628</v>
      </c>
      <c r="I23" s="44" t="str">
        <f aca="false">MID('People data'!H21,10, LEN('People data'!H21))</f>
        <v>wool, woolen, woollen</v>
      </c>
      <c r="J23" s="45" t="n">
        <f aca="false">'People data'!I21</f>
        <v>0.009361267</v>
      </c>
      <c r="K23" s="42" t="str">
        <f aca="false">MID('People data'!J21,10, LEN('People data'!J21))</f>
        <v>chain mail, ring mail, mail, chain armor, chain armour, ring armor, ring armour</v>
      </c>
      <c r="L23" s="43" t="n">
        <f aca="false">'People data'!K21</f>
        <v>0.006790161</v>
      </c>
      <c r="M23" s="46" t="n">
        <f aca="false">'People data'!L21</f>
        <v>94.089134</v>
      </c>
      <c r="N23" s="40"/>
      <c r="O23" s="40"/>
    </row>
    <row r="24" customFormat="false" ht="12.8" hidden="false" customHeight="false" outlineLevel="0" collapsed="false">
      <c r="A24" s="36" t="s">
        <v>25</v>
      </c>
      <c r="B24" s="41" t="str">
        <f aca="false">'People data'!A22</f>
        <v>/home/jorge/Pictures/Test_Images_for_Demo/New_Person/amalia.jpg</v>
      </c>
      <c r="C24" s="42" t="str">
        <f aca="false">MID('People data'!B22,10, LEN('People data'!B22))</f>
        <v>neck brace</v>
      </c>
      <c r="D24" s="43" t="n">
        <f aca="false">'People data'!C22</f>
        <v>0.45629883</v>
      </c>
      <c r="E24" s="42" t="str">
        <f aca="false">MID('People data'!D22,10, LEN('People data'!D22))</f>
        <v>hair spray</v>
      </c>
      <c r="F24" s="43" t="n">
        <f aca="false">'People data'!E22</f>
        <v>0.028381348</v>
      </c>
      <c r="G24" s="44" t="str">
        <f aca="false">MID('People data'!F22,10, LEN('People data'!F22))</f>
        <v>comic book</v>
      </c>
      <c r="H24" s="45" t="n">
        <f aca="false">'People data'!G22</f>
        <v>0.023712158</v>
      </c>
      <c r="I24" s="44" t="str">
        <f aca="false">MID('People data'!H22,10, LEN('People data'!H22))</f>
        <v>slot, one-armed bandit</v>
      </c>
      <c r="J24" s="45" t="n">
        <f aca="false">'People data'!I22</f>
        <v>0.023529053</v>
      </c>
      <c r="K24" s="42" t="str">
        <f aca="false">MID('People data'!J22,10, LEN('People data'!J22))</f>
        <v>cellular telephone, cellular phone, cellphone, cell, mobile phone</v>
      </c>
      <c r="L24" s="43" t="n">
        <f aca="false">'People data'!K22</f>
        <v>0.020202637</v>
      </c>
      <c r="M24" s="46" t="n">
        <f aca="false">'People data'!L22</f>
        <v>93.659584</v>
      </c>
      <c r="N24" s="40"/>
      <c r="O24" s="40"/>
    </row>
    <row r="25" customFormat="false" ht="12.8" hidden="false" customHeight="false" outlineLevel="0" collapsed="false">
      <c r="A25" s="36" t="s">
        <v>25</v>
      </c>
      <c r="B25" s="41" t="str">
        <f aca="false">'People data'!A23</f>
        <v>/home/jorge/Pictures/Test_Images_for_Demo/New_Person/amelia-earhart.jpg</v>
      </c>
      <c r="C25" s="42" t="str">
        <f aca="false">MID('People data'!B23,10, LEN('People data'!B23))</f>
        <v>wig</v>
      </c>
      <c r="D25" s="43" t="n">
        <f aca="false">'People data'!C23</f>
        <v>0.87841797</v>
      </c>
      <c r="E25" s="42" t="str">
        <f aca="false">MID('People data'!D23,10, LEN('People data'!D23))</f>
        <v>hair spray</v>
      </c>
      <c r="F25" s="43" t="n">
        <f aca="false">'People data'!E23</f>
        <v>0.07556152</v>
      </c>
      <c r="G25" s="44" t="str">
        <f aca="false">MID('People data'!F23,10, LEN('People data'!F23))</f>
        <v>lipstick, lip rouge</v>
      </c>
      <c r="H25" s="45" t="n">
        <f aca="false">'People data'!G23</f>
        <v>0.005645752</v>
      </c>
      <c r="I25" s="44" t="str">
        <f aca="false">MID('People data'!H23,10, LEN('People data'!H23))</f>
        <v>cellular telephone, cellular phone, cellphone, cell, mobile phone</v>
      </c>
      <c r="J25" s="45" t="n">
        <f aca="false">'People data'!I23</f>
        <v>0.005558014</v>
      </c>
      <c r="K25" s="42" t="str">
        <f aca="false">MID('People data'!J23,10, LEN('People data'!J23))</f>
        <v>mask</v>
      </c>
      <c r="L25" s="43" t="n">
        <f aca="false">'People data'!K23</f>
        <v>0.005264282</v>
      </c>
      <c r="M25" s="46" t="n">
        <f aca="false">'People data'!L23</f>
        <v>93.7379</v>
      </c>
      <c r="N25" s="40"/>
      <c r="O25" s="40"/>
    </row>
    <row r="26" customFormat="false" ht="12.8" hidden="false" customHeight="false" outlineLevel="0" collapsed="false">
      <c r="A26" s="36" t="s">
        <v>25</v>
      </c>
      <c r="B26" s="41" t="str">
        <f aca="false">'People data'!A24</f>
        <v>/home/jorge/Pictures/Test_Images_for_Demo/New_Person/amelia-earhart2.jpg</v>
      </c>
      <c r="C26" s="42" t="str">
        <f aca="false">MID('People data'!B24,10, LEN('People data'!B24))</f>
        <v>bow tie, bow-tie, bowtie</v>
      </c>
      <c r="D26" s="43" t="n">
        <f aca="false">'People data'!C24</f>
        <v>0.111083984</v>
      </c>
      <c r="E26" s="42" t="str">
        <f aca="false">MID('People data'!D24,10, LEN('People data'!D24))</f>
        <v>Band Aid</v>
      </c>
      <c r="F26" s="43" t="n">
        <f aca="false">'People data'!E24</f>
        <v>0.10272217</v>
      </c>
      <c r="G26" s="44" t="str">
        <f aca="false">MID('People data'!F24,10, LEN('People data'!F24))</f>
        <v>military uniform</v>
      </c>
      <c r="H26" s="45" t="n">
        <f aca="false">'People data'!G24</f>
        <v>0.058746338</v>
      </c>
      <c r="I26" s="44" t="str">
        <f aca="false">MID('People data'!H24,10, LEN('People data'!H24))</f>
        <v>suit, suit of clothes</v>
      </c>
      <c r="J26" s="45" t="n">
        <f aca="false">'People data'!I24</f>
        <v>0.057617188</v>
      </c>
      <c r="K26" s="42" t="str">
        <f aca="false">MID('People data'!J24,10, LEN('People data'!J24))</f>
        <v>syringe</v>
      </c>
      <c r="L26" s="43" t="n">
        <f aca="false">'People data'!K24</f>
        <v>0.040863037</v>
      </c>
      <c r="M26" s="46" t="n">
        <f aca="false">'People data'!L24</f>
        <v>93.990364</v>
      </c>
      <c r="N26" s="40"/>
      <c r="O26" s="40"/>
    </row>
    <row r="27" customFormat="false" ht="12.8" hidden="false" customHeight="false" outlineLevel="0" collapsed="false">
      <c r="A27" s="36" t="s">
        <v>25</v>
      </c>
      <c r="B27" s="47" t="str">
        <f aca="false">'People data'!A25</f>
        <v>/home/jorge/Pictures/Test_Images_for_Demo/New_Person/boardwalk-empire_1.jpg</v>
      </c>
      <c r="C27" s="42" t="str">
        <f aca="false">MID('People data'!B25,10, LEN('People data'!B25))</f>
        <v>suit, suit of clothes</v>
      </c>
      <c r="D27" s="43" t="n">
        <f aca="false">'People data'!C25</f>
        <v>0.5126953</v>
      </c>
      <c r="E27" s="42" t="str">
        <f aca="false">MID('People data'!D25,10, LEN('People data'!D25))</f>
        <v>bow tie, bow-tie, bowtie</v>
      </c>
      <c r="F27" s="43" t="n">
        <f aca="false">'People data'!E25</f>
        <v>0.31591797</v>
      </c>
      <c r="G27" s="44" t="str">
        <f aca="false">MID('People data'!F25,10, LEN('People data'!F25))</f>
        <v>Windsor tie</v>
      </c>
      <c r="H27" s="45" t="n">
        <f aca="false">'People data'!G25</f>
        <v>0.16381836</v>
      </c>
      <c r="I27" s="48" t="str">
        <f aca="false">MID('People data'!H25,10, LEN('People data'!H25))</f>
        <v>groom, bridegroom</v>
      </c>
      <c r="J27" s="49" t="n">
        <f aca="false">'People data'!I25</f>
        <v>0.005142212</v>
      </c>
      <c r="K27" s="42" t="str">
        <f aca="false">MID('People data'!J25,10, LEN('People data'!J25))</f>
        <v>bolo tie, bolo, bola tie, bola</v>
      </c>
      <c r="L27" s="43" t="n">
        <f aca="false">'People data'!K25</f>
        <v>0.0019836426</v>
      </c>
      <c r="M27" s="46" t="n">
        <f aca="false">'People data'!L25</f>
        <v>94.12914</v>
      </c>
      <c r="N27" s="40"/>
      <c r="O27" s="40"/>
    </row>
    <row r="28" customFormat="false" ht="12.8" hidden="false" customHeight="false" outlineLevel="0" collapsed="false">
      <c r="A28" s="36" t="s">
        <v>25</v>
      </c>
      <c r="B28" s="41" t="str">
        <f aca="false">'People data'!A26</f>
        <v>/home/jorge/Pictures/Test_Images_for_Demo/New_Person/Bruce_Lee_1973.jpg</v>
      </c>
      <c r="C28" s="42" t="str">
        <f aca="false">MID('People data'!B26,10, LEN('People data'!B26))</f>
        <v>stethoscope</v>
      </c>
      <c r="D28" s="43" t="n">
        <f aca="false">'People data'!C26</f>
        <v>0.16784668</v>
      </c>
      <c r="E28" s="42" t="str">
        <f aca="false">MID('People data'!D26,10, LEN('People data'!D26))</f>
        <v>bolo tie, bolo, bola tie, bola</v>
      </c>
      <c r="F28" s="43" t="n">
        <f aca="false">'People data'!E26</f>
        <v>0.14245605</v>
      </c>
      <c r="G28" s="44" t="str">
        <f aca="false">MID('People data'!F26,10, LEN('People data'!F26))</f>
        <v>sweatshirt</v>
      </c>
      <c r="H28" s="45" t="n">
        <f aca="false">'People data'!G26</f>
        <v>0.12866211</v>
      </c>
      <c r="I28" s="44" t="str">
        <f aca="false">MID('People data'!H26,10, LEN('People data'!H26))</f>
        <v>lab coat, laboratory coat</v>
      </c>
      <c r="J28" s="45" t="n">
        <f aca="false">'People data'!I26</f>
        <v>0.12573242</v>
      </c>
      <c r="K28" s="42" t="str">
        <f aca="false">MID('People data'!J26,10, LEN('People data'!J26))</f>
        <v>jersey, T-shirt, tee shirt</v>
      </c>
      <c r="L28" s="43" t="n">
        <f aca="false">'People data'!K26</f>
        <v>0.08984375</v>
      </c>
      <c r="M28" s="46" t="n">
        <f aca="false">'People data'!L26</f>
        <v>93.589134</v>
      </c>
      <c r="N28" s="40"/>
      <c r="O28" s="40"/>
    </row>
    <row r="29" customFormat="false" ht="12.8" hidden="false" customHeight="false" outlineLevel="0" collapsed="false">
      <c r="A29" s="36" t="s">
        <v>25</v>
      </c>
      <c r="B29" s="41" t="str">
        <f aca="false">'People data'!A27</f>
        <v>/home/jorge/Pictures/Test_Images_for_Demo/New_Person/bruce-lee-95.jpg</v>
      </c>
      <c r="C29" s="42" t="str">
        <f aca="false">MID('People data'!B27,10, LEN('People data'!B27))</f>
        <v>sunscreen, sunblock, sun blocker</v>
      </c>
      <c r="D29" s="43" t="n">
        <f aca="false">'People data'!C27</f>
        <v>0.49047852</v>
      </c>
      <c r="E29" s="42" t="str">
        <f aca="false">MID('People data'!D27,10, LEN('People data'!D27))</f>
        <v>Band Aid</v>
      </c>
      <c r="F29" s="43" t="n">
        <f aca="false">'People data'!E27</f>
        <v>0.06744385</v>
      </c>
      <c r="G29" s="44" t="str">
        <f aca="false">MID('People data'!F27,10, LEN('People data'!F27))</f>
        <v>wig</v>
      </c>
      <c r="H29" s="45" t="n">
        <f aca="false">'People data'!G27</f>
        <v>0.05633545</v>
      </c>
      <c r="I29" s="44" t="str">
        <f aca="false">MID('People data'!H27,10, LEN('People data'!H27))</f>
        <v>cellular telephone, cellular phone, cellphone, cell, mobile phone</v>
      </c>
      <c r="J29" s="45" t="n">
        <f aca="false">'People data'!I27</f>
        <v>0.030380249</v>
      </c>
      <c r="K29" s="42" t="str">
        <f aca="false">MID('People data'!J27,10, LEN('People data'!J27))</f>
        <v>hair spray</v>
      </c>
      <c r="L29" s="43" t="n">
        <f aca="false">'People data'!K27</f>
        <v>0.030258179</v>
      </c>
      <c r="M29" s="46" t="n">
        <f aca="false">'People data'!L27</f>
        <v>111.30818</v>
      </c>
      <c r="N29" s="40"/>
      <c r="O29" s="40"/>
    </row>
    <row r="30" customFormat="false" ht="12.8" hidden="false" customHeight="false" outlineLevel="0" collapsed="false">
      <c r="A30" s="36" t="s">
        <v>25</v>
      </c>
      <c r="B30" s="41" t="str">
        <f aca="false">'People data'!A28</f>
        <v>/home/jorge/Pictures/Test_Images_for_Demo/New_Person/bugsy_siegel.jpg</v>
      </c>
      <c r="C30" s="42" t="str">
        <f aca="false">MID('People data'!B28,10, LEN('People data'!B28))</f>
        <v>Windsor tie</v>
      </c>
      <c r="D30" s="43" t="n">
        <f aca="false">'People data'!C28</f>
        <v>0.5126953</v>
      </c>
      <c r="E30" s="42" t="str">
        <f aca="false">MID('People data'!D28,10, LEN('People data'!D28))</f>
        <v>suit, suit of clothes</v>
      </c>
      <c r="F30" s="43" t="n">
        <f aca="false">'People data'!E28</f>
        <v>0.3388672</v>
      </c>
      <c r="G30" s="44" t="str">
        <f aca="false">MID('People data'!F28,10, LEN('People data'!F28))</f>
        <v>bow tie, bow-tie, bowtie</v>
      </c>
      <c r="H30" s="45" t="n">
        <f aca="false">'People data'!G28</f>
        <v>0.07623291</v>
      </c>
      <c r="I30" s="44" t="str">
        <f aca="false">MID('People data'!H28,10, LEN('People data'!H28))</f>
        <v>barbershop</v>
      </c>
      <c r="J30" s="45" t="n">
        <f aca="false">'People data'!I28</f>
        <v>0.011779785</v>
      </c>
      <c r="K30" s="42" t="str">
        <f aca="false">MID('People data'!J28,10, LEN('People data'!J28))</f>
        <v>chain mail, ring mail, mail, chain armor, chain armour, ring armor, ring armour</v>
      </c>
      <c r="L30" s="43" t="n">
        <f aca="false">'People data'!K28</f>
        <v>0.008888245</v>
      </c>
      <c r="M30" s="46" t="n">
        <f aca="false">'People data'!L28</f>
        <v>93.55898</v>
      </c>
      <c r="N30" s="40"/>
      <c r="O30" s="40"/>
    </row>
    <row r="31" customFormat="false" ht="12.8" hidden="false" customHeight="false" outlineLevel="0" collapsed="false">
      <c r="A31" s="36" t="s">
        <v>25</v>
      </c>
      <c r="B31" s="41" t="str">
        <f aca="false">'People data'!A29</f>
        <v>/home/jorge/Pictures/Test_Images_for_Demo/New_Person/charlie-luciano-vincent-piazza.jpg</v>
      </c>
      <c r="C31" s="42" t="str">
        <f aca="false">MID('People data'!B29,10, LEN('People data'!B29))</f>
        <v>suit, suit of clothes</v>
      </c>
      <c r="D31" s="43" t="n">
        <f aca="false">'People data'!C29</f>
        <v>0.63916016</v>
      </c>
      <c r="E31" s="42" t="str">
        <f aca="false">MID('People data'!D29,10, LEN('People data'!D29))</f>
        <v>Windsor tie</v>
      </c>
      <c r="F31" s="43" t="n">
        <f aca="false">'People data'!E29</f>
        <v>0.21240234</v>
      </c>
      <c r="G31" s="44" t="str">
        <f aca="false">MID('People data'!F29,10, LEN('People data'!F29))</f>
        <v>bow tie, bow-tie, bowtie</v>
      </c>
      <c r="H31" s="45" t="n">
        <f aca="false">'People data'!G29</f>
        <v>0.062805176</v>
      </c>
      <c r="I31" s="44" t="str">
        <f aca="false">MID('People data'!H29,10, LEN('People data'!H29))</f>
        <v>bolo tie, bolo, bola tie, bola</v>
      </c>
      <c r="J31" s="45" t="n">
        <f aca="false">'People data'!I29</f>
        <v>0.028518677</v>
      </c>
      <c r="K31" s="42" t="str">
        <f aca="false">MID('People data'!J29,10, LEN('People data'!J29))</f>
        <v>trench coat</v>
      </c>
      <c r="L31" s="43" t="n">
        <f aca="false">'People data'!K29</f>
        <v>0.015510559</v>
      </c>
      <c r="M31" s="46" t="n">
        <f aca="false">'People data'!L29</f>
        <v>93.7052</v>
      </c>
      <c r="N31" s="40"/>
      <c r="O31" s="40"/>
    </row>
    <row r="32" customFormat="false" ht="12.8" hidden="false" customHeight="false" outlineLevel="0" collapsed="false">
      <c r="A32" s="36" t="s">
        <v>25</v>
      </c>
      <c r="B32" s="41" t="str">
        <f aca="false">'People data'!A30</f>
        <v>/home/jorge/Pictures/Test_Images_for_Demo/New_Person/ellen-degeneres.jpg</v>
      </c>
      <c r="C32" s="42" t="str">
        <f aca="false">MID('People data'!B30,10, LEN('People data'!B30))</f>
        <v>whistle</v>
      </c>
      <c r="D32" s="43" t="n">
        <f aca="false">'People data'!C30</f>
        <v>0.10015869</v>
      </c>
      <c r="E32" s="42" t="str">
        <f aca="false">MID('People data'!D30,10, LEN('People data'!D30))</f>
        <v>wig</v>
      </c>
      <c r="F32" s="43" t="n">
        <f aca="false">'People data'!E30</f>
        <v>0.07446289</v>
      </c>
      <c r="G32" s="44" t="str">
        <f aca="false">MID('People data'!F30,10, LEN('People data'!F30))</f>
        <v>Windsor tie</v>
      </c>
      <c r="H32" s="45" t="n">
        <f aca="false">'People data'!G30</f>
        <v>0.055511475</v>
      </c>
      <c r="I32" s="44" t="str">
        <f aca="false">MID('People data'!H30,10, LEN('People data'!H30))</f>
        <v>hook, claw</v>
      </c>
      <c r="J32" s="45" t="n">
        <f aca="false">'People data'!I30</f>
        <v>0.050750732</v>
      </c>
      <c r="K32" s="42" t="str">
        <f aca="false">MID('People data'!J30,10, LEN('People data'!J30))</f>
        <v>neck brace</v>
      </c>
      <c r="L32" s="43" t="n">
        <f aca="false">'People data'!K30</f>
        <v>0.05038452</v>
      </c>
      <c r="M32" s="46" t="n">
        <f aca="false">'People data'!L30</f>
        <v>93.39347</v>
      </c>
      <c r="N32" s="40"/>
      <c r="O32" s="40"/>
    </row>
    <row r="33" customFormat="false" ht="12.8" hidden="false" customHeight="false" outlineLevel="0" collapsed="false">
      <c r="A33" s="36" t="s">
        <v>25</v>
      </c>
      <c r="B33" s="41" t="str">
        <f aca="false">'People data'!A31</f>
        <v>/home/jorge/Pictures/Test_Images_for_Demo/New_Person/imag15es.jpeg</v>
      </c>
      <c r="C33" s="42" t="str">
        <f aca="false">MID('People data'!B31,10, LEN('People data'!B31))</f>
        <v>Windsor tie</v>
      </c>
      <c r="D33" s="43" t="n">
        <f aca="false">'People data'!C31</f>
        <v>0.67578125</v>
      </c>
      <c r="E33" s="42" t="str">
        <f aca="false">MID('People data'!D31,10, LEN('People data'!D31))</f>
        <v>academic gown, academic robe, judge's robe</v>
      </c>
      <c r="F33" s="43" t="n">
        <f aca="false">'People data'!E31</f>
        <v>0.117492676</v>
      </c>
      <c r="G33" s="44" t="str">
        <f aca="false">MID('People data'!F31,10, LEN('People data'!F31))</f>
        <v>suit, suit of clothes</v>
      </c>
      <c r="H33" s="45" t="n">
        <f aca="false">'People data'!G31</f>
        <v>0.06744385</v>
      </c>
      <c r="I33" s="44" t="str">
        <f aca="false">MID('People data'!H31,10, LEN('People data'!H31))</f>
        <v>bolo tie, bolo, bola tie, bola</v>
      </c>
      <c r="J33" s="45" t="n">
        <f aca="false">'People data'!I31</f>
        <v>0.048950195</v>
      </c>
      <c r="K33" s="42" t="str">
        <f aca="false">MID('People data'!J31,10, LEN('People data'!J31))</f>
        <v>bearskin, busby, shako</v>
      </c>
      <c r="L33" s="43" t="n">
        <f aca="false">'People data'!K31</f>
        <v>0.022766113</v>
      </c>
      <c r="M33" s="46" t="n">
        <f aca="false">'People data'!L31</f>
        <v>93.49619</v>
      </c>
      <c r="N33" s="40"/>
      <c r="O33" s="40"/>
    </row>
    <row r="34" customFormat="false" ht="12.8" hidden="false" customHeight="false" outlineLevel="0" collapsed="false">
      <c r="A34" s="36" t="s">
        <v>25</v>
      </c>
      <c r="B34" s="41" t="str">
        <f aca="false">'People data'!A32</f>
        <v>/home/jorge/Pictures/Test_Images_for_Demo/New_Person/imag16es.jpeg</v>
      </c>
      <c r="C34" s="42" t="str">
        <f aca="false">MID('People data'!B32,10, LEN('People data'!B32))</f>
        <v>wig</v>
      </c>
      <c r="D34" s="43" t="n">
        <f aca="false">'People data'!C32</f>
        <v>0.2475586</v>
      </c>
      <c r="E34" s="42" t="str">
        <f aca="false">MID('People data'!D32,10, LEN('People data'!D32))</f>
        <v>neck brace</v>
      </c>
      <c r="F34" s="43" t="n">
        <f aca="false">'People data'!E32</f>
        <v>0.13781738</v>
      </c>
      <c r="G34" s="44" t="str">
        <f aca="false">MID('People data'!F32,10, LEN('People data'!F32))</f>
        <v>hair slide</v>
      </c>
      <c r="H34" s="45" t="n">
        <f aca="false">'People data'!G32</f>
        <v>0.04815674</v>
      </c>
      <c r="I34" s="44" t="str">
        <f aca="false">MID('People data'!H32,10, LEN('People data'!H32))</f>
        <v>hair spray</v>
      </c>
      <c r="J34" s="45" t="n">
        <f aca="false">'People data'!I32</f>
        <v>0.040100098</v>
      </c>
      <c r="K34" s="42" t="str">
        <f aca="false">MID('People data'!J32,10, LEN('People data'!J32))</f>
        <v>suit, suit of clothes</v>
      </c>
      <c r="L34" s="43" t="n">
        <f aca="false">'People data'!K32</f>
        <v>0.034973145</v>
      </c>
      <c r="M34" s="46" t="n">
        <f aca="false">'People data'!L32</f>
        <v>93.78054</v>
      </c>
      <c r="N34" s="40"/>
      <c r="O34" s="40"/>
    </row>
    <row r="35" customFormat="false" ht="12.8" hidden="false" customHeight="false" outlineLevel="0" collapsed="false">
      <c r="A35" s="36" t="s">
        <v>25</v>
      </c>
      <c r="B35" s="41" t="str">
        <f aca="false">'People data'!A33</f>
        <v>/home/jorge/Pictures/Test_Images_for_Demo/New_Person/imag46es.jpeg</v>
      </c>
      <c r="C35" s="42" t="str">
        <f aca="false">MID('People data'!B33,10, LEN('People data'!B33))</f>
        <v>suit, suit of clothes</v>
      </c>
      <c r="D35" s="43" t="n">
        <f aca="false">'People data'!C33</f>
        <v>0.5332031</v>
      </c>
      <c r="E35" s="42" t="str">
        <f aca="false">MID('People data'!D33,10, LEN('People data'!D33))</f>
        <v>Windsor tie</v>
      </c>
      <c r="F35" s="43" t="n">
        <f aca="false">'People data'!E33</f>
        <v>0.4086914</v>
      </c>
      <c r="G35" s="44" t="str">
        <f aca="false">MID('People data'!F33,10, LEN('People data'!F33))</f>
        <v>bolo tie, bolo, bola tie, bola</v>
      </c>
      <c r="H35" s="45" t="n">
        <f aca="false">'People data'!G33</f>
        <v>0.030090332</v>
      </c>
      <c r="I35" s="44" t="str">
        <f aca="false">MID('People data'!H33,10, LEN('People data'!H33))</f>
        <v>lab coat, laboratory coat</v>
      </c>
      <c r="J35" s="45" t="n">
        <f aca="false">'People data'!I33</f>
        <v>0.008163452</v>
      </c>
      <c r="K35" s="42" t="str">
        <f aca="false">MID('People data'!J33,10, LEN('People data'!J33))</f>
        <v>bow tie, bow-tie, bowtie</v>
      </c>
      <c r="L35" s="43" t="n">
        <f aca="false">'People data'!K33</f>
        <v>0.0027122498</v>
      </c>
      <c r="M35" s="46" t="n">
        <f aca="false">'People data'!L33</f>
        <v>93.81412</v>
      </c>
      <c r="N35" s="40"/>
      <c r="O35" s="40"/>
    </row>
    <row r="36" customFormat="false" ht="12.8" hidden="false" customHeight="false" outlineLevel="0" collapsed="false">
      <c r="A36" s="36" t="s">
        <v>25</v>
      </c>
      <c r="B36" s="41" t="str">
        <f aca="false">'People data'!A34</f>
        <v>/home/jorge/Pictures/Test_Images_for_Demo/New_Person/imag89es.jpeg</v>
      </c>
      <c r="C36" s="42" t="str">
        <f aca="false">MID('People data'!B34,10, LEN('People data'!B34))</f>
        <v>suit, suit of clothes</v>
      </c>
      <c r="D36" s="43" t="n">
        <f aca="false">'People data'!C34</f>
        <v>0.64453125</v>
      </c>
      <c r="E36" s="42" t="str">
        <f aca="false">MID('People data'!D34,10, LEN('People data'!D34))</f>
        <v>Windsor tie</v>
      </c>
      <c r="F36" s="43" t="n">
        <f aca="false">'People data'!E34</f>
        <v>0.34228516</v>
      </c>
      <c r="G36" s="44" t="str">
        <f aca="false">MID('People data'!F34,10, LEN('People data'!F34))</f>
        <v>bolo tie, bolo, bola tie, bola</v>
      </c>
      <c r="H36" s="45" t="n">
        <f aca="false">'People data'!G34</f>
        <v>0.0036849976</v>
      </c>
      <c r="I36" s="44" t="str">
        <f aca="false">MID('People data'!H34,10, LEN('People data'!H34))</f>
        <v>bow tie, bow-tie, bowtie</v>
      </c>
      <c r="J36" s="45" t="n">
        <f aca="false">'People data'!I34</f>
        <v>0.0025939941</v>
      </c>
      <c r="K36" s="42" t="str">
        <f aca="false">MID('People data'!J34,10, LEN('People data'!J34))</f>
        <v>lab coat, laboratory coat</v>
      </c>
      <c r="L36" s="43" t="n">
        <f aca="false">'People data'!K34</f>
        <v>0.0009613037</v>
      </c>
      <c r="M36" s="46" t="n">
        <f aca="false">'People data'!L34</f>
        <v>93.66425</v>
      </c>
      <c r="N36" s="40"/>
      <c r="O36" s="40"/>
    </row>
    <row r="37" customFormat="false" ht="12.8" hidden="false" customHeight="false" outlineLevel="0" collapsed="false">
      <c r="A37" s="36" t="s">
        <v>25</v>
      </c>
      <c r="B37" s="41" t="str">
        <f aca="false">'People data'!A35</f>
        <v>/home/jorge/Pictures/Test_Images_for_Demo/New_Person/image1s.jpeg</v>
      </c>
      <c r="C37" s="42" t="str">
        <f aca="false">MID('People data'!B35,10, LEN('People data'!B35))</f>
        <v>hair spray</v>
      </c>
      <c r="D37" s="43" t="n">
        <f aca="false">'People data'!C35</f>
        <v>0.24829102</v>
      </c>
      <c r="E37" s="42" t="str">
        <f aca="false">MID('People data'!D35,10, LEN('People data'!D35))</f>
        <v>neck brace</v>
      </c>
      <c r="F37" s="43" t="n">
        <f aca="false">'People data'!E35</f>
        <v>0.11456299</v>
      </c>
      <c r="G37" s="44" t="str">
        <f aca="false">MID('People data'!F35,10, LEN('People data'!F35))</f>
        <v>prison, prison house</v>
      </c>
      <c r="H37" s="45" t="n">
        <f aca="false">'People data'!G35</f>
        <v>0.11022949</v>
      </c>
      <c r="I37" s="44" t="str">
        <f aca="false">MID('People data'!H35,10, LEN('People data'!H35))</f>
        <v>oboe, hautboy, hautbois</v>
      </c>
      <c r="J37" s="45" t="n">
        <f aca="false">'People data'!I35</f>
        <v>0.042633057</v>
      </c>
      <c r="K37" s="42" t="str">
        <f aca="false">MID('People data'!J35,10, LEN('People data'!J35))</f>
        <v>microphone, mike</v>
      </c>
      <c r="L37" s="43" t="n">
        <f aca="false">'People data'!K35</f>
        <v>0.030471802</v>
      </c>
      <c r="M37" s="46" t="n">
        <f aca="false">'People data'!L35</f>
        <v>93.3993</v>
      </c>
      <c r="N37" s="40"/>
      <c r="O37" s="40"/>
    </row>
    <row r="38" customFormat="false" ht="12.8" hidden="false" customHeight="false" outlineLevel="0" collapsed="false">
      <c r="A38" s="36" t="s">
        <v>25</v>
      </c>
      <c r="B38" s="41" t="str">
        <f aca="false">'People data'!A36</f>
        <v>/home/jorge/Pictures/Test_Images_for_Demo/New_Person/images.jpeg</v>
      </c>
      <c r="C38" s="42" t="str">
        <f aca="false">MID('People data'!B36,10, LEN('People data'!B36))</f>
        <v>wig</v>
      </c>
      <c r="D38" s="43" t="n">
        <f aca="false">'People data'!C36</f>
        <v>0.3095703</v>
      </c>
      <c r="E38" s="42" t="str">
        <f aca="false">MID('People data'!D36,10, LEN('People data'!D36))</f>
        <v>cloak</v>
      </c>
      <c r="F38" s="43" t="n">
        <f aca="false">'People data'!E36</f>
        <v>0.21447754</v>
      </c>
      <c r="G38" s="44" t="str">
        <f aca="false">MID('People data'!F36,10, LEN('People data'!F36))</f>
        <v>abaya</v>
      </c>
      <c r="H38" s="45" t="n">
        <f aca="false">'People data'!G36</f>
        <v>0.08081055</v>
      </c>
      <c r="I38" s="44" t="str">
        <f aca="false">MID('People data'!H36,10, LEN('People data'!H36))</f>
        <v>lipstick, lip rouge</v>
      </c>
      <c r="J38" s="45" t="n">
        <f aca="false">'People data'!I36</f>
        <v>0.04156494</v>
      </c>
      <c r="K38" s="42" t="str">
        <f aca="false">MID('People data'!J36,10, LEN('People data'!J36))</f>
        <v>stole</v>
      </c>
      <c r="L38" s="43" t="n">
        <f aca="false">'People data'!K36</f>
        <v>0.03161621</v>
      </c>
      <c r="M38" s="46" t="n">
        <f aca="false">'People data'!L36</f>
        <v>94.015854</v>
      </c>
      <c r="N38" s="40"/>
      <c r="O38" s="40"/>
    </row>
    <row r="39" customFormat="false" ht="12.8" hidden="false" customHeight="false" outlineLevel="0" collapsed="false">
      <c r="A39" s="36" t="s">
        <v>25</v>
      </c>
      <c r="B39" s="41" t="str">
        <f aca="false">'People data'!A37</f>
        <v>/home/jorge/Pictures/Test_Images_for_Demo/New_Person/jackie-kennedy-cover_crop.jpg</v>
      </c>
      <c r="C39" s="42" t="str">
        <f aca="false">MID('People data'!B37,10, LEN('People data'!B37))</f>
        <v>tub, vat</v>
      </c>
      <c r="D39" s="43" t="n">
        <f aca="false">'People data'!C37</f>
        <v>0.26464844</v>
      </c>
      <c r="E39" s="42" t="str">
        <f aca="false">MID('People data'!D37,10, LEN('People data'!D37))</f>
        <v>bathtub, bathing tub, bath, tub</v>
      </c>
      <c r="F39" s="43" t="n">
        <f aca="false">'People data'!E37</f>
        <v>0.13098145</v>
      </c>
      <c r="G39" s="44" t="str">
        <f aca="false">MID('People data'!F37,10, LEN('People data'!F37))</f>
        <v>wig</v>
      </c>
      <c r="H39" s="45" t="n">
        <f aca="false">'People data'!G37</f>
        <v>0.1116333</v>
      </c>
      <c r="I39" s="44" t="str">
        <f aca="false">MID('People data'!H37,10, LEN('People data'!H37))</f>
        <v>umbrella</v>
      </c>
      <c r="J39" s="45" t="n">
        <f aca="false">'People data'!I37</f>
        <v>0.040893555</v>
      </c>
      <c r="K39" s="42" t="str">
        <f aca="false">MID('People data'!J37,10, LEN('People data'!J37))</f>
        <v>bikini, two-piece</v>
      </c>
      <c r="L39" s="43" t="n">
        <f aca="false">'People data'!K37</f>
        <v>0.033233643</v>
      </c>
      <c r="M39" s="46" t="n">
        <f aca="false">'People data'!L37</f>
        <v>93.81635</v>
      </c>
      <c r="N39" s="40"/>
      <c r="O39" s="40"/>
    </row>
    <row r="40" customFormat="false" ht="12.8" hidden="false" customHeight="false" outlineLevel="0" collapsed="false">
      <c r="A40" s="36" t="s">
        <v>25</v>
      </c>
      <c r="B40" s="41" t="str">
        <f aca="false">'People data'!A38</f>
        <v>/home/jorge/Pictures/Test_Images_for_Demo/New_Person/Jackie-Kennedy-Onassis.jpg</v>
      </c>
      <c r="C40" s="42" t="str">
        <f aca="false">MID('People data'!B38,10, LEN('People data'!B38))</f>
        <v>cardigan</v>
      </c>
      <c r="D40" s="43" t="n">
        <f aca="false">'People data'!C38</f>
        <v>0.15625</v>
      </c>
      <c r="E40" s="42" t="str">
        <f aca="false">MID('People data'!D38,10, LEN('People data'!D38))</f>
        <v>jean, blue jean, denim</v>
      </c>
      <c r="F40" s="43" t="n">
        <f aca="false">'People data'!E38</f>
        <v>0.11077881</v>
      </c>
      <c r="G40" s="44" t="str">
        <f aca="false">MID('People data'!F38,10, LEN('People data'!F38))</f>
        <v>iron, smoothing iron</v>
      </c>
      <c r="H40" s="45" t="n">
        <f aca="false">'People data'!G38</f>
        <v>0.107421875</v>
      </c>
      <c r="I40" s="44" t="str">
        <f aca="false">MID('People data'!H38,10, LEN('People data'!H38))</f>
        <v>notebook, notebook computer</v>
      </c>
      <c r="J40" s="45" t="n">
        <f aca="false">'People data'!I38</f>
        <v>0.052337646</v>
      </c>
      <c r="K40" s="42" t="str">
        <f aca="false">MID('People data'!J38,10, LEN('People data'!J38))</f>
        <v>bow tie, bow-tie, bowtie</v>
      </c>
      <c r="L40" s="43" t="n">
        <f aca="false">'People data'!K38</f>
        <v>0.046020508</v>
      </c>
      <c r="M40" s="46" t="n">
        <f aca="false">'People data'!L38</f>
        <v>93.99137</v>
      </c>
      <c r="N40" s="40"/>
      <c r="O40" s="40"/>
    </row>
    <row r="41" customFormat="false" ht="12.8" hidden="false" customHeight="false" outlineLevel="0" collapsed="false">
      <c r="A41" s="36" t="s">
        <v>25</v>
      </c>
      <c r="B41" s="47" t="str">
        <f aca="false">'People data'!A39</f>
        <v>/home/jorge/Pictures/Test_Images_for_Demo/New_Person/Jfk.jpg</v>
      </c>
      <c r="C41" s="42" t="str">
        <f aca="false">MID('People data'!B39,10, LEN('People data'!B39))</f>
        <v>suit, suit of clothes</v>
      </c>
      <c r="D41" s="43" t="n">
        <f aca="false">'People data'!C39</f>
        <v>0.7783203</v>
      </c>
      <c r="E41" s="42" t="str">
        <f aca="false">MID('People data'!D39,10, LEN('People data'!D39))</f>
        <v>Windsor tie</v>
      </c>
      <c r="F41" s="43" t="n">
        <f aca="false">'People data'!E39</f>
        <v>0.12512207</v>
      </c>
      <c r="G41" s="44" t="str">
        <f aca="false">MID('People data'!F39,10, LEN('People data'!F39))</f>
        <v>bow tie, bow-tie, bowtie</v>
      </c>
      <c r="H41" s="45" t="n">
        <f aca="false">'People data'!G39</f>
        <v>0.088012695</v>
      </c>
      <c r="I41" s="48" t="str">
        <f aca="false">MID('People data'!H39,10, LEN('People data'!H39))</f>
        <v>groom, bridegroom</v>
      </c>
      <c r="J41" s="49" t="n">
        <f aca="false">'People data'!I39</f>
        <v>0.0062294006</v>
      </c>
      <c r="K41" s="42" t="str">
        <f aca="false">MID('People data'!J39,10, LEN('People data'!J39))</f>
        <v>bolo tie, bolo, bola tie, bola</v>
      </c>
      <c r="L41" s="43" t="n">
        <f aca="false">'People data'!K39</f>
        <v>0.0021190643</v>
      </c>
      <c r="M41" s="46" t="n">
        <f aca="false">'People data'!L39</f>
        <v>93.87183</v>
      </c>
      <c r="N41" s="40"/>
      <c r="O41" s="40"/>
    </row>
    <row r="42" customFormat="false" ht="12.8" hidden="false" customHeight="false" outlineLevel="0" collapsed="false">
      <c r="A42" s="36" t="s">
        <v>25</v>
      </c>
      <c r="B42" s="47" t="str">
        <f aca="false">'People data'!A40</f>
        <v>/home/jorge/Pictures/Test_Images_for_Demo/New_Person/John_F_Kennedy_portrait.jpg</v>
      </c>
      <c r="C42" s="42" t="str">
        <f aca="false">MID('People data'!B40,10, LEN('People data'!B40))</f>
        <v>bow tie, bow-tie, bowtie</v>
      </c>
      <c r="D42" s="43" t="n">
        <f aca="false">'People data'!C40</f>
        <v>0.46850586</v>
      </c>
      <c r="E42" s="42" t="str">
        <f aca="false">MID('People data'!D40,10, LEN('People data'!D40))</f>
        <v>suit, suit of clothes</v>
      </c>
      <c r="F42" s="43" t="n">
        <f aca="false">'People data'!E40</f>
        <v>0.41333008</v>
      </c>
      <c r="G42" s="44" t="str">
        <f aca="false">MID('People data'!F40,10, LEN('People data'!F40))</f>
        <v>Windsor tie</v>
      </c>
      <c r="H42" s="45" t="n">
        <f aca="false">'People data'!G40</f>
        <v>0.05380249</v>
      </c>
      <c r="I42" s="48" t="str">
        <f aca="false">MID('People data'!H40,10, LEN('People data'!H40))</f>
        <v>groom, bridegroom</v>
      </c>
      <c r="J42" s="49" t="n">
        <f aca="false">'People data'!I40</f>
        <v>0.018600464</v>
      </c>
      <c r="K42" s="42" t="str">
        <f aca="false">MID('People data'!J40,10, LEN('People data'!J40))</f>
        <v>oboe, hautboy, hautbois</v>
      </c>
      <c r="L42" s="43" t="n">
        <f aca="false">'People data'!K40</f>
        <v>0.013923645</v>
      </c>
      <c r="M42" s="46" t="n">
        <f aca="false">'People data'!L40</f>
        <v>93.962326</v>
      </c>
      <c r="N42" s="40"/>
      <c r="O42" s="40"/>
    </row>
    <row r="43" customFormat="false" ht="12.8" hidden="false" customHeight="false" outlineLevel="0" collapsed="false">
      <c r="A43" s="36" t="s">
        <v>25</v>
      </c>
      <c r="B43" s="41" t="str">
        <f aca="false">'People data'!A41</f>
        <v>/home/jorge/Pictures/Test_Images_for_Demo/New_Person/Julie-Zeglen.jpg</v>
      </c>
      <c r="C43" s="42" t="str">
        <f aca="false">MID('People data'!B41,10, LEN('People data'!B41))</f>
        <v>wig</v>
      </c>
      <c r="D43" s="43" t="n">
        <f aca="false">'People data'!C41</f>
        <v>0.6425781</v>
      </c>
      <c r="E43" s="42" t="str">
        <f aca="false">MID('People data'!D41,10, LEN('People data'!D41))</f>
        <v>hair slide</v>
      </c>
      <c r="F43" s="43" t="n">
        <f aca="false">'People data'!E41</f>
        <v>0.049194336</v>
      </c>
      <c r="G43" s="44" t="str">
        <f aca="false">MID('People data'!F41,10, LEN('People data'!F41))</f>
        <v>stole</v>
      </c>
      <c r="H43" s="45" t="n">
        <f aca="false">'People data'!G41</f>
        <v>0.040283203</v>
      </c>
      <c r="I43" s="44" t="str">
        <f aca="false">MID('People data'!H41,10, LEN('People data'!H41))</f>
        <v>wool, woolen, woollen</v>
      </c>
      <c r="J43" s="45" t="n">
        <f aca="false">'People data'!I41</f>
        <v>0.032226562</v>
      </c>
      <c r="K43" s="42" t="str">
        <f aca="false">MID('People data'!J41,10, LEN('People data'!J41))</f>
        <v>cloak</v>
      </c>
      <c r="L43" s="43" t="n">
        <f aca="false">'People data'!K41</f>
        <v>0.028564453</v>
      </c>
      <c r="M43" s="46" t="n">
        <f aca="false">'People data'!L41</f>
        <v>93.897934</v>
      </c>
      <c r="N43" s="40"/>
      <c r="O43" s="40"/>
    </row>
    <row r="44" customFormat="false" ht="12.8" hidden="false" customHeight="false" outlineLevel="0" collapsed="false">
      <c r="A44" s="36" t="s">
        <v>25</v>
      </c>
      <c r="B44" s="41" t="str">
        <f aca="false">'People data'!A42</f>
        <v>/home/jorge/Pictures/Test_Images_for_Demo/New_Person/kennedy_joseph.jpg</v>
      </c>
      <c r="C44" s="42" t="str">
        <f aca="false">MID('People data'!B42,10, LEN('People data'!B42))</f>
        <v>suit, suit of clothes</v>
      </c>
      <c r="D44" s="43" t="n">
        <f aca="false">'People data'!C42</f>
        <v>0.62841797</v>
      </c>
      <c r="E44" s="42" t="str">
        <f aca="false">MID('People data'!D42,10, LEN('People data'!D42))</f>
        <v>bow tie, bow-tie, bowtie</v>
      </c>
      <c r="F44" s="43" t="n">
        <f aca="false">'People data'!E42</f>
        <v>0.15771484</v>
      </c>
      <c r="G44" s="44" t="str">
        <f aca="false">MID('People data'!F42,10, LEN('People data'!F42))</f>
        <v>Windsor tie</v>
      </c>
      <c r="H44" s="45" t="n">
        <f aca="false">'People data'!G42</f>
        <v>0.120910645</v>
      </c>
      <c r="I44" s="44" t="str">
        <f aca="false">MID('People data'!H42,10, LEN('People data'!H42))</f>
        <v>lab coat, laboratory coat</v>
      </c>
      <c r="J44" s="45" t="n">
        <f aca="false">'People data'!I42</f>
        <v>0.017410278</v>
      </c>
      <c r="K44" s="42" t="str">
        <f aca="false">MID('People data'!J42,10, LEN('People data'!J42))</f>
        <v>wig</v>
      </c>
      <c r="L44" s="43" t="n">
        <f aca="false">'People data'!K42</f>
        <v>0.011688232</v>
      </c>
      <c r="M44" s="46" t="n">
        <f aca="false">'People data'!L42</f>
        <v>93.6547</v>
      </c>
      <c r="N44" s="40"/>
      <c r="O44" s="40"/>
    </row>
    <row r="45" customFormat="false" ht="12.8" hidden="false" customHeight="false" outlineLevel="0" collapsed="false">
      <c r="A45" s="36" t="s">
        <v>25</v>
      </c>
      <c r="B45" s="47" t="str">
        <f aca="false">'People data'!A43</f>
        <v>/home/jorge/Pictures/Test_Images_for_Demo/New_Person/kennedy-exlarge-169.jpg</v>
      </c>
      <c r="C45" s="42" t="str">
        <f aca="false">MID('People data'!B43,10, LEN('People data'!B43))</f>
        <v>bow tie, bow-tie, bowtie</v>
      </c>
      <c r="D45" s="43" t="n">
        <f aca="false">'People data'!C43</f>
        <v>0.5097656</v>
      </c>
      <c r="E45" s="42" t="str">
        <f aca="false">MID('People data'!D43,10, LEN('People data'!D43))</f>
        <v>suit, suit of clothes</v>
      </c>
      <c r="F45" s="43" t="n">
        <f aca="false">'People data'!E43</f>
        <v>0.3239746</v>
      </c>
      <c r="G45" s="44" t="str">
        <f aca="false">MID('People data'!F43,10, LEN('People data'!F43))</f>
        <v>Windsor tie</v>
      </c>
      <c r="H45" s="45" t="n">
        <f aca="false">'People data'!G43</f>
        <v>0.16040039</v>
      </c>
      <c r="I45" s="48" t="str">
        <f aca="false">MID('People data'!H43,10, LEN('People data'!H43))</f>
        <v>groom, bridegroom</v>
      </c>
      <c r="J45" s="49" t="n">
        <f aca="false">'People data'!I43</f>
        <v>0.0048828125</v>
      </c>
      <c r="K45" s="42" t="str">
        <f aca="false">MID('People data'!J43,10, LEN('People data'!J43))</f>
        <v>bolo tie, bolo, bola tie, bola</v>
      </c>
      <c r="L45" s="43" t="n">
        <f aca="false">'People data'!K43</f>
        <v>0.0007200241</v>
      </c>
      <c r="M45" s="46" t="n">
        <f aca="false">'People data'!L43</f>
        <v>93.829544</v>
      </c>
      <c r="N45" s="40"/>
      <c r="O45" s="40"/>
    </row>
    <row r="46" customFormat="false" ht="12.8" hidden="false" customHeight="false" outlineLevel="0" collapsed="false">
      <c r="A46" s="36" t="s">
        <v>25</v>
      </c>
      <c r="B46" s="41" t="str">
        <f aca="false">'People data'!A44</f>
        <v>/home/jorge/Pictures/Test_Images_for_Demo/New_Person/maxr13esdefault.jpg</v>
      </c>
      <c r="C46" s="42" t="str">
        <f aca="false">MID('People data'!B44,10, LEN('People data'!B44))</f>
        <v>bath towel</v>
      </c>
      <c r="D46" s="43" t="n">
        <f aca="false">'People data'!C44</f>
        <v>0.19958496</v>
      </c>
      <c r="E46" s="42" t="str">
        <f aca="false">MID('People data'!D44,10, LEN('People data'!D44))</f>
        <v>bonnet, poke bonnet</v>
      </c>
      <c r="F46" s="43" t="n">
        <f aca="false">'People data'!E44</f>
        <v>0.11413574</v>
      </c>
      <c r="G46" s="44" t="str">
        <f aca="false">MID('People data'!F44,10, LEN('People data'!F44))</f>
        <v>sweatshirt</v>
      </c>
      <c r="H46" s="45" t="n">
        <f aca="false">'People data'!G44</f>
        <v>0.08093262</v>
      </c>
      <c r="I46" s="44" t="str">
        <f aca="false">MID('People data'!H44,10, LEN('People data'!H44))</f>
        <v>Band Aid</v>
      </c>
      <c r="J46" s="45" t="n">
        <f aca="false">'People data'!I44</f>
        <v>0.053497314</v>
      </c>
      <c r="K46" s="42" t="str">
        <f aca="false">MID('People data'!J44,10, LEN('People data'!J44))</f>
        <v>sunglasses, dark glasses, shades</v>
      </c>
      <c r="L46" s="43" t="n">
        <f aca="false">'People data'!K44</f>
        <v>0.034118652</v>
      </c>
      <c r="M46" s="46" t="n">
        <f aca="false">'People data'!L44</f>
        <v>93.71365</v>
      </c>
      <c r="N46" s="40"/>
      <c r="O46" s="40"/>
    </row>
    <row r="47" customFormat="false" ht="12.8" hidden="false" customHeight="false" outlineLevel="0" collapsed="false">
      <c r="A47" s="36" t="s">
        <v>25</v>
      </c>
      <c r="B47" s="47" t="str">
        <f aca="false">'People data'!A45</f>
        <v>/home/jorge/Pictures/Test_Images_for_Demo/New_Person/maxresdefault.jpg</v>
      </c>
      <c r="C47" s="42" t="str">
        <f aca="false">MID('People data'!B45,10, LEN('People data'!B45))</f>
        <v>suit, suit of clothes</v>
      </c>
      <c r="D47" s="43" t="n">
        <f aca="false">'People data'!C45</f>
        <v>0.32885742</v>
      </c>
      <c r="E47" s="42" t="str">
        <f aca="false">MID('People data'!D45,10, LEN('People data'!D45))</f>
        <v>Windsor tie</v>
      </c>
      <c r="F47" s="43" t="n">
        <f aca="false">'People data'!E45</f>
        <v>0.25024414</v>
      </c>
      <c r="G47" s="44" t="str">
        <f aca="false">MID('People data'!F45,10, LEN('People data'!F45))</f>
        <v>bow tie, bow-tie, bowtie</v>
      </c>
      <c r="H47" s="45" t="n">
        <f aca="false">'People data'!G45</f>
        <v>0.16027832</v>
      </c>
      <c r="I47" s="44" t="str">
        <f aca="false">MID('People data'!H45,10, LEN('People data'!H45))</f>
        <v>lab coat, laboratory coat</v>
      </c>
      <c r="J47" s="45" t="n">
        <f aca="false">'People data'!I45</f>
        <v>0.05368042</v>
      </c>
      <c r="K47" s="48" t="str">
        <f aca="false">MID('People data'!J45,10, LEN('People data'!J45))</f>
        <v>groom, bridegroom</v>
      </c>
      <c r="L47" s="49" t="n">
        <f aca="false">'People data'!K45</f>
        <v>0.029312134</v>
      </c>
      <c r="M47" s="46" t="n">
        <f aca="false">'People data'!L45</f>
        <v>93.6068</v>
      </c>
      <c r="N47" s="40"/>
      <c r="O47" s="40"/>
    </row>
    <row r="48" customFormat="false" ht="12.8" hidden="false" customHeight="false" outlineLevel="0" collapsed="false">
      <c r="A48" s="36" t="s">
        <v>25</v>
      </c>
      <c r="B48" s="41" t="str">
        <f aca="false">'People data'!A46</f>
        <v>/home/jorge/Pictures/Test_Images_for_Demo/New_Person/poy_nomination_agassi.jpg</v>
      </c>
      <c r="C48" s="42" t="str">
        <f aca="false">MID('People data'!B46,10, LEN('People data'!B46))</f>
        <v>suit, suit of clothes</v>
      </c>
      <c r="D48" s="43" t="n">
        <f aca="false">'People data'!C46</f>
        <v>0.6870117</v>
      </c>
      <c r="E48" s="42" t="str">
        <f aca="false">MID('People data'!D46,10, LEN('People data'!D46))</f>
        <v>bow tie, bow-tie, bowtie</v>
      </c>
      <c r="F48" s="43" t="n">
        <f aca="false">'People data'!E46</f>
        <v>0.08728027</v>
      </c>
      <c r="G48" s="44" t="str">
        <f aca="false">MID('People data'!F46,10, LEN('People data'!F46))</f>
        <v>Windsor tie</v>
      </c>
      <c r="H48" s="45" t="n">
        <f aca="false">'People data'!G46</f>
        <v>0.054229736</v>
      </c>
      <c r="I48" s="44" t="str">
        <f aca="false">MID('People data'!H46,10, LEN('People data'!H46))</f>
        <v>military uniform</v>
      </c>
      <c r="J48" s="45" t="n">
        <f aca="false">'People data'!I46</f>
        <v>0.01979065</v>
      </c>
      <c r="K48" s="42" t="str">
        <f aca="false">MID('People data'!J46,10, LEN('People data'!J46))</f>
        <v>Band Aid</v>
      </c>
      <c r="L48" s="43" t="n">
        <f aca="false">'People data'!K46</f>
        <v>0.016662598</v>
      </c>
      <c r="M48" s="46" t="n">
        <f aca="false">'People data'!L46</f>
        <v>93.69738</v>
      </c>
      <c r="N48" s="40"/>
      <c r="O48" s="40"/>
    </row>
    <row r="49" customFormat="false" ht="12.8" hidden="false" customHeight="false" outlineLevel="0" collapsed="false">
      <c r="A49" s="36" t="s">
        <v>25</v>
      </c>
      <c r="B49" s="47" t="str">
        <f aca="false">'People data'!A47</f>
        <v>/home/jorge/Pictures/Test_Images_for_Demo/New_Person/Rich-Graff-Lucky-Luciano.jpg</v>
      </c>
      <c r="C49" s="42" t="str">
        <f aca="false">MID('People data'!B47,10, LEN('People data'!B47))</f>
        <v>suit, suit of clothes</v>
      </c>
      <c r="D49" s="43" t="n">
        <f aca="false">'People data'!C47</f>
        <v>0.44750977</v>
      </c>
      <c r="E49" s="42" t="str">
        <f aca="false">MID('People data'!D47,10, LEN('People data'!D47))</f>
        <v>Windsor tie</v>
      </c>
      <c r="F49" s="43" t="n">
        <f aca="false">'People data'!E47</f>
        <v>0.32739258</v>
      </c>
      <c r="G49" s="44" t="str">
        <f aca="false">MID('People data'!F47,10, LEN('People data'!F47))</f>
        <v>bolo tie, bolo, bola tie, bola</v>
      </c>
      <c r="H49" s="45" t="n">
        <f aca="false">'People data'!G47</f>
        <v>0.028701782</v>
      </c>
      <c r="I49" s="44" t="str">
        <f aca="false">MID('People data'!H47,10, LEN('People data'!H47))</f>
        <v>bow tie, bow-tie, bowtie</v>
      </c>
      <c r="J49" s="45" t="n">
        <f aca="false">'People data'!I47</f>
        <v>0.024383545</v>
      </c>
      <c r="K49" s="48" t="str">
        <f aca="false">MID('People data'!J47,10, LEN('People data'!J47))</f>
        <v>groom, bridegroom</v>
      </c>
      <c r="L49" s="49" t="n">
        <f aca="false">'People data'!K47</f>
        <v>0.0234375</v>
      </c>
      <c r="M49" s="46" t="n">
        <f aca="false">'People data'!L47</f>
        <v>93.72533</v>
      </c>
      <c r="N49" s="40"/>
      <c r="O49" s="40"/>
    </row>
    <row r="50" customFormat="false" ht="12.8" hidden="false" customHeight="false" outlineLevel="0" collapsed="false">
      <c r="A50" s="36" t="s">
        <v>25</v>
      </c>
      <c r="B50" s="41" t="str">
        <f aca="false">'People data'!A48</f>
        <v>/home/jorge/Pictures/Test_Images_for_Demo/New_Person/Serena_Williams.jpg</v>
      </c>
      <c r="C50" s="42" t="str">
        <f aca="false">MID('People data'!B48,10, LEN('People data'!B48))</f>
        <v>wig</v>
      </c>
      <c r="D50" s="43" t="n">
        <f aca="false">'People data'!C48</f>
        <v>0.5834961</v>
      </c>
      <c r="E50" s="42" t="str">
        <f aca="false">MID('People data'!D48,10, LEN('People data'!D48))</f>
        <v>hair spray</v>
      </c>
      <c r="F50" s="43" t="n">
        <f aca="false">'People data'!E48</f>
        <v>0.036132812</v>
      </c>
      <c r="G50" s="44" t="str">
        <f aca="false">MID('People data'!F48,10, LEN('People data'!F48))</f>
        <v>sunglass</v>
      </c>
      <c r="H50" s="45" t="n">
        <f aca="false">'People data'!G48</f>
        <v>0.027511597</v>
      </c>
      <c r="I50" s="44" t="str">
        <f aca="false">MID('People data'!H48,10, LEN('People data'!H48))</f>
        <v>panpipe, pandean pipe, syrinx</v>
      </c>
      <c r="J50" s="45" t="n">
        <f aca="false">'People data'!I48</f>
        <v>0.022094727</v>
      </c>
      <c r="K50" s="42" t="str">
        <f aca="false">MID('People data'!J48,10, LEN('People data'!J48))</f>
        <v>whistle</v>
      </c>
      <c r="L50" s="43" t="n">
        <f aca="false">'People data'!K48</f>
        <v>0.018112183</v>
      </c>
      <c r="M50" s="46" t="n">
        <f aca="false">'People data'!L48</f>
        <v>93.6047</v>
      </c>
      <c r="N50" s="40"/>
      <c r="O50" s="40"/>
    </row>
    <row r="51" customFormat="false" ht="12.8" hidden="false" customHeight="false" outlineLevel="0" collapsed="false">
      <c r="A51" s="36" t="s">
        <v>25</v>
      </c>
      <c r="B51" s="50" t="str">
        <f aca="false">'People data'!A49</f>
        <v>/home/jorge/Pictures/Test_Images_for_Demo/New_Person/unnamed.jpg</v>
      </c>
      <c r="C51" s="51" t="str">
        <f aca="false">MID('People data'!B49,10, LEN('People data'!B49))</f>
        <v>fur coat</v>
      </c>
      <c r="D51" s="52" t="n">
        <f aca="false">'People data'!C49</f>
        <v>0.39624023</v>
      </c>
      <c r="E51" s="42" t="str">
        <f aca="false">MID('People data'!D49,10, LEN('People data'!D49))</f>
        <v>wig</v>
      </c>
      <c r="F51" s="43" t="n">
        <f aca="false">'People data'!E49</f>
        <v>0.13012695</v>
      </c>
      <c r="G51" s="44" t="str">
        <f aca="false">MID('People data'!F49,10, LEN('People data'!F49))</f>
        <v>hair spray</v>
      </c>
      <c r="H51" s="45" t="n">
        <f aca="false">'People data'!G49</f>
        <v>0.02633667</v>
      </c>
      <c r="I51" s="44" t="str">
        <f aca="false">MID('People data'!H49,10, LEN('People data'!H49))</f>
        <v>cloak</v>
      </c>
      <c r="J51" s="45" t="n">
        <f aca="false">'People data'!I49</f>
        <v>0.020599365</v>
      </c>
      <c r="K51" s="42" t="str">
        <f aca="false">MID('People data'!J49,10, LEN('People data'!J49))</f>
        <v>feather boa, boa</v>
      </c>
      <c r="L51" s="43" t="n">
        <f aca="false">'People data'!K49</f>
        <v>0.018173218</v>
      </c>
      <c r="M51" s="46" t="n">
        <f aca="false">'People data'!L49</f>
        <v>94.10119</v>
      </c>
      <c r="N51" s="40"/>
      <c r="O51" s="40"/>
    </row>
    <row r="52" customFormat="false" ht="12.8" hidden="false" customHeight="false" outlineLevel="0" collapsed="false">
      <c r="A52" s="36" t="s">
        <v>25</v>
      </c>
      <c r="B52" s="47" t="str">
        <f aca="false">'People data'!A50</f>
        <v>/home/jorge/Pictures/Test_Images_for_Demo/New_Person/Vikings.jpg</v>
      </c>
      <c r="C52" s="42" t="str">
        <f aca="false">MID('People data'!B50,10, LEN('People data'!B50))</f>
        <v>military uniform</v>
      </c>
      <c r="D52" s="43" t="n">
        <f aca="false">'People data'!C50</f>
        <v>0.4970703</v>
      </c>
      <c r="E52" s="48" t="str">
        <f aca="false">MID('People data'!D50,10, LEN('People data'!D50))</f>
        <v>chain mail, ring mail, mail, chain armor, chain armour, ring armor, ring armour</v>
      </c>
      <c r="F52" s="49" t="n">
        <f aca="false">'People data'!E50</f>
        <v>0.12371826</v>
      </c>
      <c r="G52" s="44" t="str">
        <f aca="false">MID('People data'!F50,10, LEN('People data'!F50))</f>
        <v>jersey, T-shirt, tee shirt</v>
      </c>
      <c r="H52" s="45" t="n">
        <f aca="false">'People data'!G50</f>
        <v>0.105041504</v>
      </c>
      <c r="I52" s="44" t="str">
        <f aca="false">MID('People data'!H50,10, LEN('People data'!H50))</f>
        <v>cardigan</v>
      </c>
      <c r="J52" s="45" t="n">
        <f aca="false">'People data'!I50</f>
        <v>0.048095703</v>
      </c>
      <c r="K52" s="42" t="str">
        <f aca="false">MID('People data'!J50,10, LEN('People data'!J50))</f>
        <v>sweatshirt</v>
      </c>
      <c r="L52" s="43" t="n">
        <f aca="false">'People data'!K50</f>
        <v>0.046966553</v>
      </c>
      <c r="M52" s="46" t="n">
        <f aca="false">'People data'!L50</f>
        <v>93.614426</v>
      </c>
      <c r="N52" s="40"/>
      <c r="O52" s="40"/>
    </row>
    <row r="53" customFormat="false" ht="17.35" hidden="false" customHeight="true" outlineLevel="0" collapsed="false">
      <c r="A53" s="36" t="s">
        <v>25</v>
      </c>
      <c r="B53" s="2" t="s">
        <v>38</v>
      </c>
      <c r="C53" s="2"/>
      <c r="D53" s="2"/>
      <c r="E53" s="2"/>
      <c r="F53" s="53" t="n">
        <v>99</v>
      </c>
      <c r="G53" s="53" t="s">
        <v>39</v>
      </c>
      <c r="H53" s="54"/>
      <c r="I53" s="55"/>
      <c r="J53" s="56"/>
      <c r="K53" s="40"/>
      <c r="L53" s="56"/>
      <c r="M53" s="57"/>
      <c r="N53" s="40"/>
      <c r="O53" s="40"/>
    </row>
    <row r="54" customFormat="false" ht="23.85" hidden="false" customHeight="true" outlineLevel="0" collapsed="false">
      <c r="A54" s="36" t="s">
        <v>25</v>
      </c>
      <c r="B54" s="53" t="s">
        <v>40</v>
      </c>
      <c r="C54" s="53"/>
      <c r="D54" s="53" t="s">
        <v>41</v>
      </c>
      <c r="E54" s="53"/>
      <c r="F54" s="53" t="n">
        <v>50</v>
      </c>
      <c r="G54" s="53" t="s">
        <v>42</v>
      </c>
      <c r="H54" s="40"/>
      <c r="I54" s="40"/>
      <c r="J54" s="56"/>
      <c r="K54" s="40"/>
      <c r="L54" s="56"/>
      <c r="M54" s="57"/>
      <c r="N54" s="40"/>
      <c r="O54" s="40"/>
    </row>
    <row r="55" customFormat="false" ht="27.5" hidden="false" customHeight="true" outlineLevel="0" collapsed="false">
      <c r="A55" s="36"/>
      <c r="B55" s="58" t="s">
        <v>43</v>
      </c>
      <c r="C55" s="59" t="s">
        <v>44</v>
      </c>
      <c r="D55" s="58" t="s">
        <v>45</v>
      </c>
      <c r="E55" s="60" t="s">
        <v>46</v>
      </c>
      <c r="F55" s="53" t="n">
        <f aca="false">B56+C56</f>
        <v>3</v>
      </c>
      <c r="G55" s="53" t="s">
        <v>47</v>
      </c>
      <c r="H55" s="61" t="n">
        <f aca="false">B60+C60</f>
        <v>12</v>
      </c>
      <c r="I55" s="61" t="s">
        <v>48</v>
      </c>
      <c r="J55" s="56"/>
      <c r="K55" s="40"/>
      <c r="L55" s="56"/>
      <c r="M55" s="57"/>
      <c r="N55" s="40"/>
      <c r="O55" s="40"/>
    </row>
    <row r="56" customFormat="false" ht="23.85" hidden="false" customHeight="false" outlineLevel="0" collapsed="false">
      <c r="A56" s="36"/>
      <c r="B56" s="58" t="n">
        <v>3</v>
      </c>
      <c r="C56" s="62" t="n">
        <v>0</v>
      </c>
      <c r="D56" s="58" t="n">
        <v>49</v>
      </c>
      <c r="E56" s="59" t="n">
        <v>47</v>
      </c>
      <c r="F56" s="53" t="n">
        <f aca="false">B56</f>
        <v>3</v>
      </c>
      <c r="G56" s="53" t="s">
        <v>49</v>
      </c>
      <c r="H56" s="61" t="n">
        <f aca="false">B60</f>
        <v>12</v>
      </c>
      <c r="I56" s="61" t="s">
        <v>50</v>
      </c>
      <c r="J56" s="56"/>
      <c r="K56" s="40"/>
      <c r="L56" s="56"/>
      <c r="M56" s="57"/>
      <c r="N56" s="40"/>
      <c r="O56" s="40"/>
    </row>
    <row r="57" customFormat="false" ht="17.35" hidden="false" customHeight="true" outlineLevel="0" collapsed="false">
      <c r="A57" s="36"/>
      <c r="B57" s="3" t="s">
        <v>51</v>
      </c>
      <c r="C57" s="3"/>
      <c r="D57" s="3"/>
      <c r="E57" s="3"/>
      <c r="F57" s="63"/>
      <c r="G57" s="63"/>
      <c r="H57" s="63"/>
      <c r="I57" s="63"/>
      <c r="J57" s="56"/>
      <c r="K57" s="40"/>
      <c r="L57" s="56"/>
      <c r="M57" s="57"/>
      <c r="N57" s="40"/>
      <c r="O57" s="40"/>
    </row>
    <row r="58" customFormat="false" ht="15" hidden="false" customHeight="true" outlineLevel="0" collapsed="false">
      <c r="A58" s="36"/>
      <c r="B58" s="64" t="s">
        <v>40</v>
      </c>
      <c r="C58" s="64"/>
      <c r="D58" s="64" t="s">
        <v>41</v>
      </c>
      <c r="E58" s="64"/>
      <c r="F58" s="11" t="n">
        <f aca="false">F56/F55</f>
        <v>1</v>
      </c>
      <c r="G58" s="10" t="s">
        <v>10</v>
      </c>
      <c r="H58" s="65" t="n">
        <f aca="false">F56/F55</f>
        <v>1</v>
      </c>
      <c r="I58" s="19" t="s">
        <v>16</v>
      </c>
      <c r="J58" s="56"/>
      <c r="K58" s="40"/>
      <c r="L58" s="56"/>
      <c r="M58" s="57"/>
      <c r="N58" s="40"/>
      <c r="O58" s="40"/>
    </row>
    <row r="59" customFormat="false" ht="24.15" hidden="false" customHeight="true" outlineLevel="0" collapsed="false">
      <c r="A59" s="36" t="s">
        <v>25</v>
      </c>
      <c r="B59" s="66" t="s">
        <v>43</v>
      </c>
      <c r="C59" s="67" t="s">
        <v>44</v>
      </c>
      <c r="D59" s="66" t="s">
        <v>45</v>
      </c>
      <c r="E59" s="68" t="s">
        <v>46</v>
      </c>
      <c r="F59" s="11" t="n">
        <f aca="false">B56/F54</f>
        <v>0.06</v>
      </c>
      <c r="G59" s="10" t="s">
        <v>12</v>
      </c>
      <c r="H59" s="65" t="n">
        <f aca="false">B60/F54</f>
        <v>0.24</v>
      </c>
      <c r="I59" s="19" t="s">
        <v>17</v>
      </c>
      <c r="J59" s="56"/>
      <c r="K59" s="40"/>
      <c r="L59" s="56"/>
      <c r="M59" s="57"/>
      <c r="N59" s="40"/>
      <c r="O59" s="40"/>
    </row>
    <row r="60" customFormat="false" ht="15" hidden="false" customHeight="false" outlineLevel="0" collapsed="false">
      <c r="A60" s="36" t="s">
        <v>25</v>
      </c>
      <c r="B60" s="66" t="n">
        <f aca="false">B56+9</f>
        <v>12</v>
      </c>
      <c r="C60" s="67" t="n">
        <v>0</v>
      </c>
      <c r="D60" s="66" t="n">
        <v>49</v>
      </c>
      <c r="E60" s="69" t="n">
        <v>38</v>
      </c>
      <c r="F60" s="11" t="n">
        <f aca="false">2/((1/F58)+(1/F59))</f>
        <v>0.113207547169811</v>
      </c>
      <c r="G60" s="10" t="s">
        <v>13</v>
      </c>
      <c r="H60" s="65" t="n">
        <f aca="false">2/((1/H58)+(1/H59))</f>
        <v>0.387096774193548</v>
      </c>
      <c r="I60" s="19" t="s">
        <v>18</v>
      </c>
      <c r="J60" s="56"/>
      <c r="K60" s="40"/>
      <c r="L60" s="56"/>
      <c r="M60" s="57"/>
      <c r="N60" s="40"/>
      <c r="O60" s="40"/>
    </row>
    <row r="61" customFormat="false" ht="15" hidden="false" customHeight="false" outlineLevel="0" collapsed="false">
      <c r="B61" s="40"/>
      <c r="C61" s="40"/>
      <c r="D61" s="56"/>
      <c r="E61" s="40"/>
      <c r="F61" s="11" t="n">
        <f aca="false">(B56+D56)/F53</f>
        <v>0.525252525252525</v>
      </c>
      <c r="G61" s="10" t="s">
        <v>14</v>
      </c>
      <c r="H61" s="65" t="n">
        <f aca="false">(B60+D60)/F53</f>
        <v>0.616161616161616</v>
      </c>
      <c r="I61" s="19" t="s">
        <v>19</v>
      </c>
      <c r="J61" s="56"/>
      <c r="K61" s="40"/>
      <c r="L61" s="56"/>
      <c r="M61" s="57"/>
      <c r="N61" s="40"/>
      <c r="O61" s="40"/>
    </row>
    <row r="62" customFormat="false" ht="15" hidden="false" customHeight="false" outlineLevel="0" collapsed="false">
      <c r="B62" s="40"/>
      <c r="C62" s="40"/>
      <c r="D62" s="56"/>
      <c r="E62" s="40"/>
      <c r="F62" s="11" t="n">
        <f aca="false">AVERAGE(D16,D22,D51)</f>
        <v>0.35123698</v>
      </c>
      <c r="G62" s="10" t="s">
        <v>15</v>
      </c>
      <c r="H62" s="65" t="n">
        <f aca="false">AVERAGE(D16,D22,D51,F7,H12,J27,J41,J42,J45,L47,L49,F52)</f>
        <v>0.109698931508333</v>
      </c>
      <c r="I62" s="19" t="s">
        <v>15</v>
      </c>
      <c r="J62" s="56"/>
      <c r="K62" s="40"/>
      <c r="L62" s="56"/>
      <c r="M62" s="57"/>
      <c r="N62" s="40"/>
      <c r="O62" s="40"/>
    </row>
    <row r="63" customFormat="false" ht="12.8" hidden="false" customHeight="false" outlineLevel="0" collapsed="false">
      <c r="B63" s="40"/>
      <c r="C63" s="40"/>
      <c r="D63" s="56"/>
      <c r="E63" s="40"/>
      <c r="F63" s="56"/>
      <c r="G63" s="40"/>
      <c r="H63" s="56"/>
      <c r="I63" s="40"/>
      <c r="J63" s="56"/>
      <c r="K63" s="40"/>
      <c r="L63" s="56"/>
      <c r="M63" s="57"/>
      <c r="N63" s="40"/>
      <c r="O63" s="40"/>
    </row>
    <row r="64" customFormat="false" ht="127.5" hidden="false" customHeight="true" outlineLevel="0" collapsed="false">
      <c r="B64" s="40"/>
      <c r="C64" s="40"/>
      <c r="D64" s="56"/>
      <c r="E64" s="40"/>
      <c r="F64" s="56"/>
      <c r="G64" s="40"/>
      <c r="H64" s="56"/>
      <c r="I64" s="40"/>
      <c r="J64" s="56"/>
      <c r="K64" s="40"/>
      <c r="L64" s="56"/>
      <c r="M64" s="57"/>
      <c r="N64" s="40"/>
      <c r="O64" s="40"/>
    </row>
    <row r="65" customFormat="false" ht="12.8" hidden="false" customHeight="false" outlineLevel="0" collapsed="false">
      <c r="B65" s="40"/>
      <c r="C65" s="40"/>
      <c r="D65" s="56"/>
      <c r="E65" s="40"/>
      <c r="F65" s="56"/>
      <c r="G65" s="40"/>
      <c r="H65" s="56"/>
      <c r="I65" s="40"/>
      <c r="J65" s="56"/>
      <c r="K65" s="40"/>
      <c r="L65" s="56"/>
      <c r="M65" s="57"/>
      <c r="N65" s="40"/>
      <c r="O65" s="40"/>
    </row>
  </sheetData>
  <sheetProtection sheet="true" objects="true" scenarios="true"/>
  <mergeCells count="8">
    <mergeCell ref="B1:M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58" activeCellId="0" sqref="H58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30.87"/>
    <col collapsed="false" customWidth="true" hidden="false" outlineLevel="0" max="3" min="3" style="0" width="25.01"/>
    <col collapsed="false" customWidth="true" hidden="false" outlineLevel="0" max="4" min="4" style="29" width="11.88"/>
    <col collapsed="false" customWidth="true" hidden="false" outlineLevel="0" max="5" min="5" style="0" width="34.13"/>
    <col collapsed="false" customWidth="true" hidden="false" outlineLevel="0" max="6" min="6" style="29" width="6.48"/>
    <col collapsed="false" customWidth="true" hidden="false" outlineLevel="0" max="7" min="7" style="0" width="26.32"/>
    <col collapsed="false" customWidth="true" hidden="false" outlineLevel="0" max="8" min="8" style="29" width="7.08"/>
    <col collapsed="false" customWidth="true" hidden="false" outlineLevel="0" max="9" min="9" style="0" width="27.32"/>
    <col collapsed="false" customWidth="true" hidden="false" outlineLevel="0" max="10" min="10" style="29" width="5.49"/>
    <col collapsed="false" customWidth="true" hidden="false" outlineLevel="0" max="11" min="11" style="0" width="27.63"/>
    <col collapsed="false" customWidth="true" hidden="false" outlineLevel="0" max="12" min="12" style="29" width="4.97"/>
    <col collapsed="false" customWidth="true" hidden="false" outlineLevel="0" max="13" min="13" style="30" width="6.54"/>
    <col collapsed="false" customWidth="true" hidden="false" outlineLevel="0" max="14" min="14" style="0" width="37.5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31"/>
      <c r="B1" s="32" t="s">
        <v>24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4"/>
      <c r="P1" s="35"/>
      <c r="Q1" s="35"/>
      <c r="R1" s="35"/>
      <c r="S1" s="35"/>
    </row>
    <row r="2" customFormat="false" ht="14.25" hidden="false" customHeight="true" outlineLevel="0" collapsed="false">
      <c r="A2" s="36" t="s">
        <v>25</v>
      </c>
      <c r="B2" s="37" t="s">
        <v>26</v>
      </c>
      <c r="C2" s="37" t="s">
        <v>27</v>
      </c>
      <c r="D2" s="38" t="s">
        <v>28</v>
      </c>
      <c r="E2" s="37" t="s">
        <v>29</v>
      </c>
      <c r="F2" s="38" t="s">
        <v>30</v>
      </c>
      <c r="G2" s="37" t="s">
        <v>31</v>
      </c>
      <c r="H2" s="38" t="s">
        <v>32</v>
      </c>
      <c r="I2" s="37" t="s">
        <v>33</v>
      </c>
      <c r="J2" s="38" t="s">
        <v>34</v>
      </c>
      <c r="K2" s="37" t="s">
        <v>35</v>
      </c>
      <c r="L2" s="38" t="s">
        <v>36</v>
      </c>
      <c r="M2" s="39" t="s">
        <v>37</v>
      </c>
      <c r="N2" s="40"/>
      <c r="O2" s="40"/>
    </row>
    <row r="3" customFormat="false" ht="15" hidden="false" customHeight="false" outlineLevel="0" collapsed="false">
      <c r="A3" s="36" t="s">
        <v>25</v>
      </c>
      <c r="B3" s="70" t="str">
        <f aca="false">'Knives data'!A1</f>
        <v>/home/jorge/Pictures/Test_Images_for_Demo/New_Knives/002.jpg</v>
      </c>
      <c r="C3" s="42" t="str">
        <f aca="false">MID('Knives data'!B1,10, LEN('Knives data'!B1))</f>
        <v>scabbard</v>
      </c>
      <c r="D3" s="43" t="n">
        <f aca="false">'Knives data'!C1</f>
        <v>0.28051758</v>
      </c>
      <c r="E3" s="48" t="str">
        <f aca="false">MID('Knives data'!D1,10, LEN('Knives data'!D1))</f>
        <v>cleaver, meat cleaver, chopper</v>
      </c>
      <c r="F3" s="49" t="n">
        <f aca="false">'Knives data'!E1</f>
        <v>0.14672852</v>
      </c>
      <c r="G3" s="44" t="str">
        <f aca="false">MID('Knives data'!F1,10, LEN('Knives data'!F1))</f>
        <v>quill, quill pen</v>
      </c>
      <c r="H3" s="45" t="n">
        <f aca="false">'Knives data'!G1</f>
        <v>0.12158203</v>
      </c>
      <c r="I3" s="44" t="str">
        <f aca="false">MID('Knives data'!H1,10, LEN('Knives data'!H1))</f>
        <v>letter opener, paper knife, paperknife</v>
      </c>
      <c r="J3" s="45" t="n">
        <f aca="false">'Knives data'!I1</f>
        <v>0.116882324</v>
      </c>
      <c r="K3" s="71" t="str">
        <f aca="false">MID('Knives data'!J1,10, LEN('Knives data'!J1))</f>
        <v>hammer</v>
      </c>
      <c r="L3" s="43" t="n">
        <f aca="false">'Knives data'!K1</f>
        <v>0.07550049</v>
      </c>
      <c r="M3" s="46" t="n">
        <f aca="false">'Knives data'!L1</f>
        <v>93.83694</v>
      </c>
      <c r="N3" s="40"/>
      <c r="O3" s="40"/>
    </row>
    <row r="4" customFormat="false" ht="15" hidden="false" customHeight="false" outlineLevel="0" collapsed="false">
      <c r="A4" s="36" t="s">
        <v>25</v>
      </c>
      <c r="B4" s="70" t="str">
        <f aca="false">'Knives data'!A2</f>
        <v>/home/jorge/Pictures/Test_Images_for_Demo/New_Knives/1.jpg</v>
      </c>
      <c r="C4" s="42" t="str">
        <f aca="false">MID('Knives data'!B2,10, LEN('Knives data'!B2))</f>
        <v>hatchet</v>
      </c>
      <c r="D4" s="43" t="n">
        <f aca="false">'Knives data'!C2</f>
        <v>0.5644531</v>
      </c>
      <c r="E4" s="48" t="str">
        <f aca="false">MID('Knives data'!D2,10, LEN('Knives data'!D2))</f>
        <v>cleaver, meat cleaver, chopper</v>
      </c>
      <c r="F4" s="49" t="n">
        <f aca="false">'Knives data'!E2</f>
        <v>0.3371582</v>
      </c>
      <c r="G4" s="44" t="str">
        <f aca="false">MID('Knives data'!F2,10, LEN('Knives data'!F2))</f>
        <v>hammer</v>
      </c>
      <c r="H4" s="45" t="n">
        <f aca="false">'Knives data'!G2</f>
        <v>0.041870117</v>
      </c>
      <c r="I4" s="44" t="str">
        <f aca="false">MID('Knives data'!H2,10, LEN('Knives data'!H2))</f>
        <v>revolver, six-gun, six-shooter</v>
      </c>
      <c r="J4" s="45" t="n">
        <f aca="false">'Knives data'!I2</f>
        <v>0.036071777</v>
      </c>
      <c r="K4" s="71" t="str">
        <f aca="false">MID('Knives data'!J2,10, LEN('Knives data'!J2))</f>
        <v>holster</v>
      </c>
      <c r="L4" s="43" t="n">
        <f aca="false">'Knives data'!K2</f>
        <v>0.009269714</v>
      </c>
      <c r="M4" s="46" t="n">
        <f aca="false">'Knives data'!L2</f>
        <v>93.9222</v>
      </c>
      <c r="N4" s="40"/>
      <c r="O4" s="40"/>
    </row>
    <row r="5" customFormat="false" ht="12.8" hidden="false" customHeight="false" outlineLevel="0" collapsed="false">
      <c r="A5" s="36" t="s">
        <v>25</v>
      </c>
      <c r="B5" s="50" t="str">
        <f aca="false">'Knives data'!A3</f>
        <v>/home/jorge/Pictures/Test_Images_for_Demo/New_Knives/10.jpg</v>
      </c>
      <c r="C5" s="51" t="str">
        <f aca="false">MID('Knives data'!B3,10, LEN('Knives data'!B3))</f>
        <v>cleaver, meat cleaver, chopper</v>
      </c>
      <c r="D5" s="52" t="n">
        <f aca="false">'Knives data'!C3</f>
        <v>0.90722656</v>
      </c>
      <c r="E5" s="42" t="str">
        <f aca="false">MID('Knives data'!D3,10, LEN('Knives data'!D3))</f>
        <v>scabbard</v>
      </c>
      <c r="F5" s="43" t="n">
        <f aca="false">'Knives data'!E3</f>
        <v>0.068359375</v>
      </c>
      <c r="G5" s="44" t="str">
        <f aca="false">MID('Knives data'!F3,10, LEN('Knives data'!F3))</f>
        <v>letter opener, paper knife, paperknife</v>
      </c>
      <c r="H5" s="45" t="n">
        <f aca="false">'Knives data'!G3</f>
        <v>0.015129089</v>
      </c>
      <c r="I5" s="44" t="str">
        <f aca="false">MID('Knives data'!H3,10, LEN('Knives data'!H3))</f>
        <v>spatula</v>
      </c>
      <c r="J5" s="45" t="n">
        <f aca="false">'Knives data'!I3</f>
        <v>0.0030975342</v>
      </c>
      <c r="K5" s="71" t="str">
        <f aca="false">MID('Knives data'!J3,10, LEN('Knives data'!J3))</f>
        <v>can opener, tin opener</v>
      </c>
      <c r="L5" s="43" t="n">
        <f aca="false">'Knives data'!K3</f>
        <v>0.0021953583</v>
      </c>
      <c r="M5" s="46" t="n">
        <f aca="false">'Knives data'!L3</f>
        <v>93.58572</v>
      </c>
      <c r="N5" s="40"/>
      <c r="O5" s="40"/>
    </row>
    <row r="6" customFormat="false" ht="12.8" hidden="false" customHeight="false" outlineLevel="0" collapsed="false">
      <c r="A6" s="36" t="s">
        <v>25</v>
      </c>
      <c r="B6" s="50" t="str">
        <f aca="false">'Knives data'!A4</f>
        <v>/home/jorge/Pictures/Test_Images_for_Demo/New_Knives/11.jpg</v>
      </c>
      <c r="C6" s="51" t="str">
        <f aca="false">MID('Knives data'!B4,10, LEN('Knives data'!B4))</f>
        <v>cleaver, meat cleaver, chopper</v>
      </c>
      <c r="D6" s="52" t="n">
        <f aca="false">'Knives data'!C4</f>
        <v>0.36401367</v>
      </c>
      <c r="E6" s="42" t="str">
        <f aca="false">MID('Knives data'!D4,10, LEN('Knives data'!D4))</f>
        <v>letter opener, paper knife, paperknife</v>
      </c>
      <c r="F6" s="43" t="n">
        <f aca="false">'Knives data'!E4</f>
        <v>0.24060059</v>
      </c>
      <c r="G6" s="44" t="str">
        <f aca="false">MID('Knives data'!F4,10, LEN('Knives data'!F4))</f>
        <v>scabbard</v>
      </c>
      <c r="H6" s="45" t="n">
        <f aca="false">'Knives data'!G4</f>
        <v>0.19030762</v>
      </c>
      <c r="I6" s="44" t="str">
        <f aca="false">MID('Knives data'!H4,10, LEN('Knives data'!H4))</f>
        <v>can opener, tin opener</v>
      </c>
      <c r="J6" s="45" t="n">
        <f aca="false">'Knives data'!I4</f>
        <v>0.05368042</v>
      </c>
      <c r="K6" s="71" t="str">
        <f aca="false">MID('Knives data'!J4,10, LEN('Knives data'!J4))</f>
        <v>spatula</v>
      </c>
      <c r="L6" s="43" t="n">
        <f aca="false">'Knives data'!K4</f>
        <v>0.024780273</v>
      </c>
      <c r="M6" s="46" t="n">
        <f aca="false">'Knives data'!L4</f>
        <v>93.61917</v>
      </c>
      <c r="N6" s="40"/>
      <c r="O6" s="40"/>
    </row>
    <row r="7" customFormat="false" ht="12.8" hidden="false" customHeight="false" outlineLevel="0" collapsed="false">
      <c r="A7" s="36" t="s">
        <v>25</v>
      </c>
      <c r="B7" s="41" t="str">
        <f aca="false">'Knives data'!A5</f>
        <v>/home/jorge/Pictures/Test_Images_for_Demo/New_Knives/12.jpg</v>
      </c>
      <c r="C7" s="42" t="str">
        <f aca="false">MID('Knives data'!B5,10, LEN('Knives data'!B5))</f>
        <v>cleaver, meat cleaver, chopper</v>
      </c>
      <c r="D7" s="43" t="n">
        <f aca="false">'Knives data'!C5</f>
        <v>0.5625</v>
      </c>
      <c r="E7" s="42" t="str">
        <f aca="false">MID('Knives data'!D5,10, LEN('Knives data'!D5))</f>
        <v>scabbard</v>
      </c>
      <c r="F7" s="43" t="n">
        <f aca="false">'Knives data'!E5</f>
        <v>0.21020508</v>
      </c>
      <c r="G7" s="44" t="str">
        <f aca="false">MID('Knives data'!F5,10, LEN('Knives data'!F5))</f>
        <v>letter opener, paper knife, paperknife</v>
      </c>
      <c r="H7" s="45" t="n">
        <f aca="false">'Knives data'!G5</f>
        <v>0.12646484</v>
      </c>
      <c r="I7" s="44" t="str">
        <f aca="false">MID('Knives data'!H5,10, LEN('Knives data'!H5))</f>
        <v>can opener, tin opener</v>
      </c>
      <c r="J7" s="45" t="n">
        <f aca="false">'Knives data'!I5</f>
        <v>0.019241333</v>
      </c>
      <c r="K7" s="71" t="str">
        <f aca="false">MID('Knives data'!J5,10, LEN('Knives data'!J5))</f>
        <v>paddle, boat paddle</v>
      </c>
      <c r="L7" s="43" t="n">
        <f aca="false">'Knives data'!K5</f>
        <v>0.00818634</v>
      </c>
      <c r="M7" s="46" t="n">
        <f aca="false">'Knives data'!L5</f>
        <v>112.16647</v>
      </c>
      <c r="N7" s="40"/>
      <c r="O7" s="40"/>
    </row>
    <row r="8" customFormat="false" ht="12.8" hidden="false" customHeight="false" outlineLevel="0" collapsed="false">
      <c r="A8" s="36" t="s">
        <v>25</v>
      </c>
      <c r="B8" s="70" t="str">
        <f aca="false">'Knives data'!A6</f>
        <v>/home/jorge/Pictures/Test_Images_for_Demo/New_Knives/13.jpeg</v>
      </c>
      <c r="C8" s="42" t="str">
        <f aca="false">MID('Knives data'!B6,10, LEN('Knives data'!B6))</f>
        <v>scabbard</v>
      </c>
      <c r="D8" s="43" t="n">
        <f aca="false">'Knives data'!C6</f>
        <v>0.96875</v>
      </c>
      <c r="E8" s="42" t="str">
        <f aca="false">MID('Knives data'!D6,10, LEN('Knives data'!D6))</f>
        <v>letter opener, paper knife, paperknife</v>
      </c>
      <c r="F8" s="43" t="n">
        <f aca="false">'Knives data'!E6</f>
        <v>0.024261475</v>
      </c>
      <c r="G8" s="48" t="str">
        <f aca="false">MID('Knives data'!F6,10, LEN('Knives data'!F6))</f>
        <v>cleaver, meat cleaver, chopper</v>
      </c>
      <c r="H8" s="49" t="n">
        <f aca="false">'Knives data'!G6</f>
        <v>0.0056266785</v>
      </c>
      <c r="I8" s="44" t="str">
        <f aca="false">MID('Knives data'!H6,10, LEN('Knives data'!H6))</f>
        <v>quill, quill pen</v>
      </c>
      <c r="J8" s="45" t="n">
        <f aca="false">'Knives data'!I6</f>
        <v>0.0002913475</v>
      </c>
      <c r="K8" s="71" t="str">
        <f aca="false">MID('Knives data'!J6,10, LEN('Knives data'!J6))</f>
        <v>paddle, boat paddle</v>
      </c>
      <c r="L8" s="43" t="n">
        <f aca="false">'Knives data'!K6</f>
        <v>0.00023949146</v>
      </c>
      <c r="M8" s="46" t="n">
        <f aca="false">'Knives data'!L6</f>
        <v>93.809044</v>
      </c>
      <c r="N8" s="40"/>
      <c r="O8" s="40"/>
    </row>
    <row r="9" customFormat="false" ht="12.8" hidden="false" customHeight="false" outlineLevel="0" collapsed="false">
      <c r="A9" s="36" t="s">
        <v>25</v>
      </c>
      <c r="B9" s="70" t="str">
        <f aca="false">'Knives data'!A7</f>
        <v>/home/jorge/Pictures/Test_Images_for_Demo/New_Knives/14.jpg</v>
      </c>
      <c r="C9" s="42" t="str">
        <f aca="false">MID('Knives data'!B7,10, LEN('Knives data'!B7))</f>
        <v>scabbard</v>
      </c>
      <c r="D9" s="43" t="n">
        <f aca="false">'Knives data'!C7</f>
        <v>0.33081055</v>
      </c>
      <c r="E9" s="42" t="str">
        <f aca="false">MID('Knives data'!D7,10, LEN('Knives data'!D7))</f>
        <v>letter opener, paper knife, paperknife</v>
      </c>
      <c r="F9" s="43" t="n">
        <f aca="false">'Knives data'!E7</f>
        <v>0.29663086</v>
      </c>
      <c r="G9" s="48" t="str">
        <f aca="false">MID('Knives data'!F7,10, LEN('Knives data'!F7))</f>
        <v>cleaver, meat cleaver, chopper</v>
      </c>
      <c r="H9" s="49" t="n">
        <f aca="false">'Knives data'!G7</f>
        <v>0.25170898</v>
      </c>
      <c r="I9" s="44" t="str">
        <f aca="false">MID('Knives data'!H7,10, LEN('Knives data'!H7))</f>
        <v>hatchet</v>
      </c>
      <c r="J9" s="45" t="n">
        <f aca="false">'Knives data'!I7</f>
        <v>0.033813477</v>
      </c>
      <c r="K9" s="71" t="str">
        <f aca="false">MID('Knives data'!J7,10, LEN('Knives data'!J7))</f>
        <v>hammer</v>
      </c>
      <c r="L9" s="43" t="n">
        <f aca="false">'Knives data'!K7</f>
        <v>0.019714355</v>
      </c>
      <c r="M9" s="46" t="n">
        <f aca="false">'Knives data'!L7</f>
        <v>93.96677</v>
      </c>
      <c r="N9" s="40"/>
      <c r="O9" s="40"/>
    </row>
    <row r="10" customFormat="false" ht="12.8" hidden="false" customHeight="false" outlineLevel="0" collapsed="false">
      <c r="A10" s="36" t="s">
        <v>25</v>
      </c>
      <c r="B10" s="41" t="str">
        <f aca="false">'Knives data'!A8</f>
        <v>/home/jorge/Pictures/Test_Images_for_Demo/New_Knives/15.jpeg</v>
      </c>
      <c r="C10" s="42" t="str">
        <f aca="false">MID('Knives data'!B8,10, LEN('Knives data'!B8))</f>
        <v>scabbard</v>
      </c>
      <c r="D10" s="43" t="n">
        <f aca="false">'Knives data'!C8</f>
        <v>0.7241211</v>
      </c>
      <c r="E10" s="42" t="str">
        <f aca="false">MID('Knives data'!D8,10, LEN('Knives data'!D8))</f>
        <v>revolver, six-gun, six-shooter</v>
      </c>
      <c r="F10" s="43" t="n">
        <f aca="false">'Knives data'!E8</f>
        <v>0.18310547</v>
      </c>
      <c r="G10" s="44" t="str">
        <f aca="false">MID('Knives data'!F8,10, LEN('Knives data'!F8))</f>
        <v>can opener, tin opener</v>
      </c>
      <c r="H10" s="45" t="n">
        <f aca="false">'Knives data'!G8</f>
        <v>0.032562256</v>
      </c>
      <c r="I10" s="44" t="str">
        <f aca="false">MID('Knives data'!H8,10, LEN('Knives data'!H8))</f>
        <v>corkscrew, bottle screw</v>
      </c>
      <c r="J10" s="45" t="n">
        <f aca="false">'Knives data'!I8</f>
        <v>0.030822754</v>
      </c>
      <c r="K10" s="71" t="str">
        <f aca="false">MID('Knives data'!J8,10, LEN('Knives data'!J8))</f>
        <v>letter opener, paper knife, paperknife</v>
      </c>
      <c r="L10" s="43" t="n">
        <f aca="false">'Knives data'!K8</f>
        <v>0.015029907</v>
      </c>
      <c r="M10" s="46" t="n">
        <f aca="false">'Knives data'!L8</f>
        <v>93.50957</v>
      </c>
      <c r="N10" s="40"/>
      <c r="O10" s="40"/>
    </row>
    <row r="11" customFormat="false" ht="12.8" hidden="false" customHeight="false" outlineLevel="0" collapsed="false">
      <c r="A11" s="36" t="s">
        <v>25</v>
      </c>
      <c r="B11" s="70" t="str">
        <f aca="false">'Knives data'!A9</f>
        <v>/home/jorge/Pictures/Test_Images_for_Demo/New_Knives/16.jpg</v>
      </c>
      <c r="C11" s="42" t="str">
        <f aca="false">MID('Knives data'!B9,10, LEN('Knives data'!B9))</f>
        <v>rule, ruler</v>
      </c>
      <c r="D11" s="43" t="n">
        <f aca="false">'Knives data'!C9</f>
        <v>0.58740234</v>
      </c>
      <c r="E11" s="42" t="str">
        <f aca="false">MID('Knives data'!D9,10, LEN('Knives data'!D9))</f>
        <v>obelisk</v>
      </c>
      <c r="F11" s="43" t="n">
        <f aca="false">'Knives data'!E9</f>
        <v>0.058624268</v>
      </c>
      <c r="G11" s="44" t="str">
        <f aca="false">MID('Knives data'!F9,10, LEN('Knives data'!F9))</f>
        <v>syringe</v>
      </c>
      <c r="H11" s="45" t="n">
        <f aca="false">'Knives data'!G9</f>
        <v>0.044952393</v>
      </c>
      <c r="I11" s="44" t="str">
        <f aca="false">MID('Knives data'!H9,10, LEN('Knives data'!H9))</f>
        <v>letter opener, paper knife, paperknife</v>
      </c>
      <c r="J11" s="45" t="n">
        <f aca="false">'Knives data'!I9</f>
        <v>0.038757324</v>
      </c>
      <c r="K11" s="48" t="str">
        <f aca="false">MID('Knives data'!J9,10, LEN('Knives data'!J9))</f>
        <v>cleaver, meat cleaver, chopper</v>
      </c>
      <c r="L11" s="49" t="n">
        <f aca="false">'Knives data'!K9</f>
        <v>0.03668213</v>
      </c>
      <c r="M11" s="46" t="n">
        <f aca="false">'Knives data'!L9</f>
        <v>93.76179</v>
      </c>
      <c r="N11" s="40"/>
      <c r="O11" s="40"/>
    </row>
    <row r="12" customFormat="false" ht="12.8" hidden="false" customHeight="false" outlineLevel="0" collapsed="false">
      <c r="A12" s="36" t="s">
        <v>25</v>
      </c>
      <c r="B12" s="50" t="str">
        <f aca="false">'Knives data'!A10</f>
        <v>/home/jorge/Pictures/Test_Images_for_Demo/New_Knives/17.jpg</v>
      </c>
      <c r="C12" s="51" t="str">
        <f aca="false">MID('Knives data'!B10,10, LEN('Knives data'!B10))</f>
        <v>cleaver, meat cleaver, chopper</v>
      </c>
      <c r="D12" s="52" t="n">
        <f aca="false">'Knives data'!C10</f>
        <v>0.8618164</v>
      </c>
      <c r="E12" s="42" t="str">
        <f aca="false">MID('Knives data'!D10,10, LEN('Knives data'!D10))</f>
        <v>scabbard</v>
      </c>
      <c r="F12" s="43" t="n">
        <f aca="false">'Knives data'!E10</f>
        <v>0.06048584</v>
      </c>
      <c r="G12" s="44" t="str">
        <f aca="false">MID('Knives data'!F10,10, LEN('Knives data'!F10))</f>
        <v>letter opener, paper knife, paperknife</v>
      </c>
      <c r="H12" s="45" t="n">
        <f aca="false">'Knives data'!G10</f>
        <v>0.035308838</v>
      </c>
      <c r="I12" s="44" t="str">
        <f aca="false">MID('Knives data'!H10,10, LEN('Knives data'!H10))</f>
        <v>hatchet</v>
      </c>
      <c r="J12" s="45" t="n">
        <f aca="false">'Knives data'!I10</f>
        <v>0.02279663</v>
      </c>
      <c r="K12" s="71" t="str">
        <f aca="false">MID('Knives data'!J10,10, LEN('Knives data'!J10))</f>
        <v>spatula</v>
      </c>
      <c r="L12" s="43" t="n">
        <f aca="false">'Knives data'!K10</f>
        <v>0.0129852295</v>
      </c>
      <c r="M12" s="46" t="n">
        <f aca="false">'Knives data'!L10</f>
        <v>94.00212</v>
      </c>
      <c r="N12" s="40"/>
      <c r="O12" s="40"/>
    </row>
    <row r="13" customFormat="false" ht="12.8" hidden="false" customHeight="false" outlineLevel="0" collapsed="false">
      <c r="A13" s="36" t="s">
        <v>25</v>
      </c>
      <c r="B13" s="70" t="str">
        <f aca="false">'Knives data'!A11</f>
        <v>/home/jorge/Pictures/Test_Images_for_Demo/New_Knives/18.jpg</v>
      </c>
      <c r="C13" s="42" t="str">
        <f aca="false">MID('Knives data'!B11,10, LEN('Knives data'!B11))</f>
        <v>screwdriver</v>
      </c>
      <c r="D13" s="43" t="n">
        <f aca="false">'Knives data'!C11</f>
        <v>0.29638672</v>
      </c>
      <c r="E13" s="48" t="str">
        <f aca="false">MID('Knives data'!D11,10, LEN('Knives data'!D11))</f>
        <v>cleaver, meat cleaver, chopper</v>
      </c>
      <c r="F13" s="49" t="n">
        <f aca="false">'Knives data'!E11</f>
        <v>0.1550293</v>
      </c>
      <c r="G13" s="44" t="str">
        <f aca="false">MID('Knives data'!F11,10, LEN('Knives data'!F11))</f>
        <v>rule, ruler</v>
      </c>
      <c r="H13" s="45" t="n">
        <f aca="false">'Knives data'!G11</f>
        <v>0.13354492</v>
      </c>
      <c r="I13" s="44" t="str">
        <f aca="false">MID('Knives data'!H11,10, LEN('Knives data'!H11))</f>
        <v>syringe</v>
      </c>
      <c r="J13" s="45" t="n">
        <f aca="false">'Knives data'!I11</f>
        <v>0.09472656</v>
      </c>
      <c r="K13" s="71" t="str">
        <f aca="false">MID('Knives data'!J11,10, LEN('Knives data'!J11))</f>
        <v>slide rule, slipstick</v>
      </c>
      <c r="L13" s="43" t="n">
        <f aca="false">'Knives data'!K11</f>
        <v>0.09399414</v>
      </c>
      <c r="M13" s="46" t="n">
        <f aca="false">'Knives data'!L11</f>
        <v>93.957825</v>
      </c>
      <c r="N13" s="40"/>
      <c r="O13" s="40"/>
    </row>
    <row r="14" customFormat="false" ht="12.8" hidden="false" customHeight="false" outlineLevel="0" collapsed="false">
      <c r="A14" s="36" t="s">
        <v>25</v>
      </c>
      <c r="B14" s="70" t="str">
        <f aca="false">'Knives data'!A12</f>
        <v>/home/jorge/Pictures/Test_Images_for_Demo/New_Knives/19.jpg</v>
      </c>
      <c r="C14" s="42" t="str">
        <f aca="false">MID('Knives data'!B12,10, LEN('Knives data'!B12))</f>
        <v>letter opener, paper knife, paperknife</v>
      </c>
      <c r="D14" s="43" t="n">
        <f aca="false">'Knives data'!C12</f>
        <v>0.5180664</v>
      </c>
      <c r="E14" s="42" t="str">
        <f aca="false">MID('Knives data'!D12,10, LEN('Knives data'!D12))</f>
        <v>scabbard</v>
      </c>
      <c r="F14" s="43" t="n">
        <f aca="false">'Knives data'!E12</f>
        <v>0.14282227</v>
      </c>
      <c r="G14" s="48" t="str">
        <f aca="false">MID('Knives data'!F12,10, LEN('Knives data'!F12))</f>
        <v>cleaver, meat cleaver, chopper</v>
      </c>
      <c r="H14" s="49" t="n">
        <f aca="false">'Knives data'!G12</f>
        <v>0.12213135</v>
      </c>
      <c r="I14" s="44" t="str">
        <f aca="false">MID('Knives data'!H12,10, LEN('Knives data'!H12))</f>
        <v>spatula</v>
      </c>
      <c r="J14" s="45" t="n">
        <f aca="false">'Knives data'!I12</f>
        <v>0.08654785</v>
      </c>
      <c r="K14" s="71" t="str">
        <f aca="false">MID('Knives data'!J12,10, LEN('Knives data'!J12))</f>
        <v>hammer</v>
      </c>
      <c r="L14" s="43" t="n">
        <f aca="false">'Knives data'!K12</f>
        <v>0.064331055</v>
      </c>
      <c r="M14" s="46" t="n">
        <f aca="false">'Knives data'!L12</f>
        <v>93.84907</v>
      </c>
      <c r="N14" s="40"/>
      <c r="O14" s="40"/>
    </row>
    <row r="15" customFormat="false" ht="12.8" hidden="false" customHeight="false" outlineLevel="0" collapsed="false">
      <c r="A15" s="36" t="s">
        <v>25</v>
      </c>
      <c r="B15" s="70" t="str">
        <f aca="false">'Knives data'!A13</f>
        <v>/home/jorge/Pictures/Test_Images_for_Demo/New_Knives/2.jpg</v>
      </c>
      <c r="C15" s="42" t="str">
        <f aca="false">MID('Knives data'!B13,10, LEN('Knives data'!B13))</f>
        <v>letter opener, paper knife, paperknife</v>
      </c>
      <c r="D15" s="43" t="n">
        <f aca="false">'Knives data'!C13</f>
        <v>0.36865234</v>
      </c>
      <c r="E15" s="48" t="str">
        <f aca="false">MID('Knives data'!D13,10, LEN('Knives data'!D13))</f>
        <v>cleaver, meat cleaver, chopper</v>
      </c>
      <c r="F15" s="49" t="n">
        <f aca="false">'Knives data'!E13</f>
        <v>0.22009277</v>
      </c>
      <c r="G15" s="44" t="str">
        <f aca="false">MID('Knives data'!F13,10, LEN('Knives data'!F13))</f>
        <v>spatula</v>
      </c>
      <c r="H15" s="45" t="n">
        <f aca="false">'Knives data'!G13</f>
        <v>0.14331055</v>
      </c>
      <c r="I15" s="44" t="str">
        <f aca="false">MID('Knives data'!H13,10, LEN('Knives data'!H13))</f>
        <v>scabbard</v>
      </c>
      <c r="J15" s="45" t="n">
        <f aca="false">'Knives data'!I13</f>
        <v>0.089660645</v>
      </c>
      <c r="K15" s="71" t="str">
        <f aca="false">MID('Knives data'!J13,10, LEN('Knives data'!J13))</f>
        <v>hammer</v>
      </c>
      <c r="L15" s="43" t="n">
        <f aca="false">'Knives data'!K13</f>
        <v>0.038848877</v>
      </c>
      <c r="M15" s="46" t="n">
        <f aca="false">'Knives data'!L13</f>
        <v>93.57319</v>
      </c>
      <c r="N15" s="40"/>
      <c r="O15" s="40"/>
    </row>
    <row r="16" customFormat="false" ht="12.8" hidden="false" customHeight="false" outlineLevel="0" collapsed="false">
      <c r="A16" s="36" t="s">
        <v>25</v>
      </c>
      <c r="B16" s="41" t="str">
        <f aca="false">'Knives data'!A14</f>
        <v>/home/jorge/Pictures/Test_Images_for_Demo/New_Knives/20.jpg</v>
      </c>
      <c r="C16" s="42" t="str">
        <f aca="false">MID('Knives data'!B14,10, LEN('Knives data'!B14))</f>
        <v>letter opener, paper knife, paperknife</v>
      </c>
      <c r="D16" s="43" t="n">
        <f aca="false">'Knives data'!C14</f>
        <v>0.7553711</v>
      </c>
      <c r="E16" s="42" t="str">
        <f aca="false">MID('Knives data'!D14,10, LEN('Knives data'!D14))</f>
        <v>can opener, tin opener</v>
      </c>
      <c r="F16" s="43" t="n">
        <f aca="false">'Knives data'!E14</f>
        <v>0.062469482</v>
      </c>
      <c r="G16" s="44" t="str">
        <f aca="false">MID('Knives data'!F14,10, LEN('Knives data'!F14))</f>
        <v>scabbard</v>
      </c>
      <c r="H16" s="45" t="n">
        <f aca="false">'Knives data'!G14</f>
        <v>0.054718018</v>
      </c>
      <c r="I16" s="44" t="str">
        <f aca="false">MID('Knives data'!H14,10, LEN('Knives data'!H14))</f>
        <v>corkscrew, bottle screw</v>
      </c>
      <c r="J16" s="45" t="n">
        <f aca="false">'Knives data'!I14</f>
        <v>0.052612305</v>
      </c>
      <c r="K16" s="71" t="str">
        <f aca="false">MID('Knives data'!J14,10, LEN('Knives data'!J14))</f>
        <v>screwdriver</v>
      </c>
      <c r="L16" s="43" t="n">
        <f aca="false">'Knives data'!K14</f>
        <v>0.024276733</v>
      </c>
      <c r="M16" s="46" t="n">
        <f aca="false">'Knives data'!L14</f>
        <v>93.947945</v>
      </c>
      <c r="N16" s="40"/>
      <c r="O16" s="40"/>
    </row>
    <row r="17" customFormat="false" ht="12.8" hidden="false" customHeight="false" outlineLevel="0" collapsed="false">
      <c r="A17" s="36" t="s">
        <v>25</v>
      </c>
      <c r="B17" s="70" t="str">
        <f aca="false">'Knives data'!A15</f>
        <v>/home/jorge/Pictures/Test_Images_for_Demo/New_Knives/21.jpg</v>
      </c>
      <c r="C17" s="42" t="str">
        <f aca="false">MID('Knives data'!B15,10, LEN('Knives data'!B15))</f>
        <v>letter opener, paper knife, paperknife</v>
      </c>
      <c r="D17" s="43" t="n">
        <f aca="false">'Knives data'!C15</f>
        <v>0.75390625</v>
      </c>
      <c r="E17" s="42" t="str">
        <f aca="false">MID('Knives data'!D15,10, LEN('Knives data'!D15))</f>
        <v>scabbard</v>
      </c>
      <c r="F17" s="43" t="n">
        <f aca="false">'Knives data'!E15</f>
        <v>0.23730469</v>
      </c>
      <c r="G17" s="48" t="str">
        <f aca="false">MID('Knives data'!F15,10, LEN('Knives data'!F15))</f>
        <v>cleaver, meat cleaver, chopper</v>
      </c>
      <c r="H17" s="49" t="n">
        <f aca="false">'Knives data'!G15</f>
        <v>0.004924774</v>
      </c>
      <c r="I17" s="44" t="str">
        <f aca="false">MID('Knives data'!H15,10, LEN('Knives data'!H15))</f>
        <v>screwdriver</v>
      </c>
      <c r="J17" s="45" t="n">
        <f aca="false">'Knives data'!I15</f>
        <v>0.001455307</v>
      </c>
      <c r="K17" s="71" t="str">
        <f aca="false">MID('Knives data'!J15,10, LEN('Knives data'!J15))</f>
        <v>can opener, tin opener</v>
      </c>
      <c r="L17" s="43" t="n">
        <f aca="false">'Knives data'!K15</f>
        <v>0.00036215782</v>
      </c>
      <c r="M17" s="46" t="n">
        <f aca="false">'Knives data'!L15</f>
        <v>93.84668</v>
      </c>
      <c r="N17" s="40"/>
      <c r="O17" s="40"/>
    </row>
    <row r="18" customFormat="false" ht="12.8" hidden="false" customHeight="false" outlineLevel="0" collapsed="false">
      <c r="A18" s="36" t="s">
        <v>25</v>
      </c>
      <c r="B18" s="70" t="str">
        <f aca="false">'Knives data'!A16</f>
        <v>/home/jorge/Pictures/Test_Images_for_Demo/New_Knives/3.jpg</v>
      </c>
      <c r="C18" s="42" t="str">
        <f aca="false">MID('Knives data'!B16,10, LEN('Knives data'!B16))</f>
        <v>scabbard</v>
      </c>
      <c r="D18" s="43" t="n">
        <f aca="false">'Knives data'!C16</f>
        <v>0.60253906</v>
      </c>
      <c r="E18" s="42" t="str">
        <f aca="false">MID('Knives data'!D16,10, LEN('Knives data'!D16))</f>
        <v>letter opener, paper knife, paperknife</v>
      </c>
      <c r="F18" s="43" t="n">
        <f aca="false">'Knives data'!E16</f>
        <v>0.17272949</v>
      </c>
      <c r="G18" s="44" t="str">
        <f aca="false">MID('Knives data'!F16,10, LEN('Knives data'!F16))</f>
        <v>rifle</v>
      </c>
      <c r="H18" s="45" t="n">
        <f aca="false">'Knives data'!G16</f>
        <v>0.057373047</v>
      </c>
      <c r="I18" s="48" t="str">
        <f aca="false">MID('Knives data'!H16,10, LEN('Knives data'!H16))</f>
        <v>cleaver, meat cleaver, chopper</v>
      </c>
      <c r="J18" s="49" t="n">
        <f aca="false">'Knives data'!I16</f>
        <v>0.037902832</v>
      </c>
      <c r="K18" s="71" t="str">
        <f aca="false">MID('Knives data'!J16,10, LEN('Knives data'!J16))</f>
        <v>assault rifle, assault gun</v>
      </c>
      <c r="L18" s="43" t="n">
        <f aca="false">'Knives data'!K16</f>
        <v>0.029312134</v>
      </c>
      <c r="M18" s="46" t="n">
        <f aca="false">'Knives data'!L16</f>
        <v>93.77916</v>
      </c>
      <c r="N18" s="40"/>
      <c r="O18" s="40"/>
    </row>
    <row r="19" customFormat="false" ht="12.8" hidden="false" customHeight="false" outlineLevel="0" collapsed="false">
      <c r="A19" s="36" t="s">
        <v>25</v>
      </c>
      <c r="B19" s="41" t="str">
        <f aca="false">'Knives data'!A17</f>
        <v>/home/jorge/Pictures/Test_Images_for_Demo/New_Knives/38.jpeg</v>
      </c>
      <c r="C19" s="42" t="str">
        <f aca="false">MID('Knives data'!B17,10, LEN('Knives data'!B17))</f>
        <v>hatchet</v>
      </c>
      <c r="D19" s="43" t="n">
        <f aca="false">'Knives data'!C17</f>
        <v>0.27197266</v>
      </c>
      <c r="E19" s="42" t="str">
        <f aca="false">MID('Knives data'!D17,10, LEN('Knives data'!D17))</f>
        <v>revolver, six-gun, six-shooter</v>
      </c>
      <c r="F19" s="43" t="n">
        <f aca="false">'Knives data'!E17</f>
        <v>0.24194336</v>
      </c>
      <c r="G19" s="44" t="str">
        <f aca="false">MID('Knives data'!F17,10, LEN('Knives data'!F17))</f>
        <v>scabbard</v>
      </c>
      <c r="H19" s="45" t="n">
        <f aca="false">'Knives data'!G17</f>
        <v>0.18554688</v>
      </c>
      <c r="I19" s="44" t="str">
        <f aca="false">MID('Knives data'!H17,10, LEN('Knives data'!H17))</f>
        <v>holster</v>
      </c>
      <c r="J19" s="45" t="n">
        <f aca="false">'Knives data'!I17</f>
        <v>0.051879883</v>
      </c>
      <c r="K19" s="71" t="str">
        <f aca="false">MID('Knives data'!J17,10, LEN('Knives data'!J17))</f>
        <v>corkscrew, bottle screw</v>
      </c>
      <c r="L19" s="43" t="n">
        <f aca="false">'Knives data'!K17</f>
        <v>0.0491333</v>
      </c>
      <c r="M19" s="46" t="n">
        <f aca="false">'Knives data'!L17</f>
        <v>93.54614</v>
      </c>
      <c r="N19" s="40"/>
      <c r="O19" s="40"/>
    </row>
    <row r="20" customFormat="false" ht="12.8" hidden="false" customHeight="false" outlineLevel="0" collapsed="false">
      <c r="A20" s="36" t="s">
        <v>25</v>
      </c>
      <c r="B20" s="41" t="str">
        <f aca="false">'Knives data'!A18</f>
        <v>/home/jorge/Pictures/Test_Images_for_Demo/New_Knives/4.jpg</v>
      </c>
      <c r="C20" s="42" t="str">
        <f aca="false">MID('Knives data'!B18,10, LEN('Knives data'!B18))</f>
        <v>scabbard</v>
      </c>
      <c r="D20" s="43" t="n">
        <f aca="false">'Knives data'!C18</f>
        <v>0.44750977</v>
      </c>
      <c r="E20" s="42" t="str">
        <f aca="false">MID('Knives data'!D18,10, LEN('Knives data'!D18))</f>
        <v>letter opener, paper knife, paperknife</v>
      </c>
      <c r="F20" s="43" t="n">
        <f aca="false">'Knives data'!E18</f>
        <v>0.23779297</v>
      </c>
      <c r="G20" s="44" t="str">
        <f aca="false">MID('Knives data'!F18,10, LEN('Knives data'!F18))</f>
        <v>revolver, six-gun, six-shooter</v>
      </c>
      <c r="H20" s="45" t="n">
        <f aca="false">'Knives data'!G18</f>
        <v>0.1262207</v>
      </c>
      <c r="I20" s="44" t="str">
        <f aca="false">MID('Knives data'!H18,10, LEN('Knives data'!H18))</f>
        <v>corkscrew, bottle screw</v>
      </c>
      <c r="J20" s="45" t="n">
        <f aca="false">'Knives data'!I18</f>
        <v>0.09234619</v>
      </c>
      <c r="K20" s="71" t="str">
        <f aca="false">MID('Knives data'!J18,10, LEN('Knives data'!J18))</f>
        <v>hatchet</v>
      </c>
      <c r="L20" s="43" t="n">
        <f aca="false">'Knives data'!K18</f>
        <v>0.027511597</v>
      </c>
      <c r="M20" s="46" t="n">
        <f aca="false">'Knives data'!L18</f>
        <v>93.696846</v>
      </c>
      <c r="N20" s="40"/>
      <c r="O20" s="40"/>
    </row>
    <row r="21" customFormat="false" ht="12.8" hidden="false" customHeight="false" outlineLevel="0" collapsed="false">
      <c r="A21" s="36" t="s">
        <v>25</v>
      </c>
      <c r="B21" s="50" t="str">
        <f aca="false">'Knives data'!A19</f>
        <v>/home/jorge/Pictures/Test_Images_for_Demo/New_Knives/41.jpeg</v>
      </c>
      <c r="C21" s="51" t="str">
        <f aca="false">MID('Knives data'!B19,10, LEN('Knives data'!B19))</f>
        <v>cleaver, meat cleaver, chopper</v>
      </c>
      <c r="D21" s="52" t="n">
        <f aca="false">'Knives data'!C19</f>
        <v>0.8222656</v>
      </c>
      <c r="E21" s="42" t="str">
        <f aca="false">MID('Knives data'!D19,10, LEN('Knives data'!D19))</f>
        <v>letter opener, paper knife, paperknife</v>
      </c>
      <c r="F21" s="43" t="n">
        <f aca="false">'Knives data'!E19</f>
        <v>0.091552734</v>
      </c>
      <c r="G21" s="44" t="str">
        <f aca="false">MID('Knives data'!F19,10, LEN('Knives data'!F19))</f>
        <v>spatula</v>
      </c>
      <c r="H21" s="45" t="n">
        <f aca="false">'Knives data'!G19</f>
        <v>0.031402588</v>
      </c>
      <c r="I21" s="44" t="str">
        <f aca="false">MID('Knives data'!H19,10, LEN('Knives data'!H19))</f>
        <v>can opener, tin opener</v>
      </c>
      <c r="J21" s="45" t="n">
        <f aca="false">'Knives data'!I19</f>
        <v>0.018035889</v>
      </c>
      <c r="K21" s="71" t="str">
        <f aca="false">MID('Knives data'!J19,10, LEN('Knives data'!J19))</f>
        <v>scabbard</v>
      </c>
      <c r="L21" s="43" t="n">
        <f aca="false">'Knives data'!K19</f>
        <v>0.016418457</v>
      </c>
      <c r="M21" s="46" t="n">
        <f aca="false">'Knives data'!L19</f>
        <v>93.766556</v>
      </c>
      <c r="N21" s="40"/>
      <c r="O21" s="40"/>
    </row>
    <row r="22" customFormat="false" ht="12.8" hidden="false" customHeight="false" outlineLevel="0" collapsed="false">
      <c r="A22" s="36" t="s">
        <v>25</v>
      </c>
      <c r="B22" s="50" t="str">
        <f aca="false">'Knives data'!A20</f>
        <v>/home/jorge/Pictures/Test_Images_for_Demo/New_Knives/43.jpeg</v>
      </c>
      <c r="C22" s="51" t="str">
        <f aca="false">MID('Knives data'!B20,10, LEN('Knives data'!B20))</f>
        <v>letter opener, paper knife, paperknife</v>
      </c>
      <c r="D22" s="52" t="n">
        <f aca="false">'Knives data'!C20</f>
        <v>0.49047852</v>
      </c>
      <c r="E22" s="42" t="str">
        <f aca="false">MID('Knives data'!D20,10, LEN('Knives data'!D20))</f>
        <v>screwdriver</v>
      </c>
      <c r="F22" s="43" t="n">
        <f aca="false">'Knives data'!E20</f>
        <v>0.3071289</v>
      </c>
      <c r="G22" s="44" t="str">
        <f aca="false">MID('Knives data'!F20,10, LEN('Knives data'!F20))</f>
        <v>ballpoint, ballpoint pen, ballpen, Biro</v>
      </c>
      <c r="H22" s="45" t="n">
        <f aca="false">'Knives data'!G20</f>
        <v>0.13098145</v>
      </c>
      <c r="I22" s="44" t="str">
        <f aca="false">MID('Knives data'!H20,10, LEN('Knives data'!H20))</f>
        <v>scabbard</v>
      </c>
      <c r="J22" s="45" t="n">
        <f aca="false">'Knives data'!I20</f>
        <v>0.024795532</v>
      </c>
      <c r="K22" s="71" t="str">
        <f aca="false">MID('Knives data'!J20,10, LEN('Knives data'!J20))</f>
        <v>fountain pen</v>
      </c>
      <c r="L22" s="43" t="n">
        <f aca="false">'Knives data'!K20</f>
        <v>0.0075645447</v>
      </c>
      <c r="M22" s="46" t="n">
        <f aca="false">'Knives data'!L20</f>
        <v>93.88466</v>
      </c>
      <c r="N22" s="40"/>
      <c r="O22" s="40"/>
    </row>
    <row r="23" customFormat="false" ht="12.8" hidden="false" customHeight="false" outlineLevel="0" collapsed="false">
      <c r="A23" s="36" t="s">
        <v>25</v>
      </c>
      <c r="B23" s="50" t="str">
        <f aca="false">'Knives data'!A21</f>
        <v>/home/jorge/Pictures/Test_Images_for_Demo/New_Knives/44.jpeg</v>
      </c>
      <c r="C23" s="51" t="str">
        <f aca="false">MID('Knives data'!B21,10, LEN('Knives data'!B21))</f>
        <v>letter opener, paper knife, paperknife</v>
      </c>
      <c r="D23" s="52" t="n">
        <f aca="false">'Knives data'!C21</f>
        <v>0.42993164</v>
      </c>
      <c r="E23" s="42" t="str">
        <f aca="false">MID('Knives data'!D21,10, LEN('Knives data'!D21))</f>
        <v>scabbard</v>
      </c>
      <c r="F23" s="43" t="n">
        <f aca="false">'Knives data'!E21</f>
        <v>0.34545898</v>
      </c>
      <c r="G23" s="44" t="str">
        <f aca="false">MID('Knives data'!F21,10, LEN('Knives data'!F21))</f>
        <v>quill, quill pen</v>
      </c>
      <c r="H23" s="45" t="n">
        <f aca="false">'Knives data'!G21</f>
        <v>0.16064453</v>
      </c>
      <c r="I23" s="48" t="str">
        <f aca="false">MID('Knives data'!H21,10, LEN('Knives data'!H21))</f>
        <v>cleaver, meat cleaver, chopper</v>
      </c>
      <c r="J23" s="49" t="n">
        <f aca="false">'Knives data'!I21</f>
        <v>0.048217773</v>
      </c>
      <c r="K23" s="71" t="str">
        <f aca="false">MID('Knives data'!J21,10, LEN('Knives data'!J21))</f>
        <v>screwdriver</v>
      </c>
      <c r="L23" s="43" t="n">
        <f aca="false">'Knives data'!K21</f>
        <v>0.005455017</v>
      </c>
      <c r="M23" s="46" t="n">
        <f aca="false">'Knives data'!L21</f>
        <v>93.78822</v>
      </c>
      <c r="N23" s="40"/>
      <c r="O23" s="40"/>
    </row>
    <row r="24" customFormat="false" ht="12.8" hidden="false" customHeight="false" outlineLevel="0" collapsed="false">
      <c r="A24" s="36" t="s">
        <v>25</v>
      </c>
      <c r="B24" s="41" t="str">
        <f aca="false">'Knives data'!A22</f>
        <v>/home/jorge/Pictures/Test_Images_for_Demo/New_Knives/45.jpg</v>
      </c>
      <c r="C24" s="42" t="str">
        <f aca="false">MID('Knives data'!B22,10, LEN('Knives data'!B22))</f>
        <v>scabbard</v>
      </c>
      <c r="D24" s="43" t="n">
        <f aca="false">'Knives data'!C22</f>
        <v>0.6557617</v>
      </c>
      <c r="E24" s="42" t="str">
        <f aca="false">MID('Knives data'!D22,10, LEN('Knives data'!D22))</f>
        <v>fountain pen</v>
      </c>
      <c r="F24" s="43" t="n">
        <f aca="false">'Knives data'!E22</f>
        <v>0.10870361</v>
      </c>
      <c r="G24" s="44" t="str">
        <f aca="false">MID('Knives data'!F22,10, LEN('Knives data'!F22))</f>
        <v>projectile, missile</v>
      </c>
      <c r="H24" s="45" t="n">
        <f aca="false">'Knives data'!G22</f>
        <v>0.0670166</v>
      </c>
      <c r="I24" s="44" t="str">
        <f aca="false">MID('Knives data'!H22,10, LEN('Knives data'!H22))</f>
        <v>letter opener, paper knife, paperknife</v>
      </c>
      <c r="J24" s="45" t="n">
        <f aca="false">'Knives data'!I22</f>
        <v>0.066467285</v>
      </c>
      <c r="K24" s="71" t="str">
        <f aca="false">MID('Knives data'!J22,10, LEN('Knives data'!J22))</f>
        <v>missile</v>
      </c>
      <c r="L24" s="43" t="n">
        <f aca="false">'Knives data'!K22</f>
        <v>0.0435791</v>
      </c>
      <c r="M24" s="46" t="n">
        <f aca="false">'Knives data'!L22</f>
        <v>93.60325</v>
      </c>
      <c r="N24" s="40"/>
      <c r="O24" s="40"/>
    </row>
    <row r="25" customFormat="false" ht="12.8" hidden="false" customHeight="false" outlineLevel="0" collapsed="false">
      <c r="A25" s="36" t="s">
        <v>25</v>
      </c>
      <c r="B25" s="41" t="str">
        <f aca="false">'Knives data'!A23</f>
        <v>/home/jorge/Pictures/Test_Images_for_Demo/New_Knives/454.jpg</v>
      </c>
      <c r="C25" s="42" t="str">
        <f aca="false">MID('Knives data'!B23,10, LEN('Knives data'!B23))</f>
        <v>scabbard</v>
      </c>
      <c r="D25" s="43" t="n">
        <f aca="false">'Knives data'!C23</f>
        <v>0.45751953</v>
      </c>
      <c r="E25" s="42" t="str">
        <f aca="false">MID('Knives data'!D23,10, LEN('Knives data'!D23))</f>
        <v>letter opener, paper knife, paperknife</v>
      </c>
      <c r="F25" s="43" t="n">
        <f aca="false">'Knives data'!E23</f>
        <v>0.21777344</v>
      </c>
      <c r="G25" s="44" t="str">
        <f aca="false">MID('Knives data'!F23,10, LEN('Knives data'!F23))</f>
        <v>screwdriver</v>
      </c>
      <c r="H25" s="45" t="n">
        <f aca="false">'Knives data'!G23</f>
        <v>0.12695312</v>
      </c>
      <c r="I25" s="44" t="str">
        <f aca="false">MID('Knives data'!H23,10, LEN('Knives data'!H23))</f>
        <v>airship, dirigible</v>
      </c>
      <c r="J25" s="45" t="n">
        <f aca="false">'Knives data'!I23</f>
        <v>0.041900635</v>
      </c>
      <c r="K25" s="71" t="str">
        <f aca="false">MID('Knives data'!J23,10, LEN('Knives data'!J23))</f>
        <v>ballpoint, ballpoint pen, ballpen, Biro</v>
      </c>
      <c r="L25" s="43" t="n">
        <f aca="false">'Knives data'!K23</f>
        <v>0.0262146</v>
      </c>
      <c r="M25" s="46" t="n">
        <f aca="false">'Knives data'!L23</f>
        <v>93.63216</v>
      </c>
      <c r="N25" s="40"/>
      <c r="O25" s="40"/>
    </row>
    <row r="26" customFormat="false" ht="12.8" hidden="false" customHeight="false" outlineLevel="0" collapsed="false">
      <c r="A26" s="36" t="s">
        <v>25</v>
      </c>
      <c r="B26" s="41" t="str">
        <f aca="false">'Knives data'!A24</f>
        <v>/home/jorge/Pictures/Test_Images_for_Demo/New_Knives/46.jpg</v>
      </c>
      <c r="C26" s="42" t="str">
        <f aca="false">MID('Knives data'!B24,10, LEN('Knives data'!B24))</f>
        <v>scabbard</v>
      </c>
      <c r="D26" s="43" t="n">
        <f aca="false">'Knives data'!C24</f>
        <v>0.96777344</v>
      </c>
      <c r="E26" s="42" t="str">
        <f aca="false">MID('Knives data'!D24,10, LEN('Knives data'!D24))</f>
        <v>letter opener, paper knife, paperknife</v>
      </c>
      <c r="F26" s="43" t="n">
        <f aca="false">'Knives data'!E24</f>
        <v>0.020401001</v>
      </c>
      <c r="G26" s="44" t="str">
        <f aca="false">MID('Knives data'!F24,10, LEN('Knives data'!F24))</f>
        <v>rifle</v>
      </c>
      <c r="H26" s="45" t="n">
        <f aca="false">'Knives data'!G24</f>
        <v>0.0060768127</v>
      </c>
      <c r="I26" s="44" t="str">
        <f aca="false">MID('Knives data'!H24,10, LEN('Knives data'!H24))</f>
        <v>corkscrew, bottle screw</v>
      </c>
      <c r="J26" s="45" t="n">
        <f aca="false">'Knives data'!I24</f>
        <v>0.0013990402</v>
      </c>
      <c r="K26" s="71" t="str">
        <f aca="false">MID('Knives data'!J24,10, LEN('Knives data'!J24))</f>
        <v>assault rifle, assault gun</v>
      </c>
      <c r="L26" s="43" t="n">
        <f aca="false">'Knives data'!K24</f>
        <v>0.001124382</v>
      </c>
      <c r="M26" s="46" t="n">
        <f aca="false">'Knives data'!L24</f>
        <v>93.37837</v>
      </c>
      <c r="N26" s="40"/>
      <c r="O26" s="40"/>
    </row>
    <row r="27" customFormat="false" ht="12.8" hidden="false" customHeight="false" outlineLevel="0" collapsed="false">
      <c r="A27" s="36" t="s">
        <v>25</v>
      </c>
      <c r="B27" s="41" t="str">
        <f aca="false">'Knives data'!A25</f>
        <v>/home/jorge/Pictures/Test_Images_for_Demo/New_Knives/47.jpeg</v>
      </c>
      <c r="C27" s="42" t="str">
        <f aca="false">MID('Knives data'!B25,10, LEN('Knives data'!B25))</f>
        <v>scabbard</v>
      </c>
      <c r="D27" s="43" t="n">
        <f aca="false">'Knives data'!C25</f>
        <v>0.75927734</v>
      </c>
      <c r="E27" s="42" t="str">
        <f aca="false">MID('Knives data'!D25,10, LEN('Knives data'!D25))</f>
        <v>letter opener, paper knife, paperknife</v>
      </c>
      <c r="F27" s="43" t="n">
        <f aca="false">'Knives data'!E25</f>
        <v>0.20117188</v>
      </c>
      <c r="G27" s="44" t="str">
        <f aca="false">MID('Knives data'!F25,10, LEN('Knives data'!F25))</f>
        <v>corkscrew, bottle screw</v>
      </c>
      <c r="H27" s="45" t="n">
        <f aca="false">'Knives data'!G25</f>
        <v>0.006465912</v>
      </c>
      <c r="I27" s="44" t="str">
        <f aca="false">MID('Knives data'!H25,10, LEN('Knives data'!H25))</f>
        <v>hook, claw</v>
      </c>
      <c r="J27" s="45" t="n">
        <f aca="false">'Knives data'!I25</f>
        <v>0.0055770874</v>
      </c>
      <c r="K27" s="71" t="str">
        <f aca="false">MID('Knives data'!J25,10, LEN('Knives data'!J25))</f>
        <v>can opener, tin opener</v>
      </c>
      <c r="L27" s="43" t="n">
        <f aca="false">'Knives data'!K25</f>
        <v>0.0052375793</v>
      </c>
      <c r="M27" s="46" t="n">
        <f aca="false">'Knives data'!L25</f>
        <v>93.746826</v>
      </c>
      <c r="N27" s="40"/>
      <c r="O27" s="40"/>
    </row>
    <row r="28" customFormat="false" ht="12.8" hidden="false" customHeight="false" outlineLevel="0" collapsed="false">
      <c r="A28" s="36" t="s">
        <v>25</v>
      </c>
      <c r="B28" s="50" t="str">
        <f aca="false">'Knives data'!A26</f>
        <v>/home/jorge/Pictures/Test_Images_for_Demo/New_Knives/5.jpg</v>
      </c>
      <c r="C28" s="51" t="str">
        <f aca="false">MID('Knives data'!B26,10, LEN('Knives data'!B26))</f>
        <v>cleaver, meat cleaver, chopper</v>
      </c>
      <c r="D28" s="52" t="n">
        <f aca="false">'Knives data'!C26</f>
        <v>0.37280273</v>
      </c>
      <c r="E28" s="42" t="str">
        <f aca="false">MID('Knives data'!D26,10, LEN('Knives data'!D26))</f>
        <v>letter opener, paper knife, paperknife</v>
      </c>
      <c r="F28" s="43" t="n">
        <f aca="false">'Knives data'!E26</f>
        <v>0.24267578</v>
      </c>
      <c r="G28" s="44" t="str">
        <f aca="false">MID('Knives data'!F26,10, LEN('Knives data'!F26))</f>
        <v>scabbard</v>
      </c>
      <c r="H28" s="45" t="n">
        <f aca="false">'Knives data'!G26</f>
        <v>0.15905762</v>
      </c>
      <c r="I28" s="44" t="str">
        <f aca="false">MID('Knives data'!H26,10, LEN('Knives data'!H26))</f>
        <v>can opener, tin opener</v>
      </c>
      <c r="J28" s="45" t="n">
        <f aca="false">'Knives data'!I26</f>
        <v>0.07574463</v>
      </c>
      <c r="K28" s="71" t="str">
        <f aca="false">MID('Knives data'!J26,10, LEN('Knives data'!J26))</f>
        <v>hammer</v>
      </c>
      <c r="L28" s="43" t="n">
        <f aca="false">'Knives data'!K26</f>
        <v>0.047790527</v>
      </c>
      <c r="M28" s="46" t="n">
        <f aca="false">'Knives data'!L26</f>
        <v>93.87026</v>
      </c>
      <c r="N28" s="40"/>
      <c r="O28" s="40"/>
    </row>
    <row r="29" customFormat="false" ht="12.8" hidden="false" customHeight="false" outlineLevel="0" collapsed="false">
      <c r="A29" s="36" t="s">
        <v>25</v>
      </c>
      <c r="B29" s="70" t="str">
        <f aca="false">'Knives data'!A27</f>
        <v>/home/jorge/Pictures/Test_Images_for_Demo/New_Knives/50.jpeg</v>
      </c>
      <c r="C29" s="42" t="str">
        <f aca="false">MID('Knives data'!B27,10, LEN('Knives data'!B27))</f>
        <v>scabbard</v>
      </c>
      <c r="D29" s="43" t="n">
        <f aca="false">'Knives data'!C27</f>
        <v>0.50927734</v>
      </c>
      <c r="E29" s="42" t="str">
        <f aca="false">MID('Knives data'!D27,10, LEN('Knives data'!D27))</f>
        <v>letter opener, paper knife, paperknife</v>
      </c>
      <c r="F29" s="43" t="n">
        <f aca="false">'Knives data'!E27</f>
        <v>0.38134766</v>
      </c>
      <c r="G29" s="44" t="str">
        <f aca="false">MID('Knives data'!F27,10, LEN('Knives data'!F27))</f>
        <v>ocarina, sweet potato</v>
      </c>
      <c r="H29" s="45" t="n">
        <f aca="false">'Knives data'!G27</f>
        <v>0.025161743</v>
      </c>
      <c r="I29" s="48" t="str">
        <f aca="false">MID('Knives data'!H27,10, LEN('Knives data'!H27))</f>
        <v>cleaver, meat cleaver, chopper</v>
      </c>
      <c r="J29" s="49" t="n">
        <f aca="false">'Knives data'!I27</f>
        <v>0.022720337</v>
      </c>
      <c r="K29" s="71" t="str">
        <f aca="false">MID('Knives data'!J27,10, LEN('Knives data'!J27))</f>
        <v>can opener, tin opener</v>
      </c>
      <c r="L29" s="43" t="n">
        <f aca="false">'Knives data'!K27</f>
        <v>0.01651001</v>
      </c>
      <c r="M29" s="46" t="n">
        <f aca="false">'Knives data'!L27</f>
        <v>93.7195</v>
      </c>
      <c r="N29" s="40"/>
      <c r="O29" s="40"/>
    </row>
    <row r="30" customFormat="false" ht="12.8" hidden="false" customHeight="false" outlineLevel="0" collapsed="false">
      <c r="A30" s="36" t="s">
        <v>25</v>
      </c>
      <c r="B30" s="70" t="str">
        <f aca="false">'Knives data'!A28</f>
        <v>/home/jorge/Pictures/Test_Images_for_Demo/New_Knives/5310.jpg</v>
      </c>
      <c r="C30" s="42" t="str">
        <f aca="false">MID('Knives data'!B28,10, LEN('Knives data'!B28))</f>
        <v>can opener, tin opener</v>
      </c>
      <c r="D30" s="43" t="n">
        <f aca="false">'Knives data'!C28</f>
        <v>0.24353027</v>
      </c>
      <c r="E30" s="42" t="str">
        <f aca="false">MID('Knives data'!D28,10, LEN('Knives data'!D28))</f>
        <v>screwdriver</v>
      </c>
      <c r="F30" s="43" t="n">
        <f aca="false">'Knives data'!E28</f>
        <v>0.21826172</v>
      </c>
      <c r="G30" s="48" t="str">
        <f aca="false">MID('Knives data'!F28,10, LEN('Knives data'!F28))</f>
        <v>cleaver, meat cleaver, chopper</v>
      </c>
      <c r="H30" s="49" t="n">
        <f aca="false">'Knives data'!G28</f>
        <v>0.13879395</v>
      </c>
      <c r="I30" s="44" t="str">
        <f aca="false">MID('Knives data'!H28,10, LEN('Knives data'!H28))</f>
        <v>microphone, mike</v>
      </c>
      <c r="J30" s="45" t="n">
        <f aca="false">'Knives data'!I28</f>
        <v>0.06451416</v>
      </c>
      <c r="K30" s="71" t="str">
        <f aca="false">MID('Knives data'!J28,10, LEN('Knives data'!J28))</f>
        <v>hammer</v>
      </c>
      <c r="L30" s="43" t="n">
        <f aca="false">'Knives data'!K28</f>
        <v>0.037078857</v>
      </c>
      <c r="M30" s="46" t="n">
        <f aca="false">'Knives data'!L28</f>
        <v>93.93198</v>
      </c>
      <c r="N30" s="40"/>
      <c r="O30" s="40"/>
    </row>
    <row r="31" customFormat="false" ht="12.8" hidden="false" customHeight="false" outlineLevel="0" collapsed="false">
      <c r="A31" s="36" t="s">
        <v>25</v>
      </c>
      <c r="B31" s="41" t="str">
        <f aca="false">'Knives data'!A29</f>
        <v>/home/jorge/Pictures/Test_Images_for_Demo/New_Knives/6.jpg</v>
      </c>
      <c r="C31" s="42" t="str">
        <f aca="false">MID('Knives data'!B29,10, LEN('Knives data'!B29))</f>
        <v>scabbard</v>
      </c>
      <c r="D31" s="43" t="n">
        <f aca="false">'Knives data'!C29</f>
        <v>0.7006836</v>
      </c>
      <c r="E31" s="42" t="str">
        <f aca="false">MID('Knives data'!D29,10, LEN('Knives data'!D29))</f>
        <v>letter opener, paper knife, paperknife</v>
      </c>
      <c r="F31" s="43" t="n">
        <f aca="false">'Knives data'!E29</f>
        <v>0.14013672</v>
      </c>
      <c r="G31" s="44" t="str">
        <f aca="false">MID('Knives data'!F29,10, LEN('Knives data'!F29))</f>
        <v>fountain pen</v>
      </c>
      <c r="H31" s="45" t="n">
        <f aca="false">'Knives data'!G29</f>
        <v>0.060272217</v>
      </c>
      <c r="I31" s="44" t="str">
        <f aca="false">MID('Knives data'!H29,10, LEN('Knives data'!H29))</f>
        <v>missile</v>
      </c>
      <c r="J31" s="45" t="n">
        <f aca="false">'Knives data'!I29</f>
        <v>0.036254883</v>
      </c>
      <c r="K31" s="71" t="str">
        <f aca="false">MID('Knives data'!J29,10, LEN('Knives data'!J29))</f>
        <v>projectile, missile</v>
      </c>
      <c r="L31" s="43" t="n">
        <f aca="false">'Knives data'!K29</f>
        <v>0.03543091</v>
      </c>
      <c r="M31" s="46" t="n">
        <f aca="false">'Knives data'!L29</f>
        <v>93.801254</v>
      </c>
      <c r="N31" s="40"/>
      <c r="O31" s="40"/>
    </row>
    <row r="32" customFormat="false" ht="12.8" hidden="false" customHeight="false" outlineLevel="0" collapsed="false">
      <c r="A32" s="36" t="s">
        <v>25</v>
      </c>
      <c r="B32" s="41" t="str">
        <f aca="false">'Knives data'!A30</f>
        <v>/home/jorge/Pictures/Test_Images_for_Demo/New_Knives/7.jpg</v>
      </c>
      <c r="C32" s="42" t="str">
        <f aca="false">MID('Knives data'!B30,10, LEN('Knives data'!B30))</f>
        <v>scabbard</v>
      </c>
      <c r="D32" s="43" t="n">
        <f aca="false">'Knives data'!C30</f>
        <v>0.28833008</v>
      </c>
      <c r="E32" s="42" t="str">
        <f aca="false">MID('Knives data'!D30,10, LEN('Knives data'!D30))</f>
        <v>fountain pen</v>
      </c>
      <c r="F32" s="43" t="n">
        <f aca="false">'Knives data'!E30</f>
        <v>0.2109375</v>
      </c>
      <c r="G32" s="44" t="str">
        <f aca="false">MID('Knives data'!F30,10, LEN('Knives data'!F30))</f>
        <v>letter opener, paper knife, paperknife</v>
      </c>
      <c r="H32" s="45" t="n">
        <f aca="false">'Knives data'!G30</f>
        <v>0.1472168</v>
      </c>
      <c r="I32" s="44" t="str">
        <f aca="false">MID('Knives data'!H30,10, LEN('Knives data'!H30))</f>
        <v>screwdriver</v>
      </c>
      <c r="J32" s="45" t="n">
        <f aca="false">'Knives data'!I30</f>
        <v>0.087890625</v>
      </c>
      <c r="K32" s="71" t="str">
        <f aca="false">MID('Knives data'!J30,10, LEN('Knives data'!J30))</f>
        <v>carpenter's kit, tool kit</v>
      </c>
      <c r="L32" s="43" t="n">
        <f aca="false">'Knives data'!K30</f>
        <v>0.042877197</v>
      </c>
      <c r="M32" s="46" t="n">
        <f aca="false">'Knives data'!L30</f>
        <v>93.95504</v>
      </c>
      <c r="N32" s="40"/>
      <c r="O32" s="40"/>
    </row>
    <row r="33" customFormat="false" ht="12.8" hidden="false" customHeight="false" outlineLevel="0" collapsed="false">
      <c r="A33" s="36" t="s">
        <v>25</v>
      </c>
      <c r="B33" s="41" t="str">
        <f aca="false">'Knives data'!A31</f>
        <v>/home/jorge/Pictures/Test_Images_for_Demo/New_Knives/8.jpg</v>
      </c>
      <c r="C33" s="42" t="str">
        <f aca="false">MID('Knives data'!B31,10, LEN('Knives data'!B31))</f>
        <v>corkscrew, bottle screw</v>
      </c>
      <c r="D33" s="43" t="n">
        <f aca="false">'Knives data'!C31</f>
        <v>0.6801758</v>
      </c>
      <c r="E33" s="42" t="str">
        <f aca="false">MID('Knives data'!D31,10, LEN('Knives data'!D31))</f>
        <v>scabbard</v>
      </c>
      <c r="F33" s="43" t="n">
        <f aca="false">'Knives data'!E31</f>
        <v>0.22253418</v>
      </c>
      <c r="G33" s="44" t="str">
        <f aca="false">MID('Knives data'!F31,10, LEN('Knives data'!F31))</f>
        <v>letter opener, paper knife, paperknife</v>
      </c>
      <c r="H33" s="45" t="n">
        <f aca="false">'Knives data'!G31</f>
        <v>0.050079346</v>
      </c>
      <c r="I33" s="44" t="str">
        <f aca="false">MID('Knives data'!H31,10, LEN('Knives data'!H31))</f>
        <v>can opener, tin opener</v>
      </c>
      <c r="J33" s="45" t="n">
        <f aca="false">'Knives data'!I31</f>
        <v>0.01991272</v>
      </c>
      <c r="K33" s="71" t="str">
        <f aca="false">MID('Knives data'!J31,10, LEN('Knives data'!J31))</f>
        <v>hook, claw</v>
      </c>
      <c r="L33" s="43" t="n">
        <f aca="false">'Knives data'!K31</f>
        <v>0.009399414</v>
      </c>
      <c r="M33" s="46" t="n">
        <f aca="false">'Knives data'!L31</f>
        <v>93.72617</v>
      </c>
      <c r="N33" s="40"/>
      <c r="O33" s="40"/>
    </row>
    <row r="34" customFormat="false" ht="12.8" hidden="false" customHeight="false" outlineLevel="0" collapsed="false">
      <c r="A34" s="36" t="s">
        <v>25</v>
      </c>
      <c r="B34" s="50" t="str">
        <f aca="false">'Knives data'!A32</f>
        <v>/home/jorge/Pictures/Test_Images_for_Demo/New_Knives/9.jpg</v>
      </c>
      <c r="C34" s="51" t="str">
        <f aca="false">MID('Knives data'!B32,10, LEN('Knives data'!B32))</f>
        <v>cleaver, meat cleaver, chopper</v>
      </c>
      <c r="D34" s="52" t="n">
        <f aca="false">'Knives data'!C32</f>
        <v>1</v>
      </c>
      <c r="E34" s="42" t="str">
        <f aca="false">MID('Knives data'!D32,10, LEN('Knives data'!D32))</f>
        <v>spatula</v>
      </c>
      <c r="F34" s="43" t="n">
        <f aca="false">'Knives data'!E32</f>
        <v>0.00010073185</v>
      </c>
      <c r="G34" s="44" t="str">
        <f aca="false">MID('Knives data'!F32,10, LEN('Knives data'!F32))</f>
        <v>letter opener, paper knife, paperknife</v>
      </c>
      <c r="H34" s="45" t="n">
        <f aca="false">'Knives data'!G32</f>
        <v>6.765127E-005</v>
      </c>
      <c r="I34" s="44" t="str">
        <f aca="false">MID('Knives data'!H32,10, LEN('Knives data'!H32))</f>
        <v>china cabinet, china closet</v>
      </c>
      <c r="J34" s="45" t="n">
        <f aca="false">'Knives data'!I32</f>
        <v>0</v>
      </c>
      <c r="K34" s="71" t="str">
        <f aca="false">MID('Knives data'!J32,10, LEN('Knives data'!J32))</f>
        <v>lycaenid, lycaenid butterfly</v>
      </c>
      <c r="L34" s="43" t="n">
        <f aca="false">'Knives data'!K32</f>
        <v>0</v>
      </c>
      <c r="M34" s="46" t="n">
        <f aca="false">'Knives data'!L32</f>
        <v>93.78892</v>
      </c>
      <c r="N34" s="40"/>
      <c r="O34" s="40"/>
    </row>
    <row r="35" customFormat="false" ht="12.8" hidden="false" customHeight="false" outlineLevel="0" collapsed="false">
      <c r="A35" s="36" t="s">
        <v>25</v>
      </c>
      <c r="B35" s="50" t="str">
        <f aca="false">'Knives data'!A33</f>
        <v>/home/jorge/Pictures/Test_Images_for_Demo/New_Knives/butcher_knife.jpg</v>
      </c>
      <c r="C35" s="51" t="str">
        <f aca="false">MID('Knives data'!B33,10, LEN('Knives data'!B33))</f>
        <v>cleaver, meat cleaver, chopper</v>
      </c>
      <c r="D35" s="52" t="n">
        <f aca="false">'Knives data'!C33</f>
        <v>0.96240234</v>
      </c>
      <c r="E35" s="42" t="str">
        <f aca="false">MID('Knives data'!D33,10, LEN('Knives data'!D33))</f>
        <v>fountain pen</v>
      </c>
      <c r="F35" s="43" t="n">
        <f aca="false">'Knives data'!E33</f>
        <v>0.018615723</v>
      </c>
      <c r="G35" s="44" t="str">
        <f aca="false">MID('Knives data'!F33,10, LEN('Knives data'!F33))</f>
        <v>letter opener, paper knife, paperknife</v>
      </c>
      <c r="H35" s="45" t="n">
        <f aca="false">'Knives data'!G33</f>
        <v>0.010856628</v>
      </c>
      <c r="I35" s="44" t="str">
        <f aca="false">MID('Knives data'!H33,10, LEN('Knives data'!H33))</f>
        <v>scabbard</v>
      </c>
      <c r="J35" s="45" t="n">
        <f aca="false">'Knives data'!I33</f>
        <v>0.0023479462</v>
      </c>
      <c r="K35" s="71" t="str">
        <f aca="false">MID('Knives data'!J33,10, LEN('Knives data'!J33))</f>
        <v>ballpoint, ballpoint pen, ballpen, Biro</v>
      </c>
      <c r="L35" s="43" t="n">
        <f aca="false">'Knives data'!K33</f>
        <v>0.0017595291</v>
      </c>
      <c r="M35" s="46" t="n">
        <f aca="false">'Knives data'!L33</f>
        <v>93.65059</v>
      </c>
      <c r="N35" s="40"/>
      <c r="O35" s="40"/>
    </row>
    <row r="36" customFormat="false" ht="12.8" hidden="false" customHeight="false" outlineLevel="0" collapsed="false">
      <c r="A36" s="36" t="s">
        <v>25</v>
      </c>
      <c r="B36" s="41" t="str">
        <f aca="false">'Knives data'!A34</f>
        <v>/home/jorge/Pictures/Test_Images_for_Demo/New_Knives/DSC_0151_large.jpg</v>
      </c>
      <c r="C36" s="42" t="str">
        <f aca="false">MID('Knives data'!B34,10, LEN('Knives data'!B34))</f>
        <v>scabbard</v>
      </c>
      <c r="D36" s="43" t="n">
        <f aca="false">'Knives data'!C34</f>
        <v>0.5810547</v>
      </c>
      <c r="E36" s="42" t="str">
        <f aca="false">MID('Knives data'!D34,10, LEN('Knives data'!D34))</f>
        <v>vacuum, vacuum cleaner</v>
      </c>
      <c r="F36" s="43" t="n">
        <f aca="false">'Knives data'!E34</f>
        <v>0.084350586</v>
      </c>
      <c r="G36" s="44" t="str">
        <f aca="false">MID('Knives data'!F34,10, LEN('Knives data'!F34))</f>
        <v>bolo tie, bolo, bola tie, bola</v>
      </c>
      <c r="H36" s="45" t="n">
        <f aca="false">'Knives data'!G34</f>
        <v>0.05709839</v>
      </c>
      <c r="I36" s="44" t="str">
        <f aca="false">MID('Knives data'!H34,10, LEN('Knives data'!H34))</f>
        <v>letter opener, paper knife, paperknife</v>
      </c>
      <c r="J36" s="45" t="n">
        <f aca="false">'Knives data'!I34</f>
        <v>0.038024902</v>
      </c>
      <c r="K36" s="71" t="str">
        <f aca="false">MID('Knives data'!J34,10, LEN('Knives data'!J34))</f>
        <v>spindle</v>
      </c>
      <c r="L36" s="43" t="n">
        <f aca="false">'Knives data'!K34</f>
        <v>0.037139893</v>
      </c>
      <c r="M36" s="46" t="n">
        <f aca="false">'Knives data'!L34</f>
        <v>93.93163</v>
      </c>
      <c r="N36" s="40"/>
      <c r="O36" s="40"/>
    </row>
    <row r="37" customFormat="false" ht="12.8" hidden="false" customHeight="false" outlineLevel="0" collapsed="false">
      <c r="A37" s="36" t="s">
        <v>25</v>
      </c>
      <c r="B37" s="70" t="str">
        <f aca="false">'Knives data'!A35</f>
        <v>/home/jorge/Pictures/Test_Images_for_Demo/New_Knives/im20ages.jpeg</v>
      </c>
      <c r="C37" s="42" t="str">
        <f aca="false">MID('Knives data'!B35,10, LEN('Knives data'!B35))</f>
        <v>scabbard</v>
      </c>
      <c r="D37" s="43" t="n">
        <f aca="false">'Knives data'!C35</f>
        <v>0.55859375</v>
      </c>
      <c r="E37" s="42" t="str">
        <f aca="false">MID('Knives data'!D35,10, LEN('Knives data'!D35))</f>
        <v>shovel</v>
      </c>
      <c r="F37" s="43" t="n">
        <f aca="false">'Knives data'!E35</f>
        <v>0.08105469</v>
      </c>
      <c r="G37" s="44" t="str">
        <f aca="false">MID('Knives data'!F35,10, LEN('Knives data'!F35))</f>
        <v>bannister, banister, balustrade, balusters, handrail</v>
      </c>
      <c r="H37" s="45" t="n">
        <f aca="false">'Knives data'!G35</f>
        <v>0.059814453</v>
      </c>
      <c r="I37" s="44" t="str">
        <f aca="false">MID('Knives data'!H35,10, LEN('Knives data'!H35))</f>
        <v>hook, claw</v>
      </c>
      <c r="J37" s="45" t="n">
        <f aca="false">'Knives data'!I35</f>
        <v>0.03201294</v>
      </c>
      <c r="K37" s="48" t="str">
        <f aca="false">MID('Knives data'!J35,10, LEN('Knives data'!J35))</f>
        <v>cleaver, meat cleaver, chopper</v>
      </c>
      <c r="L37" s="49" t="n">
        <f aca="false">'Knives data'!K35</f>
        <v>0.019104004</v>
      </c>
      <c r="M37" s="46" t="n">
        <f aca="false">'Knives data'!L35</f>
        <v>93.89524</v>
      </c>
      <c r="N37" s="40"/>
      <c r="O37" s="40"/>
    </row>
    <row r="38" customFormat="false" ht="12.8" hidden="false" customHeight="false" outlineLevel="0" collapsed="false">
      <c r="A38" s="36" t="s">
        <v>25</v>
      </c>
      <c r="B38" s="41" t="str">
        <f aca="false">'Knives data'!A36</f>
        <v>/home/jorge/Pictures/Test_Images_for_Demo/New_Knives/ima37ges.jpeg</v>
      </c>
      <c r="C38" s="42" t="str">
        <f aca="false">MID('Knives data'!B36,10, LEN('Knives data'!B36))</f>
        <v>scabbard</v>
      </c>
      <c r="D38" s="43" t="n">
        <f aca="false">'Knives data'!C36</f>
        <v>0.67529297</v>
      </c>
      <c r="E38" s="42" t="str">
        <f aca="false">MID('Knives data'!D36,10, LEN('Knives data'!D36))</f>
        <v>letter opener, paper knife, paperknife</v>
      </c>
      <c r="F38" s="43" t="n">
        <f aca="false">'Knives data'!E36</f>
        <v>0.18469238</v>
      </c>
      <c r="G38" s="44" t="str">
        <f aca="false">MID('Knives data'!F36,10, LEN('Knives data'!F36))</f>
        <v>fountain pen</v>
      </c>
      <c r="H38" s="45" t="n">
        <f aca="false">'Knives data'!G36</f>
        <v>0.07116699</v>
      </c>
      <c r="I38" s="44" t="str">
        <f aca="false">MID('Knives data'!H36,10, LEN('Knives data'!H36))</f>
        <v>nail</v>
      </c>
      <c r="J38" s="45" t="n">
        <f aca="false">'Knives data'!I36</f>
        <v>0.011001587</v>
      </c>
      <c r="K38" s="71" t="str">
        <f aca="false">MID('Knives data'!J36,10, LEN('Knives data'!J36))</f>
        <v>rifle</v>
      </c>
      <c r="L38" s="43" t="n">
        <f aca="false">'Knives data'!K36</f>
        <v>0.0070495605</v>
      </c>
      <c r="M38" s="46" t="n">
        <f aca="false">'Knives data'!L36</f>
        <v>93.88207</v>
      </c>
      <c r="N38" s="40"/>
      <c r="O38" s="40"/>
    </row>
    <row r="39" customFormat="false" ht="12.8" hidden="false" customHeight="false" outlineLevel="0" collapsed="false">
      <c r="A39" s="36" t="s">
        <v>25</v>
      </c>
      <c r="B39" s="70" t="str">
        <f aca="false">'Knives data'!A37</f>
        <v>/home/jorge/Pictures/Test_Images_for_Demo/New_Knives/imag18es.jpeg</v>
      </c>
      <c r="C39" s="42" t="str">
        <f aca="false">MID('Knives data'!B37,10, LEN('Knives data'!B37))</f>
        <v>scabbard</v>
      </c>
      <c r="D39" s="43" t="n">
        <f aca="false">'Knives data'!C37</f>
        <v>0.82128906</v>
      </c>
      <c r="E39" s="42" t="str">
        <f aca="false">MID('Knives data'!D37,10, LEN('Knives data'!D37))</f>
        <v>plane, carpenter's plane, woodworking plane</v>
      </c>
      <c r="F39" s="43" t="n">
        <f aca="false">'Knives data'!E37</f>
        <v>0.05166626</v>
      </c>
      <c r="G39" s="44" t="str">
        <f aca="false">MID('Knives data'!F37,10, LEN('Knives data'!F37))</f>
        <v>hammer</v>
      </c>
      <c r="H39" s="45" t="n">
        <f aca="false">'Knives data'!G37</f>
        <v>0.03842163</v>
      </c>
      <c r="I39" s="48" t="str">
        <f aca="false">MID('Knives data'!H37,10, LEN('Knives data'!H37))</f>
        <v>cleaver, meat cleaver, chopper</v>
      </c>
      <c r="J39" s="49" t="n">
        <f aca="false">'Knives data'!I37</f>
        <v>0.022583008</v>
      </c>
      <c r="K39" s="71" t="str">
        <f aca="false">MID('Knives data'!J37,10, LEN('Knives data'!J37))</f>
        <v>guillotine</v>
      </c>
      <c r="L39" s="43" t="n">
        <f aca="false">'Knives data'!K37</f>
        <v>0.018875122</v>
      </c>
      <c r="M39" s="46" t="n">
        <f aca="false">'Knives data'!L37</f>
        <v>93.69115</v>
      </c>
      <c r="N39" s="40"/>
      <c r="O39" s="40"/>
    </row>
    <row r="40" customFormat="false" ht="12.8" hidden="false" customHeight="false" outlineLevel="0" collapsed="false">
      <c r="A40" s="36" t="s">
        <v>25</v>
      </c>
      <c r="B40" s="70" t="str">
        <f aca="false">'Knives data'!A38</f>
        <v>/home/jorge/Pictures/Test_Images_for_Demo/New_Knives/imag32es.jpeg</v>
      </c>
      <c r="C40" s="42" t="str">
        <f aca="false">MID('Knives data'!B38,10, LEN('Knives data'!B38))</f>
        <v>scabbard</v>
      </c>
      <c r="D40" s="43" t="n">
        <f aca="false">'Knives data'!C38</f>
        <v>0.5419922</v>
      </c>
      <c r="E40" s="42" t="str">
        <f aca="false">MID('Knives data'!D38,10, LEN('Knives data'!D38))</f>
        <v>letter opener, paper knife, paperknife</v>
      </c>
      <c r="F40" s="43" t="n">
        <f aca="false">'Knives data'!E38</f>
        <v>0.23669434</v>
      </c>
      <c r="G40" s="48" t="str">
        <f aca="false">MID('Knives data'!F38,10, LEN('Knives data'!F38))</f>
        <v>cleaver, meat cleaver, chopper</v>
      </c>
      <c r="H40" s="49" t="n">
        <f aca="false">'Knives data'!G38</f>
        <v>0.18151855</v>
      </c>
      <c r="I40" s="44" t="str">
        <f aca="false">MID('Knives data'!H38,10, LEN('Knives data'!H38))</f>
        <v>hatchet</v>
      </c>
      <c r="J40" s="45" t="n">
        <f aca="false">'Knives data'!I38</f>
        <v>0.031555176</v>
      </c>
      <c r="K40" s="71" t="str">
        <f aca="false">MID('Knives data'!J38,10, LEN('Knives data'!J38))</f>
        <v>can opener, tin opener</v>
      </c>
      <c r="L40" s="43" t="n">
        <f aca="false">'Knives data'!K38</f>
        <v>0.004802704</v>
      </c>
      <c r="M40" s="46" t="n">
        <f aca="false">'Knives data'!L38</f>
        <v>93.697235</v>
      </c>
      <c r="N40" s="40"/>
      <c r="O40" s="40"/>
    </row>
    <row r="41" customFormat="false" ht="12.8" hidden="false" customHeight="false" outlineLevel="0" collapsed="false">
      <c r="A41" s="36" t="s">
        <v>25</v>
      </c>
      <c r="B41" s="70" t="str">
        <f aca="false">'Knives data'!A39</f>
        <v>/home/jorge/Pictures/Test_Images_for_Demo/New_Knives/image21s.jpeg</v>
      </c>
      <c r="C41" s="42" t="str">
        <f aca="false">MID('Knives data'!B39,10, LEN('Knives data'!B39))</f>
        <v>screwdriver</v>
      </c>
      <c r="D41" s="43" t="n">
        <f aca="false">'Knives data'!C39</f>
        <v>0.57910156</v>
      </c>
      <c r="E41" s="42" t="str">
        <f aca="false">MID('Knives data'!D39,10, LEN('Knives data'!D39))</f>
        <v>letter opener, paper knife, paperknife</v>
      </c>
      <c r="F41" s="43" t="n">
        <f aca="false">'Knives data'!E39</f>
        <v>0.123291016</v>
      </c>
      <c r="G41" s="44" t="str">
        <f aca="false">MID('Knives data'!F39,10, LEN('Knives data'!F39))</f>
        <v>spatula</v>
      </c>
      <c r="H41" s="45" t="n">
        <f aca="false">'Knives data'!G39</f>
        <v>0.10876465</v>
      </c>
      <c r="I41" s="44" t="str">
        <f aca="false">MID('Knives data'!H39,10, LEN('Knives data'!H39))</f>
        <v>hammer</v>
      </c>
      <c r="J41" s="45" t="n">
        <f aca="false">'Knives data'!I39</f>
        <v>0.056030273</v>
      </c>
      <c r="K41" s="48" t="str">
        <f aca="false">MID('Knives data'!J39,10, LEN('Knives data'!J39))</f>
        <v>cleaver, meat cleaver, chopper</v>
      </c>
      <c r="L41" s="49" t="n">
        <f aca="false">'Knives data'!K39</f>
        <v>0.0513916</v>
      </c>
      <c r="M41" s="46" t="n">
        <f aca="false">'Knives data'!L39</f>
        <v>93.81894</v>
      </c>
      <c r="N41" s="40"/>
      <c r="O41" s="40"/>
    </row>
    <row r="42" customFormat="false" ht="12.8" hidden="false" customHeight="false" outlineLevel="0" collapsed="false">
      <c r="A42" s="36" t="s">
        <v>25</v>
      </c>
      <c r="B42" s="41" t="str">
        <f aca="false">'Knives data'!A40</f>
        <v>/home/jorge/Pictures/Test_Images_for_Demo/New_Knives/IMG_7388.jpg</v>
      </c>
      <c r="C42" s="42" t="str">
        <f aca="false">MID('Knives data'!B40,10, LEN('Knives data'!B40))</f>
        <v>scabbard</v>
      </c>
      <c r="D42" s="43" t="n">
        <f aca="false">'Knives data'!C40</f>
        <v>0.78515625</v>
      </c>
      <c r="E42" s="42" t="str">
        <f aca="false">MID('Knives data'!D40,10, LEN('Knives data'!D40))</f>
        <v>letter opener, paper knife, paperknife</v>
      </c>
      <c r="F42" s="43" t="n">
        <f aca="false">'Knives data'!E40</f>
        <v>0.17932129</v>
      </c>
      <c r="G42" s="44" t="str">
        <f aca="false">MID('Knives data'!F40,10, LEN('Knives data'!F40))</f>
        <v>fountain pen</v>
      </c>
      <c r="H42" s="45" t="n">
        <f aca="false">'Knives data'!G40</f>
        <v>0.01789856</v>
      </c>
      <c r="I42" s="44" t="str">
        <f aca="false">MID('Knives data'!H40,10, LEN('Knives data'!H40))</f>
        <v>screwdriver</v>
      </c>
      <c r="J42" s="45" t="n">
        <f aca="false">'Knives data'!I40</f>
        <v>0.0050468445</v>
      </c>
      <c r="K42" s="71" t="str">
        <f aca="false">MID('Knives data'!J40,10, LEN('Knives data'!J40))</f>
        <v>syringe</v>
      </c>
      <c r="L42" s="43" t="n">
        <f aca="false">'Knives data'!K40</f>
        <v>0.0047416687</v>
      </c>
      <c r="M42" s="46" t="n">
        <f aca="false">'Knives data'!L40</f>
        <v>93.633</v>
      </c>
      <c r="N42" s="40"/>
      <c r="O42" s="40"/>
    </row>
    <row r="43" customFormat="false" ht="12.8" hidden="false" customHeight="false" outlineLevel="0" collapsed="false">
      <c r="A43" s="36" t="s">
        <v>25</v>
      </c>
      <c r="B43" s="50" t="str">
        <f aca="false">'Knives data'!A41</f>
        <v>/home/jorge/Pictures/Test_Images_for_Demo/New_Knives/ImgW.ashx.jpeg</v>
      </c>
      <c r="C43" s="51" t="str">
        <f aca="false">MID('Knives data'!B41,10, LEN('Knives data'!B41))</f>
        <v>cleaver, meat cleaver, chopper</v>
      </c>
      <c r="D43" s="52" t="n">
        <f aca="false">'Knives data'!C41</f>
        <v>0.87158203</v>
      </c>
      <c r="E43" s="42" t="str">
        <f aca="false">MID('Knives data'!D41,10, LEN('Knives data'!D41))</f>
        <v>letter opener, paper knife, paperknife</v>
      </c>
      <c r="F43" s="43" t="n">
        <f aca="false">'Knives data'!E41</f>
        <v>0.057495117</v>
      </c>
      <c r="G43" s="44" t="str">
        <f aca="false">MID('Knives data'!F41,10, LEN('Knives data'!F41))</f>
        <v>scabbard</v>
      </c>
      <c r="H43" s="45" t="n">
        <f aca="false">'Knives data'!G41</f>
        <v>0.046905518</v>
      </c>
      <c r="I43" s="44" t="str">
        <f aca="false">MID('Knives data'!H41,10, LEN('Knives data'!H41))</f>
        <v>can opener, tin opener</v>
      </c>
      <c r="J43" s="45" t="n">
        <f aca="false">'Knives data'!I41</f>
        <v>0.010467529</v>
      </c>
      <c r="K43" s="71" t="str">
        <f aca="false">MID('Knives data'!J41,10, LEN('Knives data'!J41))</f>
        <v>hatchet</v>
      </c>
      <c r="L43" s="43" t="n">
        <f aca="false">'Knives data'!K41</f>
        <v>0.00881958</v>
      </c>
      <c r="M43" s="46" t="n">
        <f aca="false">'Knives data'!L41</f>
        <v>93.91121</v>
      </c>
      <c r="N43" s="40"/>
      <c r="O43" s="40"/>
    </row>
    <row r="44" customFormat="false" ht="12.8" hidden="false" customHeight="false" outlineLevel="0" collapsed="false">
      <c r="A44" s="36" t="s">
        <v>25</v>
      </c>
      <c r="B44" s="70" t="str">
        <f aca="false">'Knives data'!A42</f>
        <v>/home/jorge/Pictures/Test_Images_for_Demo/New_Knives/maxresd36ult.jpg</v>
      </c>
      <c r="C44" s="42" t="str">
        <f aca="false">MID('Knives data'!B42,10, LEN('Knives data'!B42))</f>
        <v>scabbard</v>
      </c>
      <c r="D44" s="43" t="n">
        <f aca="false">'Knives data'!C42</f>
        <v>0.5258789</v>
      </c>
      <c r="E44" s="42" t="str">
        <f aca="false">MID('Knives data'!D42,10, LEN('Knives data'!D42))</f>
        <v>can opener, tin opener</v>
      </c>
      <c r="F44" s="43" t="n">
        <f aca="false">'Knives data'!E42</f>
        <v>0.3166504</v>
      </c>
      <c r="G44" s="44" t="str">
        <f aca="false">MID('Knives data'!F42,10, LEN('Knives data'!F42))</f>
        <v>letter opener, paper knife, paperknife</v>
      </c>
      <c r="H44" s="45" t="n">
        <f aca="false">'Knives data'!G42</f>
        <v>0.07342529</v>
      </c>
      <c r="I44" s="44" t="str">
        <f aca="false">MID('Knives data'!H42,10, LEN('Knives data'!H42))</f>
        <v>screwdriver</v>
      </c>
      <c r="J44" s="45" t="n">
        <f aca="false">'Knives data'!I42</f>
        <v>0.037200928</v>
      </c>
      <c r="K44" s="48" t="str">
        <f aca="false">MID('Knives data'!J42,10, LEN('Knives data'!J42))</f>
        <v>cleaver, meat cleaver, chopper</v>
      </c>
      <c r="L44" s="49" t="n">
        <f aca="false">'Knives data'!K42</f>
        <v>0.01828003</v>
      </c>
      <c r="M44" s="46" t="n">
        <f aca="false">'Knives data'!L42</f>
        <v>93.75783</v>
      </c>
      <c r="N44" s="40"/>
      <c r="O44" s="40"/>
    </row>
    <row r="45" customFormat="false" ht="12.8" hidden="false" customHeight="false" outlineLevel="0" collapsed="false">
      <c r="A45" s="36" t="s">
        <v>25</v>
      </c>
      <c r="B45" s="41" t="str">
        <f aca="false">'Knives data'!A43</f>
        <v>/home/jorge/Pictures/Test_Images_for_Demo/New_Knives/maxresdefault.jpg</v>
      </c>
      <c r="C45" s="42" t="str">
        <f aca="false">MID('Knives data'!B43,10, LEN('Knives data'!B43))</f>
        <v>scabbard</v>
      </c>
      <c r="D45" s="43" t="n">
        <f aca="false">'Knives data'!C43</f>
        <v>0.91748047</v>
      </c>
      <c r="E45" s="42" t="str">
        <f aca="false">MID('Knives data'!D43,10, LEN('Knives data'!D43))</f>
        <v>syringe</v>
      </c>
      <c r="F45" s="43" t="n">
        <f aca="false">'Knives data'!E43</f>
        <v>0.04748535</v>
      </c>
      <c r="G45" s="44" t="str">
        <f aca="false">MID('Knives data'!F43,10, LEN('Knives data'!F43))</f>
        <v>fountain pen</v>
      </c>
      <c r="H45" s="45" t="n">
        <f aca="false">'Knives data'!G43</f>
        <v>0.017608643</v>
      </c>
      <c r="I45" s="44" t="str">
        <f aca="false">MID('Knives data'!H43,10, LEN('Knives data'!H43))</f>
        <v>letter opener, paper knife, paperknife</v>
      </c>
      <c r="J45" s="45" t="n">
        <f aca="false">'Knives data'!I43</f>
        <v>0.0044517517</v>
      </c>
      <c r="K45" s="71" t="str">
        <f aca="false">MID('Knives data'!J43,10, LEN('Knives data'!J43))</f>
        <v>rifle</v>
      </c>
      <c r="L45" s="43" t="n">
        <f aca="false">'Knives data'!K43</f>
        <v>0.003440857</v>
      </c>
      <c r="M45" s="46" t="n">
        <f aca="false">'Knives data'!L43</f>
        <v>93.97657</v>
      </c>
      <c r="N45" s="40"/>
      <c r="O45" s="40"/>
    </row>
    <row r="46" customFormat="false" ht="12.8" hidden="false" customHeight="false" outlineLevel="0" collapsed="false">
      <c r="A46" s="36" t="s">
        <v>25</v>
      </c>
      <c r="B46" s="50" t="str">
        <f aca="false">'Knives data'!A44</f>
        <v>/home/jorge/Pictures/Test_Images_for_Demo/New_Knives/remington.jpg</v>
      </c>
      <c r="C46" s="51" t="str">
        <f aca="false">MID('Knives data'!B44,10, LEN('Knives data'!B44))</f>
        <v>cleaver, meat cleaver, chopper</v>
      </c>
      <c r="D46" s="52" t="n">
        <f aca="false">'Knives data'!C44</f>
        <v>0.31079102</v>
      </c>
      <c r="E46" s="42" t="str">
        <f aca="false">MID('Knives data'!D44,10, LEN('Knives data'!D44))</f>
        <v>scabbard</v>
      </c>
      <c r="F46" s="43" t="n">
        <f aca="false">'Knives data'!E44</f>
        <v>0.2536621</v>
      </c>
      <c r="G46" s="44" t="str">
        <f aca="false">MID('Knives data'!F44,10, LEN('Knives data'!F44))</f>
        <v>hammer</v>
      </c>
      <c r="H46" s="45" t="n">
        <f aca="false">'Knives data'!G44</f>
        <v>0.118896484</v>
      </c>
      <c r="I46" s="44" t="str">
        <f aca="false">MID('Knives data'!H44,10, LEN('Knives data'!H44))</f>
        <v>spatula</v>
      </c>
      <c r="J46" s="45" t="n">
        <f aca="false">'Knives data'!I44</f>
        <v>0.115234375</v>
      </c>
      <c r="K46" s="71" t="str">
        <f aca="false">MID('Knives data'!J44,10, LEN('Knives data'!J44))</f>
        <v>hatchet</v>
      </c>
      <c r="L46" s="43" t="n">
        <f aca="false">'Knives data'!K44</f>
        <v>0.06359863</v>
      </c>
      <c r="M46" s="46" t="n">
        <f aca="false">'Knives data'!L44</f>
        <v>93.73251</v>
      </c>
      <c r="N46" s="40"/>
      <c r="O46" s="40"/>
    </row>
    <row r="47" customFormat="false" ht="12.8" hidden="false" customHeight="false" outlineLevel="0" collapsed="false">
      <c r="A47" s="36" t="s">
        <v>25</v>
      </c>
      <c r="B47" s="70" t="str">
        <f aca="false">'Knives data'!A45</f>
        <v>/home/jorge/Pictures/Test_Images_for_Demo/New_Knives/s-l63940.jpg</v>
      </c>
      <c r="C47" s="42" t="str">
        <f aca="false">MID('Knives data'!B45,10, LEN('Knives data'!B45))</f>
        <v>scabbard</v>
      </c>
      <c r="D47" s="43" t="n">
        <f aca="false">'Knives data'!C45</f>
        <v>0.6879883</v>
      </c>
      <c r="E47" s="48" t="str">
        <f aca="false">MID('Knives data'!D45,10, LEN('Knives data'!D45))</f>
        <v>cleaver, meat cleaver, chopper</v>
      </c>
      <c r="F47" s="49" t="n">
        <f aca="false">'Knives data'!E45</f>
        <v>0.16589355</v>
      </c>
      <c r="G47" s="44" t="str">
        <f aca="false">MID('Knives data'!F45,10, LEN('Knives data'!F45))</f>
        <v>letter opener, paper knife, paperknife</v>
      </c>
      <c r="H47" s="45" t="n">
        <f aca="false">'Knives data'!G45</f>
        <v>0.14196777</v>
      </c>
      <c r="I47" s="44" t="str">
        <f aca="false">MID('Knives data'!H45,10, LEN('Knives data'!H45))</f>
        <v>can opener, tin opener</v>
      </c>
      <c r="J47" s="45" t="n">
        <f aca="false">'Knives data'!I45</f>
        <v>0.0013599396</v>
      </c>
      <c r="K47" s="71" t="str">
        <f aca="false">MID('Knives data'!J45,10, LEN('Knives data'!J45))</f>
        <v>ballpoint, ballpoint pen, ballpen, Biro</v>
      </c>
      <c r="L47" s="43" t="n">
        <f aca="false">'Knives data'!K45</f>
        <v>0.00035762787</v>
      </c>
      <c r="M47" s="46" t="n">
        <f aca="false">'Knives data'!L45</f>
        <v>93.68963</v>
      </c>
      <c r="N47" s="40"/>
      <c r="O47" s="40"/>
    </row>
    <row r="48" customFormat="false" ht="12.8" hidden="false" customHeight="false" outlineLevel="0" collapsed="false">
      <c r="A48" s="36" t="s">
        <v>25</v>
      </c>
      <c r="B48" s="41" t="str">
        <f aca="false">'Knives data'!A46</f>
        <v>/home/jorge/Pictures/Test_Images_for_Demo/New_Knives/Sheepdog-Bowie-BT.jpg</v>
      </c>
      <c r="C48" s="42" t="str">
        <f aca="false">MID('Knives data'!B46,10, LEN('Knives data'!B46))</f>
        <v>scabbard</v>
      </c>
      <c r="D48" s="43" t="n">
        <f aca="false">'Knives data'!C46</f>
        <v>0.73339844</v>
      </c>
      <c r="E48" s="42" t="str">
        <f aca="false">MID('Knives data'!D46,10, LEN('Knives data'!D46))</f>
        <v>holster</v>
      </c>
      <c r="F48" s="43" t="n">
        <f aca="false">'Knives data'!E46</f>
        <v>0.18835449</v>
      </c>
      <c r="G48" s="44" t="str">
        <f aca="false">MID('Knives data'!F46,10, LEN('Knives data'!F46))</f>
        <v>corkscrew, bottle screw</v>
      </c>
      <c r="H48" s="45" t="n">
        <f aca="false">'Knives data'!G46</f>
        <v>0.02508545</v>
      </c>
      <c r="I48" s="44" t="str">
        <f aca="false">MID('Knives data'!H46,10, LEN('Knives data'!H46))</f>
        <v>can opener, tin opener</v>
      </c>
      <c r="J48" s="45" t="n">
        <f aca="false">'Knives data'!I46</f>
        <v>0.013328552</v>
      </c>
      <c r="K48" s="71" t="str">
        <f aca="false">MID('Knives data'!J46,10, LEN('Knives data'!J46))</f>
        <v>revolver, six-gun, six-shooter</v>
      </c>
      <c r="L48" s="43" t="n">
        <f aca="false">'Knives data'!K46</f>
        <v>0.011955261</v>
      </c>
      <c r="M48" s="46" t="n">
        <f aca="false">'Knives data'!L46</f>
        <v>93.70823</v>
      </c>
      <c r="N48" s="40"/>
      <c r="O48" s="40"/>
    </row>
    <row r="49" customFormat="false" ht="12.8" hidden="false" customHeight="false" outlineLevel="0" collapsed="false">
      <c r="A49" s="36" t="s">
        <v>25</v>
      </c>
      <c r="B49" s="41" t="str">
        <f aca="false">'Knives data'!A47</f>
        <v>/home/jorge/Pictures/Test_Images_for_Demo/New_Knives/Spanish001.jpg</v>
      </c>
      <c r="C49" s="42" t="str">
        <f aca="false">MID('Knives data'!B47,10, LEN('Knives data'!B47))</f>
        <v>scabbard</v>
      </c>
      <c r="D49" s="43" t="n">
        <f aca="false">'Knives data'!C47</f>
        <v>0.51171875</v>
      </c>
      <c r="E49" s="42" t="str">
        <f aca="false">MID('Knives data'!D47,10, LEN('Knives data'!D47))</f>
        <v>syringe</v>
      </c>
      <c r="F49" s="43" t="n">
        <f aca="false">'Knives data'!E47</f>
        <v>0.21325684</v>
      </c>
      <c r="G49" s="44" t="str">
        <f aca="false">MID('Knives data'!F47,10, LEN('Knives data'!F47))</f>
        <v>fountain pen</v>
      </c>
      <c r="H49" s="45" t="n">
        <f aca="false">'Knives data'!G47</f>
        <v>0.054351807</v>
      </c>
      <c r="I49" s="44" t="str">
        <f aca="false">MID('Knives data'!H47,10, LEN('Knives data'!H47))</f>
        <v>letter opener, paper knife, paperknife</v>
      </c>
      <c r="J49" s="45" t="n">
        <f aca="false">'Knives data'!I47</f>
        <v>0.047210693</v>
      </c>
      <c r="K49" s="71" t="str">
        <f aca="false">MID('Knives data'!J47,10, LEN('Knives data'!J47))</f>
        <v>hammer</v>
      </c>
      <c r="L49" s="43" t="n">
        <f aca="false">'Knives data'!K47</f>
        <v>0.016448975</v>
      </c>
      <c r="M49" s="46" t="n">
        <f aca="false">'Knives data'!L47</f>
        <v>93.99114</v>
      </c>
      <c r="N49" s="40"/>
      <c r="O49" s="40"/>
    </row>
    <row r="50" customFormat="false" ht="12.8" hidden="false" customHeight="false" outlineLevel="0" collapsed="false">
      <c r="A50" s="36" t="s">
        <v>25</v>
      </c>
      <c r="B50" s="70" t="str">
        <f aca="false">'Knives data'!A48</f>
        <v>/home/jorge/Pictures/Test_Images_for_Demo/New_Knives/ST_103_7-500x500.jpg</v>
      </c>
      <c r="C50" s="42" t="str">
        <f aca="false">MID('Knives data'!B48,10, LEN('Knives data'!B48))</f>
        <v>letter opener, paper knife, paperknife</v>
      </c>
      <c r="D50" s="43" t="n">
        <f aca="false">'Knives data'!C48</f>
        <v>0.41381836</v>
      </c>
      <c r="E50" s="42" t="str">
        <f aca="false">MID('Knives data'!D48,10, LEN('Knives data'!D48))</f>
        <v>scabbard</v>
      </c>
      <c r="F50" s="43" t="n">
        <f aca="false">'Knives data'!E48</f>
        <v>0.19091797</v>
      </c>
      <c r="G50" s="44" t="str">
        <f aca="false">MID('Knives data'!F48,10, LEN('Knives data'!F48))</f>
        <v>projectile, missile</v>
      </c>
      <c r="H50" s="45" t="n">
        <f aca="false">'Knives data'!G48</f>
        <v>0.046417236</v>
      </c>
      <c r="I50" s="44" t="str">
        <f aca="false">MID('Knives data'!H48,10, LEN('Knives data'!H48))</f>
        <v>hammer</v>
      </c>
      <c r="J50" s="45" t="n">
        <f aca="false">'Knives data'!I48</f>
        <v>0.040039062</v>
      </c>
      <c r="K50" s="48" t="str">
        <f aca="false">MID('Knives data'!J48,10, LEN('Knives data'!J48))</f>
        <v>cleaver, meat cleaver, chopper</v>
      </c>
      <c r="L50" s="49" t="n">
        <f aca="false">'Knives data'!K48</f>
        <v>0.03189087</v>
      </c>
      <c r="M50" s="46" t="n">
        <f aca="false">'Knives data'!L48</f>
        <v>93.341896</v>
      </c>
      <c r="N50" s="40"/>
      <c r="O50" s="40"/>
    </row>
    <row r="51" customFormat="false" ht="12.8" hidden="false" customHeight="false" outlineLevel="0" collapsed="false">
      <c r="A51" s="36" t="s">
        <v>25</v>
      </c>
      <c r="B51" s="70" t="str">
        <f aca="false">'Knives data'!A49</f>
        <v>/home/jorge/Pictures/Test_Images_for_Demo/New_Knives/static1.squarespace.com.jpeg</v>
      </c>
      <c r="C51" s="42" t="str">
        <f aca="false">MID('Knives data'!B49,10, LEN('Knives data'!B49))</f>
        <v>scabbard</v>
      </c>
      <c r="D51" s="43" t="n">
        <f aca="false">'Knives data'!C49</f>
        <v>0.96972656</v>
      </c>
      <c r="E51" s="48" t="str">
        <f aca="false">MID('Knives data'!D49,10, LEN('Knives data'!D49))</f>
        <v>cleaver, meat cleaver, chopper</v>
      </c>
      <c r="F51" s="49" t="n">
        <f aca="false">'Knives data'!E49</f>
        <v>0.01776123</v>
      </c>
      <c r="G51" s="44" t="str">
        <f aca="false">MID('Knives data'!F49,10, LEN('Knives data'!F49))</f>
        <v>hatchet</v>
      </c>
      <c r="H51" s="45" t="n">
        <f aca="false">'Knives data'!G49</f>
        <v>0.0050086975</v>
      </c>
      <c r="I51" s="44" t="str">
        <f aca="false">MID('Knives data'!H49,10, LEN('Knives data'!H49))</f>
        <v>letter opener, paper knife, paperknife</v>
      </c>
      <c r="J51" s="45" t="n">
        <f aca="false">'Knives data'!I49</f>
        <v>0.002105713</v>
      </c>
      <c r="K51" s="71" t="str">
        <f aca="false">MID('Knives data'!J49,10, LEN('Knives data'!J49))</f>
        <v>can opener, tin opener</v>
      </c>
      <c r="L51" s="43" t="n">
        <f aca="false">'Knives data'!K49</f>
        <v>0.0014133453</v>
      </c>
      <c r="M51" s="46" t="n">
        <f aca="false">'Knives data'!L49</f>
        <v>93.68685</v>
      </c>
      <c r="N51" s="40"/>
      <c r="O51" s="40"/>
    </row>
    <row r="52" customFormat="false" ht="12.8" hidden="false" customHeight="false" outlineLevel="0" collapsed="false">
      <c r="A52" s="36" t="s">
        <v>25</v>
      </c>
      <c r="B52" s="70" t="str">
        <f aca="false">'Knives data'!A50</f>
        <v>/home/jorge/Pictures/Test_Images_for_Demo/New_Knives/W5520-12-2.jpg</v>
      </c>
      <c r="C52" s="42" t="str">
        <f aca="false">MID('Knives data'!B50,10, LEN('Knives data'!B50))</f>
        <v>rule, ruler</v>
      </c>
      <c r="D52" s="43" t="n">
        <f aca="false">'Knives data'!C50</f>
        <v>0.44604492</v>
      </c>
      <c r="E52" s="48" t="str">
        <f aca="false">MID('Knives data'!D50,10, LEN('Knives data'!D50))</f>
        <v>cleaver, meat cleaver, chopper</v>
      </c>
      <c r="F52" s="49" t="n">
        <f aca="false">'Knives data'!E50</f>
        <v>0.11016846</v>
      </c>
      <c r="G52" s="44" t="str">
        <f aca="false">MID('Knives data'!F50,10, LEN('Knives data'!F50))</f>
        <v>syringe</v>
      </c>
      <c r="H52" s="45" t="n">
        <f aca="false">'Knives data'!G50</f>
        <v>0.09954834</v>
      </c>
      <c r="I52" s="44" t="str">
        <f aca="false">MID('Knives data'!H50,10, LEN('Knives data'!H50))</f>
        <v>scabbard</v>
      </c>
      <c r="J52" s="45" t="n">
        <f aca="false">'Knives data'!I50</f>
        <v>0.051635742</v>
      </c>
      <c r="K52" s="71" t="str">
        <f aca="false">MID('Knives data'!J50,10, LEN('Knives data'!J50))</f>
        <v>hammer</v>
      </c>
      <c r="L52" s="43" t="n">
        <f aca="false">'Knives data'!K50</f>
        <v>0.04736328</v>
      </c>
      <c r="M52" s="46" t="n">
        <f aca="false">'Knives data'!L50</f>
        <v>93.63476</v>
      </c>
      <c r="N52" s="40"/>
      <c r="O52" s="40"/>
    </row>
    <row r="53" customFormat="false" ht="17.35" hidden="false" customHeight="true" outlineLevel="0" collapsed="false">
      <c r="A53" s="36" t="s">
        <v>25</v>
      </c>
      <c r="B53" s="2" t="s">
        <v>52</v>
      </c>
      <c r="C53" s="2"/>
      <c r="D53" s="2"/>
      <c r="E53" s="2"/>
      <c r="F53" s="53" t="n">
        <v>99</v>
      </c>
      <c r="G53" s="53" t="s">
        <v>39</v>
      </c>
      <c r="H53" s="54"/>
      <c r="I53" s="55"/>
      <c r="J53" s="56"/>
      <c r="K53" s="40"/>
      <c r="L53" s="56"/>
      <c r="M53" s="57"/>
      <c r="N53" s="40"/>
      <c r="O53" s="40"/>
    </row>
    <row r="54" customFormat="false" ht="23.85" hidden="false" customHeight="true" outlineLevel="0" collapsed="false">
      <c r="A54" s="36" t="s">
        <v>25</v>
      </c>
      <c r="B54" s="53" t="s">
        <v>40</v>
      </c>
      <c r="C54" s="53"/>
      <c r="D54" s="53" t="s">
        <v>41</v>
      </c>
      <c r="E54" s="53"/>
      <c r="F54" s="53" t="n">
        <v>50</v>
      </c>
      <c r="G54" s="53" t="s">
        <v>53</v>
      </c>
      <c r="H54" s="54"/>
      <c r="I54" s="55"/>
      <c r="J54" s="56"/>
      <c r="K54" s="40"/>
      <c r="L54" s="56"/>
      <c r="M54" s="57"/>
      <c r="N54" s="40"/>
      <c r="O54" s="40"/>
    </row>
    <row r="55" customFormat="false" ht="27.5" hidden="false" customHeight="true" outlineLevel="0" collapsed="false">
      <c r="A55" s="36"/>
      <c r="B55" s="58" t="s">
        <v>43</v>
      </c>
      <c r="C55" s="59" t="s">
        <v>44</v>
      </c>
      <c r="D55" s="58" t="s">
        <v>45</v>
      </c>
      <c r="E55" s="60" t="s">
        <v>46</v>
      </c>
      <c r="F55" s="53" t="n">
        <f aca="false">B56+C56</f>
        <v>11</v>
      </c>
      <c r="G55" s="53" t="s">
        <v>54</v>
      </c>
      <c r="H55" s="61" t="n">
        <f aca="false">B60+C60</f>
        <v>32</v>
      </c>
      <c r="I55" s="61" t="s">
        <v>55</v>
      </c>
      <c r="J55" s="56"/>
      <c r="K55" s="40"/>
      <c r="L55" s="56"/>
      <c r="M55" s="57"/>
      <c r="N55" s="40"/>
      <c r="O55" s="40"/>
    </row>
    <row r="56" customFormat="false" ht="23.85" hidden="false" customHeight="false" outlineLevel="0" collapsed="false">
      <c r="A56" s="36"/>
      <c r="B56" s="58" t="n">
        <v>11</v>
      </c>
      <c r="C56" s="62" t="n">
        <v>0</v>
      </c>
      <c r="D56" s="58" t="n">
        <v>49</v>
      </c>
      <c r="E56" s="59" t="n">
        <v>39</v>
      </c>
      <c r="F56" s="53" t="n">
        <f aca="false">B56</f>
        <v>11</v>
      </c>
      <c r="G56" s="53" t="s">
        <v>56</v>
      </c>
      <c r="H56" s="61" t="n">
        <f aca="false">B60</f>
        <v>32</v>
      </c>
      <c r="I56" s="61" t="s">
        <v>57</v>
      </c>
      <c r="J56" s="56"/>
      <c r="K56" s="40"/>
      <c r="L56" s="56"/>
      <c r="M56" s="57"/>
      <c r="N56" s="40"/>
      <c r="O56" s="40"/>
    </row>
    <row r="57" customFormat="false" ht="17.35" hidden="false" customHeight="true" outlineLevel="0" collapsed="false">
      <c r="A57" s="36"/>
      <c r="B57" s="3" t="s">
        <v>58</v>
      </c>
      <c r="C57" s="3"/>
      <c r="D57" s="3"/>
      <c r="E57" s="3"/>
      <c r="F57" s="63"/>
      <c r="G57" s="63"/>
      <c r="H57" s="63"/>
      <c r="I57" s="63"/>
      <c r="J57" s="56"/>
      <c r="K57" s="40"/>
      <c r="L57" s="56"/>
      <c r="M57" s="57"/>
      <c r="N57" s="40"/>
      <c r="O57" s="40"/>
    </row>
    <row r="58" customFormat="false" ht="15" hidden="false" customHeight="true" outlineLevel="0" collapsed="false">
      <c r="A58" s="36"/>
      <c r="B58" s="64" t="s">
        <v>40</v>
      </c>
      <c r="C58" s="64"/>
      <c r="D58" s="64" t="s">
        <v>41</v>
      </c>
      <c r="E58" s="64"/>
      <c r="F58" s="11" t="n">
        <f aca="false">F56/F55</f>
        <v>1</v>
      </c>
      <c r="G58" s="10" t="s">
        <v>10</v>
      </c>
      <c r="H58" s="65" t="n">
        <f aca="false">F56/F55</f>
        <v>1</v>
      </c>
      <c r="I58" s="19" t="s">
        <v>16</v>
      </c>
      <c r="J58" s="56"/>
      <c r="K58" s="40"/>
      <c r="L58" s="56"/>
      <c r="M58" s="57"/>
      <c r="N58" s="40"/>
      <c r="O58" s="40"/>
    </row>
    <row r="59" customFormat="false" ht="24.15" hidden="false" customHeight="true" outlineLevel="0" collapsed="false">
      <c r="A59" s="36" t="s">
        <v>25</v>
      </c>
      <c r="B59" s="66" t="s">
        <v>43</v>
      </c>
      <c r="C59" s="67" t="s">
        <v>44</v>
      </c>
      <c r="D59" s="66" t="s">
        <v>45</v>
      </c>
      <c r="E59" s="68" t="s">
        <v>46</v>
      </c>
      <c r="F59" s="11" t="n">
        <f aca="false">B56/F54</f>
        <v>0.22</v>
      </c>
      <c r="G59" s="10" t="s">
        <v>12</v>
      </c>
      <c r="H59" s="65" t="n">
        <f aca="false">B60/F54</f>
        <v>0.64</v>
      </c>
      <c r="I59" s="19" t="s">
        <v>17</v>
      </c>
      <c r="J59" s="56"/>
      <c r="K59" s="40"/>
      <c r="L59" s="56"/>
      <c r="M59" s="57"/>
      <c r="N59" s="40"/>
      <c r="O59" s="40"/>
    </row>
    <row r="60" customFormat="false" ht="15" hidden="false" customHeight="false" outlineLevel="0" collapsed="false">
      <c r="A60" s="36" t="s">
        <v>25</v>
      </c>
      <c r="B60" s="66" t="n">
        <f aca="false">B56+21</f>
        <v>32</v>
      </c>
      <c r="C60" s="67" t="n">
        <v>0</v>
      </c>
      <c r="D60" s="66" t="n">
        <v>50</v>
      </c>
      <c r="E60" s="69" t="n">
        <v>18</v>
      </c>
      <c r="F60" s="11" t="n">
        <f aca="false">2/((1/F58)+(1/F59))</f>
        <v>0.360655737704918</v>
      </c>
      <c r="G60" s="10" t="s">
        <v>13</v>
      </c>
      <c r="H60" s="65" t="n">
        <f aca="false">2/((1/H58)+(1/H59))</f>
        <v>0.780487804878049</v>
      </c>
      <c r="I60" s="19" t="s">
        <v>18</v>
      </c>
      <c r="J60" s="56"/>
      <c r="K60" s="40"/>
      <c r="L60" s="56"/>
      <c r="M60" s="57"/>
      <c r="N60" s="40"/>
      <c r="O60" s="40"/>
    </row>
    <row r="61" customFormat="false" ht="15" hidden="false" customHeight="false" outlineLevel="0" collapsed="false">
      <c r="B61" s="40"/>
      <c r="C61" s="40"/>
      <c r="D61" s="56"/>
      <c r="E61" s="40"/>
      <c r="F61" s="11" t="n">
        <f aca="false">(B56+D56)/F53</f>
        <v>0.606060606060606</v>
      </c>
      <c r="G61" s="10" t="s">
        <v>14</v>
      </c>
      <c r="H61" s="65" t="n">
        <f aca="false">(B60+D60)/F53</f>
        <v>0.828282828282828</v>
      </c>
      <c r="I61" s="19" t="s">
        <v>19</v>
      </c>
      <c r="J61" s="56"/>
      <c r="K61" s="40"/>
      <c r="L61" s="56"/>
      <c r="M61" s="57"/>
      <c r="N61" s="40"/>
      <c r="O61" s="40"/>
    </row>
    <row r="62" customFormat="false" ht="15" hidden="false" customHeight="false" outlineLevel="0" collapsed="false">
      <c r="B62" s="40"/>
      <c r="C62" s="40"/>
      <c r="D62" s="56"/>
      <c r="E62" s="40"/>
      <c r="F62" s="11" t="n">
        <f aca="false">AVERAGE(D5,D6,D12,D21,D22,D23,D28,D34,D35,D43,D46)</f>
        <v>0.672119137272727</v>
      </c>
      <c r="G62" s="10" t="s">
        <v>15</v>
      </c>
      <c r="H62" s="65" t="n">
        <f aca="false">AVERAGE(D5,D6,D12,D21,D22,D23,D28,D34,D35,D43,D46,F3,F4,H8,H9,L11,F13,H14,F15,H17,J18,J23,J29,H30,L37,J39,H40,L41,L44,F47,L50,F51,F52,)</f>
        <v>0.280577041367647</v>
      </c>
      <c r="I62" s="19" t="s">
        <v>15</v>
      </c>
      <c r="J62" s="56"/>
      <c r="K62" s="40"/>
      <c r="L62" s="56"/>
      <c r="M62" s="57"/>
      <c r="N62" s="40"/>
      <c r="O62" s="40"/>
    </row>
    <row r="63" customFormat="false" ht="12.8" hidden="false" customHeight="false" outlineLevel="0" collapsed="false">
      <c r="B63" s="40"/>
      <c r="C63" s="40"/>
      <c r="D63" s="56"/>
      <c r="E63" s="40"/>
      <c r="F63" s="56"/>
      <c r="G63" s="40"/>
      <c r="H63" s="56"/>
      <c r="I63" s="40"/>
      <c r="J63" s="56"/>
      <c r="K63" s="40"/>
      <c r="L63" s="56"/>
      <c r="M63" s="57"/>
      <c r="N63" s="40"/>
      <c r="O63" s="40"/>
    </row>
    <row r="64" customFormat="false" ht="127.5" hidden="false" customHeight="true" outlineLevel="0" collapsed="false">
      <c r="B64" s="40"/>
      <c r="C64" s="40"/>
      <c r="D64" s="56"/>
      <c r="E64" s="40"/>
      <c r="F64" s="56"/>
      <c r="G64" s="40"/>
      <c r="H64" s="56"/>
      <c r="I64" s="40"/>
      <c r="J64" s="56"/>
      <c r="K64" s="40"/>
      <c r="L64" s="56"/>
      <c r="M64" s="57"/>
      <c r="N64" s="40"/>
      <c r="O64" s="40"/>
    </row>
    <row r="65" customFormat="false" ht="12.8" hidden="false" customHeight="false" outlineLevel="0" collapsed="false">
      <c r="B65" s="40"/>
      <c r="C65" s="40"/>
      <c r="D65" s="56"/>
      <c r="E65" s="40"/>
      <c r="F65" s="56"/>
      <c r="G65" s="40"/>
      <c r="H65" s="56"/>
      <c r="I65" s="40"/>
      <c r="J65" s="56"/>
      <c r="K65" s="40"/>
      <c r="L65" s="56"/>
      <c r="M65" s="57"/>
      <c r="N65" s="40"/>
      <c r="O65" s="40"/>
    </row>
  </sheetData>
  <sheetProtection sheet="true" objects="true" scenarios="true"/>
  <mergeCells count="8">
    <mergeCell ref="B1:M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58" activeCellId="0" sqref="H58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20.07"/>
    <col collapsed="false" customWidth="true" hidden="false" outlineLevel="0" max="3" min="3" style="0" width="25.01"/>
    <col collapsed="false" customWidth="true" hidden="false" outlineLevel="0" max="4" min="4" style="29" width="11.88"/>
    <col collapsed="false" customWidth="true" hidden="false" outlineLevel="0" max="5" min="5" style="0" width="25.93"/>
    <col collapsed="false" customWidth="true" hidden="false" outlineLevel="0" max="6" min="6" style="29" width="6.48"/>
    <col collapsed="false" customWidth="true" hidden="false" outlineLevel="0" max="7" min="7" style="0" width="26.32"/>
    <col collapsed="false" customWidth="true" hidden="false" outlineLevel="0" max="8" min="8" style="29" width="7.08"/>
    <col collapsed="false" customWidth="true" hidden="false" outlineLevel="0" max="9" min="9" style="0" width="27.32"/>
    <col collapsed="false" customWidth="true" hidden="false" outlineLevel="0" max="10" min="10" style="29" width="5.49"/>
    <col collapsed="false" customWidth="true" hidden="false" outlineLevel="0" max="11" min="11" style="0" width="27.63"/>
    <col collapsed="false" customWidth="true" hidden="false" outlineLevel="0" max="12" min="12" style="29" width="4.97"/>
    <col collapsed="false" customWidth="true" hidden="false" outlineLevel="0" max="13" min="13" style="30" width="6.54"/>
    <col collapsed="false" customWidth="true" hidden="false" outlineLevel="0" max="14" min="14" style="0" width="37.5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31"/>
      <c r="B1" s="32" t="s">
        <v>24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4"/>
      <c r="P1" s="35"/>
      <c r="Q1" s="35"/>
      <c r="R1" s="35"/>
      <c r="S1" s="35"/>
    </row>
    <row r="2" customFormat="false" ht="14.25" hidden="false" customHeight="true" outlineLevel="0" collapsed="false">
      <c r="A2" s="36" t="s">
        <v>25</v>
      </c>
      <c r="B2" s="37" t="s">
        <v>26</v>
      </c>
      <c r="C2" s="37" t="s">
        <v>27</v>
      </c>
      <c r="D2" s="38" t="s">
        <v>28</v>
      </c>
      <c r="E2" s="37" t="s">
        <v>29</v>
      </c>
      <c r="F2" s="38" t="s">
        <v>30</v>
      </c>
      <c r="G2" s="37" t="s">
        <v>31</v>
      </c>
      <c r="H2" s="38" t="s">
        <v>32</v>
      </c>
      <c r="I2" s="37" t="s">
        <v>33</v>
      </c>
      <c r="J2" s="38" t="s">
        <v>34</v>
      </c>
      <c r="K2" s="37" t="s">
        <v>35</v>
      </c>
      <c r="L2" s="38" t="s">
        <v>36</v>
      </c>
      <c r="M2" s="39" t="s">
        <v>37</v>
      </c>
      <c r="N2" s="40"/>
      <c r="O2" s="40"/>
    </row>
    <row r="3" customFormat="false" ht="12.8" hidden="false" customHeight="false" outlineLevel="0" collapsed="false">
      <c r="A3" s="36" t="s">
        <v>25</v>
      </c>
      <c r="B3" s="50" t="str">
        <f aca="false">'Pistols data'!A1</f>
        <v>/home/jorge/Pictures/contraband_photos/Pistols/New_Pistols/0vfDd4H.jpg</v>
      </c>
      <c r="C3" s="51" t="str">
        <f aca="false">MID('Pistols data'!B1,10, LEN('Pistols data'!B1))</f>
        <v>revolver, six-gun, six-shooter</v>
      </c>
      <c r="D3" s="52" t="n">
        <f aca="false">'Pistols data'!C1</f>
        <v>0.9038086</v>
      </c>
      <c r="E3" s="72" t="str">
        <f aca="false">MID('Pistols data'!D1,10, LEN('Pistols data'!D1))</f>
        <v>holster</v>
      </c>
      <c r="F3" s="73" t="n">
        <f aca="false">'Pistols data'!E1</f>
        <v>0.080200195</v>
      </c>
      <c r="G3" s="72" t="str">
        <f aca="false">MID('Pistols data'!F1,10, LEN('Pistols data'!F1))</f>
        <v>rifle</v>
      </c>
      <c r="H3" s="73" t="n">
        <f aca="false">'Pistols data'!G1</f>
        <v>0.012107849</v>
      </c>
      <c r="I3" s="72" t="str">
        <f aca="false">MID('Pistols data'!H1,10, LEN('Pistols data'!H1))</f>
        <v>assault rifle, assault gun</v>
      </c>
      <c r="J3" s="73" t="n">
        <f aca="false">'Pistols data'!I1</f>
        <v>0.0042495728</v>
      </c>
      <c r="K3" s="72" t="str">
        <f aca="false">MID('Pistols data'!J1,10, LEN('Pistols data'!J1))</f>
        <v>Angora, Angora rabbit</v>
      </c>
      <c r="L3" s="73" t="n">
        <f aca="false">'Pistols data'!K1</f>
        <v>0</v>
      </c>
      <c r="M3" s="74" t="n">
        <f aca="false">'Pistols data'!L1</f>
        <v>94.03746</v>
      </c>
      <c r="N3" s="40"/>
      <c r="O3" s="40"/>
    </row>
    <row r="4" customFormat="false" ht="12.8" hidden="false" customHeight="false" outlineLevel="0" collapsed="false">
      <c r="A4" s="36" t="s">
        <v>25</v>
      </c>
      <c r="B4" s="70" t="str">
        <f aca="false">'Pistols data'!A2</f>
        <v>/home/jorge/Pictures/contraband_photos/Pistols/New_Pistols/4.jpg</v>
      </c>
      <c r="C4" s="72" t="str">
        <f aca="false">MID('Pistols data'!B2,10, LEN('Pistols data'!B2))</f>
        <v>assault rifle, assault gun</v>
      </c>
      <c r="D4" s="73" t="n">
        <f aca="false">'Pistols data'!C2</f>
        <v>0.6816406</v>
      </c>
      <c r="E4" s="48" t="str">
        <f aca="false">MID('Pistols data'!D2,10, LEN('Pistols data'!D2))</f>
        <v>revolver, six-gun, six-shooter</v>
      </c>
      <c r="F4" s="49" t="n">
        <f aca="false">'Pistols data'!E2</f>
        <v>0.21118164</v>
      </c>
      <c r="G4" s="72" t="str">
        <f aca="false">MID('Pistols data'!F2,10, LEN('Pistols data'!F2))</f>
        <v>rifle</v>
      </c>
      <c r="H4" s="73" t="n">
        <f aca="false">'Pistols data'!G2</f>
        <v>0.10620117</v>
      </c>
      <c r="I4" s="72" t="str">
        <f aca="false">MID('Pistols data'!H2,10, LEN('Pistols data'!H2))</f>
        <v>holster</v>
      </c>
      <c r="J4" s="73" t="n">
        <f aca="false">'Pistols data'!I2</f>
        <v>0.00045108795</v>
      </c>
      <c r="K4" s="72" t="str">
        <f aca="false">MID('Pistols data'!J2,10, LEN('Pistols data'!J2))</f>
        <v>power drill</v>
      </c>
      <c r="L4" s="73" t="n">
        <f aca="false">'Pistols data'!K2</f>
        <v>0.0004172325</v>
      </c>
      <c r="M4" s="74" t="n">
        <f aca="false">'Pistols data'!L2</f>
        <v>93.90004</v>
      </c>
      <c r="N4" s="40"/>
      <c r="O4" s="40"/>
    </row>
    <row r="5" customFormat="false" ht="15" hidden="false" customHeight="false" outlineLevel="0" collapsed="false">
      <c r="A5" s="36" t="s">
        <v>25</v>
      </c>
      <c r="B5" s="50" t="str">
        <f aca="false">'Pistols data'!A3</f>
        <v>/home/jorge/Pictures/contraband_photos/Pistols/New_Pistols/5_mags_and__640.jpg</v>
      </c>
      <c r="C5" s="51" t="str">
        <f aca="false">MID('Pistols data'!B3,10, LEN('Pistols data'!B3))</f>
        <v>revolver, six-gun, six-shooter</v>
      </c>
      <c r="D5" s="52" t="n">
        <f aca="false">'Pistols data'!C3</f>
        <v>0.5566406</v>
      </c>
      <c r="E5" s="72" t="str">
        <f aca="false">MID('Pistols data'!D3,10, LEN('Pistols data'!D3))</f>
        <v>assault rifle, assault gun</v>
      </c>
      <c r="F5" s="73" t="n">
        <f aca="false">'Pistols data'!E3</f>
        <v>0.25878906</v>
      </c>
      <c r="G5" s="72" t="str">
        <f aca="false">MID('Pistols data'!F3,10, LEN('Pistols data'!F3))</f>
        <v>rifle</v>
      </c>
      <c r="H5" s="73" t="n">
        <f aca="false">'Pistols data'!G3</f>
        <v>0.14526367</v>
      </c>
      <c r="I5" s="72" t="str">
        <f aca="false">MID('Pistols data'!H3,10, LEN('Pistols data'!H3))</f>
        <v>holster</v>
      </c>
      <c r="J5" s="73" t="n">
        <f aca="false">'Pistols data'!I3</f>
        <v>0.038482666</v>
      </c>
      <c r="K5" s="72" t="str">
        <f aca="false">MID('Pistols data'!J3,10, LEN('Pistols data'!J3))</f>
        <v>Angora, Angora rabbit</v>
      </c>
      <c r="L5" s="73" t="n">
        <f aca="false">'Pistols data'!K3</f>
        <v>0</v>
      </c>
      <c r="M5" s="74" t="n">
        <f aca="false">'Pistols data'!L3</f>
        <v>94.112976</v>
      </c>
      <c r="N5" s="40"/>
      <c r="O5" s="40"/>
    </row>
    <row r="6" customFormat="false" ht="15" hidden="false" customHeight="false" outlineLevel="0" collapsed="false">
      <c r="A6" s="36" t="s">
        <v>25</v>
      </c>
      <c r="B6" s="50" t="str">
        <f aca="false">'Pistols data'!A4</f>
        <v>/home/jorge/Pictures/contraband_photos/Pistols/New_Pistols/6f6f.jpg</v>
      </c>
      <c r="C6" s="51" t="str">
        <f aca="false">MID('Pistols data'!B4,10, LEN('Pistols data'!B4))</f>
        <v>revolver, six-gun, six-shooter</v>
      </c>
      <c r="D6" s="52" t="n">
        <f aca="false">'Pistols data'!C4</f>
        <v>0.64941406</v>
      </c>
      <c r="E6" s="72" t="str">
        <f aca="false">MID('Pistols data'!D4,10, LEN('Pistols data'!D4))</f>
        <v>lipstick, lip rouge</v>
      </c>
      <c r="F6" s="73" t="n">
        <f aca="false">'Pistols data'!E4</f>
        <v>0.2446289</v>
      </c>
      <c r="G6" s="72" t="str">
        <f aca="false">MID('Pistols data'!F4,10, LEN('Pistols data'!F4))</f>
        <v>lighter, light, igniter, ignitor</v>
      </c>
      <c r="H6" s="73" t="n">
        <f aca="false">'Pistols data'!G4</f>
        <v>0.0155181885</v>
      </c>
      <c r="I6" s="72" t="str">
        <f aca="false">MID('Pistols data'!H4,10, LEN('Pistols data'!H4))</f>
        <v>screwdriver</v>
      </c>
      <c r="J6" s="73" t="n">
        <f aca="false">'Pistols data'!I4</f>
        <v>0.014350891</v>
      </c>
      <c r="K6" s="72" t="str">
        <f aca="false">MID('Pistols data'!J4,10, LEN('Pistols data'!J4))</f>
        <v>carpenter's kit, tool kit</v>
      </c>
      <c r="L6" s="73" t="n">
        <f aca="false">'Pistols data'!K4</f>
        <v>0.011627197</v>
      </c>
      <c r="M6" s="74" t="n">
        <f aca="false">'Pistols data'!L4</f>
        <v>93.94266</v>
      </c>
      <c r="N6" s="40"/>
      <c r="O6" s="40"/>
    </row>
    <row r="7" customFormat="false" ht="15" hidden="false" customHeight="false" outlineLevel="0" collapsed="false">
      <c r="A7" s="36" t="s">
        <v>25</v>
      </c>
      <c r="B7" s="50" t="str">
        <f aca="false">'Pistols data'!A5</f>
        <v>/home/jorge/Pictures/contraband_photos/Pistols/New_Pistols/6.jpg</v>
      </c>
      <c r="C7" s="51" t="str">
        <f aca="false">MID('Pistols data'!B5,10, LEN('Pistols data'!B5))</f>
        <v>revolver, six-gun, six-shooter</v>
      </c>
      <c r="D7" s="52" t="n">
        <f aca="false">'Pistols data'!C5</f>
        <v>0.93359375</v>
      </c>
      <c r="E7" s="72" t="str">
        <f aca="false">MID('Pistols data'!D5,10, LEN('Pistols data'!D5))</f>
        <v>rifle</v>
      </c>
      <c r="F7" s="73" t="n">
        <f aca="false">'Pistols data'!E5</f>
        <v>0.038513184</v>
      </c>
      <c r="G7" s="72" t="str">
        <f aca="false">MID('Pistols data'!F5,10, LEN('Pistols data'!F5))</f>
        <v>assault rifle, assault gun</v>
      </c>
      <c r="H7" s="73" t="n">
        <f aca="false">'Pistols data'!G5</f>
        <v>0.02128601</v>
      </c>
      <c r="I7" s="72" t="str">
        <f aca="false">MID('Pistols data'!H5,10, LEN('Pistols data'!H5))</f>
        <v>holster</v>
      </c>
      <c r="J7" s="73" t="n">
        <f aca="false">'Pistols data'!I5</f>
        <v>0.0066452026</v>
      </c>
      <c r="K7" s="72" t="str">
        <f aca="false">MID('Pistols data'!J5,10, LEN('Pistols data'!J5))</f>
        <v>cannon</v>
      </c>
      <c r="L7" s="73" t="n">
        <f aca="false">'Pistols data'!K5</f>
        <v>7.379055E-005</v>
      </c>
      <c r="M7" s="74" t="n">
        <f aca="false">'Pistols data'!L5</f>
        <v>93.609634</v>
      </c>
      <c r="N7" s="40"/>
      <c r="O7" s="40"/>
    </row>
    <row r="8" customFormat="false" ht="12.8" hidden="false" customHeight="false" outlineLevel="0" collapsed="false">
      <c r="A8" s="36" t="s">
        <v>25</v>
      </c>
      <c r="B8" s="70" t="str">
        <f aca="false">'Pistols data'!A6</f>
        <v>/home/jorge/Pictures/contraband_photos/Pistols/New_Pistols/8.jpg</v>
      </c>
      <c r="C8" s="72" t="str">
        <f aca="false">MID('Pistols data'!B6,10, LEN('Pistols data'!B6))</f>
        <v>assault rifle, assault gun</v>
      </c>
      <c r="D8" s="73" t="n">
        <f aca="false">'Pistols data'!C6</f>
        <v>0.5883789</v>
      </c>
      <c r="E8" s="72" t="str">
        <f aca="false">MID('Pistols data'!D6,10, LEN('Pistols data'!D6))</f>
        <v>rifle</v>
      </c>
      <c r="F8" s="73" t="n">
        <f aca="false">'Pistols data'!E6</f>
        <v>0.33520508</v>
      </c>
      <c r="G8" s="48" t="str">
        <f aca="false">MID('Pistols data'!F6,10, LEN('Pistols data'!F6))</f>
        <v>revolver, six-gun, six-shooter</v>
      </c>
      <c r="H8" s="49" t="n">
        <f aca="false">'Pistols data'!G6</f>
        <v>0.052642822</v>
      </c>
      <c r="I8" s="72" t="str">
        <f aca="false">MID('Pistols data'!H6,10, LEN('Pistols data'!H6))</f>
        <v>holster</v>
      </c>
      <c r="J8" s="73" t="n">
        <f aca="false">'Pistols data'!I6</f>
        <v>0.019989014</v>
      </c>
      <c r="K8" s="72" t="str">
        <f aca="false">MID('Pistols data'!J6,10, LEN('Pistols data'!J6))</f>
        <v>carpenter's kit, tool kit</v>
      </c>
      <c r="L8" s="73" t="n">
        <f aca="false">'Pistols data'!K6</f>
        <v>0.0019779205</v>
      </c>
      <c r="M8" s="74" t="n">
        <f aca="false">'Pistols data'!L6</f>
        <v>94.128876</v>
      </c>
      <c r="N8" s="40"/>
      <c r="O8" s="40"/>
    </row>
    <row r="9" customFormat="false" ht="15" hidden="false" customHeight="false" outlineLevel="0" collapsed="false">
      <c r="A9" s="36" t="s">
        <v>25</v>
      </c>
      <c r="B9" s="50" t="str">
        <f aca="false">'Pistols data'!A7</f>
        <v>/home/jorge/Pictures/contraband_photos/Pistols/New_Pistols/14_guns_g_w.jpg</v>
      </c>
      <c r="C9" s="51" t="str">
        <f aca="false">MID('Pistols data'!B7,10, LEN('Pistols data'!B7))</f>
        <v>revolver, six-gun, six-shooter</v>
      </c>
      <c r="D9" s="52" t="n">
        <f aca="false">'Pistols data'!C7</f>
        <v>0.99316406</v>
      </c>
      <c r="E9" s="72" t="str">
        <f aca="false">MID('Pistols data'!D7,10, LEN('Pistols data'!D7))</f>
        <v>holster</v>
      </c>
      <c r="F9" s="73" t="n">
        <f aca="false">'Pistols data'!E7</f>
        <v>0.004673004</v>
      </c>
      <c r="G9" s="72" t="str">
        <f aca="false">MID('Pistols data'!F7,10, LEN('Pistols data'!F7))</f>
        <v>assault rifle, assault gun</v>
      </c>
      <c r="H9" s="73" t="n">
        <f aca="false">'Pistols data'!G7</f>
        <v>0.0011997223</v>
      </c>
      <c r="I9" s="72" t="str">
        <f aca="false">MID('Pistols data'!H7,10, LEN('Pistols data'!H7))</f>
        <v>rifle</v>
      </c>
      <c r="J9" s="73" t="n">
        <f aca="false">'Pistols data'!I7</f>
        <v>0.00093460083</v>
      </c>
      <c r="K9" s="72" t="str">
        <f aca="false">MID('Pistols data'!J7,10, LEN('Pistols data'!J7))</f>
        <v>Angora, Angora rabbit</v>
      </c>
      <c r="L9" s="73" t="n">
        <f aca="false">'Pistols data'!K7</f>
        <v>0</v>
      </c>
      <c r="M9" s="74" t="n">
        <f aca="false">'Pistols data'!L7</f>
        <v>93.7092</v>
      </c>
      <c r="N9" s="40"/>
      <c r="O9" s="40"/>
    </row>
    <row r="10" customFormat="false" ht="15" hidden="false" customHeight="false" outlineLevel="0" collapsed="false">
      <c r="A10" s="36" t="s">
        <v>25</v>
      </c>
      <c r="B10" s="50" t="str">
        <f aca="false">'Pistols data'!A8</f>
        <v>/home/jorge/Pictures/contraband_photos/Pistols/New_Pistols/55.jpg</v>
      </c>
      <c r="C10" s="51" t="str">
        <f aca="false">MID('Pistols data'!B8,10, LEN('Pistols data'!B8))</f>
        <v>revolver, six-gun, six-shooter</v>
      </c>
      <c r="D10" s="52" t="n">
        <f aca="false">'Pistols data'!C8</f>
        <v>1</v>
      </c>
      <c r="E10" s="72" t="str">
        <f aca="false">MID('Pistols data'!D8,10, LEN('Pistols data'!D8))</f>
        <v>holster</v>
      </c>
      <c r="F10" s="73" t="n">
        <f aca="false">'Pistols data'!E8</f>
        <v>0.00023782253</v>
      </c>
      <c r="G10" s="72" t="str">
        <f aca="false">MID('Pistols data'!F8,10, LEN('Pistols data'!F8))</f>
        <v>toilet tissue, toilet paper, bathroom tissue</v>
      </c>
      <c r="H10" s="73" t="n">
        <f aca="false">'Pistols data'!G8</f>
        <v>0</v>
      </c>
      <c r="I10" s="72" t="str">
        <f aca="false">MID('Pistols data'!H8,10, LEN('Pistols data'!H8))</f>
        <v>sea urchin</v>
      </c>
      <c r="J10" s="73" t="n">
        <f aca="false">'Pistols data'!I8</f>
        <v>0</v>
      </c>
      <c r="K10" s="72" t="str">
        <f aca="false">MID('Pistols data'!J8,10, LEN('Pistols data'!J8))</f>
        <v>zebra</v>
      </c>
      <c r="L10" s="73" t="n">
        <f aca="false">'Pistols data'!K8</f>
        <v>0</v>
      </c>
      <c r="M10" s="74" t="n">
        <f aca="false">'Pistols data'!L8</f>
        <v>93.95212</v>
      </c>
      <c r="N10" s="40"/>
      <c r="O10" s="40"/>
    </row>
    <row r="11" customFormat="false" ht="12.8" hidden="false" customHeight="false" outlineLevel="0" collapsed="false">
      <c r="A11" s="36" t="s">
        <v>25</v>
      </c>
      <c r="B11" s="50" t="str">
        <f aca="false">'Pistols data'!A9</f>
        <v>/home/jorge/Pictures/contraband_photos/Pistols/New_Pistols/100_5805.jpg</v>
      </c>
      <c r="C11" s="51" t="str">
        <f aca="false">MID('Pistols data'!B9,10, LEN('Pistols data'!B9))</f>
        <v>revolver, six-gun, six-shooter</v>
      </c>
      <c r="D11" s="52" t="n">
        <f aca="false">'Pistols data'!C9</f>
        <v>0.64746094</v>
      </c>
      <c r="E11" s="72" t="str">
        <f aca="false">MID('Pistols data'!D9,10, LEN('Pistols data'!D9))</f>
        <v>assault rifle, assault gun</v>
      </c>
      <c r="F11" s="73" t="n">
        <f aca="false">'Pistols data'!E9</f>
        <v>0.23815918</v>
      </c>
      <c r="G11" s="72" t="str">
        <f aca="false">MID('Pistols data'!F9,10, LEN('Pistols data'!F9))</f>
        <v>rifle</v>
      </c>
      <c r="H11" s="73" t="n">
        <f aca="false">'Pistols data'!G9</f>
        <v>0.11425781</v>
      </c>
      <c r="I11" s="72" t="str">
        <f aca="false">MID('Pistols data'!H9,10, LEN('Pistols data'!H9))</f>
        <v>holster</v>
      </c>
      <c r="J11" s="73" t="n">
        <f aca="false">'Pistols data'!I9</f>
        <v>0.0005950928</v>
      </c>
      <c r="K11" s="72" t="str">
        <f aca="false">MID('Pistols data'!J9,10, LEN('Pistols data'!J9))</f>
        <v>Angora, Angora rabbit</v>
      </c>
      <c r="L11" s="73" t="n">
        <f aca="false">'Pistols data'!K9</f>
        <v>0</v>
      </c>
      <c r="M11" s="74" t="n">
        <f aca="false">'Pistols data'!L9</f>
        <v>93.75249</v>
      </c>
      <c r="N11" s="40"/>
      <c r="O11" s="40"/>
    </row>
    <row r="12" customFormat="false" ht="12.8" hidden="false" customHeight="false" outlineLevel="0" collapsed="false">
      <c r="A12" s="36" t="s">
        <v>25</v>
      </c>
      <c r="B12" s="50" t="str">
        <f aca="false">'Pistols data'!A10</f>
        <v>/home/jorge/Pictures/contraband_photos/Pistols/New_Pistols/0130-1.jpg</v>
      </c>
      <c r="C12" s="51" t="str">
        <f aca="false">MID('Pistols data'!B10,10, LEN('Pistols data'!B10))</f>
        <v>revolver, six-gun, six-shooter</v>
      </c>
      <c r="D12" s="52" t="n">
        <f aca="false">'Pistols data'!C10</f>
        <v>0.9350586</v>
      </c>
      <c r="E12" s="72" t="str">
        <f aca="false">MID('Pistols data'!D10,10, LEN('Pistols data'!D10))</f>
        <v>rifle</v>
      </c>
      <c r="F12" s="73" t="n">
        <f aca="false">'Pistols data'!E10</f>
        <v>0.023971558</v>
      </c>
      <c r="G12" s="72" t="str">
        <f aca="false">MID('Pistols data'!F10,10, LEN('Pistols data'!F10))</f>
        <v>assault rifle, assault gun</v>
      </c>
      <c r="H12" s="73" t="n">
        <f aca="false">'Pistols data'!G10</f>
        <v>0.00983429</v>
      </c>
      <c r="I12" s="72" t="str">
        <f aca="false">MID('Pistols data'!H10,10, LEN('Pistols data'!H10))</f>
        <v>corkscrew, bottle screw</v>
      </c>
      <c r="J12" s="73" t="n">
        <f aca="false">'Pistols data'!I10</f>
        <v>0.00894928</v>
      </c>
      <c r="K12" s="72" t="str">
        <f aca="false">MID('Pistols data'!J10,10, LEN('Pistols data'!J10))</f>
        <v>can opener, tin opener</v>
      </c>
      <c r="L12" s="73" t="n">
        <f aca="false">'Pistols data'!K10</f>
        <v>0.0061073303</v>
      </c>
      <c r="M12" s="74" t="n">
        <f aca="false">'Pistols data'!L10</f>
        <v>93.3548</v>
      </c>
      <c r="N12" s="40"/>
      <c r="O12" s="40"/>
    </row>
    <row r="13" customFormat="false" ht="15" hidden="false" customHeight="false" outlineLevel="0" collapsed="false">
      <c r="A13" s="36" t="s">
        <v>25</v>
      </c>
      <c r="B13" s="50" t="str">
        <f aca="false">'Pistols data'!A11</f>
        <v>/home/jorge/Pictures/contraband_photos/Pistols/New_Pistols/554.jpg</v>
      </c>
      <c r="C13" s="51" t="str">
        <f aca="false">MID('Pistols data'!B11,10, LEN('Pistols data'!B11))</f>
        <v>revolver, six-gun, six-shooter</v>
      </c>
      <c r="D13" s="52" t="n">
        <f aca="false">'Pistols data'!C11</f>
        <v>0.6611328</v>
      </c>
      <c r="E13" s="72" t="str">
        <f aca="false">MID('Pistols data'!D11,10, LEN('Pistols data'!D11))</f>
        <v>assault rifle, assault gun</v>
      </c>
      <c r="F13" s="73" t="n">
        <f aca="false">'Pistols data'!E11</f>
        <v>0.14758301</v>
      </c>
      <c r="G13" s="72" t="str">
        <f aca="false">MID('Pistols data'!F11,10, LEN('Pistols data'!F11))</f>
        <v>rifle</v>
      </c>
      <c r="H13" s="73" t="n">
        <f aca="false">'Pistols data'!G11</f>
        <v>0.12719727</v>
      </c>
      <c r="I13" s="72" t="str">
        <f aca="false">MID('Pistols data'!H11,10, LEN('Pistols data'!H11))</f>
        <v>holster</v>
      </c>
      <c r="J13" s="73" t="n">
        <f aca="false">'Pistols data'!I11</f>
        <v>0.026245117</v>
      </c>
      <c r="K13" s="72" t="str">
        <f aca="false">MID('Pistols data'!J11,10, LEN('Pistols data'!J11))</f>
        <v>carpenter's kit, tool kit</v>
      </c>
      <c r="L13" s="73" t="n">
        <f aca="false">'Pistols data'!K11</f>
        <v>0.015914917</v>
      </c>
      <c r="M13" s="74" t="n">
        <f aca="false">'Pistols data'!L11</f>
        <v>93.72656</v>
      </c>
      <c r="N13" s="40"/>
      <c r="O13" s="40"/>
    </row>
    <row r="14" customFormat="false" ht="15" hidden="false" customHeight="false" outlineLevel="0" collapsed="false">
      <c r="A14" s="36" t="s">
        <v>25</v>
      </c>
      <c r="B14" s="50" t="str">
        <f aca="false">'Pistols data'!A12</f>
        <v>/home/jorge/Pictures/contraband_photos/Pistols/New_Pistols/920x920.jpg</v>
      </c>
      <c r="C14" s="51" t="str">
        <f aca="false">MID('Pistols data'!B12,10, LEN('Pistols data'!B12))</f>
        <v>revolver, six-gun, six-shooter</v>
      </c>
      <c r="D14" s="52" t="n">
        <f aca="false">'Pistols data'!C12</f>
        <v>0.9633789</v>
      </c>
      <c r="E14" s="72" t="str">
        <f aca="false">MID('Pistols data'!D12,10, LEN('Pistols data'!D12))</f>
        <v>holster</v>
      </c>
      <c r="F14" s="73" t="n">
        <f aca="false">'Pistols data'!E12</f>
        <v>0.035095215</v>
      </c>
      <c r="G14" s="72" t="str">
        <f aca="false">MID('Pistols data'!F12,10, LEN('Pistols data'!F12))</f>
        <v>power drill</v>
      </c>
      <c r="H14" s="73" t="n">
        <f aca="false">'Pistols data'!G12</f>
        <v>0.00053691864</v>
      </c>
      <c r="I14" s="72" t="str">
        <f aca="false">MID('Pistols data'!H12,10, LEN('Pistols data'!H12))</f>
        <v>rifle</v>
      </c>
      <c r="J14" s="73" t="n">
        <f aca="false">'Pistols data'!I12</f>
        <v>0.00046277046</v>
      </c>
      <c r="K14" s="72" t="str">
        <f aca="false">MID('Pistols data'!J12,10, LEN('Pistols data'!J12))</f>
        <v>assault rifle, assault gun</v>
      </c>
      <c r="L14" s="73" t="n">
        <f aca="false">'Pistols data'!K12</f>
        <v>0.00046277046</v>
      </c>
      <c r="M14" s="74" t="n">
        <f aca="false">'Pistols data'!L12</f>
        <v>93.73216</v>
      </c>
      <c r="N14" s="40"/>
      <c r="O14" s="40"/>
    </row>
    <row r="15" customFormat="false" ht="12.8" hidden="false" customHeight="false" outlineLevel="0" collapsed="false">
      <c r="A15" s="36" t="s">
        <v>25</v>
      </c>
      <c r="B15" s="75" t="str">
        <f aca="false">'Pistols data'!A13</f>
        <v>/home/jorge/Pictures/contraband_photos/Pistols/New_Pistols/6545.jpg</v>
      </c>
      <c r="C15" s="72" t="str">
        <f aca="false">MID('Pistols data'!B13,10, LEN('Pistols data'!B13))</f>
        <v>lighter, light, igniter, ignitor</v>
      </c>
      <c r="D15" s="73" t="n">
        <f aca="false">'Pistols data'!C13</f>
        <v>0.5019531</v>
      </c>
      <c r="E15" s="72" t="str">
        <f aca="false">MID('Pistols data'!D13,10, LEN('Pistols data'!D13))</f>
        <v>cellular telephone, cellular phone, cellphone, cell, mobile phone</v>
      </c>
      <c r="F15" s="73" t="n">
        <f aca="false">'Pistols data'!E13</f>
        <v>0.15075684</v>
      </c>
      <c r="G15" s="72" t="str">
        <f aca="false">MID('Pistols data'!F13,10, LEN('Pistols data'!F13))</f>
        <v>Polaroid camera, Polaroid Land camera</v>
      </c>
      <c r="H15" s="73" t="n">
        <f aca="false">'Pistols data'!G13</f>
        <v>0.06951904</v>
      </c>
      <c r="I15" s="72" t="str">
        <f aca="false">MID('Pistols data'!H13,10, LEN('Pistols data'!H13))</f>
        <v>remote control, remote</v>
      </c>
      <c r="J15" s="73" t="n">
        <f aca="false">'Pistols data'!I13</f>
        <v>0.05291748</v>
      </c>
      <c r="K15" s="72" t="str">
        <f aca="false">MID('Pistols data'!J13,10, LEN('Pistols data'!J13))</f>
        <v>switch, electric switch, electrical switch</v>
      </c>
      <c r="L15" s="73" t="n">
        <f aca="false">'Pistols data'!K13</f>
        <v>0.03414917</v>
      </c>
      <c r="M15" s="74" t="n">
        <f aca="false">'Pistols data'!L13</f>
        <v>94.11357</v>
      </c>
      <c r="N15" s="40"/>
      <c r="O15" s="40"/>
    </row>
    <row r="16" customFormat="false" ht="12.8" hidden="false" customHeight="false" outlineLevel="0" collapsed="false">
      <c r="A16" s="36" t="s">
        <v>25</v>
      </c>
      <c r="B16" s="50" t="str">
        <f aca="false">'Pistols data'!A14</f>
        <v>/home/jorge/Pictures/contraband_photos/Pistols/New_Pistols/7656.jpg</v>
      </c>
      <c r="C16" s="51" t="str">
        <f aca="false">MID('Pistols data'!B14,10, LEN('Pistols data'!B14))</f>
        <v>revolver, six-gun, six-shooter</v>
      </c>
      <c r="D16" s="52" t="n">
        <f aca="false">'Pistols data'!C14</f>
        <v>0.61328125</v>
      </c>
      <c r="E16" s="72" t="str">
        <f aca="false">MID('Pistols data'!D14,10, LEN('Pistols data'!D14))</f>
        <v>rifle</v>
      </c>
      <c r="F16" s="73" t="n">
        <f aca="false">'Pistols data'!E14</f>
        <v>0.28515625</v>
      </c>
      <c r="G16" s="72" t="str">
        <f aca="false">MID('Pistols data'!F14,10, LEN('Pistols data'!F14))</f>
        <v>assault rifle, assault gun</v>
      </c>
      <c r="H16" s="73" t="n">
        <f aca="false">'Pistols data'!G14</f>
        <v>0.08496094</v>
      </c>
      <c r="I16" s="72" t="str">
        <f aca="false">MID('Pistols data'!H14,10, LEN('Pistols data'!H14))</f>
        <v>holster</v>
      </c>
      <c r="J16" s="73" t="n">
        <f aca="false">'Pistols data'!I14</f>
        <v>0.012931824</v>
      </c>
      <c r="K16" s="72" t="str">
        <f aca="false">MID('Pistols data'!J14,10, LEN('Pistols data'!J14))</f>
        <v>binoculars, field glasses, opera glasses</v>
      </c>
      <c r="L16" s="73" t="n">
        <f aca="false">'Pistols data'!K14</f>
        <v>0.0010128021</v>
      </c>
      <c r="M16" s="74" t="n">
        <f aca="false">'Pistols data'!L14</f>
        <v>93.712524</v>
      </c>
      <c r="N16" s="40"/>
      <c r="O16" s="40"/>
    </row>
    <row r="17" customFormat="false" ht="12.8" hidden="false" customHeight="false" outlineLevel="0" collapsed="false">
      <c r="A17" s="36" t="s">
        <v>25</v>
      </c>
      <c r="B17" s="50" t="str">
        <f aca="false">'Pistols data'!A15</f>
        <v>/home/jorge/Pictures/contraband_photos/Pistols/New_Pistols/8213.jpg</v>
      </c>
      <c r="C17" s="51" t="str">
        <f aca="false">MID('Pistols data'!B15,10, LEN('Pistols data'!B15))</f>
        <v>revolver, six-gun, six-shooter</v>
      </c>
      <c r="D17" s="52" t="n">
        <f aca="false">'Pistols data'!C15</f>
        <v>0.77441406</v>
      </c>
      <c r="E17" s="72" t="str">
        <f aca="false">MID('Pistols data'!D15,10, LEN('Pistols data'!D15))</f>
        <v>assault rifle, assault gun</v>
      </c>
      <c r="F17" s="73" t="n">
        <f aca="false">'Pistols data'!E15</f>
        <v>0.103149414</v>
      </c>
      <c r="G17" s="72" t="str">
        <f aca="false">MID('Pistols data'!F15,10, LEN('Pistols data'!F15))</f>
        <v>rifle</v>
      </c>
      <c r="H17" s="73" t="n">
        <f aca="false">'Pistols data'!G15</f>
        <v>0.07318115</v>
      </c>
      <c r="I17" s="72" t="str">
        <f aca="false">MID('Pistols data'!H15,10, LEN('Pistols data'!H15))</f>
        <v>holster</v>
      </c>
      <c r="J17" s="73" t="n">
        <f aca="false">'Pistols data'!I15</f>
        <v>0.048736572</v>
      </c>
      <c r="K17" s="72" t="str">
        <f aca="false">MID('Pistols data'!J15,10, LEN('Pistols data'!J15))</f>
        <v>power drill</v>
      </c>
      <c r="L17" s="73" t="n">
        <f aca="false">'Pistols data'!K15</f>
        <v>8.5651875E-005</v>
      </c>
      <c r="M17" s="74" t="n">
        <f aca="false">'Pistols data'!L15</f>
        <v>93.96422</v>
      </c>
      <c r="N17" s="40"/>
      <c r="O17" s="40"/>
    </row>
    <row r="18" customFormat="false" ht="12.8" hidden="false" customHeight="false" outlineLevel="0" collapsed="false">
      <c r="A18" s="36" t="s">
        <v>25</v>
      </c>
      <c r="B18" s="70" t="str">
        <f aca="false">'Pistols data'!A16</f>
        <v>/home/jorge/Pictures/contraband_photos/Pistols/New_Pistols/9876.jpg</v>
      </c>
      <c r="C18" s="72" t="str">
        <f aca="false">MID('Pistols data'!B16,10, LEN('Pistols data'!B16))</f>
        <v>holster</v>
      </c>
      <c r="D18" s="73" t="n">
        <f aca="false">'Pistols data'!C16</f>
        <v>0.32739258</v>
      </c>
      <c r="E18" s="72" t="str">
        <f aca="false">MID('Pistols data'!D16,10, LEN('Pistols data'!D16))</f>
        <v>rifle</v>
      </c>
      <c r="F18" s="73" t="n">
        <f aca="false">'Pistols data'!E16</f>
        <v>0.19104004</v>
      </c>
      <c r="G18" s="72" t="str">
        <f aca="false">MID('Pistols data'!F16,10, LEN('Pistols data'!F16))</f>
        <v>assault rifle, assault gun</v>
      </c>
      <c r="H18" s="73" t="n">
        <f aca="false">'Pistols data'!G16</f>
        <v>0.13024902</v>
      </c>
      <c r="I18" s="48" t="str">
        <f aca="false">MID('Pistols data'!H16,10, LEN('Pistols data'!H16))</f>
        <v>revolver, six-gun, six-shooter</v>
      </c>
      <c r="J18" s="49" t="n">
        <f aca="false">'Pistols data'!I16</f>
        <v>0.09680176</v>
      </c>
      <c r="K18" s="72" t="str">
        <f aca="false">MID('Pistols data'!J16,10, LEN('Pistols data'!J16))</f>
        <v>scabbard</v>
      </c>
      <c r="L18" s="73" t="n">
        <f aca="false">'Pistols data'!K16</f>
        <v>0.07196045</v>
      </c>
      <c r="M18" s="74" t="n">
        <f aca="false">'Pistols data'!L16</f>
        <v>93.727356</v>
      </c>
      <c r="N18" s="40"/>
      <c r="O18" s="40"/>
    </row>
    <row r="19" customFormat="false" ht="12.8" hidden="false" customHeight="false" outlineLevel="0" collapsed="false">
      <c r="A19" s="36" t="s">
        <v>25</v>
      </c>
      <c r="B19" s="50" t="str">
        <f aca="false">'Pistols data'!A17</f>
        <v>/home/jorge/Pictures/contraband_photos/Pistols/New_Pistols/as.jpg</v>
      </c>
      <c r="C19" s="51" t="str">
        <f aca="false">MID('Pistols data'!B17,10, LEN('Pistols data'!B17))</f>
        <v>revolver, six-gun, six-shooter</v>
      </c>
      <c r="D19" s="52" t="n">
        <f aca="false">'Pistols data'!C17</f>
        <v>0.62841797</v>
      </c>
      <c r="E19" s="72" t="str">
        <f aca="false">MID('Pistols data'!D17,10, LEN('Pistols data'!D17))</f>
        <v>assault rifle, assault gun</v>
      </c>
      <c r="F19" s="73" t="n">
        <f aca="false">'Pistols data'!E17</f>
        <v>0.12670898</v>
      </c>
      <c r="G19" s="72" t="str">
        <f aca="false">MID('Pistols data'!F17,10, LEN('Pistols data'!F17))</f>
        <v>holster</v>
      </c>
      <c r="H19" s="73" t="n">
        <f aca="false">'Pistols data'!G17</f>
        <v>0.07104492</v>
      </c>
      <c r="I19" s="72" t="str">
        <f aca="false">MID('Pistols data'!H17,10, LEN('Pistols data'!H17))</f>
        <v>rifle</v>
      </c>
      <c r="J19" s="73" t="n">
        <f aca="false">'Pistols data'!I17</f>
        <v>0.06781006</v>
      </c>
      <c r="K19" s="72" t="str">
        <f aca="false">MID('Pistols data'!J17,10, LEN('Pistols data'!J17))</f>
        <v>joystick</v>
      </c>
      <c r="L19" s="73" t="n">
        <f aca="false">'Pistols data'!K17</f>
        <v>0.060302734</v>
      </c>
      <c r="M19" s="74" t="n">
        <f aca="false">'Pistols data'!L17</f>
        <v>93.76133</v>
      </c>
      <c r="N19" s="40"/>
      <c r="O19" s="40"/>
    </row>
    <row r="20" customFormat="false" ht="12.8" hidden="false" customHeight="false" outlineLevel="0" collapsed="false">
      <c r="A20" s="36" t="s">
        <v>25</v>
      </c>
      <c r="B20" s="50" t="str">
        <f aca="false">'Pistols data'!A18</f>
        <v>/home/jorge/Pictures/contraband_photos/Pistols/New_Pistols/beretta-92.jpg</v>
      </c>
      <c r="C20" s="51" t="str">
        <f aca="false">MID('Pistols data'!B18,10, LEN('Pistols data'!B18))</f>
        <v>revolver, six-gun, six-shooter</v>
      </c>
      <c r="D20" s="52" t="n">
        <f aca="false">'Pistols data'!C18</f>
        <v>0.9301758</v>
      </c>
      <c r="E20" s="72" t="str">
        <f aca="false">MID('Pistols data'!D18,10, LEN('Pistols data'!D18))</f>
        <v>assault rifle, assault gun</v>
      </c>
      <c r="F20" s="73" t="n">
        <f aca="false">'Pistols data'!E18</f>
        <v>0.034942627</v>
      </c>
      <c r="G20" s="72" t="str">
        <f aca="false">MID('Pistols data'!F18,10, LEN('Pistols data'!F18))</f>
        <v>rifle</v>
      </c>
      <c r="H20" s="73" t="n">
        <f aca="false">'Pistols data'!G18</f>
        <v>0.02897644</v>
      </c>
      <c r="I20" s="72" t="str">
        <f aca="false">MID('Pistols data'!H18,10, LEN('Pistols data'!H18))</f>
        <v>holster</v>
      </c>
      <c r="J20" s="73" t="n">
        <f aca="false">'Pistols data'!I18</f>
        <v>0.00579834</v>
      </c>
      <c r="K20" s="72" t="str">
        <f aca="false">MID('Pistols data'!J18,10, LEN('Pistols data'!J18))</f>
        <v>Angora, Angora rabbit</v>
      </c>
      <c r="L20" s="73" t="n">
        <f aca="false">'Pistols data'!K18</f>
        <v>0</v>
      </c>
      <c r="M20" s="74" t="n">
        <f aca="false">'Pistols data'!L18</f>
        <v>93.99868</v>
      </c>
      <c r="N20" s="40"/>
      <c r="O20" s="40"/>
    </row>
    <row r="21" customFormat="false" ht="12.8" hidden="false" customHeight="false" outlineLevel="0" collapsed="false">
      <c r="A21" s="36" t="s">
        <v>25</v>
      </c>
      <c r="B21" s="50" t="str">
        <f aca="false">'Pistols data'!A19</f>
        <v>/home/jorge/Pictures/contraband_photos/Pistols/New_Pistols/c.jpg</v>
      </c>
      <c r="C21" s="51" t="str">
        <f aca="false">MID('Pistols data'!B19,10, LEN('Pistols data'!B19))</f>
        <v>revolver, six-gun, six-shooter</v>
      </c>
      <c r="D21" s="52" t="n">
        <f aca="false">'Pistols data'!C19</f>
        <v>0.7441406</v>
      </c>
      <c r="E21" s="72" t="str">
        <f aca="false">MID('Pistols data'!D19,10, LEN('Pistols data'!D19))</f>
        <v>holster</v>
      </c>
      <c r="F21" s="73" t="n">
        <f aca="false">'Pistols data'!E19</f>
        <v>0.23962402</v>
      </c>
      <c r="G21" s="72" t="str">
        <f aca="false">MID('Pistols data'!F19,10, LEN('Pistols data'!F19))</f>
        <v>assault rifle, assault gun</v>
      </c>
      <c r="H21" s="73" t="n">
        <f aca="false">'Pistols data'!G19</f>
        <v>0.012023926</v>
      </c>
      <c r="I21" s="72" t="str">
        <f aca="false">MID('Pistols data'!H19,10, LEN('Pistols data'!H19))</f>
        <v>power drill</v>
      </c>
      <c r="J21" s="73" t="n">
        <f aca="false">'Pistols data'!I19</f>
        <v>0.001414299</v>
      </c>
      <c r="K21" s="72" t="str">
        <f aca="false">MID('Pistols data'!J19,10, LEN('Pistols data'!J19))</f>
        <v>rifle</v>
      </c>
      <c r="L21" s="73" t="n">
        <f aca="false">'Pistols data'!K19</f>
        <v>0.0013608932</v>
      </c>
      <c r="M21" s="74" t="n">
        <f aca="false">'Pistols data'!L19</f>
        <v>93.85644</v>
      </c>
      <c r="N21" s="40"/>
      <c r="O21" s="40"/>
    </row>
    <row r="22" customFormat="false" ht="12.8" hidden="false" customHeight="false" outlineLevel="0" collapsed="false">
      <c r="A22" s="36" t="s">
        <v>25</v>
      </c>
      <c r="B22" s="70" t="str">
        <f aca="false">'Pistols data'!A20</f>
        <v>/home/jorge/Pictures/contraband_photos/Pistols/New_Pistols/dscf2814i.jpg</v>
      </c>
      <c r="C22" s="72" t="str">
        <f aca="false">MID('Pistols data'!B20,10, LEN('Pistols data'!B20))</f>
        <v>holster</v>
      </c>
      <c r="D22" s="73" t="n">
        <f aca="false">'Pistols data'!C20</f>
        <v>0.625</v>
      </c>
      <c r="E22" s="48" t="str">
        <f aca="false">MID('Pistols data'!D20,10, LEN('Pistols data'!D20))</f>
        <v>revolver, six-gun, six-shooter</v>
      </c>
      <c r="F22" s="49" t="n">
        <f aca="false">'Pistols data'!E20</f>
        <v>0.28173828</v>
      </c>
      <c r="G22" s="72" t="str">
        <f aca="false">MID('Pistols data'!F20,10, LEN('Pistols data'!F20))</f>
        <v>rifle</v>
      </c>
      <c r="H22" s="73" t="n">
        <f aca="false">'Pistols data'!G20</f>
        <v>0.042175293</v>
      </c>
      <c r="I22" s="72" t="str">
        <f aca="false">MID('Pistols data'!H20,10, LEN('Pistols data'!H20))</f>
        <v>assault rifle, assault gun</v>
      </c>
      <c r="J22" s="73" t="n">
        <f aca="false">'Pistols data'!I20</f>
        <v>0.03933716</v>
      </c>
      <c r="K22" s="72" t="str">
        <f aca="false">MID('Pistols data'!J20,10, LEN('Pistols data'!J20))</f>
        <v>joystick</v>
      </c>
      <c r="L22" s="73" t="n">
        <f aca="false">'Pistols data'!K20</f>
        <v>0.0011692047</v>
      </c>
      <c r="M22" s="74" t="n">
        <f aca="false">'Pistols data'!L20</f>
        <v>93.72283</v>
      </c>
      <c r="N22" s="40"/>
      <c r="O22" s="40"/>
    </row>
    <row r="23" customFormat="false" ht="12.8" hidden="false" customHeight="false" outlineLevel="0" collapsed="false">
      <c r="A23" s="36" t="s">
        <v>25</v>
      </c>
      <c r="B23" s="50" t="str">
        <f aca="false">'Pistols data'!A21</f>
        <v>/home/jorge/Pictures/contraband_photos/Pistols/New_Pistols/f1glk22b.jpg</v>
      </c>
      <c r="C23" s="51" t="str">
        <f aca="false">MID('Pistols data'!B21,10, LEN('Pistols data'!B21))</f>
        <v>revolver, six-gun, six-shooter</v>
      </c>
      <c r="D23" s="52" t="n">
        <f aca="false">'Pistols data'!C21</f>
        <v>0.6743164</v>
      </c>
      <c r="E23" s="72" t="str">
        <f aca="false">MID('Pistols data'!D21,10, LEN('Pistols data'!D21))</f>
        <v>holster</v>
      </c>
      <c r="F23" s="73" t="n">
        <f aca="false">'Pistols data'!E21</f>
        <v>0.24414062</v>
      </c>
      <c r="G23" s="72" t="str">
        <f aca="false">MID('Pistols data'!F21,10, LEN('Pistols data'!F21))</f>
        <v>assault rifle, assault gun</v>
      </c>
      <c r="H23" s="73" t="n">
        <f aca="false">'Pistols data'!G21</f>
        <v>0.05621338</v>
      </c>
      <c r="I23" s="72" t="str">
        <f aca="false">MID('Pistols data'!H21,10, LEN('Pistols data'!H21))</f>
        <v>rifle</v>
      </c>
      <c r="J23" s="73" t="n">
        <f aca="false">'Pistols data'!I21</f>
        <v>0.012840271</v>
      </c>
      <c r="K23" s="72" t="str">
        <f aca="false">MID('Pistols data'!J21,10, LEN('Pistols data'!J21))</f>
        <v>hatchet</v>
      </c>
      <c r="L23" s="73" t="n">
        <f aca="false">'Pistols data'!K21</f>
        <v>0.011688232</v>
      </c>
      <c r="M23" s="74" t="n">
        <f aca="false">'Pistols data'!L21</f>
        <v>93.44188</v>
      </c>
      <c r="N23" s="40"/>
      <c r="O23" s="40"/>
    </row>
    <row r="24" customFormat="false" ht="12.8" hidden="false" customHeight="false" outlineLevel="0" collapsed="false">
      <c r="A24" s="36" t="s">
        <v>25</v>
      </c>
      <c r="B24" s="70" t="str">
        <f aca="false">'Pistols data'!A22</f>
        <v>/home/jorge/Pictures/contraband_photos/Pistols/New_Pistols/Firearms-1.jpg</v>
      </c>
      <c r="C24" s="72" t="str">
        <f aca="false">MID('Pistols data'!B22,10, LEN('Pistols data'!B22))</f>
        <v>assault rifle, assault gun</v>
      </c>
      <c r="D24" s="73" t="n">
        <f aca="false">'Pistols data'!C22</f>
        <v>0.70996094</v>
      </c>
      <c r="E24" s="72" t="str">
        <f aca="false">MID('Pistols data'!D22,10, LEN('Pistols data'!D22))</f>
        <v>rifle</v>
      </c>
      <c r="F24" s="73" t="n">
        <f aca="false">'Pistols data'!E22</f>
        <v>0.2454834</v>
      </c>
      <c r="G24" s="48" t="str">
        <f aca="false">MID('Pistols data'!F22,10, LEN('Pistols data'!F22))</f>
        <v>revolver, six-gun, six-shooter</v>
      </c>
      <c r="H24" s="49" t="n">
        <f aca="false">'Pistols data'!G22</f>
        <v>0.044677734</v>
      </c>
      <c r="I24" s="72" t="str">
        <f aca="false">MID('Pistols data'!H22,10, LEN('Pistols data'!H22))</f>
        <v>Angora, Angora rabbit</v>
      </c>
      <c r="J24" s="73" t="n">
        <f aca="false">'Pistols data'!I22</f>
        <v>0</v>
      </c>
      <c r="K24" s="72" t="str">
        <f aca="false">MID('Pistols data'!J22,10, LEN('Pistols data'!J22))</f>
        <v>sea urchin</v>
      </c>
      <c r="L24" s="73" t="n">
        <f aca="false">'Pistols data'!K22</f>
        <v>0</v>
      </c>
      <c r="M24" s="74" t="n">
        <f aca="false">'Pistols data'!L22</f>
        <v>93.604675</v>
      </c>
      <c r="N24" s="40"/>
      <c r="O24" s="40"/>
    </row>
    <row r="25" customFormat="false" ht="12.8" hidden="false" customHeight="false" outlineLevel="0" collapsed="false">
      <c r="A25" s="36" t="s">
        <v>25</v>
      </c>
      <c r="B25" s="50" t="str">
        <f aca="false">'Pistols data'!A23</f>
        <v>/home/jorge/Pictures/contraband_photos/Pistols/New_Pistols/g.jpg</v>
      </c>
      <c r="C25" s="51" t="str">
        <f aca="false">MID('Pistols data'!B23,10, LEN('Pistols data'!B23))</f>
        <v>revolver, six-gun, six-shooter</v>
      </c>
      <c r="D25" s="52" t="n">
        <f aca="false">'Pistols data'!C23</f>
        <v>0.8442383</v>
      </c>
      <c r="E25" s="72" t="str">
        <f aca="false">MID('Pistols data'!D23,10, LEN('Pistols data'!D23))</f>
        <v>holster</v>
      </c>
      <c r="F25" s="73" t="n">
        <f aca="false">'Pistols data'!E23</f>
        <v>0.05569458</v>
      </c>
      <c r="G25" s="72" t="str">
        <f aca="false">MID('Pistols data'!F23,10, LEN('Pistols data'!F23))</f>
        <v>hard disc, hard disk, fixed disk</v>
      </c>
      <c r="H25" s="73" t="n">
        <f aca="false">'Pistols data'!G23</f>
        <v>0.03050232</v>
      </c>
      <c r="I25" s="72" t="str">
        <f aca="false">MID('Pistols data'!H23,10, LEN('Pistols data'!H23))</f>
        <v>power drill</v>
      </c>
      <c r="J25" s="73" t="n">
        <f aca="false">'Pistols data'!I23</f>
        <v>0.029571533</v>
      </c>
      <c r="K25" s="72" t="str">
        <f aca="false">MID('Pistols data'!J23,10, LEN('Pistols data'!J23))</f>
        <v>carpenter's kit, tool kit</v>
      </c>
      <c r="L25" s="73" t="n">
        <f aca="false">'Pistols data'!K23</f>
        <v>0.01739502</v>
      </c>
      <c r="M25" s="74" t="n">
        <f aca="false">'Pistols data'!L23</f>
        <v>93.99559</v>
      </c>
      <c r="N25" s="40"/>
      <c r="O25" s="40"/>
    </row>
    <row r="26" customFormat="false" ht="12.8" hidden="false" customHeight="false" outlineLevel="0" collapsed="false">
      <c r="A26" s="36" t="s">
        <v>25</v>
      </c>
      <c r="B26" s="50" t="str">
        <f aca="false">'Pistols data'!A24</f>
        <v>/home/jorge/Pictures/contraband_photos/Pistols/New_Pistols/g5.jpg</v>
      </c>
      <c r="C26" s="51" t="str">
        <f aca="false">MID('Pistols data'!B24,10, LEN('Pistols data'!B24))</f>
        <v>revolver, six-gun, six-shooter</v>
      </c>
      <c r="D26" s="52" t="n">
        <f aca="false">'Pistols data'!C24</f>
        <v>0.9980469</v>
      </c>
      <c r="E26" s="72" t="str">
        <f aca="false">MID('Pistols data'!D24,10, LEN('Pistols data'!D24))</f>
        <v>rifle</v>
      </c>
      <c r="F26" s="73" t="n">
        <f aca="false">'Pistols data'!E24</f>
        <v>0.0007429123</v>
      </c>
      <c r="G26" s="72" t="str">
        <f aca="false">MID('Pistols data'!F24,10, LEN('Pistols data'!F24))</f>
        <v>holster</v>
      </c>
      <c r="H26" s="73" t="n">
        <f aca="false">'Pistols data'!G24</f>
        <v>0.0006451607</v>
      </c>
      <c r="I26" s="72" t="str">
        <f aca="false">MID('Pistols data'!H24,10, LEN('Pistols data'!H24))</f>
        <v>assault rifle, assault gun</v>
      </c>
      <c r="J26" s="73" t="n">
        <f aca="false">'Pistols data'!I24</f>
        <v>0.0002373457</v>
      </c>
      <c r="K26" s="72" t="str">
        <f aca="false">MID('Pistols data'!J24,10, LEN('Pistols data'!J24))</f>
        <v>Angora, Angora rabbit</v>
      </c>
      <c r="L26" s="73" t="n">
        <f aca="false">'Pistols data'!K24</f>
        <v>0</v>
      </c>
      <c r="M26" s="74" t="n">
        <f aca="false">'Pistols data'!L24</f>
        <v>93.72404</v>
      </c>
      <c r="N26" s="40"/>
      <c r="O26" s="40"/>
    </row>
    <row r="27" customFormat="false" ht="12.8" hidden="false" customHeight="false" outlineLevel="0" collapsed="false">
      <c r="A27" s="36" t="s">
        <v>25</v>
      </c>
      <c r="B27" s="70" t="str">
        <f aca="false">'Pistols data'!A25</f>
        <v>/home/jorge/Pictures/contraband_photos/Pistols/New_Pistols/Glock19_gl8.jpg</v>
      </c>
      <c r="C27" s="72" t="str">
        <f aca="false">MID('Pistols data'!B25,10, LEN('Pistols data'!B25))</f>
        <v>holster</v>
      </c>
      <c r="D27" s="73" t="n">
        <f aca="false">'Pistols data'!C25</f>
        <v>0.86621094</v>
      </c>
      <c r="E27" s="48" t="str">
        <f aca="false">MID('Pistols data'!D25,10, LEN('Pistols data'!D25))</f>
        <v>revolver, six-gun, six-shooter</v>
      </c>
      <c r="F27" s="49" t="n">
        <f aca="false">'Pistols data'!E25</f>
        <v>0.12768555</v>
      </c>
      <c r="G27" s="72" t="str">
        <f aca="false">MID('Pistols data'!F25,10, LEN('Pistols data'!F25))</f>
        <v>hatchet</v>
      </c>
      <c r="H27" s="73" t="n">
        <f aca="false">'Pistols data'!G25</f>
        <v>0.0010881424</v>
      </c>
      <c r="I27" s="72" t="str">
        <f aca="false">MID('Pistols data'!H25,10, LEN('Pistols data'!H25))</f>
        <v>carpenter's kit, tool kit</v>
      </c>
      <c r="J27" s="73" t="n">
        <f aca="false">'Pistols data'!I25</f>
        <v>0.0010299683</v>
      </c>
      <c r="K27" s="72" t="str">
        <f aca="false">MID('Pistols data'!J25,10, LEN('Pistols data'!J25))</f>
        <v>hammer</v>
      </c>
      <c r="L27" s="73" t="n">
        <f aca="false">'Pistols data'!K25</f>
        <v>0.0009236336</v>
      </c>
      <c r="M27" s="74" t="n">
        <f aca="false">'Pistols data'!L25</f>
        <v>93.678276</v>
      </c>
      <c r="N27" s="40"/>
      <c r="O27" s="40"/>
    </row>
    <row r="28" customFormat="false" ht="12.8" hidden="false" customHeight="false" outlineLevel="0" collapsed="false">
      <c r="A28" s="36" t="s">
        <v>25</v>
      </c>
      <c r="B28" s="50" t="str">
        <f aca="false">'Pistols data'!A26</f>
        <v>/home/jorge/Pictures/contraband_photos/Pistols/New_Pistols/gun-luggage.jpg</v>
      </c>
      <c r="C28" s="51" t="str">
        <f aca="false">MID('Pistols data'!B26,10, LEN('Pistols data'!B26))</f>
        <v>revolver, six-gun, six-shooter</v>
      </c>
      <c r="D28" s="52" t="n">
        <f aca="false">'Pistols data'!C26</f>
        <v>0.5229492</v>
      </c>
      <c r="E28" s="72" t="str">
        <f aca="false">MID('Pistols data'!D26,10, LEN('Pistols data'!D26))</f>
        <v>holster</v>
      </c>
      <c r="F28" s="73" t="n">
        <f aca="false">'Pistols data'!E26</f>
        <v>0.37670898</v>
      </c>
      <c r="G28" s="72" t="str">
        <f aca="false">MID('Pistols data'!F26,10, LEN('Pistols data'!F26))</f>
        <v>plane, carpenter's plane, woodworking plane</v>
      </c>
      <c r="H28" s="73" t="n">
        <f aca="false">'Pistols data'!G26</f>
        <v>0.03164673</v>
      </c>
      <c r="I28" s="72" t="str">
        <f aca="false">MID('Pistols data'!H26,10, LEN('Pistols data'!H26))</f>
        <v>assault rifle, assault gun</v>
      </c>
      <c r="J28" s="73" t="n">
        <f aca="false">'Pistols data'!I26</f>
        <v>0.025238037</v>
      </c>
      <c r="K28" s="72" t="str">
        <f aca="false">MID('Pistols data'!J26,10, LEN('Pistols data'!J26))</f>
        <v>rifle</v>
      </c>
      <c r="L28" s="73" t="n">
        <f aca="false">'Pistols data'!K26</f>
        <v>0.016555786</v>
      </c>
      <c r="M28" s="74" t="n">
        <f aca="false">'Pistols data'!L26</f>
        <v>93.781975</v>
      </c>
      <c r="N28" s="40"/>
      <c r="O28" s="40"/>
    </row>
    <row r="29" customFormat="false" ht="12.8" hidden="false" customHeight="false" outlineLevel="0" collapsed="false">
      <c r="A29" s="36" t="s">
        <v>25</v>
      </c>
      <c r="B29" s="70" t="str">
        <f aca="false">'Pistols data'!A27</f>
        <v>/home/jorge/Pictures/contraband_photos/Pistols/New_Pistols/gunsready.jpg</v>
      </c>
      <c r="C29" s="72" t="str">
        <f aca="false">MID('Pistols data'!B27,10, LEN('Pistols data'!B27))</f>
        <v>assault rifle, assault gun</v>
      </c>
      <c r="D29" s="73" t="n">
        <f aca="false">'Pistols data'!C27</f>
        <v>0.36645508</v>
      </c>
      <c r="E29" s="48" t="str">
        <f aca="false">MID('Pistols data'!D27,10, LEN('Pistols data'!D27))</f>
        <v>revolver, six-gun, six-shooter</v>
      </c>
      <c r="F29" s="49" t="n">
        <f aca="false">'Pistols data'!E27</f>
        <v>0.2722168</v>
      </c>
      <c r="G29" s="72" t="str">
        <f aca="false">MID('Pistols data'!F27,10, LEN('Pistols data'!F27))</f>
        <v>rifle</v>
      </c>
      <c r="H29" s="73" t="n">
        <f aca="false">'Pistols data'!G27</f>
        <v>0.19470215</v>
      </c>
      <c r="I29" s="72" t="str">
        <f aca="false">MID('Pistols data'!H27,10, LEN('Pistols data'!H27))</f>
        <v>carpenter's kit, tool kit</v>
      </c>
      <c r="J29" s="73" t="n">
        <f aca="false">'Pistols data'!I27</f>
        <v>0.13171387</v>
      </c>
      <c r="K29" s="72" t="str">
        <f aca="false">MID('Pistols data'!J27,10, LEN('Pistols data'!J27))</f>
        <v>plane, carpenter's plane, woodworking plane</v>
      </c>
      <c r="L29" s="73" t="n">
        <f aca="false">'Pistols data'!K27</f>
        <v>0.007965088</v>
      </c>
      <c r="M29" s="74" t="n">
        <f aca="false">'Pistols data'!L27</f>
        <v>94.01924</v>
      </c>
      <c r="N29" s="40"/>
      <c r="O29" s="40"/>
    </row>
    <row r="30" customFormat="false" ht="12.8" hidden="false" customHeight="false" outlineLevel="0" collapsed="false">
      <c r="A30" s="36" t="s">
        <v>25</v>
      </c>
      <c r="B30" s="70" t="str">
        <f aca="false">'Pistols data'!A28</f>
        <v>/home/jorge/Pictures/contraband_photos/Pistols/New_Pistols/hqdefault.jpg</v>
      </c>
      <c r="C30" s="72" t="str">
        <f aca="false">MID('Pistols data'!B28,10, LEN('Pistols data'!B28))</f>
        <v>holster</v>
      </c>
      <c r="D30" s="73" t="n">
        <f aca="false">'Pistols data'!C28</f>
        <v>0.46801758</v>
      </c>
      <c r="E30" s="72" t="str">
        <f aca="false">MID('Pistols data'!D28,10, LEN('Pistols data'!D28))</f>
        <v>can opener, tin opener</v>
      </c>
      <c r="F30" s="73" t="n">
        <f aca="false">'Pistols data'!E28</f>
        <v>0.22277832</v>
      </c>
      <c r="G30" s="48" t="str">
        <f aca="false">MID('Pistols data'!F28,10, LEN('Pistols data'!F28))</f>
        <v>revolver, six-gun, six-shooter</v>
      </c>
      <c r="H30" s="49" t="n">
        <f aca="false">'Pistols data'!G28</f>
        <v>0.08862305</v>
      </c>
      <c r="I30" s="72" t="str">
        <f aca="false">MID('Pistols data'!H28,10, LEN('Pistols data'!H28))</f>
        <v>cellular telephone, cellular phone, cellphone, cell, mobile phone</v>
      </c>
      <c r="J30" s="73" t="n">
        <f aca="false">'Pistols data'!I28</f>
        <v>0.024612427</v>
      </c>
      <c r="K30" s="72" t="str">
        <f aca="false">MID('Pistols data'!J28,10, LEN('Pistols data'!J28))</f>
        <v>lighter, light, igniter, ignitor</v>
      </c>
      <c r="L30" s="73" t="n">
        <f aca="false">'Pistols data'!K28</f>
        <v>0.024612427</v>
      </c>
      <c r="M30" s="74" t="n">
        <f aca="false">'Pistols data'!L28</f>
        <v>93.74779</v>
      </c>
      <c r="N30" s="40"/>
      <c r="O30" s="40"/>
    </row>
    <row r="31" customFormat="false" ht="12.8" hidden="false" customHeight="false" outlineLevel="0" collapsed="false">
      <c r="A31" s="36" t="s">
        <v>25</v>
      </c>
      <c r="B31" s="50" t="str">
        <f aca="false">'Pistols data'!A29</f>
        <v>/home/jorge/Pictures/contraband_photos/Pistols/New_Pistols/image001.jpeg</v>
      </c>
      <c r="C31" s="51" t="str">
        <f aca="false">MID('Pistols data'!B29,10, LEN('Pistols data'!B29))</f>
        <v>revolver, six-gun, six-shooter</v>
      </c>
      <c r="D31" s="52" t="n">
        <f aca="false">'Pistols data'!C29</f>
        <v>0.84716797</v>
      </c>
      <c r="E31" s="72" t="str">
        <f aca="false">MID('Pistols data'!D29,10, LEN('Pistols data'!D29))</f>
        <v>assault rifle, assault gun</v>
      </c>
      <c r="F31" s="73" t="n">
        <f aca="false">'Pistols data'!E29</f>
        <v>0.11828613</v>
      </c>
      <c r="G31" s="72" t="str">
        <f aca="false">MID('Pistols data'!F29,10, LEN('Pistols data'!F29))</f>
        <v>holster</v>
      </c>
      <c r="H31" s="73" t="n">
        <f aca="false">'Pistols data'!G29</f>
        <v>0.026809692</v>
      </c>
      <c r="I31" s="72" t="str">
        <f aca="false">MID('Pistols data'!H29,10, LEN('Pistols data'!H29))</f>
        <v>rifle</v>
      </c>
      <c r="J31" s="73" t="n">
        <f aca="false">'Pistols data'!I29</f>
        <v>0.007446289</v>
      </c>
      <c r="K31" s="72" t="str">
        <f aca="false">MID('Pistols data'!J29,10, LEN('Pistols data'!J29))</f>
        <v>power drill</v>
      </c>
      <c r="L31" s="73" t="n">
        <f aca="false">'Pistols data'!K29</f>
        <v>8.010864E-005</v>
      </c>
      <c r="M31" s="74" t="n">
        <f aca="false">'Pistols data'!L29</f>
        <v>93.69058</v>
      </c>
      <c r="N31" s="40"/>
      <c r="O31" s="40"/>
    </row>
    <row r="32" customFormat="false" ht="12.8" hidden="false" customHeight="false" outlineLevel="0" collapsed="false">
      <c r="A32" s="36" t="s">
        <v>25</v>
      </c>
      <c r="B32" s="50" t="str">
        <f aca="false">'Pistols data'!A30</f>
        <v>/home/jorge/Pictures/contraband_photos/Pistols/New_Pistols/image0002s.jpeg</v>
      </c>
      <c r="C32" s="51" t="str">
        <f aca="false">MID('Pistols data'!B30,10, LEN('Pistols data'!B30))</f>
        <v>revolver, six-gun, six-shooter</v>
      </c>
      <c r="D32" s="52" t="n">
        <f aca="false">'Pistols data'!C30</f>
        <v>0.96435547</v>
      </c>
      <c r="E32" s="72" t="str">
        <f aca="false">MID('Pistols data'!D30,10, LEN('Pistols data'!D30))</f>
        <v>holster</v>
      </c>
      <c r="F32" s="73" t="n">
        <f aca="false">'Pistols data'!E30</f>
        <v>0.026107788</v>
      </c>
      <c r="G32" s="72" t="str">
        <f aca="false">MID('Pistols data'!F30,10, LEN('Pistols data'!F30))</f>
        <v>assault rifle, assault gun</v>
      </c>
      <c r="H32" s="73" t="n">
        <f aca="false">'Pistols data'!G30</f>
        <v>0.0079574585</v>
      </c>
      <c r="I32" s="72" t="str">
        <f aca="false">MID('Pistols data'!H30,10, LEN('Pistols data'!H30))</f>
        <v>rifle</v>
      </c>
      <c r="J32" s="73" t="n">
        <f aca="false">'Pistols data'!I30</f>
        <v>0.0018911362</v>
      </c>
      <c r="K32" s="72" t="str">
        <f aca="false">MID('Pistols data'!J30,10, LEN('Pistols data'!J30))</f>
        <v>Angora, Angora rabbit</v>
      </c>
      <c r="L32" s="73" t="n">
        <f aca="false">'Pistols data'!K30</f>
        <v>0</v>
      </c>
      <c r="M32" s="74" t="n">
        <f aca="false">'Pistols data'!L30</f>
        <v>93.64787</v>
      </c>
      <c r="N32" s="40"/>
      <c r="O32" s="40"/>
    </row>
    <row r="33" customFormat="false" ht="12.8" hidden="false" customHeight="false" outlineLevel="0" collapsed="false">
      <c r="A33" s="36" t="s">
        <v>25</v>
      </c>
      <c r="B33" s="70" t="str">
        <f aca="false">'Pistols data'!A31</f>
        <v>/home/jorge/Pictures/contraband_photos/Pistols/New_Pistols/image07s.jpeg</v>
      </c>
      <c r="C33" s="72" t="str">
        <f aca="false">MID('Pistols data'!B31,10, LEN('Pistols data'!B31))</f>
        <v>holster</v>
      </c>
      <c r="D33" s="73" t="n">
        <f aca="false">'Pistols data'!C31</f>
        <v>0.57421875</v>
      </c>
      <c r="E33" s="48" t="str">
        <f aca="false">MID('Pistols data'!D31,10, LEN('Pistols data'!D31))</f>
        <v>revolver, six-gun, six-shooter</v>
      </c>
      <c r="F33" s="49" t="n">
        <f aca="false">'Pistols data'!E31</f>
        <v>0.26098633</v>
      </c>
      <c r="G33" s="72" t="str">
        <f aca="false">MID('Pistols data'!F31,10, LEN('Pistols data'!F31))</f>
        <v>power drill</v>
      </c>
      <c r="H33" s="73" t="n">
        <f aca="false">'Pistols data'!G31</f>
        <v>0.093688965</v>
      </c>
      <c r="I33" s="72" t="str">
        <f aca="false">MID('Pistols data'!H31,10, LEN('Pistols data'!H31))</f>
        <v>hand blower, blow dryer, blow drier, hair dryer, hair drier</v>
      </c>
      <c r="J33" s="73" t="n">
        <f aca="false">'Pistols data'!I31</f>
        <v>0.021575928</v>
      </c>
      <c r="K33" s="72" t="str">
        <f aca="false">MID('Pistols data'!J31,10, LEN('Pistols data'!J31))</f>
        <v>joystick</v>
      </c>
      <c r="L33" s="73" t="n">
        <f aca="false">'Pistols data'!K31</f>
        <v>0.009429932</v>
      </c>
      <c r="M33" s="74" t="n">
        <f aca="false">'Pistols data'!L31</f>
        <v>93.701195</v>
      </c>
      <c r="N33" s="40"/>
      <c r="O33" s="40"/>
    </row>
    <row r="34" customFormat="false" ht="12.8" hidden="false" customHeight="false" outlineLevel="0" collapsed="false">
      <c r="A34" s="36" t="s">
        <v>25</v>
      </c>
      <c r="B34" s="50" t="str">
        <f aca="false">'Pistols data'!A32</f>
        <v>/home/jorge/Pictures/contraband_photos/Pistols/New_Pistols/image8s.jpeg</v>
      </c>
      <c r="C34" s="51" t="str">
        <f aca="false">MID('Pistols data'!B32,10, LEN('Pistols data'!B32))</f>
        <v>revolver, six-gun, six-shooter</v>
      </c>
      <c r="D34" s="52" t="n">
        <f aca="false">'Pistols data'!C32</f>
        <v>0.99609375</v>
      </c>
      <c r="E34" s="72" t="str">
        <f aca="false">MID('Pistols data'!D32,10, LEN('Pistols data'!D32))</f>
        <v>holster</v>
      </c>
      <c r="F34" s="73" t="n">
        <f aca="false">'Pistols data'!E32</f>
        <v>0.0022830963</v>
      </c>
      <c r="G34" s="72" t="str">
        <f aca="false">MID('Pistols data'!F32,10, LEN('Pistols data'!F32))</f>
        <v>assault rifle, assault gun</v>
      </c>
      <c r="H34" s="73" t="n">
        <f aca="false">'Pistols data'!G32</f>
        <v>0.0016708374</v>
      </c>
      <c r="I34" s="72" t="str">
        <f aca="false">MID('Pistols data'!H32,10, LEN('Pistols data'!H32))</f>
        <v>rifle</v>
      </c>
      <c r="J34" s="73" t="n">
        <f aca="false">'Pistols data'!I32</f>
        <v>0.00020587444</v>
      </c>
      <c r="K34" s="72" t="str">
        <f aca="false">MID('Pistols data'!J32,10, LEN('Pistols data'!J32))</f>
        <v>Angora, Angora rabbit</v>
      </c>
      <c r="L34" s="73" t="n">
        <f aca="false">'Pistols data'!K32</f>
        <v>0</v>
      </c>
      <c r="M34" s="74" t="n">
        <f aca="false">'Pistols data'!L32</f>
        <v>93.570595</v>
      </c>
      <c r="N34" s="40"/>
      <c r="O34" s="40"/>
    </row>
    <row r="35" customFormat="false" ht="12.8" hidden="false" customHeight="false" outlineLevel="0" collapsed="false">
      <c r="A35" s="36" t="s">
        <v>25</v>
      </c>
      <c r="B35" s="50" t="str">
        <f aca="false">'Pistols data'!A33</f>
        <v>/home/jorge/Pictures/contraband_photos/Pistols/New_Pistols/image12s.jpeg</v>
      </c>
      <c r="C35" s="51" t="str">
        <f aca="false">MID('Pistols data'!B33,10, LEN('Pistols data'!B33))</f>
        <v>revolver, six-gun, six-shooter</v>
      </c>
      <c r="D35" s="52" t="n">
        <f aca="false">'Pistols data'!C33</f>
        <v>0.44213867</v>
      </c>
      <c r="E35" s="72" t="str">
        <f aca="false">MID('Pistols data'!D33,10, LEN('Pistols data'!D33))</f>
        <v>holster</v>
      </c>
      <c r="F35" s="73" t="n">
        <f aca="false">'Pistols data'!E33</f>
        <v>0.06414795</v>
      </c>
      <c r="G35" s="72" t="str">
        <f aca="false">MID('Pistols data'!F33,10, LEN('Pistols data'!F33))</f>
        <v>letter opener, paper knife, paperknife</v>
      </c>
      <c r="H35" s="73" t="n">
        <f aca="false">'Pistols data'!G33</f>
        <v>0.057525635</v>
      </c>
      <c r="I35" s="72" t="str">
        <f aca="false">MID('Pistols data'!H33,10, LEN('Pistols data'!H33))</f>
        <v>carpenter's kit, tool kit</v>
      </c>
      <c r="J35" s="73" t="n">
        <f aca="false">'Pistols data'!I33</f>
        <v>0.05618286</v>
      </c>
      <c r="K35" s="72" t="str">
        <f aca="false">MID('Pistols data'!J33,10, LEN('Pistols data'!J33))</f>
        <v>corkscrew, bottle screw</v>
      </c>
      <c r="L35" s="73" t="n">
        <f aca="false">'Pistols data'!K33</f>
        <v>0.055755615</v>
      </c>
      <c r="M35" s="74" t="n">
        <f aca="false">'Pistols data'!L33</f>
        <v>93.83312</v>
      </c>
      <c r="N35" s="40"/>
      <c r="O35" s="40"/>
    </row>
    <row r="36" customFormat="false" ht="12.8" hidden="false" customHeight="false" outlineLevel="0" collapsed="false">
      <c r="A36" s="36" t="s">
        <v>25</v>
      </c>
      <c r="B36" s="50" t="str">
        <f aca="false">'Pistols data'!A34</f>
        <v>/home/jorge/Pictures/contraband_photos/Pistols/New_Pistols/images.jpeg</v>
      </c>
      <c r="C36" s="51" t="str">
        <f aca="false">MID('Pistols data'!B34,10, LEN('Pistols data'!B34))</f>
        <v>revolver, six-gun, six-shooter</v>
      </c>
      <c r="D36" s="52" t="n">
        <f aca="false">'Pistols data'!C34</f>
        <v>0.44213867</v>
      </c>
      <c r="E36" s="72" t="str">
        <f aca="false">MID('Pistols data'!D34,10, LEN('Pistols data'!D34))</f>
        <v>joystick</v>
      </c>
      <c r="F36" s="73" t="n">
        <f aca="false">'Pistols data'!E34</f>
        <v>0.37817383</v>
      </c>
      <c r="G36" s="72" t="str">
        <f aca="false">MID('Pistols data'!F34,10, LEN('Pistols data'!F34))</f>
        <v>binoculars, field glasses, opera glasses</v>
      </c>
      <c r="H36" s="73" t="n">
        <f aca="false">'Pistols data'!G34</f>
        <v>0.04309082</v>
      </c>
      <c r="I36" s="72" t="str">
        <f aca="false">MID('Pistols data'!H34,10, LEN('Pistols data'!H34))</f>
        <v>tripod</v>
      </c>
      <c r="J36" s="73" t="n">
        <f aca="false">'Pistols data'!I34</f>
        <v>0.035736084</v>
      </c>
      <c r="K36" s="72" t="str">
        <f aca="false">MID('Pistols data'!J34,10, LEN('Pistols data'!J34))</f>
        <v>reflex camera</v>
      </c>
      <c r="L36" s="73" t="n">
        <f aca="false">'Pistols data'!K34</f>
        <v>0.03253174</v>
      </c>
      <c r="M36" s="74" t="n">
        <f aca="false">'Pistols data'!L34</f>
        <v>93.57408</v>
      </c>
      <c r="N36" s="40"/>
      <c r="O36" s="40"/>
    </row>
    <row r="37" customFormat="false" ht="12.8" hidden="false" customHeight="false" outlineLevel="0" collapsed="false">
      <c r="A37" s="36" t="s">
        <v>25</v>
      </c>
      <c r="B37" s="50" t="str">
        <f aca="false">'Pistols data'!A35</f>
        <v>/home/jorge/Pictures/contraband_photos/Pistols/New_Pistols/images004.jpeg</v>
      </c>
      <c r="C37" s="51" t="str">
        <f aca="false">MID('Pistols data'!B35,10, LEN('Pistols data'!B35))</f>
        <v>revolver, six-gun, six-shooter</v>
      </c>
      <c r="D37" s="52" t="n">
        <f aca="false">'Pistols data'!C35</f>
        <v>0.92333984</v>
      </c>
      <c r="E37" s="72" t="str">
        <f aca="false">MID('Pistols data'!D35,10, LEN('Pistols data'!D35))</f>
        <v>holster</v>
      </c>
      <c r="F37" s="73" t="n">
        <f aca="false">'Pistols data'!E35</f>
        <v>0.04284668</v>
      </c>
      <c r="G37" s="72" t="str">
        <f aca="false">MID('Pistols data'!F35,10, LEN('Pistols data'!F35))</f>
        <v>assault rifle, assault gun</v>
      </c>
      <c r="H37" s="73" t="n">
        <f aca="false">'Pistols data'!G35</f>
        <v>0.018432617</v>
      </c>
      <c r="I37" s="72" t="str">
        <f aca="false">MID('Pistols data'!H35,10, LEN('Pistols data'!H35))</f>
        <v>rifle</v>
      </c>
      <c r="J37" s="73" t="n">
        <f aca="false">'Pistols data'!I35</f>
        <v>0.00843811</v>
      </c>
      <c r="K37" s="72" t="str">
        <f aca="false">MID('Pistols data'!J35,10, LEN('Pistols data'!J35))</f>
        <v>hatchet</v>
      </c>
      <c r="L37" s="73" t="n">
        <f aca="false">'Pistols data'!K35</f>
        <v>0.005622864</v>
      </c>
      <c r="M37" s="74" t="n">
        <f aca="false">'Pistols data'!L35</f>
        <v>93.40216</v>
      </c>
      <c r="N37" s="40"/>
      <c r="O37" s="40"/>
    </row>
    <row r="38" customFormat="false" ht="12.8" hidden="false" customHeight="false" outlineLevel="0" collapsed="false">
      <c r="A38" s="36" t="s">
        <v>25</v>
      </c>
      <c r="B38" s="50" t="str">
        <f aca="false">'Pistols data'!A36</f>
        <v>/home/jorge/Pictures/contraband_photos/Pistols/New_Pistols/images005.jpeg</v>
      </c>
      <c r="C38" s="51" t="str">
        <f aca="false">MID('Pistols data'!B36,10, LEN('Pistols data'!B36))</f>
        <v>revolver, six-gun, six-shooter</v>
      </c>
      <c r="D38" s="52" t="n">
        <f aca="false">'Pistols data'!C36</f>
        <v>0.5341797</v>
      </c>
      <c r="E38" s="72" t="str">
        <f aca="false">MID('Pistols data'!D36,10, LEN('Pistols data'!D36))</f>
        <v>corkscrew, bottle screw</v>
      </c>
      <c r="F38" s="73" t="n">
        <f aca="false">'Pistols data'!E36</f>
        <v>0.14831543</v>
      </c>
      <c r="G38" s="72" t="str">
        <f aca="false">MID('Pistols data'!F36,10, LEN('Pistols data'!F36))</f>
        <v>dial telephone, dial phone</v>
      </c>
      <c r="H38" s="73" t="n">
        <f aca="false">'Pistols data'!G36</f>
        <v>0.09729004</v>
      </c>
      <c r="I38" s="72" t="str">
        <f aca="false">MID('Pistols data'!H36,10, LEN('Pistols data'!H36))</f>
        <v>can opener, tin opener</v>
      </c>
      <c r="J38" s="73" t="n">
        <f aca="false">'Pistols data'!I36</f>
        <v>0.05456543</v>
      </c>
      <c r="K38" s="72" t="str">
        <f aca="false">MID('Pistols data'!J36,10, LEN('Pistols data'!J36))</f>
        <v>reel</v>
      </c>
      <c r="L38" s="73" t="n">
        <f aca="false">'Pistols data'!K36</f>
        <v>0.03387451</v>
      </c>
      <c r="M38" s="74" t="n">
        <f aca="false">'Pistols data'!L36</f>
        <v>93.47354</v>
      </c>
      <c r="N38" s="40"/>
      <c r="O38" s="40"/>
    </row>
    <row r="39" customFormat="false" ht="12.8" hidden="false" customHeight="false" outlineLevel="0" collapsed="false">
      <c r="A39" s="36" t="s">
        <v>25</v>
      </c>
      <c r="B39" s="50" t="str">
        <f aca="false">'Pistols data'!A37</f>
        <v>/home/jorge/Pictures/contraband_photos/Pistols/New_Pistols/images0006.jpeg</v>
      </c>
      <c r="C39" s="51" t="str">
        <f aca="false">MID('Pistols data'!B37,10, LEN('Pistols data'!B37))</f>
        <v>revolver, six-gun, six-shooter</v>
      </c>
      <c r="D39" s="52" t="n">
        <f aca="false">'Pistols data'!C37</f>
        <v>1</v>
      </c>
      <c r="E39" s="72" t="str">
        <f aca="false">MID('Pistols data'!D37,10, LEN('Pistols data'!D37))</f>
        <v>assault rifle, assault gun</v>
      </c>
      <c r="F39" s="73" t="n">
        <f aca="false">'Pistols data'!E37</f>
        <v>7.367134E-005</v>
      </c>
      <c r="G39" s="72" t="str">
        <f aca="false">MID('Pistols data'!F37,10, LEN('Pistols data'!F37))</f>
        <v>toilet tissue, toilet paper, bathroom tissue</v>
      </c>
      <c r="H39" s="73" t="n">
        <f aca="false">'Pistols data'!G37</f>
        <v>0</v>
      </c>
      <c r="I39" s="72" t="str">
        <f aca="false">MID('Pistols data'!H37,10, LEN('Pistols data'!H37))</f>
        <v>starfish, sea star</v>
      </c>
      <c r="J39" s="73" t="n">
        <f aca="false">'Pistols data'!I37</f>
        <v>0</v>
      </c>
      <c r="K39" s="72" t="str">
        <f aca="false">MID('Pistols data'!J37,10, LEN('Pistols data'!J37))</f>
        <v>sorrel</v>
      </c>
      <c r="L39" s="73" t="n">
        <f aca="false">'Pistols data'!K37</f>
        <v>0</v>
      </c>
      <c r="M39" s="74" t="n">
        <f aca="false">'Pistols data'!L37</f>
        <v>93.768295</v>
      </c>
      <c r="N39" s="40"/>
      <c r="O39" s="40"/>
    </row>
    <row r="40" customFormat="false" ht="12.8" hidden="false" customHeight="false" outlineLevel="0" collapsed="false">
      <c r="A40" s="36" t="s">
        <v>25</v>
      </c>
      <c r="B40" s="50" t="str">
        <f aca="false">'Pistols data'!A38</f>
        <v>/home/jorge/Pictures/contraband_photos/Pistols/New_Pistols/images9.jpeg</v>
      </c>
      <c r="C40" s="51" t="str">
        <f aca="false">MID('Pistols data'!B38,10, LEN('Pistols data'!B38))</f>
        <v>revolver, six-gun, six-shooter</v>
      </c>
      <c r="D40" s="52" t="n">
        <f aca="false">'Pistols data'!C38</f>
        <v>0.98828125</v>
      </c>
      <c r="E40" s="72" t="str">
        <f aca="false">MID('Pistols data'!D38,10, LEN('Pistols data'!D38))</f>
        <v>assault rifle, assault gun</v>
      </c>
      <c r="F40" s="73" t="n">
        <f aca="false">'Pistols data'!E38</f>
        <v>0.009101868</v>
      </c>
      <c r="G40" s="72" t="str">
        <f aca="false">MID('Pistols data'!F38,10, LEN('Pistols data'!F38))</f>
        <v>rifle</v>
      </c>
      <c r="H40" s="73" t="n">
        <f aca="false">'Pistols data'!G38</f>
        <v>0.0027770996</v>
      </c>
      <c r="I40" s="72" t="str">
        <f aca="false">MID('Pistols data'!H38,10, LEN('Pistols data'!H38))</f>
        <v>Angora, Angora rabbit</v>
      </c>
      <c r="J40" s="73" t="n">
        <f aca="false">'Pistols data'!I38</f>
        <v>0</v>
      </c>
      <c r="K40" s="72" t="str">
        <f aca="false">MID('Pistols data'!J38,10, LEN('Pistols data'!J38))</f>
        <v>sea urchin</v>
      </c>
      <c r="L40" s="73" t="n">
        <f aca="false">'Pistols data'!K38</f>
        <v>0</v>
      </c>
      <c r="M40" s="74" t="n">
        <f aca="false">'Pistols data'!L38</f>
        <v>93.85023</v>
      </c>
      <c r="N40" s="40"/>
      <c r="O40" s="40"/>
    </row>
    <row r="41" customFormat="false" ht="12.8" hidden="false" customHeight="false" outlineLevel="0" collapsed="false">
      <c r="A41" s="36" t="s">
        <v>25</v>
      </c>
      <c r="B41" s="70" t="str">
        <f aca="false">'Pistols data'!A39</f>
        <v>/home/jorge/Pictures/contraband_photos/Pistols/New_Pistols/j.jpeg</v>
      </c>
      <c r="C41" s="72" t="str">
        <f aca="false">MID('Pistols data'!B39,10, LEN('Pistols data'!B39))</f>
        <v>holster</v>
      </c>
      <c r="D41" s="73" t="n">
        <f aca="false">'Pistols data'!C39</f>
        <v>0.9135742</v>
      </c>
      <c r="E41" s="48" t="str">
        <f aca="false">MID('Pistols data'!D39,10, LEN('Pistols data'!D39))</f>
        <v>revolver, six-gun, six-shooter</v>
      </c>
      <c r="F41" s="49" t="n">
        <f aca="false">'Pistols data'!E39</f>
        <v>0.07739258</v>
      </c>
      <c r="G41" s="72" t="str">
        <f aca="false">MID('Pistols data'!F39,10, LEN('Pistols data'!F39))</f>
        <v>assault rifle, assault gun</v>
      </c>
      <c r="H41" s="73" t="n">
        <f aca="false">'Pistols data'!G39</f>
        <v>0.0042304993</v>
      </c>
      <c r="I41" s="72" t="str">
        <f aca="false">MID('Pistols data'!H39,10, LEN('Pistols data'!H39))</f>
        <v>rifle</v>
      </c>
      <c r="J41" s="73" t="n">
        <f aca="false">'Pistols data'!I39</f>
        <v>0.0032444</v>
      </c>
      <c r="K41" s="72" t="str">
        <f aca="false">MID('Pistols data'!J39,10, LEN('Pistols data'!J39))</f>
        <v>hatchet</v>
      </c>
      <c r="L41" s="73" t="n">
        <f aca="false">'Pistols data'!K39</f>
        <v>0.00095129013</v>
      </c>
      <c r="M41" s="74" t="n">
        <f aca="false">'Pistols data'!L39</f>
        <v>93.57769</v>
      </c>
      <c r="N41" s="40"/>
      <c r="O41" s="40"/>
    </row>
    <row r="42" customFormat="false" ht="12.8" hidden="false" customHeight="false" outlineLevel="0" collapsed="false">
      <c r="A42" s="36" t="s">
        <v>25</v>
      </c>
      <c r="B42" s="50" t="str">
        <f aca="false">'Pistols data'!A40</f>
        <v>/home/jorge/Pictures/contraband_photos/Pistols/New_Pistols/lmpd1.jpg</v>
      </c>
      <c r="C42" s="51" t="str">
        <f aca="false">MID('Pistols data'!B40,10, LEN('Pistols data'!B40))</f>
        <v>revolver, six-gun, six-shooter</v>
      </c>
      <c r="D42" s="52" t="n">
        <f aca="false">'Pistols data'!C40</f>
        <v>0.9951172</v>
      </c>
      <c r="E42" s="72" t="str">
        <f aca="false">MID('Pistols data'!D40,10, LEN('Pistols data'!D40))</f>
        <v>holster</v>
      </c>
      <c r="F42" s="73" t="n">
        <f aca="false">'Pistols data'!E40</f>
        <v>0.0048294067</v>
      </c>
      <c r="G42" s="72" t="str">
        <f aca="false">MID('Pistols data'!F40,10, LEN('Pistols data'!F40))</f>
        <v>toilet tissue, toilet paper, bathroom tissue</v>
      </c>
      <c r="H42" s="73" t="n">
        <f aca="false">'Pistols data'!G40</f>
        <v>0</v>
      </c>
      <c r="I42" s="72" t="str">
        <f aca="false">MID('Pistols data'!H40,10, LEN('Pistols data'!H40))</f>
        <v>sea urchin</v>
      </c>
      <c r="J42" s="73" t="n">
        <f aca="false">'Pistols data'!I40</f>
        <v>0</v>
      </c>
      <c r="K42" s="72" t="str">
        <f aca="false">MID('Pistols data'!J40,10, LEN('Pistols data'!J40))</f>
        <v>zebra</v>
      </c>
      <c r="L42" s="73" t="n">
        <f aca="false">'Pistols data'!K40</f>
        <v>0</v>
      </c>
      <c r="M42" s="74" t="n">
        <f aca="false">'Pistols data'!L40</f>
        <v>94.318</v>
      </c>
      <c r="N42" s="40"/>
      <c r="O42" s="40"/>
    </row>
    <row r="43" customFormat="false" ht="12.8" hidden="false" customHeight="false" outlineLevel="0" collapsed="false">
      <c r="A43" s="36" t="s">
        <v>25</v>
      </c>
      <c r="B43" s="50" t="str">
        <f aca="false">'Pistols data'!A41</f>
        <v>/home/jorge/Pictures/contraband_photos/Pistols/New_Pistols/m.jpg</v>
      </c>
      <c r="C43" s="51" t="str">
        <f aca="false">MID('Pistols data'!B41,10, LEN('Pistols data'!B41))</f>
        <v>revolver, six-gun, six-shooter</v>
      </c>
      <c r="D43" s="52" t="n">
        <f aca="false">'Pistols data'!C41</f>
        <v>0.95703125</v>
      </c>
      <c r="E43" s="72" t="str">
        <f aca="false">MID('Pistols data'!D41,10, LEN('Pistols data'!D41))</f>
        <v>rifle</v>
      </c>
      <c r="F43" s="73" t="n">
        <f aca="false">'Pistols data'!E41</f>
        <v>0.025314331</v>
      </c>
      <c r="G43" s="72" t="str">
        <f aca="false">MID('Pistols data'!F41,10, LEN('Pistols data'!F41))</f>
        <v>assault rifle, assault gun</v>
      </c>
      <c r="H43" s="73" t="n">
        <f aca="false">'Pistols data'!G41</f>
        <v>0.01486969</v>
      </c>
      <c r="I43" s="72" t="str">
        <f aca="false">MID('Pistols data'!H41,10, LEN('Pistols data'!H41))</f>
        <v>holster</v>
      </c>
      <c r="J43" s="73" t="n">
        <f aca="false">'Pistols data'!I41</f>
        <v>0.0024280548</v>
      </c>
      <c r="K43" s="72" t="str">
        <f aca="false">MID('Pistols data'!J41,10, LEN('Pistols data'!J41))</f>
        <v>violin, fiddle</v>
      </c>
      <c r="L43" s="73" t="n">
        <f aca="false">'Pistols data'!K41</f>
        <v>0.00035834312</v>
      </c>
      <c r="M43" s="74" t="n">
        <f aca="false">'Pistols data'!L41</f>
        <v>93.65131</v>
      </c>
      <c r="N43" s="40"/>
      <c r="O43" s="40"/>
    </row>
    <row r="44" customFormat="false" ht="12.8" hidden="false" customHeight="false" outlineLevel="0" collapsed="false">
      <c r="A44" s="36" t="s">
        <v>25</v>
      </c>
      <c r="B44" s="50" t="str">
        <f aca="false">'Pistols data'!A42</f>
        <v>/home/jorge/Pictures/contraband_photos/Pistols/New_Pistols/M64-Eagle.jpg</v>
      </c>
      <c r="C44" s="51" t="str">
        <f aca="false">MID('Pistols data'!B42,10, LEN('Pistols data'!B42))</f>
        <v>revolver, six-gun, six-shooter</v>
      </c>
      <c r="D44" s="52" t="n">
        <f aca="false">'Pistols data'!C42</f>
        <v>0.9506836</v>
      </c>
      <c r="E44" s="72" t="str">
        <f aca="false">MID('Pistols data'!D42,10, LEN('Pistols data'!D42))</f>
        <v>holster</v>
      </c>
      <c r="F44" s="73" t="n">
        <f aca="false">'Pistols data'!E42</f>
        <v>0.049621582</v>
      </c>
      <c r="G44" s="72" t="str">
        <f aca="false">MID('Pistols data'!F42,10, LEN('Pistols data'!F42))</f>
        <v>toilet tissue, toilet paper, bathroom tissue</v>
      </c>
      <c r="H44" s="73" t="n">
        <f aca="false">'Pistols data'!G42</f>
        <v>0</v>
      </c>
      <c r="I44" s="72" t="str">
        <f aca="false">MID('Pistols data'!H42,10, LEN('Pistols data'!H42))</f>
        <v>sea urchin</v>
      </c>
      <c r="J44" s="73" t="n">
        <f aca="false">'Pistols data'!I42</f>
        <v>0</v>
      </c>
      <c r="K44" s="72" t="str">
        <f aca="false">MID('Pistols data'!J42,10, LEN('Pistols data'!J42))</f>
        <v>zebra</v>
      </c>
      <c r="L44" s="73" t="n">
        <f aca="false">'Pistols data'!K42</f>
        <v>0</v>
      </c>
      <c r="M44" s="74" t="n">
        <f aca="false">'Pistols data'!L42</f>
        <v>93.82082</v>
      </c>
      <c r="N44" s="40"/>
      <c r="O44" s="40"/>
    </row>
    <row r="45" customFormat="false" ht="12.8" hidden="false" customHeight="false" outlineLevel="0" collapsed="false">
      <c r="A45" s="36" t="s">
        <v>25</v>
      </c>
      <c r="B45" s="50" t="str">
        <f aca="false">'Pistols data'!A43</f>
        <v>/home/jorge/Pictures/contraband_photos/Pistols/New_Pistols/o-GUN-facebook.jpg</v>
      </c>
      <c r="C45" s="51" t="str">
        <f aca="false">MID('Pistols data'!B43,10, LEN('Pistols data'!B43))</f>
        <v>revolver, six-gun, six-shooter</v>
      </c>
      <c r="D45" s="52" t="n">
        <f aca="false">'Pistols data'!C43</f>
        <v>0.99902344</v>
      </c>
      <c r="E45" s="72" t="str">
        <f aca="false">MID('Pistols data'!D43,10, LEN('Pistols data'!D43))</f>
        <v>rifle</v>
      </c>
      <c r="F45" s="73" t="n">
        <f aca="false">'Pistols data'!E43</f>
        <v>0.00024139881</v>
      </c>
      <c r="G45" s="72" t="str">
        <f aca="false">MID('Pistols data'!F43,10, LEN('Pistols data'!F43))</f>
        <v>cannon</v>
      </c>
      <c r="H45" s="73" t="n">
        <f aca="false">'Pistols data'!G43</f>
        <v>0.00022494793</v>
      </c>
      <c r="I45" s="72" t="str">
        <f aca="false">MID('Pistols data'!H43,10, LEN('Pistols data'!H43))</f>
        <v>holster</v>
      </c>
      <c r="J45" s="73" t="n">
        <f aca="false">'Pistols data'!I43</f>
        <v>0.00010216236</v>
      </c>
      <c r="K45" s="72" t="str">
        <f aca="false">MID('Pistols data'!J43,10, LEN('Pistols data'!J43))</f>
        <v>assault rifle, assault gun</v>
      </c>
      <c r="L45" s="73" t="n">
        <f aca="false">'Pistols data'!K43</f>
        <v>7.5399876E-005</v>
      </c>
      <c r="M45" s="74" t="n">
        <f aca="false">'Pistols data'!L43</f>
        <v>93.782974</v>
      </c>
      <c r="N45" s="40"/>
      <c r="O45" s="40"/>
    </row>
    <row r="46" customFormat="false" ht="12.8" hidden="false" customHeight="false" outlineLevel="0" collapsed="false">
      <c r="A46" s="36" t="s">
        <v>25</v>
      </c>
      <c r="B46" s="50" t="str">
        <f aca="false">'Pistols data'!A44</f>
        <v>/home/jorge/Pictures/contraband_photos/Pistols/New_Pistols/photo-576x385.jpg</v>
      </c>
      <c r="C46" s="51" t="str">
        <f aca="false">MID('Pistols data'!B44,10, LEN('Pistols data'!B44))</f>
        <v>revolver, six-gun, six-shooter</v>
      </c>
      <c r="D46" s="52" t="n">
        <f aca="false">'Pistols data'!C44</f>
        <v>0.5961914</v>
      </c>
      <c r="E46" s="72" t="str">
        <f aca="false">MID('Pistols data'!D44,10, LEN('Pistols data'!D44))</f>
        <v>holster</v>
      </c>
      <c r="F46" s="73" t="n">
        <f aca="false">'Pistols data'!E44</f>
        <v>0.1340332</v>
      </c>
      <c r="G46" s="72" t="str">
        <f aca="false">MID('Pistols data'!F44,10, LEN('Pistols data'!F44))</f>
        <v>assault rifle, assault gun</v>
      </c>
      <c r="H46" s="73" t="n">
        <f aca="false">'Pistols data'!G44</f>
        <v>0.12890625</v>
      </c>
      <c r="I46" s="72" t="str">
        <f aca="false">MID('Pistols data'!H44,10, LEN('Pistols data'!H44))</f>
        <v>rifle</v>
      </c>
      <c r="J46" s="73" t="n">
        <f aca="false">'Pistols data'!I44</f>
        <v>0.07879639</v>
      </c>
      <c r="K46" s="72" t="str">
        <f aca="false">MID('Pistols data'!J44,10, LEN('Pistols data'!J44))</f>
        <v>tripod</v>
      </c>
      <c r="L46" s="73" t="n">
        <f aca="false">'Pistols data'!K44</f>
        <v>0.012374878</v>
      </c>
      <c r="M46" s="74" t="n">
        <f aca="false">'Pistols data'!L44</f>
        <v>93.7135</v>
      </c>
      <c r="N46" s="40"/>
      <c r="O46" s="40"/>
    </row>
    <row r="47" customFormat="false" ht="12.8" hidden="false" customHeight="false" outlineLevel="0" collapsed="false">
      <c r="A47" s="36" t="s">
        <v>25</v>
      </c>
      <c r="B47" s="50" t="str">
        <f aca="false">'Pistols data'!A45</f>
        <v>/home/jorge/Pictures/contraband_photos/Pistols/New_Pistols/q.jpg</v>
      </c>
      <c r="C47" s="51" t="str">
        <f aca="false">MID('Pistols data'!B45,10, LEN('Pistols data'!B45))</f>
        <v>revolver, six-gun, six-shooter</v>
      </c>
      <c r="D47" s="52" t="n">
        <f aca="false">'Pistols data'!C45</f>
        <v>0.7324219</v>
      </c>
      <c r="E47" s="72" t="str">
        <f aca="false">MID('Pistols data'!D45,10, LEN('Pistols data'!D45))</f>
        <v>holster</v>
      </c>
      <c r="F47" s="73" t="n">
        <f aca="false">'Pistols data'!E45</f>
        <v>0.23779297</v>
      </c>
      <c r="G47" s="72" t="str">
        <f aca="false">MID('Pistols data'!F45,10, LEN('Pistols data'!F45))</f>
        <v>assault rifle, assault gun</v>
      </c>
      <c r="H47" s="73" t="n">
        <f aca="false">'Pistols data'!G45</f>
        <v>0.009811401</v>
      </c>
      <c r="I47" s="72" t="str">
        <f aca="false">MID('Pistols data'!H45,10, LEN('Pistols data'!H45))</f>
        <v>rifle</v>
      </c>
      <c r="J47" s="73" t="n">
        <f aca="false">'Pistols data'!I45</f>
        <v>0.00819397</v>
      </c>
      <c r="K47" s="72" t="str">
        <f aca="false">MID('Pistols data'!J45,10, LEN('Pistols data'!J45))</f>
        <v>power drill</v>
      </c>
      <c r="L47" s="73" t="n">
        <f aca="false">'Pistols data'!K45</f>
        <v>0.007068634</v>
      </c>
      <c r="M47" s="74" t="n">
        <f aca="false">'Pistols data'!L45</f>
        <v>93.822174</v>
      </c>
      <c r="N47" s="40"/>
      <c r="O47" s="40"/>
    </row>
    <row r="48" customFormat="false" ht="12.8" hidden="false" customHeight="false" outlineLevel="0" collapsed="false">
      <c r="A48" s="36" t="s">
        <v>25</v>
      </c>
      <c r="B48" s="50" t="str">
        <f aca="false">'Pistols data'!A46</f>
        <v>/home/jorge/Pictures/contraband_photos/Pistols/New_Pistols/re.jpg</v>
      </c>
      <c r="C48" s="51" t="str">
        <f aca="false">MID('Pistols data'!B46,10, LEN('Pistols data'!B46))</f>
        <v>revolver, six-gun, six-shooter</v>
      </c>
      <c r="D48" s="52" t="n">
        <f aca="false">'Pistols data'!C46</f>
        <v>0.55371094</v>
      </c>
      <c r="E48" s="72" t="str">
        <f aca="false">MID('Pistols data'!D46,10, LEN('Pistols data'!D46))</f>
        <v>power drill</v>
      </c>
      <c r="F48" s="73" t="n">
        <f aca="false">'Pistols data'!E46</f>
        <v>0.13574219</v>
      </c>
      <c r="G48" s="72" t="str">
        <f aca="false">MID('Pistols data'!F46,10, LEN('Pistols data'!F46))</f>
        <v>rifle</v>
      </c>
      <c r="H48" s="73" t="n">
        <f aca="false">'Pistols data'!G46</f>
        <v>0.10241699</v>
      </c>
      <c r="I48" s="72" t="str">
        <f aca="false">MID('Pistols data'!H46,10, LEN('Pistols data'!H46))</f>
        <v>assault rifle, assault gun</v>
      </c>
      <c r="J48" s="73" t="n">
        <f aca="false">'Pistols data'!I46</f>
        <v>0.091796875</v>
      </c>
      <c r="K48" s="72" t="str">
        <f aca="false">MID('Pistols data'!J46,10, LEN('Pistols data'!J46))</f>
        <v>holster</v>
      </c>
      <c r="L48" s="73" t="n">
        <f aca="false">'Pistols data'!K46</f>
        <v>0.04336548</v>
      </c>
      <c r="M48" s="74" t="n">
        <f aca="false">'Pistols data'!L46</f>
        <v>93.694824</v>
      </c>
      <c r="N48" s="40"/>
      <c r="O48" s="40"/>
    </row>
    <row r="49" customFormat="false" ht="12.8" hidden="false" customHeight="false" outlineLevel="0" collapsed="false">
      <c r="A49" s="36" t="s">
        <v>25</v>
      </c>
      <c r="B49" s="50" t="str">
        <f aca="false">'Pistols data'!A47</f>
        <v>/home/jorge/Pictures/contraband_photos/Pistols/New_Pistols/righttocarry.jpg</v>
      </c>
      <c r="C49" s="51" t="str">
        <f aca="false">MID('Pistols data'!B47,10, LEN('Pistols data'!B47))</f>
        <v>revolver, six-gun, six-shooter</v>
      </c>
      <c r="D49" s="52" t="n">
        <f aca="false">'Pistols data'!C47</f>
        <v>0.98535156</v>
      </c>
      <c r="E49" s="72" t="str">
        <f aca="false">MID('Pistols data'!D47,10, LEN('Pistols data'!D47))</f>
        <v>holster</v>
      </c>
      <c r="F49" s="73" t="n">
        <f aca="false">'Pistols data'!E47</f>
        <v>0.012794495</v>
      </c>
      <c r="G49" s="72" t="str">
        <f aca="false">MID('Pistols data'!F47,10, LEN('Pistols data'!F47))</f>
        <v>assault rifle, assault gun</v>
      </c>
      <c r="H49" s="73" t="n">
        <f aca="false">'Pistols data'!G47</f>
        <v>0.0007929802</v>
      </c>
      <c r="I49" s="72" t="str">
        <f aca="false">MID('Pistols data'!H47,10, LEN('Pistols data'!H47))</f>
        <v>rifle</v>
      </c>
      <c r="J49" s="73" t="n">
        <f aca="false">'Pistols data'!I47</f>
        <v>0.0006890297</v>
      </c>
      <c r="K49" s="72" t="str">
        <f aca="false">MID('Pistols data'!J47,10, LEN('Pistols data'!J47))</f>
        <v>power drill</v>
      </c>
      <c r="L49" s="73" t="n">
        <f aca="false">'Pistols data'!K47</f>
        <v>9.179115E-005</v>
      </c>
      <c r="M49" s="74" t="n">
        <f aca="false">'Pistols data'!L47</f>
        <v>93.81861</v>
      </c>
      <c r="N49" s="40"/>
      <c r="O49" s="40"/>
    </row>
    <row r="50" customFormat="false" ht="12.8" hidden="false" customHeight="false" outlineLevel="0" collapsed="false">
      <c r="A50" s="36" t="s">
        <v>25</v>
      </c>
      <c r="B50" s="70" t="str">
        <f aca="false">'Pistols data'!A48</f>
        <v>/home/jorge/Pictures/contraband_photos/Pistols/New_Pistols/RTR3BSX3.jpg</v>
      </c>
      <c r="C50" s="72" t="str">
        <f aca="false">MID('Pistols data'!B48,10, LEN('Pistols data'!B48))</f>
        <v>tripod</v>
      </c>
      <c r="D50" s="73" t="n">
        <f aca="false">'Pistols data'!C48</f>
        <v>0.26391602</v>
      </c>
      <c r="E50" s="72" t="str">
        <f aca="false">MID('Pistols data'!D48,10, LEN('Pistols data'!D48))</f>
        <v>Polaroid camera, Polaroid Land camera</v>
      </c>
      <c r="F50" s="73" t="n">
        <f aca="false">'Pistols data'!E48</f>
        <v>0.2055664</v>
      </c>
      <c r="G50" s="72" t="str">
        <f aca="false">MID('Pistols data'!F48,10, LEN('Pistols data'!F48))</f>
        <v>reflex camera</v>
      </c>
      <c r="H50" s="73" t="n">
        <f aca="false">'Pistols data'!G48</f>
        <v>0.13061523</v>
      </c>
      <c r="I50" s="48" t="str">
        <f aca="false">MID('Pistols data'!H48,10, LEN('Pistols data'!H48))</f>
        <v>revolver, six-gun, six-shooter</v>
      </c>
      <c r="J50" s="49" t="n">
        <f aca="false">'Pistols data'!I48</f>
        <v>0.10913086</v>
      </c>
      <c r="K50" s="72" t="str">
        <f aca="false">MID('Pistols data'!J48,10, LEN('Pistols data'!J48))</f>
        <v>projector</v>
      </c>
      <c r="L50" s="73" t="n">
        <f aca="false">'Pistols data'!K48</f>
        <v>0.06365967</v>
      </c>
      <c r="M50" s="74" t="n">
        <f aca="false">'Pistols data'!L48</f>
        <v>93.82168</v>
      </c>
      <c r="N50" s="40"/>
      <c r="O50" s="40"/>
    </row>
    <row r="51" customFormat="false" ht="12.8" hidden="false" customHeight="false" outlineLevel="0" collapsed="false">
      <c r="A51" s="36" t="s">
        <v>25</v>
      </c>
      <c r="B51" s="70" t="str">
        <f aca="false">'Pistols data'!A49</f>
        <v>/home/jorge/Pictures/contraband_photos/Pistols/New_Pistols/t.jpg</v>
      </c>
      <c r="C51" s="72" t="str">
        <f aca="false">MID('Pistols data'!B49,10, LEN('Pistols data'!B49))</f>
        <v>reflex camera</v>
      </c>
      <c r="D51" s="73" t="n">
        <f aca="false">'Pistols data'!C49</f>
        <v>0.30981445</v>
      </c>
      <c r="E51" s="72" t="str">
        <f aca="false">MID('Pistols data'!D49,10, LEN('Pistols data'!D49))</f>
        <v>Polaroid camera, Polaroid Land camera</v>
      </c>
      <c r="F51" s="73" t="n">
        <f aca="false">'Pistols data'!E49</f>
        <v>0.19091797</v>
      </c>
      <c r="G51" s="72" t="str">
        <f aca="false">MID('Pistols data'!F49,10, LEN('Pistols data'!F49))</f>
        <v>binoculars, field glasses, opera glasses</v>
      </c>
      <c r="H51" s="73" t="n">
        <f aca="false">'Pistols data'!G49</f>
        <v>0.1418457</v>
      </c>
      <c r="I51" s="48" t="str">
        <f aca="false">MID('Pistols data'!H49,10, LEN('Pistols data'!H49))</f>
        <v>revolver, six-gun, six-shooter</v>
      </c>
      <c r="J51" s="49" t="n">
        <f aca="false">'Pistols data'!I49</f>
        <v>0.11578369</v>
      </c>
      <c r="K51" s="72" t="str">
        <f aca="false">MID('Pistols data'!J49,10, LEN('Pistols data'!J49))</f>
        <v>rifle</v>
      </c>
      <c r="L51" s="73" t="n">
        <f aca="false">'Pistols data'!K49</f>
        <v>0.103759766</v>
      </c>
      <c r="M51" s="74" t="n">
        <f aca="false">'Pistols data'!L49</f>
        <v>111.82123</v>
      </c>
      <c r="N51" s="40"/>
      <c r="O51" s="40"/>
    </row>
    <row r="52" customFormat="false" ht="12.8" hidden="false" customHeight="false" outlineLevel="0" collapsed="false">
      <c r="A52" s="36" t="s">
        <v>25</v>
      </c>
      <c r="B52" s="50" t="str">
        <f aca="false">'Pistols data'!A50</f>
        <v>/home/jorge/Pictures/contraband_photos/Pistols/New_Pistols/u.jpg</v>
      </c>
      <c r="C52" s="51" t="str">
        <f aca="false">MID('Pistols data'!B50,10, LEN('Pistols data'!B50))</f>
        <v>revolver, six-gun, six-shooter</v>
      </c>
      <c r="D52" s="52" t="n">
        <f aca="false">'Pistols data'!C50</f>
        <v>0.68310547</v>
      </c>
      <c r="E52" s="72" t="str">
        <f aca="false">MID('Pistols data'!D50,10, LEN('Pistols data'!D50))</f>
        <v>holster</v>
      </c>
      <c r="F52" s="73" t="n">
        <f aca="false">'Pistols data'!E50</f>
        <v>0.2697754</v>
      </c>
      <c r="G52" s="72" t="str">
        <f aca="false">MID('Pistols data'!F50,10, LEN('Pistols data'!F50))</f>
        <v>plane, carpenter's plane, woodworking plane</v>
      </c>
      <c r="H52" s="73" t="n">
        <f aca="false">'Pistols data'!G50</f>
        <v>0.01184082</v>
      </c>
      <c r="I52" s="72" t="str">
        <f aca="false">MID('Pistols data'!H50,10, LEN('Pistols data'!H50))</f>
        <v>hatchet</v>
      </c>
      <c r="J52" s="73" t="n">
        <f aca="false">'Pistols data'!I50</f>
        <v>0.0049362183</v>
      </c>
      <c r="K52" s="72" t="str">
        <f aca="false">MID('Pistols data'!J50,10, LEN('Pistols data'!J50))</f>
        <v>hammer</v>
      </c>
      <c r="L52" s="73" t="n">
        <f aca="false">'Pistols data'!K50</f>
        <v>0.0043563843</v>
      </c>
      <c r="M52" s="74" t="n">
        <f aca="false">'Pistols data'!L50</f>
        <v>93.62406</v>
      </c>
      <c r="N52" s="40"/>
      <c r="O52" s="40"/>
    </row>
    <row r="53" customFormat="false" ht="17.35" hidden="false" customHeight="true" outlineLevel="0" collapsed="false">
      <c r="A53" s="36" t="s">
        <v>25</v>
      </c>
      <c r="B53" s="2" t="s">
        <v>59</v>
      </c>
      <c r="C53" s="2"/>
      <c r="D53" s="2"/>
      <c r="E53" s="2"/>
      <c r="F53" s="53" t="n">
        <v>99</v>
      </c>
      <c r="G53" s="53" t="s">
        <v>39</v>
      </c>
      <c r="H53" s="54"/>
      <c r="I53" s="55"/>
      <c r="J53" s="56"/>
      <c r="K53" s="40"/>
      <c r="L53" s="56"/>
      <c r="M53" s="57"/>
      <c r="N53" s="40"/>
      <c r="O53" s="40"/>
    </row>
    <row r="54" customFormat="false" ht="23.85" hidden="false" customHeight="true" outlineLevel="0" collapsed="false">
      <c r="A54" s="36" t="s">
        <v>25</v>
      </c>
      <c r="B54" s="53" t="s">
        <v>40</v>
      </c>
      <c r="C54" s="53"/>
      <c r="D54" s="53" t="s">
        <v>41</v>
      </c>
      <c r="E54" s="53"/>
      <c r="F54" s="53" t="n">
        <v>50</v>
      </c>
      <c r="G54" s="53" t="s">
        <v>60</v>
      </c>
      <c r="H54" s="54"/>
      <c r="I54" s="55"/>
      <c r="J54" s="56"/>
      <c r="K54" s="40"/>
      <c r="L54" s="56"/>
      <c r="M54" s="57"/>
      <c r="N54" s="40"/>
      <c r="O54" s="40"/>
    </row>
    <row r="55" customFormat="false" ht="27.5" hidden="false" customHeight="true" outlineLevel="0" collapsed="false">
      <c r="A55" s="36"/>
      <c r="B55" s="58" t="s">
        <v>43</v>
      </c>
      <c r="C55" s="59" t="s">
        <v>44</v>
      </c>
      <c r="D55" s="58" t="s">
        <v>45</v>
      </c>
      <c r="E55" s="60" t="s">
        <v>46</v>
      </c>
      <c r="F55" s="53" t="n">
        <f aca="false">B56+C56</f>
        <v>37</v>
      </c>
      <c r="G55" s="53" t="s">
        <v>61</v>
      </c>
      <c r="H55" s="61" t="n">
        <f aca="false">B60+C60</f>
        <v>49</v>
      </c>
      <c r="I55" s="61" t="s">
        <v>62</v>
      </c>
      <c r="J55" s="56"/>
      <c r="K55" s="40"/>
      <c r="L55" s="56"/>
      <c r="M55" s="57"/>
      <c r="N55" s="40"/>
      <c r="O55" s="40"/>
    </row>
    <row r="56" customFormat="false" ht="23.85" hidden="false" customHeight="false" outlineLevel="0" collapsed="false">
      <c r="A56" s="36"/>
      <c r="B56" s="58" t="n">
        <f aca="false">B60-12</f>
        <v>37</v>
      </c>
      <c r="C56" s="62" t="n">
        <v>0</v>
      </c>
      <c r="D56" s="58" t="n">
        <v>49</v>
      </c>
      <c r="E56" s="59" t="n">
        <v>13</v>
      </c>
      <c r="F56" s="53" t="n">
        <f aca="false">B56</f>
        <v>37</v>
      </c>
      <c r="G56" s="53" t="s">
        <v>63</v>
      </c>
      <c r="H56" s="61" t="n">
        <f aca="false">B60</f>
        <v>49</v>
      </c>
      <c r="I56" s="61" t="s">
        <v>64</v>
      </c>
      <c r="J56" s="56"/>
      <c r="K56" s="40"/>
      <c r="L56" s="56"/>
      <c r="M56" s="57"/>
      <c r="N56" s="40"/>
      <c r="O56" s="40"/>
    </row>
    <row r="57" customFormat="false" ht="17.35" hidden="false" customHeight="true" outlineLevel="0" collapsed="false">
      <c r="A57" s="36"/>
      <c r="B57" s="3" t="s">
        <v>65</v>
      </c>
      <c r="C57" s="3"/>
      <c r="D57" s="3"/>
      <c r="E57" s="3"/>
      <c r="F57" s="63"/>
      <c r="G57" s="63"/>
      <c r="H57" s="63"/>
      <c r="I57" s="63"/>
      <c r="J57" s="56"/>
      <c r="K57" s="40"/>
      <c r="L57" s="56"/>
      <c r="M57" s="57"/>
      <c r="N57" s="40"/>
      <c r="O57" s="40"/>
    </row>
    <row r="58" customFormat="false" ht="15" hidden="false" customHeight="true" outlineLevel="0" collapsed="false">
      <c r="A58" s="36"/>
      <c r="B58" s="64" t="s">
        <v>40</v>
      </c>
      <c r="C58" s="64"/>
      <c r="D58" s="64" t="s">
        <v>41</v>
      </c>
      <c r="E58" s="64"/>
      <c r="F58" s="11" t="n">
        <f aca="false">F56/F55</f>
        <v>1</v>
      </c>
      <c r="G58" s="10" t="s">
        <v>10</v>
      </c>
      <c r="H58" s="65" t="n">
        <f aca="false">F56/F55</f>
        <v>1</v>
      </c>
      <c r="I58" s="19" t="s">
        <v>16</v>
      </c>
      <c r="J58" s="56"/>
      <c r="K58" s="40"/>
      <c r="L58" s="56"/>
      <c r="M58" s="57"/>
      <c r="N58" s="40"/>
      <c r="O58" s="40"/>
    </row>
    <row r="59" customFormat="false" ht="24.15" hidden="false" customHeight="true" outlineLevel="0" collapsed="false">
      <c r="A59" s="36" t="s">
        <v>25</v>
      </c>
      <c r="B59" s="66" t="s">
        <v>43</v>
      </c>
      <c r="C59" s="67" t="s">
        <v>44</v>
      </c>
      <c r="D59" s="66" t="s">
        <v>45</v>
      </c>
      <c r="E59" s="68" t="s">
        <v>46</v>
      </c>
      <c r="F59" s="11" t="n">
        <f aca="false">B56/F54</f>
        <v>0.74</v>
      </c>
      <c r="G59" s="10" t="s">
        <v>12</v>
      </c>
      <c r="H59" s="65" t="n">
        <f aca="false">B60/F54</f>
        <v>0.98</v>
      </c>
      <c r="I59" s="19" t="s">
        <v>17</v>
      </c>
      <c r="J59" s="56"/>
      <c r="K59" s="40"/>
      <c r="L59" s="56"/>
      <c r="M59" s="57"/>
      <c r="N59" s="40"/>
      <c r="O59" s="40"/>
    </row>
    <row r="60" customFormat="false" ht="15" hidden="false" customHeight="false" outlineLevel="0" collapsed="false">
      <c r="A60" s="36" t="s">
        <v>25</v>
      </c>
      <c r="B60" s="66" t="n">
        <v>49</v>
      </c>
      <c r="C60" s="67" t="n">
        <v>0</v>
      </c>
      <c r="D60" s="66" t="n">
        <v>49</v>
      </c>
      <c r="E60" s="69" t="n">
        <v>1</v>
      </c>
      <c r="F60" s="11" t="n">
        <f aca="false">2/((1/F58)+(1/F59))</f>
        <v>0.850574712643678</v>
      </c>
      <c r="G60" s="10" t="s">
        <v>13</v>
      </c>
      <c r="H60" s="65" t="n">
        <f aca="false">2/((1/H58)+(1/H59))</f>
        <v>0.98989898989899</v>
      </c>
      <c r="I60" s="19" t="s">
        <v>18</v>
      </c>
      <c r="J60" s="56"/>
      <c r="K60" s="40"/>
      <c r="L60" s="56"/>
      <c r="M60" s="57"/>
      <c r="N60" s="40"/>
      <c r="O60" s="40"/>
    </row>
    <row r="61" customFormat="false" ht="15" hidden="false" customHeight="false" outlineLevel="0" collapsed="false">
      <c r="B61" s="40"/>
      <c r="C61" s="40"/>
      <c r="D61" s="56"/>
      <c r="E61" s="40"/>
      <c r="F61" s="11" t="n">
        <f aca="false">(B56+D56)/F53</f>
        <v>0.868686868686869</v>
      </c>
      <c r="G61" s="10" t="s">
        <v>14</v>
      </c>
      <c r="H61" s="65" t="n">
        <f aca="false">(B60+D60)/F53</f>
        <v>0.98989898989899</v>
      </c>
      <c r="I61" s="19" t="s">
        <v>19</v>
      </c>
      <c r="J61" s="56"/>
      <c r="K61" s="40"/>
      <c r="L61" s="56"/>
      <c r="M61" s="57"/>
      <c r="N61" s="40"/>
      <c r="O61" s="40"/>
    </row>
    <row r="62" customFormat="false" ht="15" hidden="false" customHeight="false" outlineLevel="0" collapsed="false">
      <c r="B62" s="40"/>
      <c r="C62" s="40"/>
      <c r="D62" s="56"/>
      <c r="E62" s="40"/>
      <c r="F62" s="11" t="n">
        <f aca="false">AVERAGE(D3,D5:D7,D9:D14,D16:D17,D19:D21,D23,D25:D26,D28,D31:D32,D34:D40,D42:D49,D52)</f>
        <v>0.799026077567568</v>
      </c>
      <c r="G62" s="10" t="s">
        <v>15</v>
      </c>
      <c r="H62" s="65" t="n">
        <f aca="false">AVERAGE(D3,D5:D7,D9:D14,D16:D17,D19:D21,D23,D25:D26,D28,D31:D32,D34:D40,D42:D49,D52,D4,D8,D18,D22,D24,D27,D29:D30,D33,D41,D50:D51)</f>
        <v>0.739970304285714</v>
      </c>
      <c r="I62" s="19" t="s">
        <v>15</v>
      </c>
      <c r="J62" s="56"/>
      <c r="K62" s="40"/>
      <c r="L62" s="56"/>
      <c r="M62" s="57"/>
      <c r="N62" s="40"/>
      <c r="O62" s="40"/>
    </row>
    <row r="63" customFormat="false" ht="12.8" hidden="false" customHeight="false" outlineLevel="0" collapsed="false">
      <c r="B63" s="40"/>
      <c r="C63" s="40"/>
      <c r="D63" s="56"/>
      <c r="E63" s="40"/>
      <c r="F63" s="56"/>
      <c r="G63" s="40"/>
      <c r="H63" s="56"/>
      <c r="I63" s="40"/>
      <c r="J63" s="56"/>
      <c r="K63" s="40"/>
      <c r="L63" s="56"/>
      <c r="M63" s="57"/>
      <c r="N63" s="40"/>
      <c r="O63" s="40"/>
    </row>
    <row r="64" customFormat="false" ht="127.5" hidden="false" customHeight="true" outlineLevel="0" collapsed="false">
      <c r="B64" s="40"/>
      <c r="C64" s="40"/>
      <c r="D64" s="56"/>
      <c r="E64" s="40"/>
      <c r="F64" s="56"/>
      <c r="G64" s="40"/>
      <c r="H64" s="56"/>
      <c r="I64" s="40"/>
      <c r="J64" s="56"/>
      <c r="K64" s="40"/>
      <c r="L64" s="56"/>
      <c r="M64" s="57"/>
      <c r="N64" s="40"/>
      <c r="O64" s="40"/>
    </row>
    <row r="65" customFormat="false" ht="12.8" hidden="false" customHeight="false" outlineLevel="0" collapsed="false">
      <c r="B65" s="40"/>
      <c r="C65" s="40"/>
      <c r="D65" s="56"/>
      <c r="E65" s="40"/>
      <c r="F65" s="56"/>
      <c r="G65" s="40"/>
      <c r="H65" s="56"/>
      <c r="I65" s="40"/>
      <c r="J65" s="56"/>
      <c r="K65" s="40"/>
      <c r="L65" s="56"/>
      <c r="M65" s="57"/>
      <c r="N65" s="40"/>
      <c r="O65" s="40"/>
    </row>
  </sheetData>
  <sheetProtection sheet="true" objects="true" scenarios="true"/>
  <mergeCells count="8">
    <mergeCell ref="B1:M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58" activeCellId="0" sqref="H58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20.07"/>
    <col collapsed="false" customWidth="true" hidden="false" outlineLevel="0" max="3" min="3" style="0" width="25.01"/>
    <col collapsed="false" customWidth="true" hidden="false" outlineLevel="0" max="4" min="4" style="29" width="11.88"/>
    <col collapsed="false" customWidth="true" hidden="false" outlineLevel="0" max="5" min="5" style="0" width="25.93"/>
    <col collapsed="false" customWidth="true" hidden="false" outlineLevel="0" max="6" min="6" style="29" width="6.48"/>
    <col collapsed="false" customWidth="true" hidden="false" outlineLevel="0" max="7" min="7" style="0" width="26.32"/>
    <col collapsed="false" customWidth="true" hidden="false" outlineLevel="0" max="8" min="8" style="29" width="7.08"/>
    <col collapsed="false" customWidth="true" hidden="false" outlineLevel="0" max="9" min="9" style="0" width="27.32"/>
    <col collapsed="false" customWidth="true" hidden="false" outlineLevel="0" max="10" min="10" style="29" width="5.49"/>
    <col collapsed="false" customWidth="true" hidden="false" outlineLevel="0" max="11" min="11" style="0" width="27.63"/>
    <col collapsed="false" customWidth="true" hidden="false" outlineLevel="0" max="12" min="12" style="29" width="4.97"/>
    <col collapsed="false" customWidth="true" hidden="false" outlineLevel="0" max="13" min="13" style="30" width="6.54"/>
    <col collapsed="false" customWidth="true" hidden="false" outlineLevel="0" max="14" min="14" style="0" width="37.5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31"/>
      <c r="B1" s="32" t="s">
        <v>24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4"/>
      <c r="P1" s="35"/>
      <c r="Q1" s="35"/>
      <c r="R1" s="35"/>
      <c r="S1" s="35"/>
    </row>
    <row r="2" customFormat="false" ht="14.25" hidden="false" customHeight="true" outlineLevel="0" collapsed="false">
      <c r="A2" s="36" t="s">
        <v>25</v>
      </c>
      <c r="B2" s="37" t="s">
        <v>26</v>
      </c>
      <c r="C2" s="37" t="s">
        <v>27</v>
      </c>
      <c r="D2" s="38" t="s">
        <v>28</v>
      </c>
      <c r="E2" s="37" t="s">
        <v>29</v>
      </c>
      <c r="F2" s="38" t="s">
        <v>30</v>
      </c>
      <c r="G2" s="37" t="s">
        <v>31</v>
      </c>
      <c r="H2" s="38" t="s">
        <v>32</v>
      </c>
      <c r="I2" s="37" t="s">
        <v>33</v>
      </c>
      <c r="J2" s="38" t="s">
        <v>34</v>
      </c>
      <c r="K2" s="37" t="s">
        <v>35</v>
      </c>
      <c r="L2" s="38" t="s">
        <v>36</v>
      </c>
      <c r="M2" s="39" t="s">
        <v>37</v>
      </c>
      <c r="N2" s="40"/>
      <c r="O2" s="40"/>
    </row>
    <row r="3" customFormat="false" ht="12.8" hidden="false" customHeight="false" outlineLevel="0" collapsed="false">
      <c r="A3" s="36" t="s">
        <v>25</v>
      </c>
      <c r="B3" s="50" t="str">
        <f aca="false">'Rifles data'!A1</f>
        <v>/home/jorge/Pictures/Test_Images_for_Demo/New_Rifles/1.jpg</v>
      </c>
      <c r="C3" s="51" t="str">
        <f aca="false">MID('Rifles data'!B1,10, LEN('Rifles data'!B1))</f>
        <v>rifle</v>
      </c>
      <c r="D3" s="52" t="n">
        <f aca="false">'Rifles data'!C1</f>
        <v>0.5449219</v>
      </c>
      <c r="E3" s="48" t="str">
        <f aca="false">MID('Rifles data'!D1,10, LEN('Rifles data'!D1))</f>
        <v>assault rifle, assault gun</v>
      </c>
      <c r="F3" s="49" t="n">
        <f aca="false">'Rifles data'!E1</f>
        <v>0.13891602</v>
      </c>
      <c r="G3" s="44" t="str">
        <f aca="false">MID('Rifles data'!F1,10, LEN('Rifles data'!F1))</f>
        <v>bassoon</v>
      </c>
      <c r="H3" s="45" t="n">
        <f aca="false">'Rifles data'!G1</f>
        <v>0.046173096</v>
      </c>
      <c r="I3" s="44" t="str">
        <f aca="false">MID('Rifles data'!H1,10, LEN('Rifles data'!H1))</f>
        <v>electric guitar</v>
      </c>
      <c r="J3" s="45" t="n">
        <f aca="false">'Rifles data'!I1</f>
        <v>0.0335083</v>
      </c>
      <c r="K3" s="42" t="str">
        <f aca="false">MID('Rifles data'!J1,10, LEN('Rifles data'!J1))</f>
        <v>trombone</v>
      </c>
      <c r="L3" s="43" t="n">
        <f aca="false">'Rifles data'!K1</f>
        <v>0.032226562</v>
      </c>
      <c r="M3" s="46" t="n">
        <f aca="false">'Rifles data'!L1</f>
        <v>93.957054</v>
      </c>
      <c r="N3" s="40"/>
      <c r="O3" s="40"/>
    </row>
    <row r="4" customFormat="false" ht="12.8" hidden="false" customHeight="false" outlineLevel="0" collapsed="false">
      <c r="A4" s="36" t="s">
        <v>25</v>
      </c>
      <c r="B4" s="50" t="str">
        <f aca="false">'Rifles data'!A2</f>
        <v>/home/jorge/Pictures/Test_Images_for_Demo/New_Rifles/2.jpg</v>
      </c>
      <c r="C4" s="51" t="str">
        <f aca="false">MID('Rifles data'!B2,10, LEN('Rifles data'!B2))</f>
        <v>assault rifle, assault gun</v>
      </c>
      <c r="D4" s="52" t="n">
        <f aca="false">'Rifles data'!C2</f>
        <v>0.66308594</v>
      </c>
      <c r="E4" s="48" t="str">
        <f aca="false">MID('Rifles data'!D2,10, LEN('Rifles data'!D2))</f>
        <v>rifle</v>
      </c>
      <c r="F4" s="49" t="n">
        <f aca="false">'Rifles data'!E2</f>
        <v>0.3334961</v>
      </c>
      <c r="G4" s="44" t="str">
        <f aca="false">MID('Rifles data'!F2,10, LEN('Rifles data'!F2))</f>
        <v>revolver, six-gun, six-shooter</v>
      </c>
      <c r="H4" s="45" t="n">
        <f aca="false">'Rifles data'!G2</f>
        <v>0.0019989014</v>
      </c>
      <c r="I4" s="44" t="str">
        <f aca="false">MID('Rifles data'!H2,10, LEN('Rifles data'!H2))</f>
        <v>holster</v>
      </c>
      <c r="J4" s="45" t="n">
        <f aca="false">'Rifles data'!I2</f>
        <v>0.000623703</v>
      </c>
      <c r="K4" s="42" t="str">
        <f aca="false">MID('Rifles data'!J2,10, LEN('Rifles data'!J2))</f>
        <v>projectile, missile</v>
      </c>
      <c r="L4" s="43" t="n">
        <f aca="false">'Rifles data'!K2</f>
        <v>0.0002746582</v>
      </c>
      <c r="M4" s="46" t="n">
        <f aca="false">'Rifles data'!L2</f>
        <v>93.912895</v>
      </c>
      <c r="N4" s="40"/>
      <c r="O4" s="40"/>
    </row>
    <row r="5" customFormat="false" ht="12.8" hidden="false" customHeight="false" outlineLevel="0" collapsed="false">
      <c r="A5" s="36" t="s">
        <v>25</v>
      </c>
      <c r="B5" s="50" t="str">
        <f aca="false">'Rifles data'!A3</f>
        <v>/home/jorge/Pictures/Test_Images_for_Demo/New_Rifles/3.jpeg</v>
      </c>
      <c r="C5" s="51" t="str">
        <f aca="false">MID('Rifles data'!B3,10, LEN('Rifles data'!B3))</f>
        <v>rifle</v>
      </c>
      <c r="D5" s="52" t="n">
        <f aca="false">'Rifles data'!C3</f>
        <v>0.60839844</v>
      </c>
      <c r="E5" s="48" t="str">
        <f aca="false">MID('Rifles data'!D3,10, LEN('Rifles data'!D3))</f>
        <v>assault rifle, assault gun</v>
      </c>
      <c r="F5" s="49" t="n">
        <f aca="false">'Rifles data'!E3</f>
        <v>0.36889648</v>
      </c>
      <c r="G5" s="44" t="str">
        <f aca="false">MID('Rifles data'!F3,10, LEN('Rifles data'!F3))</f>
        <v>projectile, missile</v>
      </c>
      <c r="H5" s="45" t="n">
        <f aca="false">'Rifles data'!G3</f>
        <v>0.009757996</v>
      </c>
      <c r="I5" s="44" t="str">
        <f aca="false">MID('Rifles data'!H3,10, LEN('Rifles data'!H3))</f>
        <v>missile</v>
      </c>
      <c r="J5" s="45" t="n">
        <f aca="false">'Rifles data'!I3</f>
        <v>0.006351471</v>
      </c>
      <c r="K5" s="42" t="str">
        <f aca="false">MID('Rifles data'!J3,10, LEN('Rifles data'!J3))</f>
        <v>cannon</v>
      </c>
      <c r="L5" s="43" t="n">
        <f aca="false">'Rifles data'!K3</f>
        <v>0.003850937</v>
      </c>
      <c r="M5" s="46" t="n">
        <f aca="false">'Rifles data'!L3</f>
        <v>93.694275</v>
      </c>
      <c r="N5" s="40"/>
      <c r="O5" s="40"/>
    </row>
    <row r="6" customFormat="false" ht="12.8" hidden="false" customHeight="false" outlineLevel="0" collapsed="false">
      <c r="A6" s="36" t="s">
        <v>25</v>
      </c>
      <c r="B6" s="50" t="str">
        <f aca="false">'Rifles data'!A4</f>
        <v>/home/jorge/Pictures/Test_Images_for_Demo/New_Rifles/4.jpg</v>
      </c>
      <c r="C6" s="51" t="str">
        <f aca="false">MID('Rifles data'!B4,10, LEN('Rifles data'!B4))</f>
        <v>assault rifle, assault gun</v>
      </c>
      <c r="D6" s="52" t="n">
        <f aca="false">'Rifles data'!C4</f>
        <v>0.6645508</v>
      </c>
      <c r="E6" s="48" t="str">
        <f aca="false">MID('Rifles data'!D4,10, LEN('Rifles data'!D4))</f>
        <v>rifle</v>
      </c>
      <c r="F6" s="49" t="n">
        <f aca="false">'Rifles data'!E4</f>
        <v>0.32128906</v>
      </c>
      <c r="G6" s="44" t="str">
        <f aca="false">MID('Rifles data'!F4,10, LEN('Rifles data'!F4))</f>
        <v>revolver, six-gun, six-shooter</v>
      </c>
      <c r="H6" s="45" t="n">
        <f aca="false">'Rifles data'!G4</f>
        <v>0.010574341</v>
      </c>
      <c r="I6" s="44" t="str">
        <f aca="false">MID('Rifles data'!H4,10, LEN('Rifles data'!H4))</f>
        <v>bow</v>
      </c>
      <c r="J6" s="45" t="n">
        <f aca="false">'Rifles data'!I4</f>
        <v>0.0009493828</v>
      </c>
      <c r="K6" s="42" t="str">
        <f aca="false">MID('Rifles data'!J4,10, LEN('Rifles data'!J4))</f>
        <v>tripod</v>
      </c>
      <c r="L6" s="43" t="n">
        <f aca="false">'Rifles data'!K4</f>
        <v>0.000341177</v>
      </c>
      <c r="M6" s="46" t="n">
        <f aca="false">'Rifles data'!L4</f>
        <v>93.56312</v>
      </c>
      <c r="N6" s="40"/>
      <c r="O6" s="40"/>
    </row>
    <row r="7" customFormat="false" ht="15" hidden="false" customHeight="false" outlineLevel="0" collapsed="false">
      <c r="A7" s="36" t="s">
        <v>25</v>
      </c>
      <c r="B7" s="50" t="str">
        <f aca="false">'Rifles data'!A5</f>
        <v>/home/jorge/Pictures/Test_Images_for_Demo/New_Rifles/5.jpg</v>
      </c>
      <c r="C7" s="51" t="str">
        <f aca="false">MID('Rifles data'!B5,10, LEN('Rifles data'!B5))</f>
        <v>rifle</v>
      </c>
      <c r="D7" s="52" t="n">
        <f aca="false">'Rifles data'!C5</f>
        <v>0.6425781</v>
      </c>
      <c r="E7" s="48" t="str">
        <f aca="false">MID('Rifles data'!D5,10, LEN('Rifles data'!D5))</f>
        <v>assault rifle, assault gun</v>
      </c>
      <c r="F7" s="49" t="n">
        <f aca="false">'Rifles data'!E5</f>
        <v>0.25756836</v>
      </c>
      <c r="G7" s="44" t="str">
        <f aca="false">MID('Rifles data'!F5,10, LEN('Rifles data'!F5))</f>
        <v>projectile, missile</v>
      </c>
      <c r="H7" s="45" t="n">
        <f aca="false">'Rifles data'!G5</f>
        <v>0.028671265</v>
      </c>
      <c r="I7" s="44" t="str">
        <f aca="false">MID('Rifles data'!H5,10, LEN('Rifles data'!H5))</f>
        <v>cannon</v>
      </c>
      <c r="J7" s="45" t="n">
        <f aca="false">'Rifles data'!I5</f>
        <v>0.025314331</v>
      </c>
      <c r="K7" s="42" t="str">
        <f aca="false">MID('Rifles data'!J5,10, LEN('Rifles data'!J5))</f>
        <v>missile</v>
      </c>
      <c r="L7" s="43" t="n">
        <f aca="false">'Rifles data'!K5</f>
        <v>0.0062026978</v>
      </c>
      <c r="M7" s="46" t="n">
        <f aca="false">'Rifles data'!L5</f>
        <v>93.83873</v>
      </c>
      <c r="N7" s="40"/>
      <c r="O7" s="40"/>
    </row>
    <row r="8" customFormat="false" ht="15" hidden="false" customHeight="false" outlineLevel="0" collapsed="false">
      <c r="A8" s="36" t="s">
        <v>25</v>
      </c>
      <c r="B8" s="50" t="str">
        <f aca="false">'Rifles data'!A6</f>
        <v>/home/jorge/Pictures/Test_Images_for_Demo/New_Rifles/6.jpg</v>
      </c>
      <c r="C8" s="51" t="str">
        <f aca="false">MID('Rifles data'!B6,10, LEN('Rifles data'!B6))</f>
        <v>assault rifle, assault gun</v>
      </c>
      <c r="D8" s="52" t="n">
        <f aca="false">'Rifles data'!C6</f>
        <v>0.91748047</v>
      </c>
      <c r="E8" s="48" t="str">
        <f aca="false">MID('Rifles data'!D6,10, LEN('Rifles data'!D6))</f>
        <v>rifle</v>
      </c>
      <c r="F8" s="49" t="n">
        <f aca="false">'Rifles data'!E6</f>
        <v>0.080200195</v>
      </c>
      <c r="G8" s="44" t="str">
        <f aca="false">MID('Rifles data'!F6,10, LEN('Rifles data'!F6))</f>
        <v>revolver, six-gun, six-shooter</v>
      </c>
      <c r="H8" s="45" t="n">
        <f aca="false">'Rifles data'!G6</f>
        <v>0.0023097992</v>
      </c>
      <c r="I8" s="44" t="str">
        <f aca="false">MID('Rifles data'!H6,10, LEN('Rifles data'!H6))</f>
        <v>holster</v>
      </c>
      <c r="J8" s="45" t="n">
        <f aca="false">'Rifles data'!I6</f>
        <v>0.00034594536</v>
      </c>
      <c r="K8" s="42" t="str">
        <f aca="false">MID('Rifles data'!J6,10, LEN('Rifles data'!J6))</f>
        <v>Angora, Angora rabbit</v>
      </c>
      <c r="L8" s="43" t="n">
        <f aca="false">'Rifles data'!K6</f>
        <v>0</v>
      </c>
      <c r="M8" s="46" t="n">
        <f aca="false">'Rifles data'!L6</f>
        <v>93.74647</v>
      </c>
      <c r="N8" s="40"/>
      <c r="O8" s="40"/>
    </row>
    <row r="9" customFormat="false" ht="15" hidden="false" customHeight="false" outlineLevel="0" collapsed="false">
      <c r="A9" s="36" t="s">
        <v>25</v>
      </c>
      <c r="B9" s="50" t="str">
        <f aca="false">'Rifles data'!A7</f>
        <v>/home/jorge/Pictures/Test_Images_for_Demo/New_Rifles/7.jpg</v>
      </c>
      <c r="C9" s="51" t="str">
        <f aca="false">MID('Rifles data'!B7,10, LEN('Rifles data'!B7))</f>
        <v>assault rifle, assault gun</v>
      </c>
      <c r="D9" s="52" t="n">
        <f aca="false">'Rifles data'!C7</f>
        <v>0.6323242</v>
      </c>
      <c r="E9" s="48" t="str">
        <f aca="false">MID('Rifles data'!D7,10, LEN('Rifles data'!D7))</f>
        <v>rifle</v>
      </c>
      <c r="F9" s="49" t="n">
        <f aca="false">'Rifles data'!E7</f>
        <v>0.3659668</v>
      </c>
      <c r="G9" s="44" t="str">
        <f aca="false">MID('Rifles data'!F7,10, LEN('Rifles data'!F7))</f>
        <v>revolver, six-gun, six-shooter</v>
      </c>
      <c r="H9" s="45" t="n">
        <f aca="false">'Rifles data'!G7</f>
        <v>0.0017900467</v>
      </c>
      <c r="I9" s="44" t="str">
        <f aca="false">MID('Rifles data'!H7,10, LEN('Rifles data'!H7))</f>
        <v>projectile, missile</v>
      </c>
      <c r="J9" s="45" t="n">
        <f aca="false">'Rifles data'!I7</f>
        <v>0.00024986267</v>
      </c>
      <c r="K9" s="42" t="str">
        <f aca="false">MID('Rifles data'!J7,10, LEN('Rifles data'!J7))</f>
        <v>missile</v>
      </c>
      <c r="L9" s="43" t="n">
        <f aca="false">'Rifles data'!K7</f>
        <v>8.177757E-005</v>
      </c>
      <c r="M9" s="46" t="n">
        <f aca="false">'Rifles data'!L7</f>
        <v>93.86888</v>
      </c>
      <c r="N9" s="40"/>
      <c r="O9" s="40"/>
    </row>
    <row r="10" customFormat="false" ht="12.8" hidden="false" customHeight="false" outlineLevel="0" collapsed="false">
      <c r="A10" s="36" t="s">
        <v>25</v>
      </c>
      <c r="B10" s="50" t="str">
        <f aca="false">'Rifles data'!A8</f>
        <v>/home/jorge/Pictures/Test_Images_for_Demo/New_Rifles/8.jpg</v>
      </c>
      <c r="C10" s="51" t="str">
        <f aca="false">MID('Rifles data'!B8,10, LEN('Rifles data'!B8))</f>
        <v>rifle</v>
      </c>
      <c r="D10" s="52" t="n">
        <f aca="false">'Rifles data'!C8</f>
        <v>0.5786133</v>
      </c>
      <c r="E10" s="48" t="str">
        <f aca="false">MID('Rifles data'!D8,10, LEN('Rifles data'!D8))</f>
        <v>assault rifle, assault gun</v>
      </c>
      <c r="F10" s="49" t="n">
        <f aca="false">'Rifles data'!E8</f>
        <v>0.30737305</v>
      </c>
      <c r="G10" s="44" t="str">
        <f aca="false">MID('Rifles data'!F8,10, LEN('Rifles data'!F8))</f>
        <v>shovel</v>
      </c>
      <c r="H10" s="45" t="n">
        <f aca="false">'Rifles data'!G8</f>
        <v>0.04675293</v>
      </c>
      <c r="I10" s="44" t="str">
        <f aca="false">MID('Rifles data'!H8,10, LEN('Rifles data'!H8))</f>
        <v>hatchet</v>
      </c>
      <c r="J10" s="45" t="n">
        <f aca="false">'Rifles data'!I8</f>
        <v>0.025817871</v>
      </c>
      <c r="K10" s="42" t="str">
        <f aca="false">MID('Rifles data'!J8,10, LEN('Rifles data'!J8))</f>
        <v>plow, plough</v>
      </c>
      <c r="L10" s="43" t="n">
        <f aca="false">'Rifles data'!K8</f>
        <v>0.015792847</v>
      </c>
      <c r="M10" s="46" t="n">
        <f aca="false">'Rifles data'!L8</f>
        <v>93.67061</v>
      </c>
      <c r="N10" s="40"/>
      <c r="O10" s="40"/>
    </row>
    <row r="11" customFormat="false" ht="12.8" hidden="false" customHeight="false" outlineLevel="0" collapsed="false">
      <c r="A11" s="36" t="s">
        <v>25</v>
      </c>
      <c r="B11" s="70" t="str">
        <f aca="false">'Rifles data'!A9</f>
        <v>/home/jorge/Pictures/Test_Images_for_Demo/New_Rifles/9.jpg</v>
      </c>
      <c r="C11" s="72" t="str">
        <f aca="false">MID('Rifles data'!B9,10, LEN('Rifles data'!B9))</f>
        <v>revolver, six-gun, six-shooter</v>
      </c>
      <c r="D11" s="73" t="n">
        <f aca="false">'Rifles data'!C9</f>
        <v>0.33154297</v>
      </c>
      <c r="E11" s="42" t="str">
        <f aca="false">MID('Rifles data'!D9,10, LEN('Rifles data'!D9))</f>
        <v>power drill</v>
      </c>
      <c r="F11" s="43" t="n">
        <f aca="false">'Rifles data'!E9</f>
        <v>0.19348145</v>
      </c>
      <c r="G11" s="48" t="str">
        <f aca="false">MID('Rifles data'!F9,10, LEN('Rifles data'!F9))</f>
        <v>assault rifle, assault gun</v>
      </c>
      <c r="H11" s="49" t="n">
        <f aca="false">'Rifles data'!G9</f>
        <v>0.17883301</v>
      </c>
      <c r="I11" s="48" t="str">
        <f aca="false">MID('Rifles data'!H9,10, LEN('Rifles data'!H9))</f>
        <v>rifle</v>
      </c>
      <c r="J11" s="49" t="n">
        <f aca="false">'Rifles data'!I9</f>
        <v>0.10430908</v>
      </c>
      <c r="K11" s="42" t="str">
        <f aca="false">MID('Rifles data'!J9,10, LEN('Rifles data'!J9))</f>
        <v>reel</v>
      </c>
      <c r="L11" s="43" t="n">
        <f aca="false">'Rifles data'!K9</f>
        <v>0.08453369</v>
      </c>
      <c r="M11" s="46" t="n">
        <f aca="false">'Rifles data'!L9</f>
        <v>93.66026</v>
      </c>
      <c r="N11" s="40"/>
      <c r="O11" s="40"/>
    </row>
    <row r="12" customFormat="false" ht="15" hidden="false" customHeight="false" outlineLevel="0" collapsed="false">
      <c r="A12" s="36" t="s">
        <v>25</v>
      </c>
      <c r="B12" s="50" t="str">
        <f aca="false">'Rifles data'!A10</f>
        <v>/home/jorge/Pictures/Test_Images_for_Demo/New_Rifles/10.jpg</v>
      </c>
      <c r="C12" s="51" t="str">
        <f aca="false">MID('Rifles data'!B10,10, LEN('Rifles data'!B10))</f>
        <v>assault rifle, assault gun</v>
      </c>
      <c r="D12" s="52" t="n">
        <f aca="false">'Rifles data'!C10</f>
        <v>0.78271484</v>
      </c>
      <c r="E12" s="48" t="str">
        <f aca="false">MID('Rifles data'!D10,10, LEN('Rifles data'!D10))</f>
        <v>rifle</v>
      </c>
      <c r="F12" s="49" t="n">
        <f aca="false">'Rifles data'!E10</f>
        <v>0.21728516</v>
      </c>
      <c r="G12" s="44" t="str">
        <f aca="false">MID('Rifles data'!F10,10, LEN('Rifles data'!F10))</f>
        <v>toilet tissue, toilet paper, bathroom tissue</v>
      </c>
      <c r="H12" s="45" t="n">
        <f aca="false">'Rifles data'!G10</f>
        <v>0</v>
      </c>
      <c r="I12" s="44" t="str">
        <f aca="false">MID('Rifles data'!H10,10, LEN('Rifles data'!H10))</f>
        <v>starfish, sea star</v>
      </c>
      <c r="J12" s="45" t="n">
        <f aca="false">'Rifles data'!I10</f>
        <v>0</v>
      </c>
      <c r="K12" s="42" t="str">
        <f aca="false">MID('Rifles data'!J10,10, LEN('Rifles data'!J10))</f>
        <v>sorrel</v>
      </c>
      <c r="L12" s="43" t="n">
        <f aca="false">'Rifles data'!K10</f>
        <v>0</v>
      </c>
      <c r="M12" s="46" t="n">
        <f aca="false">'Rifles data'!L10</f>
        <v>93.88513</v>
      </c>
      <c r="N12" s="40"/>
      <c r="O12" s="40"/>
    </row>
    <row r="13" customFormat="false" ht="15" hidden="false" customHeight="false" outlineLevel="0" collapsed="false">
      <c r="A13" s="36" t="s">
        <v>25</v>
      </c>
      <c r="B13" s="50" t="str">
        <f aca="false">'Rifles data'!A11</f>
        <v>/home/jorge/Pictures/Test_Images_for_Demo/New_Rifles/11.jpg</v>
      </c>
      <c r="C13" s="51" t="str">
        <f aca="false">MID('Rifles data'!B11,10, LEN('Rifles data'!B11))</f>
        <v>assault rifle, assault gun</v>
      </c>
      <c r="D13" s="52" t="n">
        <f aca="false">'Rifles data'!C11</f>
        <v>0.73339844</v>
      </c>
      <c r="E13" s="48" t="str">
        <f aca="false">MID('Rifles data'!D11,10, LEN('Rifles data'!D11))</f>
        <v>rifle</v>
      </c>
      <c r="F13" s="49" t="n">
        <f aca="false">'Rifles data'!E11</f>
        <v>0.265625</v>
      </c>
      <c r="G13" s="44" t="str">
        <f aca="false">MID('Rifles data'!F11,10, LEN('Rifles data'!F11))</f>
        <v>revolver, six-gun, six-shooter</v>
      </c>
      <c r="H13" s="45" t="n">
        <f aca="false">'Rifles data'!G11</f>
        <v>0.0009727478</v>
      </c>
      <c r="I13" s="44" t="str">
        <f aca="false">MID('Rifles data'!H11,10, LEN('Rifles data'!H11))</f>
        <v>Angora, Angora rabbit</v>
      </c>
      <c r="J13" s="45" t="n">
        <f aca="false">'Rifles data'!I11</f>
        <v>0</v>
      </c>
      <c r="K13" s="42" t="str">
        <f aca="false">MID('Rifles data'!J11,10, LEN('Rifles data'!J11))</f>
        <v>sea urchin</v>
      </c>
      <c r="L13" s="43" t="n">
        <f aca="false">'Rifles data'!K11</f>
        <v>0</v>
      </c>
      <c r="M13" s="46" t="n">
        <f aca="false">'Rifles data'!L11</f>
        <v>93.94816</v>
      </c>
      <c r="N13" s="40"/>
      <c r="O13" s="40"/>
    </row>
    <row r="14" customFormat="false" ht="15" hidden="false" customHeight="false" outlineLevel="0" collapsed="false">
      <c r="A14" s="36" t="s">
        <v>25</v>
      </c>
      <c r="B14" s="50" t="str">
        <f aca="false">'Rifles data'!A12</f>
        <v>/home/jorge/Pictures/Test_Images_for_Demo/New_Rifles/12.jpeg</v>
      </c>
      <c r="C14" s="51" t="str">
        <f aca="false">MID('Rifles data'!B12,10, LEN('Rifles data'!B12))</f>
        <v>assault rifle, assault gun</v>
      </c>
      <c r="D14" s="52" t="n">
        <f aca="false">'Rifles data'!C12</f>
        <v>0.79248047</v>
      </c>
      <c r="E14" s="48" t="str">
        <f aca="false">MID('Rifles data'!D12,10, LEN('Rifles data'!D12))</f>
        <v>rifle</v>
      </c>
      <c r="F14" s="49" t="n">
        <f aca="false">'Rifles data'!E12</f>
        <v>0.20678711</v>
      </c>
      <c r="G14" s="44" t="str">
        <f aca="false">MID('Rifles data'!F12,10, LEN('Rifles data'!F12))</f>
        <v>revolver, six-gun, six-shooter</v>
      </c>
      <c r="H14" s="45" t="n">
        <f aca="false">'Rifles data'!G12</f>
        <v>0.00013792515</v>
      </c>
      <c r="I14" s="44" t="str">
        <f aca="false">MID('Rifles data'!H12,10, LEN('Rifles data'!H12))</f>
        <v>Angora, Angora rabbit</v>
      </c>
      <c r="J14" s="45" t="n">
        <f aca="false">'Rifles data'!I12</f>
        <v>0</v>
      </c>
      <c r="K14" s="42" t="str">
        <f aca="false">MID('Rifles data'!J12,10, LEN('Rifles data'!J12))</f>
        <v>sea urchin</v>
      </c>
      <c r="L14" s="43" t="n">
        <f aca="false">'Rifles data'!K12</f>
        <v>0</v>
      </c>
      <c r="M14" s="46" t="n">
        <f aca="false">'Rifles data'!L12</f>
        <v>93.50496</v>
      </c>
      <c r="N14" s="40"/>
      <c r="O14" s="40"/>
    </row>
    <row r="15" customFormat="false" ht="15" hidden="false" customHeight="false" outlineLevel="0" collapsed="false">
      <c r="A15" s="36" t="s">
        <v>25</v>
      </c>
      <c r="B15" s="50" t="str">
        <f aca="false">'Rifles data'!A13</f>
        <v>/home/jorge/Pictures/Test_Images_for_Demo/New_Rifles/13.jpg</v>
      </c>
      <c r="C15" s="51" t="str">
        <f aca="false">MID('Rifles data'!B13,10, LEN('Rifles data'!B13))</f>
        <v>assault rifle, assault gun</v>
      </c>
      <c r="D15" s="52" t="n">
        <f aca="false">'Rifles data'!C13</f>
        <v>0.8432617</v>
      </c>
      <c r="E15" s="48" t="str">
        <f aca="false">MID('Rifles data'!D13,10, LEN('Rifles data'!D13))</f>
        <v>rifle</v>
      </c>
      <c r="F15" s="49" t="n">
        <f aca="false">'Rifles data'!E13</f>
        <v>0.14880371</v>
      </c>
      <c r="G15" s="44" t="str">
        <f aca="false">MID('Rifles data'!F13,10, LEN('Rifles data'!F13))</f>
        <v>bow</v>
      </c>
      <c r="H15" s="45" t="n">
        <f aca="false">'Rifles data'!G13</f>
        <v>0.004459381</v>
      </c>
      <c r="I15" s="44" t="str">
        <f aca="false">MID('Rifles data'!H13,10, LEN('Rifles data'!H13))</f>
        <v>revolver, six-gun, six-shooter</v>
      </c>
      <c r="J15" s="45" t="n">
        <f aca="false">'Rifles data'!I13</f>
        <v>0.0018444061</v>
      </c>
      <c r="K15" s="42" t="str">
        <f aca="false">MID('Rifles data'!J13,10, LEN('Rifles data'!J13))</f>
        <v>holster</v>
      </c>
      <c r="L15" s="43" t="n">
        <f aca="false">'Rifles data'!K13</f>
        <v>0.00038051605</v>
      </c>
      <c r="M15" s="46" t="n">
        <f aca="false">'Rifles data'!L13</f>
        <v>93.38543</v>
      </c>
      <c r="N15" s="40"/>
      <c r="O15" s="40"/>
    </row>
    <row r="16" customFormat="false" ht="12.8" hidden="false" customHeight="false" outlineLevel="0" collapsed="false">
      <c r="A16" s="36" t="s">
        <v>25</v>
      </c>
      <c r="B16" s="50" t="str">
        <f aca="false">'Rifles data'!A14</f>
        <v>/home/jorge/Pictures/Test_Images_for_Demo/New_Rifles/14.jpg</v>
      </c>
      <c r="C16" s="51" t="str">
        <f aca="false">MID('Rifles data'!B14,10, LEN('Rifles data'!B14))</f>
        <v>assault rifle, assault gun</v>
      </c>
      <c r="D16" s="52" t="n">
        <f aca="false">'Rifles data'!C14</f>
        <v>0.81591797</v>
      </c>
      <c r="E16" s="48" t="str">
        <f aca="false">MID('Rifles data'!D14,10, LEN('Rifles data'!D14))</f>
        <v>rifle</v>
      </c>
      <c r="F16" s="49" t="n">
        <f aca="false">'Rifles data'!E14</f>
        <v>0.12322998</v>
      </c>
      <c r="G16" s="44" t="str">
        <f aca="false">MID('Rifles data'!F14,10, LEN('Rifles data'!F14))</f>
        <v>power drill</v>
      </c>
      <c r="H16" s="45" t="n">
        <f aca="false">'Rifles data'!G14</f>
        <v>0.029953003</v>
      </c>
      <c r="I16" s="44" t="str">
        <f aca="false">MID('Rifles data'!H14,10, LEN('Rifles data'!H14))</f>
        <v>revolver, six-gun, six-shooter</v>
      </c>
      <c r="J16" s="45" t="n">
        <f aca="false">'Rifles data'!I14</f>
        <v>0.024642944</v>
      </c>
      <c r="K16" s="42" t="str">
        <f aca="false">MID('Rifles data'!J14,10, LEN('Rifles data'!J14))</f>
        <v>holster</v>
      </c>
      <c r="L16" s="43" t="n">
        <f aca="false">'Rifles data'!K14</f>
        <v>0.003107071</v>
      </c>
      <c r="M16" s="46" t="n">
        <f aca="false">'Rifles data'!L14</f>
        <v>93.76715</v>
      </c>
      <c r="N16" s="40"/>
      <c r="O16" s="40"/>
    </row>
    <row r="17" customFormat="false" ht="12.8" hidden="false" customHeight="false" outlineLevel="0" collapsed="false">
      <c r="A17" s="36" t="s">
        <v>25</v>
      </c>
      <c r="B17" s="70" t="str">
        <f aca="false">'Rifles data'!A15</f>
        <v>/home/jorge/Pictures/Test_Images_for_Demo/New_Rifles/15.jpg</v>
      </c>
      <c r="C17" s="72" t="str">
        <f aca="false">MID('Rifles data'!B15,10, LEN('Rifles data'!B15))</f>
        <v>syringe</v>
      </c>
      <c r="D17" s="73" t="n">
        <f aca="false">'Rifles data'!C15</f>
        <v>0.19909668</v>
      </c>
      <c r="E17" s="42" t="str">
        <f aca="false">MID('Rifles data'!D15,10, LEN('Rifles data'!D15))</f>
        <v>screwdriver</v>
      </c>
      <c r="F17" s="43" t="n">
        <f aca="false">'Rifles data'!E15</f>
        <v>0.19604492</v>
      </c>
      <c r="G17" s="48" t="str">
        <f aca="false">MID('Rifles data'!F15,10, LEN('Rifles data'!F15))</f>
        <v>assault rifle, assault gun</v>
      </c>
      <c r="H17" s="49" t="n">
        <f aca="false">'Rifles data'!G15</f>
        <v>0.17163086</v>
      </c>
      <c r="I17" s="48" t="str">
        <f aca="false">MID('Rifles data'!H15,10, LEN('Rifles data'!H15))</f>
        <v>rifle</v>
      </c>
      <c r="J17" s="49" t="n">
        <f aca="false">'Rifles data'!I15</f>
        <v>0.076171875</v>
      </c>
      <c r="K17" s="42" t="str">
        <f aca="false">MID('Rifles data'!J15,10, LEN('Rifles data'!J15))</f>
        <v>power drill</v>
      </c>
      <c r="L17" s="43" t="n">
        <f aca="false">'Rifles data'!K15</f>
        <v>0.06933594</v>
      </c>
      <c r="M17" s="46" t="n">
        <f aca="false">'Rifles data'!L15</f>
        <v>93.74287</v>
      </c>
      <c r="N17" s="40"/>
      <c r="O17" s="40"/>
    </row>
    <row r="18" customFormat="false" ht="12.8" hidden="false" customHeight="false" outlineLevel="0" collapsed="false">
      <c r="A18" s="36" t="s">
        <v>25</v>
      </c>
      <c r="B18" s="50" t="str">
        <f aca="false">'Rifles data'!A16</f>
        <v>/home/jorge/Pictures/Test_Images_for_Demo/New_Rifles/16.jpg</v>
      </c>
      <c r="C18" s="51" t="str">
        <f aca="false">MID('Rifles data'!B16,10, LEN('Rifles data'!B16))</f>
        <v>assault rifle, assault gun</v>
      </c>
      <c r="D18" s="52" t="n">
        <f aca="false">'Rifles data'!C16</f>
        <v>0.8027344</v>
      </c>
      <c r="E18" s="48" t="str">
        <f aca="false">MID('Rifles data'!D16,10, LEN('Rifles data'!D16))</f>
        <v>rifle</v>
      </c>
      <c r="F18" s="49" t="n">
        <f aca="false">'Rifles data'!E16</f>
        <v>0.19677734</v>
      </c>
      <c r="G18" s="44" t="str">
        <f aca="false">MID('Rifles data'!F16,10, LEN('Rifles data'!F16))</f>
        <v>revolver, six-gun, six-shooter</v>
      </c>
      <c r="H18" s="45" t="n">
        <f aca="false">'Rifles data'!G16</f>
        <v>0.00071525574</v>
      </c>
      <c r="I18" s="44" t="str">
        <f aca="false">MID('Rifles data'!H16,10, LEN('Rifles data'!H16))</f>
        <v>Angora, Angora rabbit</v>
      </c>
      <c r="J18" s="45" t="n">
        <f aca="false">'Rifles data'!I16</f>
        <v>0</v>
      </c>
      <c r="K18" s="42" t="str">
        <f aca="false">MID('Rifles data'!J16,10, LEN('Rifles data'!J16))</f>
        <v>sea urchin</v>
      </c>
      <c r="L18" s="43" t="n">
        <f aca="false">'Rifles data'!K16</f>
        <v>0</v>
      </c>
      <c r="M18" s="46" t="n">
        <f aca="false">'Rifles data'!L16</f>
        <v>93.82365</v>
      </c>
      <c r="N18" s="40"/>
      <c r="O18" s="40"/>
    </row>
    <row r="19" customFormat="false" ht="12.8" hidden="false" customHeight="false" outlineLevel="0" collapsed="false">
      <c r="A19" s="36" t="s">
        <v>25</v>
      </c>
      <c r="B19" s="50" t="str">
        <f aca="false">'Rifles data'!A17</f>
        <v>/home/jorge/Pictures/Test_Images_for_Demo/New_Rifles/17.jpg</v>
      </c>
      <c r="C19" s="51" t="str">
        <f aca="false">MID('Rifles data'!B17,10, LEN('Rifles data'!B17))</f>
        <v>assault rifle, assault gun</v>
      </c>
      <c r="D19" s="52" t="n">
        <f aca="false">'Rifles data'!C17</f>
        <v>0.5605469</v>
      </c>
      <c r="E19" s="48" t="str">
        <f aca="false">MID('Rifles data'!D17,10, LEN('Rifles data'!D17))</f>
        <v>rifle</v>
      </c>
      <c r="F19" s="49" t="n">
        <f aca="false">'Rifles data'!E17</f>
        <v>0.41992188</v>
      </c>
      <c r="G19" s="44" t="str">
        <f aca="false">MID('Rifles data'!F17,10, LEN('Rifles data'!F17))</f>
        <v>scabbard</v>
      </c>
      <c r="H19" s="45" t="n">
        <f aca="false">'Rifles data'!G17</f>
        <v>0.009796143</v>
      </c>
      <c r="I19" s="44" t="str">
        <f aca="false">MID('Rifles data'!H17,10, LEN('Rifles data'!H17))</f>
        <v>projectile, missile</v>
      </c>
      <c r="J19" s="45" t="n">
        <f aca="false">'Rifles data'!I17</f>
        <v>0.003660202</v>
      </c>
      <c r="K19" s="42" t="str">
        <f aca="false">MID('Rifles data'!J17,10, LEN('Rifles data'!J17))</f>
        <v>missile</v>
      </c>
      <c r="L19" s="43" t="n">
        <f aca="false">'Rifles data'!K17</f>
        <v>0.0035190582</v>
      </c>
      <c r="M19" s="46" t="n">
        <f aca="false">'Rifles data'!L17</f>
        <v>93.98116</v>
      </c>
      <c r="N19" s="40"/>
      <c r="O19" s="40"/>
    </row>
    <row r="20" customFormat="false" ht="12.8" hidden="false" customHeight="false" outlineLevel="0" collapsed="false">
      <c r="A20" s="36" t="s">
        <v>25</v>
      </c>
      <c r="B20" s="50" t="str">
        <f aca="false">'Rifles data'!A18</f>
        <v>/home/jorge/Pictures/Test_Images_for_Demo/New_Rifles/18.jpg</v>
      </c>
      <c r="C20" s="51" t="str">
        <f aca="false">MID('Rifles data'!B18,10, LEN('Rifles data'!B18))</f>
        <v>rifle</v>
      </c>
      <c r="D20" s="52" t="n">
        <f aca="false">'Rifles data'!C18</f>
        <v>0.55029297</v>
      </c>
      <c r="E20" s="48" t="str">
        <f aca="false">MID('Rifles data'!D18,10, LEN('Rifles data'!D18))</f>
        <v>assault rifle, assault gun</v>
      </c>
      <c r="F20" s="49" t="n">
        <f aca="false">'Rifles data'!E18</f>
        <v>0.44921875</v>
      </c>
      <c r="G20" s="44" t="str">
        <f aca="false">MID('Rifles data'!F18,10, LEN('Rifles data'!F18))</f>
        <v>revolver, six-gun, six-shooter</v>
      </c>
      <c r="H20" s="45" t="n">
        <f aca="false">'Rifles data'!G18</f>
        <v>0.00042247772</v>
      </c>
      <c r="I20" s="44" t="str">
        <f aca="false">MID('Rifles data'!H18,10, LEN('Rifles data'!H18))</f>
        <v>Angora, Angora rabbit</v>
      </c>
      <c r="J20" s="45" t="n">
        <f aca="false">'Rifles data'!I18</f>
        <v>0</v>
      </c>
      <c r="K20" s="42" t="str">
        <f aca="false">MID('Rifles data'!J18,10, LEN('Rifles data'!J18))</f>
        <v>sea urchin</v>
      </c>
      <c r="L20" s="43" t="n">
        <f aca="false">'Rifles data'!K18</f>
        <v>0</v>
      </c>
      <c r="M20" s="46" t="n">
        <f aca="false">'Rifles data'!L18</f>
        <v>93.438866</v>
      </c>
      <c r="N20" s="40"/>
      <c r="O20" s="40"/>
    </row>
    <row r="21" customFormat="false" ht="12.8" hidden="false" customHeight="false" outlineLevel="0" collapsed="false">
      <c r="A21" s="36" t="s">
        <v>25</v>
      </c>
      <c r="B21" s="50" t="str">
        <f aca="false">'Rifles data'!A19</f>
        <v>/home/jorge/Pictures/Test_Images_for_Demo/New_Rifles/19.jpg</v>
      </c>
      <c r="C21" s="51" t="str">
        <f aca="false">MID('Rifles data'!B19,10, LEN('Rifles data'!B19))</f>
        <v>assault rifle, assault gun</v>
      </c>
      <c r="D21" s="52" t="n">
        <f aca="false">'Rifles data'!C19</f>
        <v>0.85839844</v>
      </c>
      <c r="E21" s="48" t="str">
        <f aca="false">MID('Rifles data'!D19,10, LEN('Rifles data'!D19))</f>
        <v>rifle</v>
      </c>
      <c r="F21" s="49" t="n">
        <f aca="false">'Rifles data'!E19</f>
        <v>0.11987305</v>
      </c>
      <c r="G21" s="44" t="str">
        <f aca="false">MID('Rifles data'!F19,10, LEN('Rifles data'!F19))</f>
        <v>military uniform</v>
      </c>
      <c r="H21" s="45" t="n">
        <f aca="false">'Rifles data'!G19</f>
        <v>0.013870239</v>
      </c>
      <c r="I21" s="44" t="str">
        <f aca="false">MID('Rifles data'!H19,10, LEN('Rifles data'!H19))</f>
        <v>bulletproof vest</v>
      </c>
      <c r="J21" s="45" t="n">
        <f aca="false">'Rifles data'!I19</f>
        <v>0.007663727</v>
      </c>
      <c r="K21" s="42" t="str">
        <f aca="false">MID('Rifles data'!J19,10, LEN('Rifles data'!J19))</f>
        <v>holster</v>
      </c>
      <c r="L21" s="43" t="n">
        <f aca="false">'Rifles data'!K19</f>
        <v>0.00032138824</v>
      </c>
      <c r="M21" s="46" t="n">
        <f aca="false">'Rifles data'!L19</f>
        <v>93.82527</v>
      </c>
      <c r="N21" s="40"/>
      <c r="O21" s="40"/>
    </row>
    <row r="22" customFormat="false" ht="12.8" hidden="false" customHeight="false" outlineLevel="0" collapsed="false">
      <c r="A22" s="36" t="s">
        <v>25</v>
      </c>
      <c r="B22" s="50" t="str">
        <f aca="false">'Rifles data'!A20</f>
        <v>/home/jorge/Pictures/Test_Images_for_Demo/New_Rifles/20.jpg</v>
      </c>
      <c r="C22" s="51" t="str">
        <f aca="false">MID('Rifles data'!B20,10, LEN('Rifles data'!B20))</f>
        <v>assault rifle, assault gun</v>
      </c>
      <c r="D22" s="52" t="n">
        <f aca="false">'Rifles data'!C20</f>
        <v>0.60791016</v>
      </c>
      <c r="E22" s="48" t="str">
        <f aca="false">MID('Rifles data'!D20,10, LEN('Rifles data'!D20))</f>
        <v>rifle</v>
      </c>
      <c r="F22" s="49" t="n">
        <f aca="false">'Rifles data'!E20</f>
        <v>0.39233398</v>
      </c>
      <c r="G22" s="44" t="str">
        <f aca="false">MID('Rifles data'!F20,10, LEN('Rifles data'!F20))</f>
        <v>revolver, six-gun, six-shooter</v>
      </c>
      <c r="H22" s="45" t="n">
        <f aca="false">'Rifles data'!G20</f>
        <v>0.00014126301</v>
      </c>
      <c r="I22" s="44" t="str">
        <f aca="false">MID('Rifles data'!H20,10, LEN('Rifles data'!H20))</f>
        <v>Angora, Angora rabbit</v>
      </c>
      <c r="J22" s="45" t="n">
        <f aca="false">'Rifles data'!I20</f>
        <v>0</v>
      </c>
      <c r="K22" s="42" t="str">
        <f aca="false">MID('Rifles data'!J20,10, LEN('Rifles data'!J20))</f>
        <v>sea urchin</v>
      </c>
      <c r="L22" s="43" t="n">
        <f aca="false">'Rifles data'!K20</f>
        <v>0</v>
      </c>
      <c r="M22" s="46" t="n">
        <f aca="false">'Rifles data'!L20</f>
        <v>93.70759</v>
      </c>
      <c r="N22" s="40"/>
      <c r="O22" s="40"/>
    </row>
    <row r="23" customFormat="false" ht="12.8" hidden="false" customHeight="false" outlineLevel="0" collapsed="false">
      <c r="A23" s="36" t="s">
        <v>25</v>
      </c>
      <c r="B23" s="50" t="str">
        <f aca="false">'Rifles data'!A21</f>
        <v>/home/jorge/Pictures/Test_Images_for_Demo/New_Rifles/21.jpg</v>
      </c>
      <c r="C23" s="51" t="str">
        <f aca="false">MID('Rifles data'!B21,10, LEN('Rifles data'!B21))</f>
        <v>assault rifle, assault gun</v>
      </c>
      <c r="D23" s="52" t="n">
        <f aca="false">'Rifles data'!C21</f>
        <v>0.44628906</v>
      </c>
      <c r="E23" s="48" t="str">
        <f aca="false">MID('Rifles data'!D21,10, LEN('Rifles data'!D21))</f>
        <v>rifle</v>
      </c>
      <c r="F23" s="49" t="n">
        <f aca="false">'Rifles data'!E21</f>
        <v>0.41601562</v>
      </c>
      <c r="G23" s="44" t="str">
        <f aca="false">MID('Rifles data'!F21,10, LEN('Rifles data'!F21))</f>
        <v>revolver, six-gun, six-shooter</v>
      </c>
      <c r="H23" s="45" t="n">
        <f aca="false">'Rifles data'!G21</f>
        <v>0.061828613</v>
      </c>
      <c r="I23" s="44" t="str">
        <f aca="false">MID('Rifles data'!H21,10, LEN('Rifles data'!H21))</f>
        <v>projectile, missile</v>
      </c>
      <c r="J23" s="45" t="n">
        <f aca="false">'Rifles data'!I21</f>
        <v>0.01828003</v>
      </c>
      <c r="K23" s="42" t="str">
        <f aca="false">MID('Rifles data'!J21,10, LEN('Rifles data'!J21))</f>
        <v>carpenter's kit, tool kit</v>
      </c>
      <c r="L23" s="43" t="n">
        <f aca="false">'Rifles data'!K21</f>
        <v>0.01612854</v>
      </c>
      <c r="M23" s="46" t="n">
        <f aca="false">'Rifles data'!L21</f>
        <v>93.66049</v>
      </c>
      <c r="N23" s="40"/>
      <c r="O23" s="40"/>
    </row>
    <row r="24" customFormat="false" ht="12.8" hidden="false" customHeight="false" outlineLevel="0" collapsed="false">
      <c r="A24" s="36" t="s">
        <v>25</v>
      </c>
      <c r="B24" s="50" t="str">
        <f aca="false">'Rifles data'!A22</f>
        <v>/home/jorge/Pictures/Test_Images_for_Demo/New_Rifles/22.jpg</v>
      </c>
      <c r="C24" s="51" t="str">
        <f aca="false">MID('Rifles data'!B22,10, LEN('Rifles data'!B22))</f>
        <v>chain saw, chainsaw</v>
      </c>
      <c r="D24" s="52" t="n">
        <f aca="false">'Rifles data'!C22</f>
        <v>0.15917969</v>
      </c>
      <c r="E24" s="48" t="str">
        <f aca="false">MID('Rifles data'!D22,10, LEN('Rifles data'!D22))</f>
        <v>assault rifle, assault gun</v>
      </c>
      <c r="F24" s="49" t="n">
        <f aca="false">'Rifles data'!E22</f>
        <v>0.1394043</v>
      </c>
      <c r="G24" s="44" t="str">
        <f aca="false">MID('Rifles data'!F22,10, LEN('Rifles data'!F22))</f>
        <v>rifle</v>
      </c>
      <c r="H24" s="45" t="n">
        <f aca="false">'Rifles data'!G22</f>
        <v>0.13830566</v>
      </c>
      <c r="I24" s="44" t="str">
        <f aca="false">MID('Rifles data'!H22,10, LEN('Rifles data'!H22))</f>
        <v>electric guitar</v>
      </c>
      <c r="J24" s="45" t="n">
        <f aca="false">'Rifles data'!I22</f>
        <v>0.109436035</v>
      </c>
      <c r="K24" s="42" t="str">
        <f aca="false">MID('Rifles data'!J22,10, LEN('Rifles data'!J22))</f>
        <v>flute, transverse flute</v>
      </c>
      <c r="L24" s="43" t="n">
        <f aca="false">'Rifles data'!K22</f>
        <v>0.075805664</v>
      </c>
      <c r="M24" s="46" t="n">
        <f aca="false">'Rifles data'!L22</f>
        <v>93.80222</v>
      </c>
      <c r="N24" s="40"/>
      <c r="O24" s="40"/>
    </row>
    <row r="25" customFormat="false" ht="12.8" hidden="false" customHeight="false" outlineLevel="0" collapsed="false">
      <c r="A25" s="36" t="s">
        <v>25</v>
      </c>
      <c r="B25" s="50" t="str">
        <f aca="false">'Rifles data'!A23</f>
        <v>/home/jorge/Pictures/Test_Images_for_Demo/New_Rifles/23.jpg</v>
      </c>
      <c r="C25" s="51" t="str">
        <f aca="false">MID('Rifles data'!B23,10, LEN('Rifles data'!B23))</f>
        <v>rifle</v>
      </c>
      <c r="D25" s="52" t="n">
        <f aca="false">'Rifles data'!C23</f>
        <v>0.5253906</v>
      </c>
      <c r="E25" s="48" t="str">
        <f aca="false">MID('Rifles data'!D23,10, LEN('Rifles data'!D23))</f>
        <v>assault rifle, assault gun</v>
      </c>
      <c r="F25" s="49" t="n">
        <f aca="false">'Rifles data'!E23</f>
        <v>0.4189453</v>
      </c>
      <c r="G25" s="44" t="str">
        <f aca="false">MID('Rifles data'!F23,10, LEN('Rifles data'!F23))</f>
        <v>chain saw, chainsaw</v>
      </c>
      <c r="H25" s="45" t="n">
        <f aca="false">'Rifles data'!G23</f>
        <v>0.012069702</v>
      </c>
      <c r="I25" s="44" t="str">
        <f aca="false">MID('Rifles data'!H23,10, LEN('Rifles data'!H23))</f>
        <v>bow</v>
      </c>
      <c r="J25" s="45" t="n">
        <f aca="false">'Rifles data'!I23</f>
        <v>0.01008606</v>
      </c>
      <c r="K25" s="42" t="str">
        <f aca="false">MID('Rifles data'!J23,10, LEN('Rifles data'!J23))</f>
        <v>military uniform</v>
      </c>
      <c r="L25" s="43" t="n">
        <f aca="false">'Rifles data'!K23</f>
        <v>0.008163452</v>
      </c>
      <c r="M25" s="46" t="n">
        <f aca="false">'Rifles data'!L23</f>
        <v>93.72413</v>
      </c>
      <c r="N25" s="40"/>
      <c r="O25" s="40"/>
    </row>
    <row r="26" customFormat="false" ht="12.8" hidden="false" customHeight="false" outlineLevel="0" collapsed="false">
      <c r="A26" s="36" t="s">
        <v>25</v>
      </c>
      <c r="B26" s="50" t="str">
        <f aca="false">'Rifles data'!A24</f>
        <v>/home/jorge/Pictures/Test_Images_for_Demo/New_Rifles/24.jpeg</v>
      </c>
      <c r="C26" s="51" t="str">
        <f aca="false">MID('Rifles data'!B24,10, LEN('Rifles data'!B24))</f>
        <v>assault rifle, assault gun</v>
      </c>
      <c r="D26" s="52" t="n">
        <f aca="false">'Rifles data'!C24</f>
        <v>0.90283203</v>
      </c>
      <c r="E26" s="48" t="str">
        <f aca="false">MID('Rifles data'!D24,10, LEN('Rifles data'!D24))</f>
        <v>rifle</v>
      </c>
      <c r="F26" s="49" t="n">
        <f aca="false">'Rifles data'!E24</f>
        <v>0.09667969</v>
      </c>
      <c r="G26" s="44" t="str">
        <f aca="false">MID('Rifles data'!F24,10, LEN('Rifles data'!F24))</f>
        <v>revolver, six-gun, six-shooter</v>
      </c>
      <c r="H26" s="45" t="n">
        <f aca="false">'Rifles data'!G24</f>
        <v>0.00013446808</v>
      </c>
      <c r="I26" s="44" t="str">
        <f aca="false">MID('Rifles data'!H24,10, LEN('Rifles data'!H24))</f>
        <v>Angora, Angora rabbit</v>
      </c>
      <c r="J26" s="45" t="n">
        <f aca="false">'Rifles data'!I24</f>
        <v>0</v>
      </c>
      <c r="K26" s="42" t="str">
        <f aca="false">MID('Rifles data'!J24,10, LEN('Rifles data'!J24))</f>
        <v>sea urchin</v>
      </c>
      <c r="L26" s="43" t="n">
        <f aca="false">'Rifles data'!K24</f>
        <v>0</v>
      </c>
      <c r="M26" s="46" t="n">
        <f aca="false">'Rifles data'!L24</f>
        <v>93.6836</v>
      </c>
      <c r="N26" s="40"/>
      <c r="O26" s="40"/>
    </row>
    <row r="27" customFormat="false" ht="12.8" hidden="false" customHeight="false" outlineLevel="0" collapsed="false">
      <c r="A27" s="36" t="s">
        <v>25</v>
      </c>
      <c r="B27" s="50" t="str">
        <f aca="false">'Rifles data'!A25</f>
        <v>/home/jorge/Pictures/Test_Images_for_Demo/New_Rifles/25.jpg</v>
      </c>
      <c r="C27" s="51" t="str">
        <f aca="false">MID('Rifles data'!B25,10, LEN('Rifles data'!B25))</f>
        <v>assault rifle, assault gun</v>
      </c>
      <c r="D27" s="52" t="n">
        <f aca="false">'Rifles data'!C25</f>
        <v>0.8989258</v>
      </c>
      <c r="E27" s="48" t="str">
        <f aca="false">MID('Rifles data'!D25,10, LEN('Rifles data'!D25))</f>
        <v>rifle</v>
      </c>
      <c r="F27" s="49" t="n">
        <f aca="false">'Rifles data'!E25</f>
        <v>0.10083008</v>
      </c>
      <c r="G27" s="44" t="str">
        <f aca="false">MID('Rifles data'!F25,10, LEN('Rifles data'!F25))</f>
        <v>revolver, six-gun, six-shooter</v>
      </c>
      <c r="H27" s="45" t="n">
        <f aca="false">'Rifles data'!G25</f>
        <v>0.00011444092</v>
      </c>
      <c r="I27" s="44" t="str">
        <f aca="false">MID('Rifles data'!H25,10, LEN('Rifles data'!H25))</f>
        <v>Angora, Angora rabbit</v>
      </c>
      <c r="J27" s="45" t="n">
        <f aca="false">'Rifles data'!I25</f>
        <v>0</v>
      </c>
      <c r="K27" s="48" t="str">
        <f aca="false">MID('Rifles data'!J25,10, LEN('Rifles data'!J25))</f>
        <v>sea urchin</v>
      </c>
      <c r="L27" s="49" t="n">
        <f aca="false">'Rifles data'!K25</f>
        <v>0</v>
      </c>
      <c r="M27" s="46" t="n">
        <f aca="false">'Rifles data'!L25</f>
        <v>93.47582</v>
      </c>
      <c r="N27" s="40"/>
      <c r="O27" s="40"/>
    </row>
    <row r="28" customFormat="false" ht="12.8" hidden="false" customHeight="false" outlineLevel="0" collapsed="false">
      <c r="A28" s="36" t="s">
        <v>25</v>
      </c>
      <c r="B28" s="50" t="str">
        <f aca="false">'Rifles data'!A26</f>
        <v>/home/jorge/Pictures/Test_Images_for_Demo/New_Rifles/26.jpg</v>
      </c>
      <c r="C28" s="51" t="str">
        <f aca="false">MID('Rifles data'!B26,10, LEN('Rifles data'!B26))</f>
        <v>assault rifle, assault gun</v>
      </c>
      <c r="D28" s="52" t="n">
        <f aca="false">'Rifles data'!C26</f>
        <v>0.9038086</v>
      </c>
      <c r="E28" s="48" t="str">
        <f aca="false">MID('Rifles data'!D26,10, LEN('Rifles data'!D26))</f>
        <v>rifle</v>
      </c>
      <c r="F28" s="49" t="n">
        <f aca="false">'Rifles data'!E26</f>
        <v>0.0960083</v>
      </c>
      <c r="G28" s="44" t="str">
        <f aca="false">MID('Rifles data'!F26,10, LEN('Rifles data'!F26))</f>
        <v>scabbard</v>
      </c>
      <c r="H28" s="45" t="n">
        <f aca="false">'Rifles data'!G26</f>
        <v>0.00031518936</v>
      </c>
      <c r="I28" s="44" t="str">
        <f aca="false">MID('Rifles data'!H26,10, LEN('Rifles data'!H26))</f>
        <v>revolver, six-gun, six-shooter</v>
      </c>
      <c r="J28" s="45" t="n">
        <f aca="false">'Rifles data'!I26</f>
        <v>0.0001142025</v>
      </c>
      <c r="K28" s="42" t="str">
        <f aca="false">MID('Rifles data'!J26,10, LEN('Rifles data'!J26))</f>
        <v>holster</v>
      </c>
      <c r="L28" s="43" t="n">
        <f aca="false">'Rifles data'!K26</f>
        <v>0.00011152029</v>
      </c>
      <c r="M28" s="46" t="n">
        <f aca="false">'Rifles data'!L26</f>
        <v>111.8253</v>
      </c>
      <c r="N28" s="40"/>
      <c r="O28" s="40"/>
    </row>
    <row r="29" customFormat="false" ht="12.8" hidden="false" customHeight="false" outlineLevel="0" collapsed="false">
      <c r="A29" s="36" t="s">
        <v>25</v>
      </c>
      <c r="B29" s="50" t="str">
        <f aca="false">'Rifles data'!A27</f>
        <v>/home/jorge/Pictures/Test_Images_for_Demo/New_Rifles/27.jpg</v>
      </c>
      <c r="C29" s="51" t="str">
        <f aca="false">MID('Rifles data'!B27,10, LEN('Rifles data'!B27))</f>
        <v>assault rifle, assault gun</v>
      </c>
      <c r="D29" s="52" t="n">
        <f aca="false">'Rifles data'!C27</f>
        <v>0.8935547</v>
      </c>
      <c r="E29" s="48" t="str">
        <f aca="false">MID('Rifles data'!D27,10, LEN('Rifles data'!D27))</f>
        <v>rifle</v>
      </c>
      <c r="F29" s="49" t="n">
        <f aca="false">'Rifles data'!E27</f>
        <v>0.10675049</v>
      </c>
      <c r="G29" s="44" t="str">
        <f aca="false">MID('Rifles data'!F27,10, LEN('Rifles data'!F27))</f>
        <v>toilet tissue, toilet paper, bathroom tissue</v>
      </c>
      <c r="H29" s="45" t="n">
        <f aca="false">'Rifles data'!G27</f>
        <v>0</v>
      </c>
      <c r="I29" s="44" t="str">
        <f aca="false">MID('Rifles data'!H27,10, LEN('Rifles data'!H27))</f>
        <v>starfish, sea star</v>
      </c>
      <c r="J29" s="45" t="n">
        <f aca="false">'Rifles data'!I27</f>
        <v>0</v>
      </c>
      <c r="K29" s="42" t="str">
        <f aca="false">MID('Rifles data'!J27,10, LEN('Rifles data'!J27))</f>
        <v>sorrel</v>
      </c>
      <c r="L29" s="43" t="n">
        <f aca="false">'Rifles data'!K27</f>
        <v>0</v>
      </c>
      <c r="M29" s="46" t="n">
        <f aca="false">'Rifles data'!L27</f>
        <v>93.79441</v>
      </c>
      <c r="N29" s="40"/>
      <c r="O29" s="40"/>
    </row>
    <row r="30" customFormat="false" ht="12.8" hidden="false" customHeight="false" outlineLevel="0" collapsed="false">
      <c r="A30" s="36" t="s">
        <v>25</v>
      </c>
      <c r="B30" s="50" t="str">
        <f aca="false">'Rifles data'!A28</f>
        <v>/home/jorge/Pictures/Test_Images_for_Demo/New_Rifles/28.jpg</v>
      </c>
      <c r="C30" s="51" t="str">
        <f aca="false">MID('Rifles data'!B28,10, LEN('Rifles data'!B28))</f>
        <v>rifle</v>
      </c>
      <c r="D30" s="52" t="n">
        <f aca="false">'Rifles data'!C28</f>
        <v>0.5605469</v>
      </c>
      <c r="E30" s="48" t="str">
        <f aca="false">MID('Rifles data'!D28,10, LEN('Rifles data'!D28))</f>
        <v>assault rifle, assault gun</v>
      </c>
      <c r="F30" s="49" t="n">
        <f aca="false">'Rifles data'!E28</f>
        <v>0.25268555</v>
      </c>
      <c r="G30" s="44" t="str">
        <f aca="false">MID('Rifles data'!F28,10, LEN('Rifles data'!F28))</f>
        <v>revolver, six-gun, six-shooter</v>
      </c>
      <c r="H30" s="45" t="n">
        <f aca="false">'Rifles data'!G28</f>
        <v>0.05255127</v>
      </c>
      <c r="I30" s="44" t="str">
        <f aca="false">MID('Rifles data'!H28,10, LEN('Rifles data'!H28))</f>
        <v>cleaver, meat cleaver, chopper</v>
      </c>
      <c r="J30" s="45" t="n">
        <f aca="false">'Rifles data'!I28</f>
        <v>0.024047852</v>
      </c>
      <c r="K30" s="42" t="str">
        <f aca="false">MID('Rifles data'!J28,10, LEN('Rifles data'!J28))</f>
        <v>scabbard</v>
      </c>
      <c r="L30" s="43" t="n">
        <f aca="false">'Rifles data'!K28</f>
        <v>0.020431519</v>
      </c>
      <c r="M30" s="46" t="n">
        <f aca="false">'Rifles data'!L28</f>
        <v>93.95684</v>
      </c>
      <c r="N30" s="40"/>
      <c r="O30" s="40"/>
    </row>
    <row r="31" customFormat="false" ht="12.8" hidden="false" customHeight="false" outlineLevel="0" collapsed="false">
      <c r="A31" s="36" t="s">
        <v>25</v>
      </c>
      <c r="B31" s="50" t="str">
        <f aca="false">'Rifles data'!A29</f>
        <v>/home/jorge/Pictures/Test_Images_for_Demo/New_Rifles/29.jpg</v>
      </c>
      <c r="C31" s="51" t="str">
        <f aca="false">MID('Rifles data'!B29,10, LEN('Rifles data'!B29))</f>
        <v>assault rifle, assault gun</v>
      </c>
      <c r="D31" s="52" t="n">
        <f aca="false">'Rifles data'!C29</f>
        <v>0.69970703</v>
      </c>
      <c r="E31" s="48" t="str">
        <f aca="false">MID('Rifles data'!D29,10, LEN('Rifles data'!D29))</f>
        <v>rifle</v>
      </c>
      <c r="F31" s="49" t="n">
        <f aca="false">'Rifles data'!E29</f>
        <v>0.25952148</v>
      </c>
      <c r="G31" s="44" t="str">
        <f aca="false">MID('Rifles data'!F29,10, LEN('Rifles data'!F29))</f>
        <v>revolver, six-gun, six-shooter</v>
      </c>
      <c r="H31" s="45" t="n">
        <f aca="false">'Rifles data'!G29</f>
        <v>0.016723633</v>
      </c>
      <c r="I31" s="44" t="str">
        <f aca="false">MID('Rifles data'!H29,10, LEN('Rifles data'!H29))</f>
        <v>wing</v>
      </c>
      <c r="J31" s="45" t="n">
        <f aca="false">'Rifles data'!I29</f>
        <v>0.0062446594</v>
      </c>
      <c r="K31" s="42" t="str">
        <f aca="false">MID('Rifles data'!J29,10, LEN('Rifles data'!J29))</f>
        <v>warplane, military plane</v>
      </c>
      <c r="L31" s="43" t="n">
        <f aca="false">'Rifles data'!K29</f>
        <v>0.0023517609</v>
      </c>
      <c r="M31" s="46" t="n">
        <f aca="false">'Rifles data'!L29</f>
        <v>93.58523</v>
      </c>
      <c r="N31" s="40"/>
      <c r="O31" s="40"/>
    </row>
    <row r="32" customFormat="false" ht="12.8" hidden="false" customHeight="false" outlineLevel="0" collapsed="false">
      <c r="A32" s="36" t="s">
        <v>25</v>
      </c>
      <c r="B32" s="50" t="str">
        <f aca="false">'Rifles data'!A30</f>
        <v>/home/jorge/Pictures/Test_Images_for_Demo/New_Rifles/30.jpeg</v>
      </c>
      <c r="C32" s="51" t="str">
        <f aca="false">MID('Rifles data'!B30,10, LEN('Rifles data'!B30))</f>
        <v>assault rifle, assault gun</v>
      </c>
      <c r="D32" s="52" t="n">
        <f aca="false">'Rifles data'!C30</f>
        <v>0.95947266</v>
      </c>
      <c r="E32" s="48" t="str">
        <f aca="false">MID('Rifles data'!D30,10, LEN('Rifles data'!D30))</f>
        <v>rifle</v>
      </c>
      <c r="F32" s="49" t="n">
        <f aca="false">'Rifles data'!E30</f>
        <v>0.0395813</v>
      </c>
      <c r="G32" s="44" t="str">
        <f aca="false">MID('Rifles data'!F30,10, LEN('Rifles data'!F30))</f>
        <v>revolver, six-gun, six-shooter</v>
      </c>
      <c r="H32" s="45" t="n">
        <f aca="false">'Rifles data'!G30</f>
        <v>0.00037622452</v>
      </c>
      <c r="I32" s="44" t="str">
        <f aca="false">MID('Rifles data'!H30,10, LEN('Rifles data'!H30))</f>
        <v>Angora, Angora rabbit</v>
      </c>
      <c r="J32" s="45" t="n">
        <f aca="false">'Rifles data'!I30</f>
        <v>0</v>
      </c>
      <c r="K32" s="42" t="str">
        <f aca="false">MID('Rifles data'!J30,10, LEN('Rifles data'!J30))</f>
        <v>sea urchin</v>
      </c>
      <c r="L32" s="43" t="n">
        <f aca="false">'Rifles data'!K30</f>
        <v>0</v>
      </c>
      <c r="M32" s="46" t="n">
        <f aca="false">'Rifles data'!L30</f>
        <v>93.79067</v>
      </c>
      <c r="N32" s="40"/>
      <c r="O32" s="40"/>
    </row>
    <row r="33" customFormat="false" ht="12.8" hidden="false" customHeight="false" outlineLevel="0" collapsed="false">
      <c r="A33" s="36" t="s">
        <v>25</v>
      </c>
      <c r="B33" s="50" t="str">
        <f aca="false">'Rifles data'!A31</f>
        <v>/home/jorge/Pictures/Test_Images_for_Demo/New_Rifles/31.jpg</v>
      </c>
      <c r="C33" s="51" t="str">
        <f aca="false">MID('Rifles data'!B31,10, LEN('Rifles data'!B31))</f>
        <v>rifle</v>
      </c>
      <c r="D33" s="52" t="n">
        <f aca="false">'Rifles data'!C31</f>
        <v>0.34204102</v>
      </c>
      <c r="E33" s="48" t="str">
        <f aca="false">MID('Rifles data'!D31,10, LEN('Rifles data'!D31))</f>
        <v>assault rifle, assault gun</v>
      </c>
      <c r="F33" s="49" t="n">
        <f aca="false">'Rifles data'!E31</f>
        <v>0.21411133</v>
      </c>
      <c r="G33" s="44" t="str">
        <f aca="false">MID('Rifles data'!F31,10, LEN('Rifles data'!F31))</f>
        <v>bulletproof vest</v>
      </c>
      <c r="H33" s="45" t="n">
        <f aca="false">'Rifles data'!G31</f>
        <v>0.1505127</v>
      </c>
      <c r="I33" s="44" t="str">
        <f aca="false">MID('Rifles data'!H31,10, LEN('Rifles data'!H31))</f>
        <v>military uniform</v>
      </c>
      <c r="J33" s="45" t="n">
        <f aca="false">'Rifles data'!I31</f>
        <v>0.09643555</v>
      </c>
      <c r="K33" s="42" t="str">
        <f aca="false">MID('Rifles data'!J31,10, LEN('Rifles data'!J31))</f>
        <v>accordion, piano accordion, squeeze box</v>
      </c>
      <c r="L33" s="43" t="n">
        <f aca="false">'Rifles data'!K31</f>
        <v>0.02722168</v>
      </c>
      <c r="M33" s="46" t="n">
        <f aca="false">'Rifles data'!L31</f>
        <v>93.581924</v>
      </c>
      <c r="N33" s="40"/>
      <c r="O33" s="40"/>
    </row>
    <row r="34" customFormat="false" ht="12.8" hidden="false" customHeight="false" outlineLevel="0" collapsed="false">
      <c r="A34" s="36" t="s">
        <v>25</v>
      </c>
      <c r="B34" s="50" t="str">
        <f aca="false">'Rifles data'!A32</f>
        <v>/home/jorge/Pictures/Test_Images_for_Demo/New_Rifles/32.jpg</v>
      </c>
      <c r="C34" s="51" t="str">
        <f aca="false">MID('Rifles data'!B32,10, LEN('Rifles data'!B32))</f>
        <v>rifle</v>
      </c>
      <c r="D34" s="52" t="n">
        <f aca="false">'Rifles data'!C32</f>
        <v>0.6455078</v>
      </c>
      <c r="E34" s="48" t="str">
        <f aca="false">MID('Rifles data'!D32,10, LEN('Rifles data'!D32))</f>
        <v>assault rifle, assault gun</v>
      </c>
      <c r="F34" s="49" t="n">
        <f aca="false">'Rifles data'!E32</f>
        <v>0.35083008</v>
      </c>
      <c r="G34" s="44" t="str">
        <f aca="false">MID('Rifles data'!F32,10, LEN('Rifles data'!F32))</f>
        <v>revolver, six-gun, six-shooter</v>
      </c>
      <c r="H34" s="45" t="n">
        <f aca="false">'Rifles data'!G32</f>
        <v>0.003232956</v>
      </c>
      <c r="I34" s="44" t="str">
        <f aca="false">MID('Rifles data'!H32,10, LEN('Rifles data'!H32))</f>
        <v>bow</v>
      </c>
      <c r="J34" s="45" t="n">
        <f aca="false">'Rifles data'!I32</f>
        <v>0.00014531612</v>
      </c>
      <c r="K34" s="42" t="str">
        <f aca="false">MID('Rifles data'!J32,10, LEN('Rifles data'!J32))</f>
        <v>tripod</v>
      </c>
      <c r="L34" s="43" t="n">
        <f aca="false">'Rifles data'!K32</f>
        <v>8.4102154E-005</v>
      </c>
      <c r="M34" s="46" t="n">
        <f aca="false">'Rifles data'!L32</f>
        <v>93.557045</v>
      </c>
      <c r="N34" s="40"/>
      <c r="O34" s="40"/>
    </row>
    <row r="35" customFormat="false" ht="12.8" hidden="false" customHeight="false" outlineLevel="0" collapsed="false">
      <c r="A35" s="36" t="s">
        <v>25</v>
      </c>
      <c r="B35" s="50" t="str">
        <f aca="false">'Rifles data'!A33</f>
        <v>/home/jorge/Pictures/Test_Images_for_Demo/New_Rifles/33.jpg</v>
      </c>
      <c r="C35" s="51" t="str">
        <f aca="false">MID('Rifles data'!B33,10, LEN('Rifles data'!B33))</f>
        <v>assault rifle, assault gun</v>
      </c>
      <c r="D35" s="52" t="n">
        <f aca="false">'Rifles data'!C33</f>
        <v>0.85253906</v>
      </c>
      <c r="E35" s="48" t="str">
        <f aca="false">MID('Rifles data'!D33,10, LEN('Rifles data'!D33))</f>
        <v>rifle</v>
      </c>
      <c r="F35" s="49" t="n">
        <f aca="false">'Rifles data'!E33</f>
        <v>0.14575195</v>
      </c>
      <c r="G35" s="44" t="str">
        <f aca="false">MID('Rifles data'!F33,10, LEN('Rifles data'!F33))</f>
        <v>revolver, six-gun, six-shooter</v>
      </c>
      <c r="H35" s="45" t="n">
        <f aca="false">'Rifles data'!G33</f>
        <v>0.0010709763</v>
      </c>
      <c r="I35" s="44" t="str">
        <f aca="false">MID('Rifles data'!H33,10, LEN('Rifles data'!H33))</f>
        <v>holster</v>
      </c>
      <c r="J35" s="45" t="n">
        <f aca="false">'Rifles data'!I33</f>
        <v>0.00020599365</v>
      </c>
      <c r="K35" s="42" t="str">
        <f aca="false">MID('Rifles data'!J33,10, LEN('Rifles data'!J33))</f>
        <v>Angora, Angora rabbit</v>
      </c>
      <c r="L35" s="43" t="n">
        <f aca="false">'Rifles data'!K33</f>
        <v>0</v>
      </c>
      <c r="M35" s="46" t="n">
        <f aca="false">'Rifles data'!L33</f>
        <v>93.79129</v>
      </c>
      <c r="N35" s="40"/>
      <c r="O35" s="40"/>
    </row>
    <row r="36" customFormat="false" ht="12.8" hidden="false" customHeight="false" outlineLevel="0" collapsed="false">
      <c r="A36" s="36" t="s">
        <v>25</v>
      </c>
      <c r="B36" s="50" t="str">
        <f aca="false">'Rifles data'!A34</f>
        <v>/home/jorge/Pictures/Test_Images_for_Demo/New_Rifles/34.jpg</v>
      </c>
      <c r="C36" s="51" t="str">
        <f aca="false">MID('Rifles data'!B34,10, LEN('Rifles data'!B34))</f>
        <v>assault rifle, assault gun</v>
      </c>
      <c r="D36" s="52" t="n">
        <f aca="false">'Rifles data'!C34</f>
        <v>0.50634766</v>
      </c>
      <c r="E36" s="42" t="str">
        <f aca="false">MID('Rifles data'!D34,10, LEN('Rifles data'!D34))</f>
        <v>bulletproof vest</v>
      </c>
      <c r="F36" s="43" t="n">
        <f aca="false">'Rifles data'!E34</f>
        <v>0.15563965</v>
      </c>
      <c r="G36" s="48" t="str">
        <f aca="false">MID('Rifles data'!F34,10, LEN('Rifles data'!F34))</f>
        <v>rifle</v>
      </c>
      <c r="H36" s="49" t="n">
        <f aca="false">'Rifles data'!G34</f>
        <v>0.1352539</v>
      </c>
      <c r="I36" s="44" t="str">
        <f aca="false">MID('Rifles data'!H34,10, LEN('Rifles data'!H34))</f>
        <v>military uniform</v>
      </c>
      <c r="J36" s="45" t="n">
        <f aca="false">'Rifles data'!I34</f>
        <v>0.11480713</v>
      </c>
      <c r="K36" s="42" t="str">
        <f aca="false">MID('Rifles data'!J34,10, LEN('Rifles data'!J34))</f>
        <v>gasmask, respirator, gas helmet</v>
      </c>
      <c r="L36" s="43" t="n">
        <f aca="false">'Rifles data'!K34</f>
        <v>0.048583984</v>
      </c>
      <c r="M36" s="46" t="n">
        <f aca="false">'Rifles data'!L34</f>
        <v>93.6928</v>
      </c>
      <c r="N36" s="40"/>
      <c r="O36" s="40"/>
    </row>
    <row r="37" customFormat="false" ht="12.8" hidden="false" customHeight="false" outlineLevel="0" collapsed="false">
      <c r="A37" s="36" t="s">
        <v>25</v>
      </c>
      <c r="B37" s="50" t="str">
        <f aca="false">'Rifles data'!A35</f>
        <v>/home/jorge/Pictures/Test_Images_for_Demo/New_Rifles/35.jpeg</v>
      </c>
      <c r="C37" s="51" t="str">
        <f aca="false">MID('Rifles data'!B35,10, LEN('Rifles data'!B35))</f>
        <v>assault rifle, assault gun</v>
      </c>
      <c r="D37" s="52" t="n">
        <f aca="false">'Rifles data'!C35</f>
        <v>0.59472656</v>
      </c>
      <c r="E37" s="42" t="str">
        <f aca="false">MID('Rifles data'!D35,10, LEN('Rifles data'!D35))</f>
        <v>bulletproof vest</v>
      </c>
      <c r="F37" s="43" t="n">
        <f aca="false">'Rifles data'!E35</f>
        <v>0.23474121</v>
      </c>
      <c r="G37" s="44" t="str">
        <f aca="false">MID('Rifles data'!F35,10, LEN('Rifles data'!F35))</f>
        <v>rifle</v>
      </c>
      <c r="H37" s="45" t="n">
        <f aca="false">'Rifles data'!G35</f>
        <v>0.070495605</v>
      </c>
      <c r="I37" s="44" t="str">
        <f aca="false">MID('Rifles data'!H35,10, LEN('Rifles data'!H35))</f>
        <v>military uniform</v>
      </c>
      <c r="J37" s="45" t="n">
        <f aca="false">'Rifles data'!I35</f>
        <v>0.031280518</v>
      </c>
      <c r="K37" s="42" t="str">
        <f aca="false">MID('Rifles data'!J35,10, LEN('Rifles data'!J35))</f>
        <v>stretcher</v>
      </c>
      <c r="L37" s="43" t="n">
        <f aca="false">'Rifles data'!K35</f>
        <v>0.028930664</v>
      </c>
      <c r="M37" s="46" t="n">
        <f aca="false">'Rifles data'!L35</f>
        <v>94.23668</v>
      </c>
      <c r="N37" s="40"/>
      <c r="O37" s="40"/>
    </row>
    <row r="38" customFormat="false" ht="12.8" hidden="false" customHeight="false" outlineLevel="0" collapsed="false">
      <c r="A38" s="36" t="s">
        <v>25</v>
      </c>
      <c r="B38" s="50" t="str">
        <f aca="false">'Rifles data'!A36</f>
        <v>/home/jorge/Pictures/Test_Images_for_Demo/New_Rifles/36.jpg</v>
      </c>
      <c r="C38" s="51" t="str">
        <f aca="false">MID('Rifles data'!B36,10, LEN('Rifles data'!B36))</f>
        <v>rifle</v>
      </c>
      <c r="D38" s="52" t="n">
        <f aca="false">'Rifles data'!C36</f>
        <v>0.7211914</v>
      </c>
      <c r="E38" s="48" t="str">
        <f aca="false">MID('Rifles data'!D36,10, LEN('Rifles data'!D36))</f>
        <v>assault rifle, assault gun</v>
      </c>
      <c r="F38" s="49" t="n">
        <f aca="false">'Rifles data'!E36</f>
        <v>0.26733398</v>
      </c>
      <c r="G38" s="44" t="str">
        <f aca="false">MID('Rifles data'!F36,10, LEN('Rifles data'!F36))</f>
        <v>chain saw, chainsaw</v>
      </c>
      <c r="H38" s="45" t="n">
        <f aca="false">'Rifles data'!G36</f>
        <v>0.003698349</v>
      </c>
      <c r="I38" s="44" t="str">
        <f aca="false">MID('Rifles data'!H36,10, LEN('Rifles data'!H36))</f>
        <v>violin, fiddle</v>
      </c>
      <c r="J38" s="45" t="n">
        <f aca="false">'Rifles data'!I36</f>
        <v>0.0019025803</v>
      </c>
      <c r="K38" s="42" t="str">
        <f aca="false">MID('Rifles data'!J36,10, LEN('Rifles data'!J36))</f>
        <v>bow</v>
      </c>
      <c r="L38" s="43" t="n">
        <f aca="false">'Rifles data'!K36</f>
        <v>0.0018444061</v>
      </c>
      <c r="M38" s="46" t="n">
        <f aca="false">'Rifles data'!L36</f>
        <v>93.78135</v>
      </c>
      <c r="N38" s="40"/>
      <c r="O38" s="40"/>
    </row>
    <row r="39" customFormat="false" ht="12.8" hidden="false" customHeight="false" outlineLevel="0" collapsed="false">
      <c r="A39" s="36" t="s">
        <v>25</v>
      </c>
      <c r="B39" s="70" t="str">
        <f aca="false">'Rifles data'!A37</f>
        <v>/home/jorge/Pictures/Test_Images_for_Demo/New_Rifles/37.jpg</v>
      </c>
      <c r="C39" s="72" t="str">
        <f aca="false">MID('Rifles data'!B37,10, LEN('Rifles data'!B37))</f>
        <v>revolver, six-gun, six-shooter</v>
      </c>
      <c r="D39" s="73" t="n">
        <f aca="false">'Rifles data'!C37</f>
        <v>0.5654297</v>
      </c>
      <c r="E39" s="48" t="str">
        <f aca="false">MID('Rifles data'!D37,10, LEN('Rifles data'!D37))</f>
        <v>rifle</v>
      </c>
      <c r="F39" s="49" t="n">
        <f aca="false">'Rifles data'!E37</f>
        <v>0.16455078</v>
      </c>
      <c r="G39" s="48" t="str">
        <f aca="false">MID('Rifles data'!F37,10, LEN('Rifles data'!F37))</f>
        <v>assault rifle, assault gun</v>
      </c>
      <c r="H39" s="49" t="n">
        <f aca="false">'Rifles data'!G37</f>
        <v>0.13537598</v>
      </c>
      <c r="I39" s="44" t="str">
        <f aca="false">MID('Rifles data'!H37,10, LEN('Rifles data'!H37))</f>
        <v>hatchet</v>
      </c>
      <c r="J39" s="45" t="n">
        <f aca="false">'Rifles data'!I37</f>
        <v>0.066467285</v>
      </c>
      <c r="K39" s="42" t="str">
        <f aca="false">MID('Rifles data'!J37,10, LEN('Rifles data'!J37))</f>
        <v>holster</v>
      </c>
      <c r="L39" s="43" t="n">
        <f aca="false">'Rifles data'!K37</f>
        <v>0.021087646</v>
      </c>
      <c r="M39" s="46" t="n">
        <f aca="false">'Rifles data'!L37</f>
        <v>93.89799</v>
      </c>
      <c r="N39" s="40"/>
      <c r="O39" s="40"/>
    </row>
    <row r="40" customFormat="false" ht="12.8" hidden="false" customHeight="false" outlineLevel="0" collapsed="false">
      <c r="A40" s="36" t="s">
        <v>25</v>
      </c>
      <c r="B40" s="50" t="str">
        <f aca="false">'Rifles data'!A38</f>
        <v>/home/jorge/Pictures/Test_Images_for_Demo/New_Rifles/38.jpg</v>
      </c>
      <c r="C40" s="51" t="str">
        <f aca="false">MID('Rifles data'!B38,10, LEN('Rifles data'!B38))</f>
        <v>rifle</v>
      </c>
      <c r="D40" s="52" t="n">
        <f aca="false">'Rifles data'!C38</f>
        <v>0.5332031</v>
      </c>
      <c r="E40" s="48" t="str">
        <f aca="false">MID('Rifles data'!D38,10, LEN('Rifles data'!D38))</f>
        <v>assault rifle, assault gun</v>
      </c>
      <c r="F40" s="49" t="n">
        <f aca="false">'Rifles data'!E38</f>
        <v>0.46313477</v>
      </c>
      <c r="G40" s="44" t="str">
        <f aca="false">MID('Rifles data'!F38,10, LEN('Rifles data'!F38))</f>
        <v>revolver, six-gun, six-shooter</v>
      </c>
      <c r="H40" s="45" t="n">
        <f aca="false">'Rifles data'!G38</f>
        <v>0.0031719208</v>
      </c>
      <c r="I40" s="44" t="str">
        <f aca="false">MID('Rifles data'!H38,10, LEN('Rifles data'!H38))</f>
        <v>military uniform</v>
      </c>
      <c r="J40" s="45" t="n">
        <f aca="false">'Rifles data'!I38</f>
        <v>7.170439E-005</v>
      </c>
      <c r="K40" s="42" t="str">
        <f aca="false">MID('Rifles data'!J38,10, LEN('Rifles data'!J38))</f>
        <v>Angora, Angora rabbit</v>
      </c>
      <c r="L40" s="43" t="n">
        <f aca="false">'Rifles data'!K38</f>
        <v>0</v>
      </c>
      <c r="M40" s="46" t="n">
        <f aca="false">'Rifles data'!L38</f>
        <v>93.215996</v>
      </c>
      <c r="N40" s="40"/>
      <c r="O40" s="40"/>
    </row>
    <row r="41" customFormat="false" ht="12.8" hidden="false" customHeight="false" outlineLevel="0" collapsed="false">
      <c r="A41" s="36" t="s">
        <v>25</v>
      </c>
      <c r="B41" s="50" t="str">
        <f aca="false">'Rifles data'!A39</f>
        <v>/home/jorge/Pictures/Test_Images_for_Demo/New_Rifles/39.jpg</v>
      </c>
      <c r="C41" s="51" t="str">
        <f aca="false">MID('Rifles data'!B39,10, LEN('Rifles data'!B39))</f>
        <v>rifle</v>
      </c>
      <c r="D41" s="52" t="n">
        <f aca="false">'Rifles data'!C39</f>
        <v>0.23657227</v>
      </c>
      <c r="E41" s="42" t="str">
        <f aca="false">MID('Rifles data'!D39,10, LEN('Rifles data'!D39))</f>
        <v>holster</v>
      </c>
      <c r="F41" s="43" t="n">
        <f aca="false">'Rifles data'!E39</f>
        <v>0.13061523</v>
      </c>
      <c r="G41" s="48" t="str">
        <f aca="false">MID('Rifles data'!F39,10, LEN('Rifles data'!F39))</f>
        <v>assault rifle, assault gun</v>
      </c>
      <c r="H41" s="49" t="n">
        <f aca="false">'Rifles data'!G39</f>
        <v>0.12084961</v>
      </c>
      <c r="I41" s="44" t="str">
        <f aca="false">MID('Rifles data'!H39,10, LEN('Rifles data'!H39))</f>
        <v>chain saw, chainsaw</v>
      </c>
      <c r="J41" s="45" t="n">
        <f aca="false">'Rifles data'!I39</f>
        <v>0.11090088</v>
      </c>
      <c r="K41" s="42" t="str">
        <f aca="false">MID('Rifles data'!J39,10, LEN('Rifles data'!J39))</f>
        <v>hammer</v>
      </c>
      <c r="L41" s="43" t="n">
        <f aca="false">'Rifles data'!K39</f>
        <v>0.09484863</v>
      </c>
      <c r="M41" s="46" t="n">
        <f aca="false">'Rifles data'!L39</f>
        <v>93.824615</v>
      </c>
      <c r="N41" s="40"/>
      <c r="O41" s="40"/>
    </row>
    <row r="42" customFormat="false" ht="12.8" hidden="false" customHeight="false" outlineLevel="0" collapsed="false">
      <c r="A42" s="36" t="s">
        <v>25</v>
      </c>
      <c r="B42" s="50" t="str">
        <f aca="false">'Rifles data'!A40</f>
        <v>/home/jorge/Pictures/Test_Images_for_Demo/New_Rifles/40.jpg</v>
      </c>
      <c r="C42" s="51" t="str">
        <f aca="false">MID('Rifles data'!B40,10, LEN('Rifles data'!B40))</f>
        <v>rifle</v>
      </c>
      <c r="D42" s="52" t="n">
        <f aca="false">'Rifles data'!C40</f>
        <v>0.36083984</v>
      </c>
      <c r="E42" s="48" t="str">
        <f aca="false">MID('Rifles data'!D40,10, LEN('Rifles data'!D40))</f>
        <v>assault rifle, assault gun</v>
      </c>
      <c r="F42" s="49" t="n">
        <f aca="false">'Rifles data'!E40</f>
        <v>0.24609375</v>
      </c>
      <c r="G42" s="44" t="str">
        <f aca="false">MID('Rifles data'!F40,10, LEN('Rifles data'!F40))</f>
        <v>revolver, six-gun, six-shooter</v>
      </c>
      <c r="H42" s="45" t="n">
        <f aca="false">'Rifles data'!G40</f>
        <v>0.18432617</v>
      </c>
      <c r="I42" s="44" t="str">
        <f aca="false">MID('Rifles data'!H40,10, LEN('Rifles data'!H40))</f>
        <v>screwdriver</v>
      </c>
      <c r="J42" s="45" t="n">
        <f aca="false">'Rifles data'!I40</f>
        <v>0.043792725</v>
      </c>
      <c r="K42" s="42" t="str">
        <f aca="false">MID('Rifles data'!J40,10, LEN('Rifles data'!J40))</f>
        <v>carpenter's kit, tool kit</v>
      </c>
      <c r="L42" s="43" t="n">
        <f aca="false">'Rifles data'!K40</f>
        <v>0.031280518</v>
      </c>
      <c r="M42" s="46" t="n">
        <f aca="false">'Rifles data'!L40</f>
        <v>93.90365</v>
      </c>
      <c r="N42" s="40"/>
      <c r="O42" s="40"/>
    </row>
    <row r="43" customFormat="false" ht="12.8" hidden="false" customHeight="false" outlineLevel="0" collapsed="false">
      <c r="A43" s="36" t="s">
        <v>25</v>
      </c>
      <c r="B43" s="41" t="str">
        <f aca="false">'Rifles data'!A41</f>
        <v>/home/jorge/Pictures/Test_Images_for_Demo/New_Rifles/41.jpg</v>
      </c>
      <c r="C43" s="76" t="str">
        <f aca="false">MID('Rifles data'!B41,10, LEN('Rifles data'!B41))</f>
        <v>carpenter's kit, tool kit</v>
      </c>
      <c r="D43" s="73" t="n">
        <f aca="false">'Rifles data'!C41</f>
        <v>0.11810303</v>
      </c>
      <c r="E43" s="42" t="str">
        <f aca="false">MID('Rifles data'!D41,10, LEN('Rifles data'!D41))</f>
        <v>revolver, six-gun, six-shooter</v>
      </c>
      <c r="F43" s="43" t="n">
        <f aca="false">'Rifles data'!E41</f>
        <v>0.09790039</v>
      </c>
      <c r="G43" s="44" t="str">
        <f aca="false">MID('Rifles data'!F41,10, LEN('Rifles data'!F41))</f>
        <v>screw</v>
      </c>
      <c r="H43" s="45" t="n">
        <f aca="false">'Rifles data'!G41</f>
        <v>0.07623291</v>
      </c>
      <c r="I43" s="44" t="str">
        <f aca="false">MID('Rifles data'!H41,10, LEN('Rifles data'!H41))</f>
        <v>hammer</v>
      </c>
      <c r="J43" s="45" t="n">
        <f aca="false">'Rifles data'!I41</f>
        <v>0.05493164</v>
      </c>
      <c r="K43" s="42" t="str">
        <f aca="false">MID('Rifles data'!J41,10, LEN('Rifles data'!J41))</f>
        <v>screwdriver</v>
      </c>
      <c r="L43" s="43" t="n">
        <f aca="false">'Rifles data'!K41</f>
        <v>0.045898438</v>
      </c>
      <c r="M43" s="46" t="n">
        <f aca="false">'Rifles data'!L41</f>
        <v>93.76477</v>
      </c>
      <c r="N43" s="40"/>
      <c r="O43" s="40"/>
    </row>
    <row r="44" customFormat="false" ht="12.8" hidden="false" customHeight="false" outlineLevel="0" collapsed="false">
      <c r="A44" s="36" t="s">
        <v>25</v>
      </c>
      <c r="B44" s="50" t="str">
        <f aca="false">'Rifles data'!A42</f>
        <v>/home/jorge/Pictures/Test_Images_for_Demo/New_Rifles/42.jpg</v>
      </c>
      <c r="C44" s="51" t="str">
        <f aca="false">MID('Rifles data'!B42,10, LEN('Rifles data'!B42))</f>
        <v>assault rifle, assault gun</v>
      </c>
      <c r="D44" s="52" t="n">
        <f aca="false">'Rifles data'!C42</f>
        <v>0.7558594</v>
      </c>
      <c r="E44" s="48" t="str">
        <f aca="false">MID('Rifles data'!D42,10, LEN('Rifles data'!D42))</f>
        <v>rifle</v>
      </c>
      <c r="F44" s="49" t="n">
        <f aca="false">'Rifles data'!E42</f>
        <v>0.22351074</v>
      </c>
      <c r="G44" s="44" t="str">
        <f aca="false">MID('Rifles data'!F42,10, LEN('Rifles data'!F42))</f>
        <v>revolver, six-gun, six-shooter</v>
      </c>
      <c r="H44" s="45" t="n">
        <f aca="false">'Rifles data'!G42</f>
        <v>0.0135269165</v>
      </c>
      <c r="I44" s="44" t="str">
        <f aca="false">MID('Rifles data'!H42,10, LEN('Rifles data'!H42))</f>
        <v>holster</v>
      </c>
      <c r="J44" s="45" t="n">
        <f aca="false">'Rifles data'!I42</f>
        <v>0.007019043</v>
      </c>
      <c r="K44" s="42" t="str">
        <f aca="false">MID('Rifles data'!J42,10, LEN('Rifles data'!J42))</f>
        <v>bow</v>
      </c>
      <c r="L44" s="43" t="n">
        <f aca="false">'Rifles data'!K42</f>
        <v>0.00027632713</v>
      </c>
      <c r="M44" s="46" t="n">
        <f aca="false">'Rifles data'!L42</f>
        <v>93.76082</v>
      </c>
      <c r="N44" s="40"/>
      <c r="O44" s="40"/>
    </row>
    <row r="45" customFormat="false" ht="12.8" hidden="false" customHeight="false" outlineLevel="0" collapsed="false">
      <c r="A45" s="36" t="s">
        <v>25</v>
      </c>
      <c r="B45" s="70" t="str">
        <f aca="false">'Rifles data'!A43</f>
        <v>/home/jorge/Pictures/Test_Images_for_Demo/New_Rifles/43.jpg</v>
      </c>
      <c r="C45" s="42" t="str">
        <f aca="false">MID('Rifles data'!B43,10, LEN('Rifles data'!B43))</f>
        <v>revolver, six-gun, six-shooter</v>
      </c>
      <c r="D45" s="43" t="n">
        <f aca="false">'Rifles data'!C43</f>
        <v>0.8911133</v>
      </c>
      <c r="E45" s="42" t="str">
        <f aca="false">MID('Rifles data'!D43,10, LEN('Rifles data'!D43))</f>
        <v>scabbard</v>
      </c>
      <c r="F45" s="43" t="n">
        <f aca="false">'Rifles data'!E43</f>
        <v>0.051086426</v>
      </c>
      <c r="G45" s="48" t="str">
        <f aca="false">MID('Rifles data'!F43,10, LEN('Rifles data'!F43))</f>
        <v>rifle</v>
      </c>
      <c r="H45" s="49" t="n">
        <f aca="false">'Rifles data'!G43</f>
        <v>0.02508545</v>
      </c>
      <c r="I45" s="44" t="str">
        <f aca="false">MID('Rifles data'!H43,10, LEN('Rifles data'!H43))</f>
        <v>holster</v>
      </c>
      <c r="J45" s="45" t="n">
        <f aca="false">'Rifles data'!I43</f>
        <v>0.013961792</v>
      </c>
      <c r="K45" s="42" t="str">
        <f aca="false">MID('Rifles data'!J43,10, LEN('Rifles data'!J43))</f>
        <v>whistle</v>
      </c>
      <c r="L45" s="43" t="n">
        <f aca="false">'Rifles data'!K43</f>
        <v>0.004711151</v>
      </c>
      <c r="M45" s="46" t="n">
        <f aca="false">'Rifles data'!L43</f>
        <v>93.92183</v>
      </c>
      <c r="N45" s="40"/>
      <c r="O45" s="40"/>
    </row>
    <row r="46" customFormat="false" ht="12.8" hidden="false" customHeight="false" outlineLevel="0" collapsed="false">
      <c r="A46" s="36" t="s">
        <v>25</v>
      </c>
      <c r="B46" s="50" t="str">
        <f aca="false">'Rifles data'!A44</f>
        <v>/home/jorge/Pictures/Test_Images_for_Demo/New_Rifles/Armed-Fulani-herdsmen.jpg</v>
      </c>
      <c r="C46" s="51" t="str">
        <f aca="false">MID('Rifles data'!B44,10, LEN('Rifles data'!B44))</f>
        <v>rifle</v>
      </c>
      <c r="D46" s="52" t="n">
        <f aca="false">'Rifles data'!C44</f>
        <v>0.6538086</v>
      </c>
      <c r="E46" s="48" t="str">
        <f aca="false">MID('Rifles data'!D44,10, LEN('Rifles data'!D44))</f>
        <v>assault rifle, assault gun</v>
      </c>
      <c r="F46" s="49" t="n">
        <f aca="false">'Rifles data'!E44</f>
        <v>0.33398438</v>
      </c>
      <c r="G46" s="44" t="str">
        <f aca="false">MID('Rifles data'!F44,10, LEN('Rifles data'!F44))</f>
        <v>cannon</v>
      </c>
      <c r="H46" s="45" t="n">
        <f aca="false">'Rifles data'!G44</f>
        <v>0.003074646</v>
      </c>
      <c r="I46" s="44" t="str">
        <f aca="false">MID('Rifles data'!H44,10, LEN('Rifles data'!H44))</f>
        <v>military uniform</v>
      </c>
      <c r="J46" s="45" t="n">
        <f aca="false">'Rifles data'!I44</f>
        <v>0.002632141</v>
      </c>
      <c r="K46" s="42" t="str">
        <f aca="false">MID('Rifles data'!J44,10, LEN('Rifles data'!J44))</f>
        <v>bow</v>
      </c>
      <c r="L46" s="43" t="n">
        <f aca="false">'Rifles data'!K44</f>
        <v>0.00198555</v>
      </c>
      <c r="M46" s="46" t="n">
        <f aca="false">'Rifles data'!L44</f>
        <v>93.581924</v>
      </c>
      <c r="N46" s="40"/>
      <c r="O46" s="40"/>
    </row>
    <row r="47" customFormat="false" ht="12.8" hidden="false" customHeight="false" outlineLevel="0" collapsed="false">
      <c r="A47" s="36" t="s">
        <v>25</v>
      </c>
      <c r="B47" s="70" t="str">
        <f aca="false">'Rifles data'!A45</f>
        <v>/home/jorge/Pictures/Test_Images_for_Demo/New_Rifles/imag14es.jpeg</v>
      </c>
      <c r="C47" s="42" t="str">
        <f aca="false">MID('Rifles data'!B45,10, LEN('Rifles data'!B45))</f>
        <v>space shuttle</v>
      </c>
      <c r="D47" s="43" t="n">
        <f aca="false">'Rifles data'!C45</f>
        <v>0.30200195</v>
      </c>
      <c r="E47" s="42" t="str">
        <f aca="false">MID('Rifles data'!D45,10, LEN('Rifles data'!D45))</f>
        <v>missile</v>
      </c>
      <c r="F47" s="43" t="n">
        <f aca="false">'Rifles data'!E45</f>
        <v>0.21594238</v>
      </c>
      <c r="G47" s="44" t="str">
        <f aca="false">MID('Rifles data'!F45,10, LEN('Rifles data'!F45))</f>
        <v>projectile, missile</v>
      </c>
      <c r="H47" s="45" t="n">
        <f aca="false">'Rifles data'!G45</f>
        <v>0.19055176</v>
      </c>
      <c r="I47" s="44" t="str">
        <f aca="false">MID('Rifles data'!H45,10, LEN('Rifles data'!H45))</f>
        <v>submarine, pigboat, sub, U-boat</v>
      </c>
      <c r="J47" s="45" t="n">
        <f aca="false">'Rifles data'!I45</f>
        <v>0.06896973</v>
      </c>
      <c r="K47" s="48" t="str">
        <f aca="false">MID('Rifles data'!J45,10, LEN('Rifles data'!J45))</f>
        <v>assault rifle, assault gun</v>
      </c>
      <c r="L47" s="49" t="n">
        <f aca="false">'Rifles data'!K45</f>
        <v>0.040893555</v>
      </c>
      <c r="M47" s="46" t="n">
        <f aca="false">'Rifles data'!L45</f>
        <v>93.85729</v>
      </c>
      <c r="N47" s="40"/>
      <c r="O47" s="40"/>
    </row>
    <row r="48" customFormat="false" ht="12.8" hidden="false" customHeight="false" outlineLevel="0" collapsed="false">
      <c r="A48" s="36" t="s">
        <v>25</v>
      </c>
      <c r="B48" s="50" t="str">
        <f aca="false">'Rifles data'!A46</f>
        <v>/home/jorge/Pictures/Test_Images_for_Demo/New_Rifles/image8s.jpeg</v>
      </c>
      <c r="C48" s="51" t="str">
        <f aca="false">MID('Rifles data'!B46,10, LEN('Rifles data'!B46))</f>
        <v>assault rifle, assault gun</v>
      </c>
      <c r="D48" s="52" t="n">
        <f aca="false">'Rifles data'!C46</f>
        <v>0.9038086</v>
      </c>
      <c r="E48" s="48" t="str">
        <f aca="false">MID('Rifles data'!D46,10, LEN('Rifles data'!D46))</f>
        <v>rifle</v>
      </c>
      <c r="F48" s="49" t="n">
        <f aca="false">'Rifles data'!E46</f>
        <v>0.09234619</v>
      </c>
      <c r="G48" s="44" t="str">
        <f aca="false">MID('Rifles data'!F46,10, LEN('Rifles data'!F46))</f>
        <v>revolver, six-gun, six-shooter</v>
      </c>
      <c r="H48" s="45" t="n">
        <f aca="false">'Rifles data'!G46</f>
        <v>0.004184723</v>
      </c>
      <c r="I48" s="44" t="str">
        <f aca="false">MID('Rifles data'!H46,10, LEN('Rifles data'!H46))</f>
        <v>Angora, Angora rabbit</v>
      </c>
      <c r="J48" s="45" t="n">
        <f aca="false">'Rifles data'!I46</f>
        <v>0</v>
      </c>
      <c r="K48" s="42" t="str">
        <f aca="false">MID('Rifles data'!J46,10, LEN('Rifles data'!J46))</f>
        <v>sea urchin</v>
      </c>
      <c r="L48" s="43" t="n">
        <f aca="false">'Rifles data'!K46</f>
        <v>0</v>
      </c>
      <c r="M48" s="46" t="n">
        <f aca="false">'Rifles data'!L46</f>
        <v>93.42935</v>
      </c>
      <c r="N48" s="40"/>
      <c r="O48" s="40"/>
    </row>
    <row r="49" customFormat="false" ht="12.8" hidden="false" customHeight="false" outlineLevel="0" collapsed="false">
      <c r="A49" s="36" t="s">
        <v>25</v>
      </c>
      <c r="B49" s="70" t="str">
        <f aca="false">'Rifles data'!A47</f>
        <v>/home/jorge/Pictures/Test_Images_for_Demo/New_Rifles/image9s.jpeg</v>
      </c>
      <c r="C49" s="42" t="str">
        <f aca="false">MID('Rifles data'!B47,10, LEN('Rifles data'!B47))</f>
        <v>revolver, six-gun, six-shooter</v>
      </c>
      <c r="D49" s="43" t="n">
        <f aca="false">'Rifles data'!C47</f>
        <v>0.4675293</v>
      </c>
      <c r="E49" s="48" t="str">
        <f aca="false">MID('Rifles data'!D47,10, LEN('Rifles data'!D47))</f>
        <v>rifle</v>
      </c>
      <c r="F49" s="49" t="n">
        <f aca="false">'Rifles data'!E47</f>
        <v>0.27929688</v>
      </c>
      <c r="G49" s="48" t="str">
        <f aca="false">MID('Rifles data'!F47,10, LEN('Rifles data'!F47))</f>
        <v>assault rifle, assault gun</v>
      </c>
      <c r="H49" s="49" t="n">
        <f aca="false">'Rifles data'!G47</f>
        <v>0.23144531</v>
      </c>
      <c r="I49" s="44" t="str">
        <f aca="false">MID('Rifles data'!H47,10, LEN('Rifles data'!H47))</f>
        <v>carpenter's kit, tool kit</v>
      </c>
      <c r="J49" s="45" t="n">
        <f aca="false">'Rifles data'!I47</f>
        <v>0.009857178</v>
      </c>
      <c r="K49" s="42" t="str">
        <f aca="false">MID('Rifles data'!J47,10, LEN('Rifles data'!J47))</f>
        <v>scabbard</v>
      </c>
      <c r="L49" s="43" t="n">
        <f aca="false">'Rifles data'!K47</f>
        <v>0.0022354126</v>
      </c>
      <c r="M49" s="46" t="n">
        <f aca="false">'Rifles data'!L47</f>
        <v>94.077515</v>
      </c>
      <c r="N49" s="40"/>
      <c r="O49" s="40"/>
    </row>
    <row r="50" customFormat="false" ht="12.8" hidden="false" customHeight="false" outlineLevel="0" collapsed="false">
      <c r="A50" s="36" t="s">
        <v>25</v>
      </c>
      <c r="B50" s="50" t="str">
        <f aca="false">'Rifles data'!A48</f>
        <v>/home/jorge/Pictures/Test_Images_for_Demo/New_Rifles/image12s.jpeg</v>
      </c>
      <c r="C50" s="51" t="str">
        <f aca="false">MID('Rifles data'!B48,10, LEN('Rifles data'!B48))</f>
        <v>assault rifle, assault gun</v>
      </c>
      <c r="D50" s="52" t="n">
        <f aca="false">'Rifles data'!C48</f>
        <v>0.9199219</v>
      </c>
      <c r="E50" s="48" t="str">
        <f aca="false">MID('Rifles data'!D48,10, LEN('Rifles data'!D48))</f>
        <v>rifle</v>
      </c>
      <c r="F50" s="49" t="n">
        <f aca="false">'Rifles data'!E48</f>
        <v>0.077941895</v>
      </c>
      <c r="G50" s="44" t="str">
        <f aca="false">MID('Rifles data'!F48,10, LEN('Rifles data'!F48))</f>
        <v>revolver, six-gun, six-shooter</v>
      </c>
      <c r="H50" s="45" t="n">
        <f aca="false">'Rifles data'!G48</f>
        <v>0.0018320084</v>
      </c>
      <c r="I50" s="44" t="str">
        <f aca="false">MID('Rifles data'!H48,10, LEN('Rifles data'!H48))</f>
        <v>scabbard</v>
      </c>
      <c r="J50" s="45" t="n">
        <f aca="false">'Rifles data'!I48</f>
        <v>0.000108361244</v>
      </c>
      <c r="K50" s="42" t="str">
        <f aca="false">MID('Rifles data'!J48,10, LEN('Rifles data'!J48))</f>
        <v>bow</v>
      </c>
      <c r="L50" s="43" t="n">
        <f aca="false">'Rifles data'!K48</f>
        <v>7.271767E-005</v>
      </c>
      <c r="M50" s="46" t="n">
        <f aca="false">'Rifles data'!L48</f>
        <v>94.01658</v>
      </c>
      <c r="N50" s="40"/>
      <c r="O50" s="40"/>
    </row>
    <row r="51" customFormat="false" ht="12.8" hidden="false" customHeight="false" outlineLevel="0" collapsed="false">
      <c r="A51" s="36" t="s">
        <v>25</v>
      </c>
      <c r="B51" s="50" t="str">
        <f aca="false">'Rifles data'!A49</f>
        <v>/home/jorge/Pictures/Test_Images_for_Demo/New_Rifles/Luter-Guns.jpg</v>
      </c>
      <c r="C51" s="51" t="str">
        <f aca="false">MID('Rifles data'!B49,10, LEN('Rifles data'!B49))</f>
        <v>assault rifle, assault gun</v>
      </c>
      <c r="D51" s="52" t="n">
        <f aca="false">'Rifles data'!C49</f>
        <v>0.8540039</v>
      </c>
      <c r="E51" s="48" t="str">
        <f aca="false">MID('Rifles data'!D49,10, LEN('Rifles data'!D49))</f>
        <v>rifle</v>
      </c>
      <c r="F51" s="49" t="n">
        <f aca="false">'Rifles data'!E49</f>
        <v>0.1459961</v>
      </c>
      <c r="G51" s="44" t="str">
        <f aca="false">MID('Rifles data'!F49,10, LEN('Rifles data'!F49))</f>
        <v>toilet tissue, toilet paper, bathroom tissue</v>
      </c>
      <c r="H51" s="45" t="n">
        <f aca="false">'Rifles data'!G49</f>
        <v>0</v>
      </c>
      <c r="I51" s="44" t="str">
        <f aca="false">MID('Rifles data'!H49,10, LEN('Rifles data'!H49))</f>
        <v>starfish, sea star</v>
      </c>
      <c r="J51" s="45" t="n">
        <f aca="false">'Rifles data'!I49</f>
        <v>0</v>
      </c>
      <c r="K51" s="42" t="str">
        <f aca="false">MID('Rifles data'!J49,10, LEN('Rifles data'!J49))</f>
        <v>sorrel</v>
      </c>
      <c r="L51" s="43" t="n">
        <f aca="false">'Rifles data'!K49</f>
        <v>0</v>
      </c>
      <c r="M51" s="46" t="n">
        <f aca="false">'Rifles data'!L49</f>
        <v>94.18127</v>
      </c>
      <c r="N51" s="40"/>
      <c r="O51" s="40"/>
    </row>
    <row r="52" customFormat="false" ht="12.8" hidden="false" customHeight="false" outlineLevel="0" collapsed="false">
      <c r="A52" s="36" t="s">
        <v>25</v>
      </c>
      <c r="B52" s="50" t="str">
        <f aca="false">'Rifles data'!A50</f>
        <v>/home/jorge/Pictures/Test_Images_for_Demo/New_Rifles/Tommy gun.jpg</v>
      </c>
      <c r="C52" s="51" t="str">
        <f aca="false">MID('Rifles data'!B50,10, LEN('Rifles data'!B50))</f>
        <v>assault rifle, assault gun</v>
      </c>
      <c r="D52" s="52" t="n">
        <f aca="false">'Rifles data'!C50</f>
        <v>0.80322266</v>
      </c>
      <c r="E52" s="48" t="str">
        <f aca="false">MID('Rifles data'!D50,10, LEN('Rifles data'!D50))</f>
        <v>rifle</v>
      </c>
      <c r="F52" s="49" t="n">
        <f aca="false">'Rifles data'!E50</f>
        <v>0.19689941</v>
      </c>
      <c r="G52" s="44" t="str">
        <f aca="false">MID('Rifles data'!F50,10, LEN('Rifles data'!F50))</f>
        <v>revolver, six-gun, six-shooter</v>
      </c>
      <c r="H52" s="45" t="n">
        <f aca="false">'Rifles data'!G50</f>
        <v>0.00039196014</v>
      </c>
      <c r="I52" s="44" t="str">
        <f aca="false">MID('Rifles data'!H50,10, LEN('Rifles data'!H50))</f>
        <v>Angora, Angora rabbit</v>
      </c>
      <c r="J52" s="45" t="n">
        <f aca="false">'Rifles data'!I50</f>
        <v>0</v>
      </c>
      <c r="K52" s="42" t="str">
        <f aca="false">MID('Rifles data'!J50,10, LEN('Rifles data'!J50))</f>
        <v>sea urchin</v>
      </c>
      <c r="L52" s="43" t="n">
        <f aca="false">'Rifles data'!K50</f>
        <v>0</v>
      </c>
      <c r="M52" s="46" t="n">
        <f aca="false">'Rifles data'!L50</f>
        <v>93.38104</v>
      </c>
      <c r="N52" s="40"/>
      <c r="O52" s="40"/>
    </row>
    <row r="53" customFormat="false" ht="17.35" hidden="false" customHeight="true" outlineLevel="0" collapsed="false">
      <c r="A53" s="36" t="s">
        <v>25</v>
      </c>
      <c r="B53" s="2" t="s">
        <v>66</v>
      </c>
      <c r="C53" s="2"/>
      <c r="D53" s="2"/>
      <c r="E53" s="2"/>
      <c r="F53" s="53" t="n">
        <v>99</v>
      </c>
      <c r="G53" s="53" t="s">
        <v>39</v>
      </c>
      <c r="H53" s="54"/>
      <c r="I53" s="55"/>
      <c r="J53" s="56"/>
      <c r="K53" s="40"/>
      <c r="L53" s="56"/>
      <c r="M53" s="57"/>
      <c r="N53" s="40"/>
      <c r="O53" s="40"/>
    </row>
    <row r="54" customFormat="false" ht="23.85" hidden="false" customHeight="true" outlineLevel="0" collapsed="false">
      <c r="A54" s="36" t="s">
        <v>25</v>
      </c>
      <c r="B54" s="53" t="s">
        <v>40</v>
      </c>
      <c r="C54" s="53"/>
      <c r="D54" s="53" t="s">
        <v>41</v>
      </c>
      <c r="E54" s="53"/>
      <c r="F54" s="53" t="n">
        <v>50</v>
      </c>
      <c r="G54" s="53" t="s">
        <v>67</v>
      </c>
      <c r="H54" s="54"/>
      <c r="I54" s="55"/>
      <c r="J54" s="56"/>
      <c r="K54" s="40"/>
      <c r="L54" s="56"/>
      <c r="M54" s="57"/>
      <c r="N54" s="40"/>
      <c r="O54" s="40"/>
    </row>
    <row r="55" customFormat="false" ht="27.5" hidden="false" customHeight="true" outlineLevel="0" collapsed="false">
      <c r="A55" s="36"/>
      <c r="B55" s="58" t="s">
        <v>43</v>
      </c>
      <c r="C55" s="59" t="s">
        <v>44</v>
      </c>
      <c r="D55" s="58" t="s">
        <v>45</v>
      </c>
      <c r="E55" s="60" t="s">
        <v>46</v>
      </c>
      <c r="F55" s="53" t="n">
        <f aca="false">B56+C56</f>
        <v>43</v>
      </c>
      <c r="G55" s="53" t="s">
        <v>68</v>
      </c>
      <c r="H55" s="61" t="n">
        <f aca="false">B60+C60</f>
        <v>49</v>
      </c>
      <c r="I55" s="61" t="s">
        <v>69</v>
      </c>
      <c r="J55" s="56"/>
      <c r="K55" s="40"/>
      <c r="L55" s="56"/>
      <c r="M55" s="57"/>
      <c r="N55" s="40"/>
      <c r="O55" s="40"/>
    </row>
    <row r="56" customFormat="false" ht="23.85" hidden="false" customHeight="false" outlineLevel="0" collapsed="false">
      <c r="A56" s="36"/>
      <c r="B56" s="58" t="n">
        <v>43</v>
      </c>
      <c r="C56" s="62" t="n">
        <v>0</v>
      </c>
      <c r="D56" s="58" t="n">
        <v>49</v>
      </c>
      <c r="E56" s="59" t="n">
        <v>7</v>
      </c>
      <c r="F56" s="53" t="n">
        <f aca="false">B56</f>
        <v>43</v>
      </c>
      <c r="G56" s="53" t="s">
        <v>70</v>
      </c>
      <c r="H56" s="61" t="n">
        <f aca="false">B60</f>
        <v>49</v>
      </c>
      <c r="I56" s="61" t="s">
        <v>71</v>
      </c>
      <c r="J56" s="56"/>
      <c r="K56" s="40"/>
      <c r="L56" s="56"/>
      <c r="M56" s="57"/>
      <c r="N56" s="40"/>
      <c r="O56" s="40"/>
    </row>
    <row r="57" customFormat="false" ht="17.35" hidden="false" customHeight="true" outlineLevel="0" collapsed="false">
      <c r="A57" s="36"/>
      <c r="B57" s="3" t="s">
        <v>72</v>
      </c>
      <c r="C57" s="3"/>
      <c r="D57" s="3"/>
      <c r="E57" s="3"/>
      <c r="F57" s="63"/>
      <c r="G57" s="63"/>
      <c r="H57" s="63"/>
      <c r="I57" s="63"/>
      <c r="J57" s="56"/>
      <c r="K57" s="40"/>
      <c r="L57" s="56"/>
      <c r="M57" s="57"/>
      <c r="N57" s="40"/>
      <c r="O57" s="40"/>
    </row>
    <row r="58" customFormat="false" ht="15" hidden="false" customHeight="true" outlineLevel="0" collapsed="false">
      <c r="A58" s="36"/>
      <c r="B58" s="64" t="s">
        <v>40</v>
      </c>
      <c r="C58" s="64"/>
      <c r="D58" s="64" t="s">
        <v>41</v>
      </c>
      <c r="E58" s="64"/>
      <c r="F58" s="11" t="n">
        <f aca="false">F56/F55</f>
        <v>1</v>
      </c>
      <c r="G58" s="10" t="s">
        <v>10</v>
      </c>
      <c r="H58" s="65" t="n">
        <f aca="false">F56/F55</f>
        <v>1</v>
      </c>
      <c r="I58" s="19" t="s">
        <v>16</v>
      </c>
      <c r="J58" s="56"/>
      <c r="K58" s="40"/>
      <c r="L58" s="56"/>
      <c r="M58" s="57"/>
      <c r="N58" s="40"/>
      <c r="O58" s="40"/>
    </row>
    <row r="59" customFormat="false" ht="24.15" hidden="false" customHeight="true" outlineLevel="0" collapsed="false">
      <c r="A59" s="36" t="s">
        <v>25</v>
      </c>
      <c r="B59" s="66" t="s">
        <v>43</v>
      </c>
      <c r="C59" s="67" t="s">
        <v>44</v>
      </c>
      <c r="D59" s="66" t="s">
        <v>45</v>
      </c>
      <c r="E59" s="68" t="s">
        <v>46</v>
      </c>
      <c r="F59" s="11" t="n">
        <f aca="false">B56/F54</f>
        <v>0.86</v>
      </c>
      <c r="G59" s="10" t="s">
        <v>12</v>
      </c>
      <c r="H59" s="65" t="n">
        <f aca="false">B60/F54</f>
        <v>0.98</v>
      </c>
      <c r="I59" s="19" t="s">
        <v>17</v>
      </c>
      <c r="J59" s="56"/>
      <c r="K59" s="40"/>
      <c r="L59" s="56"/>
      <c r="M59" s="57"/>
      <c r="N59" s="40"/>
      <c r="O59" s="40"/>
    </row>
    <row r="60" customFormat="false" ht="15" hidden="false" customHeight="false" outlineLevel="0" collapsed="false">
      <c r="A60" s="36" t="s">
        <v>25</v>
      </c>
      <c r="B60" s="66" t="n">
        <f aca="false">B56+6</f>
        <v>49</v>
      </c>
      <c r="C60" s="67" t="n">
        <v>0</v>
      </c>
      <c r="D60" s="66" t="n">
        <v>49</v>
      </c>
      <c r="E60" s="69" t="n">
        <v>1</v>
      </c>
      <c r="F60" s="11" t="n">
        <f aca="false">2/((1/F58)+(1/F59))</f>
        <v>0.924731182795699</v>
      </c>
      <c r="G60" s="10" t="s">
        <v>13</v>
      </c>
      <c r="H60" s="65" t="n">
        <f aca="false">2/((1/H58)+(1/H59))</f>
        <v>0.98989898989899</v>
      </c>
      <c r="I60" s="19" t="s">
        <v>18</v>
      </c>
      <c r="J60" s="56"/>
      <c r="K60" s="40"/>
      <c r="L60" s="56"/>
      <c r="M60" s="57"/>
      <c r="N60" s="40"/>
      <c r="O60" s="40"/>
    </row>
    <row r="61" customFormat="false" ht="15" hidden="false" customHeight="false" outlineLevel="0" collapsed="false">
      <c r="B61" s="40"/>
      <c r="C61" s="40"/>
      <c r="D61" s="56"/>
      <c r="E61" s="40"/>
      <c r="F61" s="11" t="n">
        <f aca="false">(B56+D56)/F53</f>
        <v>0.929292929292929</v>
      </c>
      <c r="G61" s="10" t="s">
        <v>14</v>
      </c>
      <c r="H61" s="65" t="n">
        <f aca="false">(B60+D60)/F53</f>
        <v>0.98989898989899</v>
      </c>
      <c r="I61" s="19" t="s">
        <v>19</v>
      </c>
      <c r="J61" s="56"/>
      <c r="K61" s="40"/>
      <c r="L61" s="56"/>
      <c r="M61" s="57"/>
      <c r="N61" s="40"/>
      <c r="O61" s="40"/>
    </row>
    <row r="62" customFormat="false" ht="15" hidden="false" customHeight="false" outlineLevel="0" collapsed="false">
      <c r="B62" s="40"/>
      <c r="C62" s="40"/>
      <c r="D62" s="56"/>
      <c r="E62" s="40"/>
      <c r="F62" s="11" t="n">
        <f aca="false">AVERAGE(D3:D10,D12:D16,D18:D38,D40:D42,D44,D46,D48,D50:D52)</f>
        <v>0.679835122790698</v>
      </c>
      <c r="G62" s="10" t="s">
        <v>15</v>
      </c>
      <c r="H62" s="65" t="n">
        <f aca="false">AVERAGE(D3:D10,D12:D16,D18:D38,D40:D42,D44,D46,D48,D50:D52,H11,H17,H36,F39,H41,H45,F49)</f>
        <v>0.6061682154</v>
      </c>
      <c r="I62" s="19" t="s">
        <v>15</v>
      </c>
      <c r="J62" s="56"/>
      <c r="K62" s="40"/>
      <c r="L62" s="56"/>
      <c r="M62" s="57"/>
      <c r="N62" s="40"/>
      <c r="O62" s="40"/>
    </row>
    <row r="63" customFormat="false" ht="12.8" hidden="false" customHeight="false" outlineLevel="0" collapsed="false">
      <c r="B63" s="40"/>
      <c r="C63" s="40"/>
      <c r="D63" s="56"/>
      <c r="E63" s="40"/>
      <c r="F63" s="56"/>
      <c r="G63" s="40"/>
      <c r="H63" s="56"/>
      <c r="I63" s="40"/>
      <c r="J63" s="56"/>
      <c r="K63" s="40"/>
      <c r="L63" s="56"/>
      <c r="M63" s="57"/>
      <c r="N63" s="40"/>
      <c r="O63" s="40"/>
    </row>
    <row r="64" customFormat="false" ht="127.5" hidden="false" customHeight="true" outlineLevel="0" collapsed="false">
      <c r="B64" s="40"/>
      <c r="C64" s="40"/>
      <c r="D64" s="56"/>
      <c r="E64" s="40"/>
      <c r="F64" s="56"/>
      <c r="G64" s="40"/>
      <c r="H64" s="56"/>
      <c r="I64" s="40"/>
      <c r="J64" s="56"/>
      <c r="K64" s="40"/>
      <c r="L64" s="56"/>
      <c r="M64" s="57"/>
      <c r="N64" s="40"/>
      <c r="O64" s="40"/>
    </row>
    <row r="65" customFormat="false" ht="12.8" hidden="false" customHeight="false" outlineLevel="0" collapsed="false">
      <c r="B65" s="40"/>
      <c r="C65" s="40"/>
      <c r="D65" s="56"/>
      <c r="E65" s="40"/>
      <c r="F65" s="56"/>
      <c r="G65" s="40"/>
      <c r="H65" s="56"/>
      <c r="I65" s="40"/>
      <c r="J65" s="56"/>
      <c r="K65" s="40"/>
      <c r="L65" s="56"/>
      <c r="M65" s="57"/>
      <c r="N65" s="40"/>
      <c r="O65" s="40"/>
    </row>
  </sheetData>
  <sheetProtection sheet="true" objects="true" scenarios="true"/>
  <mergeCells count="8">
    <mergeCell ref="B1:M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58" activeCellId="0" sqref="H58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20.07"/>
    <col collapsed="false" customWidth="true" hidden="false" outlineLevel="0" max="3" min="3" style="0" width="25.01"/>
    <col collapsed="false" customWidth="true" hidden="false" outlineLevel="0" max="4" min="4" style="29" width="11.88"/>
    <col collapsed="false" customWidth="true" hidden="false" outlineLevel="0" max="5" min="5" style="0" width="25.93"/>
    <col collapsed="false" customWidth="true" hidden="false" outlineLevel="0" max="6" min="6" style="29" width="6.48"/>
    <col collapsed="false" customWidth="true" hidden="false" outlineLevel="0" max="7" min="7" style="0" width="26.32"/>
    <col collapsed="false" customWidth="true" hidden="false" outlineLevel="0" max="8" min="8" style="29" width="8.16"/>
    <col collapsed="false" customWidth="true" hidden="false" outlineLevel="0" max="9" min="9" style="0" width="27.32"/>
    <col collapsed="false" customWidth="true" hidden="false" outlineLevel="0" max="10" min="10" style="29" width="5.49"/>
    <col collapsed="false" customWidth="true" hidden="false" outlineLevel="0" max="11" min="11" style="0" width="27.63"/>
    <col collapsed="false" customWidth="true" hidden="false" outlineLevel="0" max="12" min="12" style="29" width="4.97"/>
    <col collapsed="false" customWidth="true" hidden="false" outlineLevel="0" max="13" min="13" style="30" width="6.54"/>
    <col collapsed="false" customWidth="true" hidden="false" outlineLevel="0" max="14" min="14" style="0" width="37.5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31"/>
      <c r="B1" s="32" t="s">
        <v>24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4"/>
      <c r="P1" s="35"/>
      <c r="Q1" s="35"/>
      <c r="R1" s="35"/>
      <c r="S1" s="35"/>
    </row>
    <row r="2" customFormat="false" ht="14.25" hidden="false" customHeight="true" outlineLevel="0" collapsed="false">
      <c r="A2" s="36" t="s">
        <v>25</v>
      </c>
      <c r="B2" s="37" t="s">
        <v>26</v>
      </c>
      <c r="C2" s="37" t="s">
        <v>27</v>
      </c>
      <c r="D2" s="38" t="s">
        <v>28</v>
      </c>
      <c r="E2" s="37" t="s">
        <v>29</v>
      </c>
      <c r="F2" s="38" t="s">
        <v>30</v>
      </c>
      <c r="G2" s="37" t="s">
        <v>31</v>
      </c>
      <c r="H2" s="38" t="s">
        <v>32</v>
      </c>
      <c r="I2" s="37" t="s">
        <v>33</v>
      </c>
      <c r="J2" s="38" t="s">
        <v>34</v>
      </c>
      <c r="K2" s="37" t="s">
        <v>35</v>
      </c>
      <c r="L2" s="38" t="s">
        <v>36</v>
      </c>
      <c r="M2" s="39" t="s">
        <v>37</v>
      </c>
      <c r="N2" s="40"/>
      <c r="O2" s="40"/>
    </row>
    <row r="3" customFormat="false" ht="15" hidden="false" customHeight="false" outlineLevel="0" collapsed="false">
      <c r="A3" s="36" t="s">
        <v>25</v>
      </c>
      <c r="B3" s="75" t="str">
        <f aca="false">'Bullets data'!A1</f>
        <v>/home/jorge/Pictures/Test_Images_for_Demo/New_Bullets/1.jpg</v>
      </c>
      <c r="C3" s="72" t="str">
        <f aca="false">MID('Bullets data'!B1,10, LEN('Bullets data'!B1))</f>
        <v>screwdriver</v>
      </c>
      <c r="D3" s="73" t="n">
        <f aca="false">'Bullets data'!C1</f>
        <v>0.21838379</v>
      </c>
      <c r="E3" s="72" t="str">
        <f aca="false">MID('Bullets data'!D1,10, LEN('Bullets data'!D1))</f>
        <v>syringe</v>
      </c>
      <c r="F3" s="73" t="n">
        <f aca="false">'Bullets data'!E1</f>
        <v>0.09613037</v>
      </c>
      <c r="G3" s="72" t="str">
        <f aca="false">MID('Bullets data'!F1,10, LEN('Bullets data'!F1))</f>
        <v>fountain pen</v>
      </c>
      <c r="H3" s="73" t="n">
        <f aca="false">'Bullets data'!G1</f>
        <v>0.087524414</v>
      </c>
      <c r="I3" s="72" t="str">
        <f aca="false">MID('Bullets data'!H1,10, LEN('Bullets data'!H1))</f>
        <v>pencil sharpener</v>
      </c>
      <c r="J3" s="73" t="n">
        <f aca="false">'Bullets data'!I1</f>
        <v>0.0725708</v>
      </c>
      <c r="K3" s="72" t="str">
        <f aca="false">MID('Bullets data'!J1,10, LEN('Bullets data'!J1))</f>
        <v>corkscrew, bottle screw</v>
      </c>
      <c r="L3" s="73" t="n">
        <f aca="false">'Bullets data'!K1</f>
        <v>0.055236816</v>
      </c>
      <c r="M3" s="74" t="n">
        <f aca="false">'Bullets data'!L1</f>
        <v>93.72838</v>
      </c>
      <c r="N3" s="40"/>
      <c r="O3" s="40"/>
    </row>
    <row r="4" customFormat="false" ht="12.8" hidden="false" customHeight="false" outlineLevel="0" collapsed="false">
      <c r="A4" s="36" t="s">
        <v>25</v>
      </c>
      <c r="B4" s="70" t="str">
        <f aca="false">'Bullets data'!A2</f>
        <v>/home/jorge/Pictures/Test_Images_for_Demo/New_Bullets/10.jpg</v>
      </c>
      <c r="C4" s="72" t="str">
        <f aca="false">MID('Bullets data'!B2,10, LEN('Bullets data'!B2))</f>
        <v>cocktail shaker</v>
      </c>
      <c r="D4" s="73" t="n">
        <f aca="false">'Bullets data'!C2</f>
        <v>0.24975586</v>
      </c>
      <c r="E4" s="48" t="str">
        <f aca="false">MID('Bullets data'!D2,10, LEN('Bullets data'!D2))</f>
        <v>projectile, missile</v>
      </c>
      <c r="F4" s="49" t="n">
        <f aca="false">'Bullets data'!E2</f>
        <v>0.15881348</v>
      </c>
      <c r="G4" s="72" t="str">
        <f aca="false">MID('Bullets data'!F2,10, LEN('Bullets data'!F2))</f>
        <v>whistle</v>
      </c>
      <c r="H4" s="73" t="n">
        <f aca="false">'Bullets data'!G2</f>
        <v>0.13903809</v>
      </c>
      <c r="I4" s="72" t="str">
        <f aca="false">MID('Bullets data'!H2,10, LEN('Bullets data'!H2))</f>
        <v>lighter, light, igniter, ignitor</v>
      </c>
      <c r="J4" s="73" t="n">
        <f aca="false">'Bullets data'!I2</f>
        <v>0.07385254</v>
      </c>
      <c r="K4" s="72" t="str">
        <f aca="false">MID('Bullets data'!J2,10, LEN('Bullets data'!J2))</f>
        <v>lipstick, lip rouge</v>
      </c>
      <c r="L4" s="73" t="n">
        <f aca="false">'Bullets data'!K2</f>
        <v>0.068847656</v>
      </c>
      <c r="M4" s="74" t="n">
        <f aca="false">'Bullets data'!L2</f>
        <v>94.19127</v>
      </c>
      <c r="N4" s="40"/>
      <c r="O4" s="40"/>
    </row>
    <row r="5" customFormat="false" ht="15" hidden="false" customHeight="false" outlineLevel="0" collapsed="false">
      <c r="A5" s="36" t="s">
        <v>25</v>
      </c>
      <c r="B5" s="75" t="str">
        <f aca="false">'Bullets data'!A3</f>
        <v>/home/jorge/Pictures/Test_Images_for_Demo/New_Bullets/11.jpg</v>
      </c>
      <c r="C5" s="72" t="str">
        <f aca="false">MID('Bullets data'!B3,10, LEN('Bullets data'!B3))</f>
        <v>lipstick, lip rouge</v>
      </c>
      <c r="D5" s="73" t="n">
        <f aca="false">'Bullets data'!C3</f>
        <v>0.79541016</v>
      </c>
      <c r="E5" s="72" t="str">
        <f aca="false">MID('Bullets data'!D3,10, LEN('Bullets data'!D3))</f>
        <v>rubber eraser, rubber, pencil eraser</v>
      </c>
      <c r="F5" s="73" t="n">
        <f aca="false">'Bullets data'!E3</f>
        <v>0.12585449</v>
      </c>
      <c r="G5" s="72" t="str">
        <f aca="false">MID('Bullets data'!F3,10, LEN('Bullets data'!F3))</f>
        <v>ballpoint, ballpoint pen, ballpen, Biro</v>
      </c>
      <c r="H5" s="73" t="n">
        <f aca="false">'Bullets data'!G3</f>
        <v>0.038970947</v>
      </c>
      <c r="I5" s="72" t="str">
        <f aca="false">MID('Bullets data'!H3,10, LEN('Bullets data'!H3))</f>
        <v>fountain pen</v>
      </c>
      <c r="J5" s="73" t="n">
        <f aca="false">'Bullets data'!I3</f>
        <v>0.036621094</v>
      </c>
      <c r="K5" s="72" t="str">
        <f aca="false">MID('Bullets data'!J3,10, LEN('Bullets data'!J3))</f>
        <v>paintbrush</v>
      </c>
      <c r="L5" s="73" t="n">
        <f aca="false">'Bullets data'!K3</f>
        <v>0.0009918213</v>
      </c>
      <c r="M5" s="74" t="n">
        <f aca="false">'Bullets data'!L3</f>
        <v>93.942856</v>
      </c>
      <c r="N5" s="40"/>
      <c r="O5" s="40"/>
    </row>
    <row r="6" customFormat="false" ht="12.8" hidden="false" customHeight="false" outlineLevel="0" collapsed="false">
      <c r="A6" s="36" t="s">
        <v>25</v>
      </c>
      <c r="B6" s="75" t="str">
        <f aca="false">'Bullets data'!A4</f>
        <v>/home/jorge/Pictures/Test_Images_for_Demo/New_Bullets/12.jpg</v>
      </c>
      <c r="C6" s="72" t="str">
        <f aca="false">MID('Bullets data'!B4,10, LEN('Bullets data'!B4))</f>
        <v>fountain pen</v>
      </c>
      <c r="D6" s="73" t="n">
        <f aca="false">'Bullets data'!C4</f>
        <v>0.31079102</v>
      </c>
      <c r="E6" s="72" t="str">
        <f aca="false">MID('Bullets data'!D4,10, LEN('Bullets data'!D4))</f>
        <v>lipstick, lip rouge</v>
      </c>
      <c r="F6" s="73" t="n">
        <f aca="false">'Bullets data'!E4</f>
        <v>0.06359863</v>
      </c>
      <c r="G6" s="72" t="str">
        <f aca="false">MID('Bullets data'!F4,10, LEN('Bullets data'!F4))</f>
        <v>whistle</v>
      </c>
      <c r="H6" s="73" t="n">
        <f aca="false">'Bullets data'!G4</f>
        <v>0.06311035</v>
      </c>
      <c r="I6" s="72" t="str">
        <f aca="false">MID('Bullets data'!H4,10, LEN('Bullets data'!H4))</f>
        <v>screw</v>
      </c>
      <c r="J6" s="73" t="n">
        <f aca="false">'Bullets data'!I4</f>
        <v>0.06262207</v>
      </c>
      <c r="K6" s="72" t="str">
        <f aca="false">MID('Bullets data'!J4,10, LEN('Bullets data'!J4))</f>
        <v>ballpoint, ballpoint pen, ballpen, Biro</v>
      </c>
      <c r="L6" s="73" t="n">
        <f aca="false">'Bullets data'!K4</f>
        <v>0.0574646</v>
      </c>
      <c r="M6" s="74" t="n">
        <f aca="false">'Bullets data'!L4</f>
        <v>111.35962</v>
      </c>
      <c r="N6" s="40"/>
      <c r="O6" s="40"/>
    </row>
    <row r="7" customFormat="false" ht="12.8" hidden="false" customHeight="false" outlineLevel="0" collapsed="false">
      <c r="A7" s="36" t="s">
        <v>25</v>
      </c>
      <c r="B7" s="70" t="str">
        <f aca="false">'Bullets data'!A5</f>
        <v>/home/jorge/Pictures/Test_Images_for_Demo/New_Bullets/13.jpeg</v>
      </c>
      <c r="C7" s="72" t="str">
        <f aca="false">MID('Bullets data'!B5,10, LEN('Bullets data'!B5))</f>
        <v>saltshaker, salt shaker</v>
      </c>
      <c r="D7" s="73" t="n">
        <f aca="false">'Bullets data'!C5</f>
        <v>0.6557617</v>
      </c>
      <c r="E7" s="72" t="str">
        <f aca="false">MID('Bullets data'!D5,10, LEN('Bullets data'!D5))</f>
        <v>whiskey jug</v>
      </c>
      <c r="F7" s="73" t="n">
        <f aca="false">'Bullets data'!E5</f>
        <v>0.21118164</v>
      </c>
      <c r="G7" s="48" t="str">
        <f aca="false">MID('Bullets data'!F5,10, LEN('Bullets data'!F5))</f>
        <v>projectile, missile</v>
      </c>
      <c r="H7" s="49" t="n">
        <f aca="false">'Bullets data'!G5</f>
        <v>0.0209198</v>
      </c>
      <c r="I7" s="72" t="str">
        <f aca="false">MID('Bullets data'!H5,10, LEN('Bullets data'!H5))</f>
        <v>lipstick, lip rouge</v>
      </c>
      <c r="J7" s="73" t="n">
        <f aca="false">'Bullets data'!I5</f>
        <v>0.017196655</v>
      </c>
      <c r="K7" s="72" t="str">
        <f aca="false">MID('Bullets data'!J5,10, LEN('Bullets data'!J5))</f>
        <v>candle, taper, wax light</v>
      </c>
      <c r="L7" s="73" t="n">
        <f aca="false">'Bullets data'!K5</f>
        <v>0.015182495</v>
      </c>
      <c r="M7" s="74" t="n">
        <f aca="false">'Bullets data'!L5</f>
        <v>93.48698</v>
      </c>
      <c r="N7" s="40"/>
      <c r="O7" s="40"/>
    </row>
    <row r="8" customFormat="false" ht="12.8" hidden="false" customHeight="false" outlineLevel="0" collapsed="false">
      <c r="A8" s="36" t="s">
        <v>25</v>
      </c>
      <c r="B8" s="70" t="str">
        <f aca="false">'Bullets data'!A6</f>
        <v>/home/jorge/Pictures/Test_Images_for_Demo/New_Bullets/160006.jpg</v>
      </c>
      <c r="C8" s="72" t="str">
        <f aca="false">MID('Bullets data'!B6,10, LEN('Bullets data'!B6))</f>
        <v>thimble</v>
      </c>
      <c r="D8" s="73" t="n">
        <f aca="false">'Bullets data'!C6</f>
        <v>0.35986328</v>
      </c>
      <c r="E8" s="72" t="str">
        <f aca="false">MID('Bullets data'!D6,10, LEN('Bullets data'!D6))</f>
        <v>saltshaker, salt shaker</v>
      </c>
      <c r="F8" s="73" t="n">
        <f aca="false">'Bullets data'!E6</f>
        <v>0.076049805</v>
      </c>
      <c r="G8" s="72" t="str">
        <f aca="false">MID('Bullets data'!F6,10, LEN('Bullets data'!F6))</f>
        <v>lipstick, lip rouge</v>
      </c>
      <c r="H8" s="73" t="n">
        <f aca="false">'Bullets data'!G6</f>
        <v>0.05606079</v>
      </c>
      <c r="I8" s="72" t="str">
        <f aca="false">MID('Bullets data'!H6,10, LEN('Bullets data'!H6))</f>
        <v>candle, taper, wax light</v>
      </c>
      <c r="J8" s="73" t="n">
        <f aca="false">'Bullets data'!I6</f>
        <v>0.048706055</v>
      </c>
      <c r="K8" s="48" t="str">
        <f aca="false">MID('Bullets data'!J6,10, LEN('Bullets data'!J6))</f>
        <v>projectile, missile</v>
      </c>
      <c r="L8" s="49" t="n">
        <f aca="false">'Bullets data'!K6</f>
        <v>0.03881836</v>
      </c>
      <c r="M8" s="74" t="n">
        <f aca="false">'Bullets data'!L6</f>
        <v>94.09175</v>
      </c>
      <c r="N8" s="40"/>
      <c r="O8" s="40"/>
    </row>
    <row r="9" customFormat="false" ht="12.8" hidden="false" customHeight="false" outlineLevel="0" collapsed="false">
      <c r="A9" s="36" t="s">
        <v>25</v>
      </c>
      <c r="B9" s="75" t="str">
        <f aca="false">'Bullets data'!A7</f>
        <v>/home/jorge/Pictures/Test_Images_for_Demo/New_Bullets/2.jpg</v>
      </c>
      <c r="C9" s="72" t="str">
        <f aca="false">MID('Bullets data'!B7,10, LEN('Bullets data'!B7))</f>
        <v>Band Aid</v>
      </c>
      <c r="D9" s="73" t="n">
        <f aca="false">'Bullets data'!C7</f>
        <v>0.39233398</v>
      </c>
      <c r="E9" s="72" t="str">
        <f aca="false">MID('Bullets data'!D7,10, LEN('Bullets data'!D7))</f>
        <v>thimble</v>
      </c>
      <c r="F9" s="73" t="n">
        <f aca="false">'Bullets data'!E7</f>
        <v>0.121520996</v>
      </c>
      <c r="G9" s="72" t="str">
        <f aca="false">MID('Bullets data'!F7,10, LEN('Bullets data'!F7))</f>
        <v>rubber eraser, rubber, pencil eraser</v>
      </c>
      <c r="H9" s="73" t="n">
        <f aca="false">'Bullets data'!G7</f>
        <v>0.1159668</v>
      </c>
      <c r="I9" s="72" t="str">
        <f aca="false">MID('Bullets data'!H7,10, LEN('Bullets data'!H7))</f>
        <v>sunscreen, sunblock, sun blocker</v>
      </c>
      <c r="J9" s="73" t="n">
        <f aca="false">'Bullets data'!I7</f>
        <v>0.049102783</v>
      </c>
      <c r="K9" s="72" t="str">
        <f aca="false">MID('Bullets data'!J7,10, LEN('Bullets data'!J7))</f>
        <v>bottlecap</v>
      </c>
      <c r="L9" s="73" t="n">
        <f aca="false">'Bullets data'!K7</f>
        <v>0.040100098</v>
      </c>
      <c r="M9" s="74" t="n">
        <f aca="false">'Bullets data'!L7</f>
        <v>93.78166</v>
      </c>
      <c r="N9" s="40"/>
      <c r="O9" s="40"/>
    </row>
    <row r="10" customFormat="false" ht="12.8" hidden="false" customHeight="false" outlineLevel="0" collapsed="false">
      <c r="A10" s="36" t="s">
        <v>25</v>
      </c>
      <c r="B10" s="77" t="str">
        <f aca="false">'Bullets data'!A8</f>
        <v>/home/jorge/Pictures/Test_Images_for_Demo/New_Bullets/2266.jpg</v>
      </c>
      <c r="C10" s="51" t="str">
        <f aca="false">MID('Bullets data'!B8,10, LEN('Bullets data'!B8))</f>
        <v>projectile, missile</v>
      </c>
      <c r="D10" s="52" t="n">
        <f aca="false">'Bullets data'!C8</f>
        <v>0.47265625</v>
      </c>
      <c r="E10" s="72" t="str">
        <f aca="false">MID('Bullets data'!D8,10, LEN('Bullets data'!D8))</f>
        <v>lipstick, lip rouge</v>
      </c>
      <c r="F10" s="73" t="n">
        <f aca="false">'Bullets data'!E8</f>
        <v>0.11956787</v>
      </c>
      <c r="G10" s="48" t="str">
        <f aca="false">MID('Bullets data'!F8,10, LEN('Bullets data'!F8))</f>
        <v>missile</v>
      </c>
      <c r="H10" s="49" t="n">
        <f aca="false">'Bullets data'!G8</f>
        <v>0.065979004</v>
      </c>
      <c r="I10" s="72" t="str">
        <f aca="false">MID('Bullets data'!H8,10, LEN('Bullets data'!H8))</f>
        <v>ballpoint, ballpoint pen, ballpen, Biro</v>
      </c>
      <c r="J10" s="73" t="n">
        <f aca="false">'Bullets data'!I8</f>
        <v>0.03451538</v>
      </c>
      <c r="K10" s="72" t="str">
        <f aca="false">MID('Bullets data'!J8,10, LEN('Bullets data'!J8))</f>
        <v>rubber eraser, rubber, pencil eraser</v>
      </c>
      <c r="L10" s="73" t="n">
        <f aca="false">'Bullets data'!K8</f>
        <v>0.02973938</v>
      </c>
      <c r="M10" s="74" t="n">
        <f aca="false">'Bullets data'!L8</f>
        <v>93.822685</v>
      </c>
      <c r="N10" s="40"/>
      <c r="O10" s="40"/>
    </row>
    <row r="11" customFormat="false" ht="12.8" hidden="false" customHeight="false" outlineLevel="0" collapsed="false">
      <c r="A11" s="36" t="s">
        <v>25</v>
      </c>
      <c r="B11" s="70" t="str">
        <f aca="false">'Bullets data'!A9</f>
        <v>/home/jorge/Pictures/Test_Images_for_Demo/New_Bullets/3.jpg</v>
      </c>
      <c r="C11" s="72" t="str">
        <f aca="false">MID('Bullets data'!B9,10, LEN('Bullets data'!B9))</f>
        <v>fountain pen</v>
      </c>
      <c r="D11" s="73" t="n">
        <f aca="false">'Bullets data'!C9</f>
        <v>0.6635742</v>
      </c>
      <c r="E11" s="72" t="str">
        <f aca="false">MID('Bullets data'!D9,10, LEN('Bullets data'!D9))</f>
        <v>ballpoint, ballpoint pen, ballpen, Biro</v>
      </c>
      <c r="F11" s="73" t="n">
        <f aca="false">'Bullets data'!E9</f>
        <v>0.21374512</v>
      </c>
      <c r="G11" s="48" t="str">
        <f aca="false">MID('Bullets data'!F9,10, LEN('Bullets data'!F9))</f>
        <v>projectile, missile</v>
      </c>
      <c r="H11" s="49" t="n">
        <f aca="false">'Bullets data'!G9</f>
        <v>0.072143555</v>
      </c>
      <c r="I11" s="72" t="str">
        <f aca="false">MID('Bullets data'!H9,10, LEN('Bullets data'!H9))</f>
        <v>letter opener, paper knife, paperknife</v>
      </c>
      <c r="J11" s="73" t="n">
        <f aca="false">'Bullets data'!I9</f>
        <v>0.015731812</v>
      </c>
      <c r="K11" s="48" t="str">
        <f aca="false">MID('Bullets data'!J9,10, LEN('Bullets data'!J9))</f>
        <v>missile</v>
      </c>
      <c r="L11" s="49" t="n">
        <f aca="false">'Bullets data'!K9</f>
        <v>0.008224487</v>
      </c>
      <c r="M11" s="74" t="n">
        <f aca="false">'Bullets data'!L9</f>
        <v>94.05814</v>
      </c>
      <c r="N11" s="40"/>
      <c r="O11" s="40"/>
    </row>
    <row r="12" customFormat="false" ht="12.8" hidden="false" customHeight="false" outlineLevel="0" collapsed="false">
      <c r="A12" s="36" t="s">
        <v>25</v>
      </c>
      <c r="B12" s="70" t="str">
        <f aca="false">'Bullets data'!A10</f>
        <v>/home/jorge/Pictures/Test_Images_for_Demo/New_Bullets/300px45Colt.jpg</v>
      </c>
      <c r="C12" s="72" t="str">
        <f aca="false">MID('Bullets data'!B10,10, LEN('Bullets data'!B10))</f>
        <v>thimble</v>
      </c>
      <c r="D12" s="73" t="n">
        <f aca="false">'Bullets data'!C10</f>
        <v>0.2697754</v>
      </c>
      <c r="E12" s="72" t="str">
        <f aca="false">MID('Bullets data'!D10,10, LEN('Bullets data'!D10))</f>
        <v>microphone, mike</v>
      </c>
      <c r="F12" s="73" t="n">
        <f aca="false">'Bullets data'!E10</f>
        <v>0.14660645</v>
      </c>
      <c r="G12" s="72" t="str">
        <f aca="false">MID('Bullets data'!F10,10, LEN('Bullets data'!F10))</f>
        <v>lipstick, lip rouge</v>
      </c>
      <c r="H12" s="73" t="n">
        <f aca="false">'Bullets data'!G10</f>
        <v>0.10986328</v>
      </c>
      <c r="I12" s="72" t="str">
        <f aca="false">MID('Bullets data'!H10,10, LEN('Bullets data'!H10))</f>
        <v>whistle</v>
      </c>
      <c r="J12" s="73" t="n">
        <f aca="false">'Bullets data'!I10</f>
        <v>0.07147217</v>
      </c>
      <c r="K12" s="48" t="str">
        <f aca="false">MID('Bullets data'!J10,10, LEN('Bullets data'!J10))</f>
        <v>projectile, missile</v>
      </c>
      <c r="L12" s="49" t="n">
        <f aca="false">'Bullets data'!K10</f>
        <v>0.05230713</v>
      </c>
      <c r="M12" s="74" t="n">
        <f aca="false">'Bullets data'!L10</f>
        <v>93.913284</v>
      </c>
      <c r="N12" s="40"/>
      <c r="O12" s="40"/>
    </row>
    <row r="13" customFormat="false" ht="12.8" hidden="false" customHeight="false" outlineLevel="0" collapsed="false">
      <c r="A13" s="36" t="s">
        <v>25</v>
      </c>
      <c r="B13" s="75" t="str">
        <f aca="false">'Bullets data'!A11</f>
        <v>/home/jorge/Pictures/Test_Images_for_Demo/New_Bullets/357-Magnum-bullet1.jpg</v>
      </c>
      <c r="C13" s="72" t="str">
        <f aca="false">MID('Bullets data'!B11,10, LEN('Bullets data'!B11))</f>
        <v>lipstick, lip rouge</v>
      </c>
      <c r="D13" s="73" t="n">
        <f aca="false">'Bullets data'!C11</f>
        <v>0.3239746</v>
      </c>
      <c r="E13" s="72" t="str">
        <f aca="false">MID('Bullets data'!D11,10, LEN('Bullets data'!D11))</f>
        <v>ballpoint, ballpoint pen, ballpen, Biro</v>
      </c>
      <c r="F13" s="73" t="n">
        <f aca="false">'Bullets data'!E11</f>
        <v>0.26245117</v>
      </c>
      <c r="G13" s="72" t="str">
        <f aca="false">MID('Bullets data'!F11,10, LEN('Bullets data'!F11))</f>
        <v>lighter, light, igniter, ignitor</v>
      </c>
      <c r="H13" s="73" t="n">
        <f aca="false">'Bullets data'!G11</f>
        <v>0.087890625</v>
      </c>
      <c r="I13" s="72" t="str">
        <f aca="false">MID('Bullets data'!H11,10, LEN('Bullets data'!H11))</f>
        <v>thimble</v>
      </c>
      <c r="J13" s="73" t="n">
        <f aca="false">'Bullets data'!I11</f>
        <v>0.08258057</v>
      </c>
      <c r="K13" s="72" t="str">
        <f aca="false">MID('Bullets data'!J11,10, LEN('Bullets data'!J11))</f>
        <v>whistle</v>
      </c>
      <c r="L13" s="73" t="n">
        <f aca="false">'Bullets data'!K11</f>
        <v>0.07574463</v>
      </c>
      <c r="M13" s="74" t="n">
        <f aca="false">'Bullets data'!L11</f>
        <v>93.97105</v>
      </c>
      <c r="N13" s="40"/>
      <c r="O13" s="40"/>
    </row>
    <row r="14" customFormat="false" ht="12.8" hidden="false" customHeight="false" outlineLevel="0" collapsed="false">
      <c r="A14" s="36" t="s">
        <v>25</v>
      </c>
      <c r="B14" s="75" t="str">
        <f aca="false">'Bullets data'!A12</f>
        <v>/home/jorge/Pictures/Test_Images_for_Demo/New_Bullets/4.jpg</v>
      </c>
      <c r="C14" s="72" t="str">
        <f aca="false">MID('Bullets data'!B12,10, LEN('Bullets data'!B12))</f>
        <v>ballpoint, ballpoint pen, ballpen, Biro</v>
      </c>
      <c r="D14" s="73" t="n">
        <f aca="false">'Bullets data'!C12</f>
        <v>0.90527344</v>
      </c>
      <c r="E14" s="72" t="str">
        <f aca="false">MID('Bullets data'!D12,10, LEN('Bullets data'!D12))</f>
        <v>lighter, light, igniter, ignitor</v>
      </c>
      <c r="F14" s="73" t="n">
        <f aca="false">'Bullets data'!E12</f>
        <v>0.0491333</v>
      </c>
      <c r="G14" s="72" t="str">
        <f aca="false">MID('Bullets data'!F12,10, LEN('Bullets data'!F12))</f>
        <v>fountain pen</v>
      </c>
      <c r="H14" s="73" t="n">
        <f aca="false">'Bullets data'!G12</f>
        <v>0.032989502</v>
      </c>
      <c r="I14" s="72" t="str">
        <f aca="false">MID('Bullets data'!H12,10, LEN('Bullets data'!H12))</f>
        <v>screwdriver</v>
      </c>
      <c r="J14" s="73" t="n">
        <f aca="false">'Bullets data'!I12</f>
        <v>0.0030670166</v>
      </c>
      <c r="K14" s="72" t="str">
        <f aca="false">MID('Bullets data'!J12,10, LEN('Bullets data'!J12))</f>
        <v>whistle</v>
      </c>
      <c r="L14" s="73" t="n">
        <f aca="false">'Bullets data'!K12</f>
        <v>0.002122879</v>
      </c>
      <c r="M14" s="74" t="n">
        <f aca="false">'Bullets data'!L12</f>
        <v>93.62831</v>
      </c>
      <c r="N14" s="40"/>
      <c r="O14" s="40"/>
    </row>
    <row r="15" customFormat="false" ht="15" hidden="false" customHeight="false" outlineLevel="0" collapsed="false">
      <c r="A15" s="36" t="s">
        <v>25</v>
      </c>
      <c r="B15" s="75" t="str">
        <f aca="false">'Bullets data'!A13</f>
        <v>/home/jorge/Pictures/Test_Images_for_Demo/New_Bullets/45-70_hollow_point.jpg</v>
      </c>
      <c r="C15" s="72" t="str">
        <f aca="false">MID('Bullets data'!B13,10, LEN('Bullets data'!B13))</f>
        <v>fountain pen</v>
      </c>
      <c r="D15" s="73" t="n">
        <f aca="false">'Bullets data'!C13</f>
        <v>0.5317383</v>
      </c>
      <c r="E15" s="72" t="str">
        <f aca="false">MID('Bullets data'!D13,10, LEN('Bullets data'!D13))</f>
        <v>lipstick, lip rouge</v>
      </c>
      <c r="F15" s="73" t="n">
        <f aca="false">'Bullets data'!E13</f>
        <v>0.21655273</v>
      </c>
      <c r="G15" s="72" t="str">
        <f aca="false">MID('Bullets data'!F13,10, LEN('Bullets data'!F13))</f>
        <v>ballpoint, ballpoint pen, ballpen, Biro</v>
      </c>
      <c r="H15" s="73" t="n">
        <f aca="false">'Bullets data'!G13</f>
        <v>0.097595215</v>
      </c>
      <c r="I15" s="72" t="str">
        <f aca="false">MID('Bullets data'!H13,10, LEN('Bullets data'!H13))</f>
        <v>whistle</v>
      </c>
      <c r="J15" s="73" t="n">
        <f aca="false">'Bullets data'!I13</f>
        <v>0.0413208</v>
      </c>
      <c r="K15" s="72" t="str">
        <f aca="false">MID('Bullets data'!J13,10, LEN('Bullets data'!J13))</f>
        <v>rubber eraser, rubber, pencil eraser</v>
      </c>
      <c r="L15" s="73" t="n">
        <f aca="false">'Bullets data'!K13</f>
        <v>0.018920898</v>
      </c>
      <c r="M15" s="74" t="n">
        <f aca="false">'Bullets data'!L13</f>
        <v>93.74802</v>
      </c>
      <c r="N15" s="40"/>
      <c r="O15" s="40"/>
    </row>
    <row r="16" customFormat="false" ht="12.8" hidden="false" customHeight="false" outlineLevel="0" collapsed="false">
      <c r="A16" s="36" t="s">
        <v>25</v>
      </c>
      <c r="B16" s="75" t="str">
        <f aca="false">'Bullets data'!A14</f>
        <v>/home/jorge/Pictures/Test_Images_for_Demo/New_Bullets/456.jpg</v>
      </c>
      <c r="C16" s="72" t="str">
        <f aca="false">MID('Bullets data'!B14,10, LEN('Bullets data'!B14))</f>
        <v>lighter, light, igniter, ignitor</v>
      </c>
      <c r="D16" s="73" t="n">
        <f aca="false">'Bullets data'!C14</f>
        <v>0.22937012</v>
      </c>
      <c r="E16" s="72" t="str">
        <f aca="false">MID('Bullets data'!D14,10, LEN('Bullets data'!D14))</f>
        <v>ballpoint, ballpoint pen, ballpen, Biro</v>
      </c>
      <c r="F16" s="73" t="n">
        <f aca="false">'Bullets data'!E14</f>
        <v>0.17175293</v>
      </c>
      <c r="G16" s="72" t="str">
        <f aca="false">MID('Bullets data'!F14,10, LEN('Bullets data'!F14))</f>
        <v>fountain pen</v>
      </c>
      <c r="H16" s="73" t="n">
        <f aca="false">'Bullets data'!G14</f>
        <v>0.15527344</v>
      </c>
      <c r="I16" s="72" t="str">
        <f aca="false">MID('Bullets data'!H14,10, LEN('Bullets data'!H14))</f>
        <v>microphone, mike</v>
      </c>
      <c r="J16" s="73" t="n">
        <f aca="false">'Bullets data'!I14</f>
        <v>0.107543945</v>
      </c>
      <c r="K16" s="72" t="str">
        <f aca="false">MID('Bullets data'!J14,10, LEN('Bullets data'!J14))</f>
        <v>thimble</v>
      </c>
      <c r="L16" s="73" t="n">
        <f aca="false">'Bullets data'!K14</f>
        <v>0.045898438</v>
      </c>
      <c r="M16" s="74" t="n">
        <f aca="false">'Bullets data'!L14</f>
        <v>93.69689</v>
      </c>
      <c r="N16" s="40"/>
      <c r="O16" s="40"/>
    </row>
    <row r="17" customFormat="false" ht="12.8" hidden="false" customHeight="false" outlineLevel="0" collapsed="false">
      <c r="A17" s="36" t="s">
        <v>25</v>
      </c>
      <c r="B17" s="70" t="str">
        <f aca="false">'Bullets data'!A15</f>
        <v>/home/jorge/Pictures/Test_Images_for_Demo/New_Bullets/45ACP.jpg</v>
      </c>
      <c r="C17" s="72" t="str">
        <f aca="false">MID('Bullets data'!B15,10, LEN('Bullets data'!B15))</f>
        <v>thimble</v>
      </c>
      <c r="D17" s="73" t="n">
        <f aca="false">'Bullets data'!C15</f>
        <v>0.38134766</v>
      </c>
      <c r="E17" s="72" t="str">
        <f aca="false">MID('Bullets data'!D15,10, LEN('Bullets data'!D15))</f>
        <v>saltshaker, salt shaker</v>
      </c>
      <c r="F17" s="73" t="n">
        <f aca="false">'Bullets data'!E15</f>
        <v>0.111816406</v>
      </c>
      <c r="G17" s="72" t="str">
        <f aca="false">MID('Bullets data'!F15,10, LEN('Bullets data'!F15))</f>
        <v>cocktail shaker</v>
      </c>
      <c r="H17" s="73" t="n">
        <f aca="false">'Bullets data'!G15</f>
        <v>0.09197998</v>
      </c>
      <c r="I17" s="48" t="str">
        <f aca="false">MID('Bullets data'!H15,10, LEN('Bullets data'!H15))</f>
        <v>projectile, missile</v>
      </c>
      <c r="J17" s="49" t="n">
        <f aca="false">'Bullets data'!I15</f>
        <v>0.051208496</v>
      </c>
      <c r="K17" s="72" t="str">
        <f aca="false">MID('Bullets data'!J15,10, LEN('Bullets data'!J15))</f>
        <v>lipstick, lip rouge</v>
      </c>
      <c r="L17" s="73" t="n">
        <f aca="false">'Bullets data'!K15</f>
        <v>0.036590576</v>
      </c>
      <c r="M17" s="74" t="n">
        <f aca="false">'Bullets data'!L15</f>
        <v>93.88474</v>
      </c>
      <c r="N17" s="40"/>
      <c r="O17" s="40"/>
    </row>
    <row r="18" customFormat="false" ht="12.8" hidden="false" customHeight="false" outlineLevel="0" collapsed="false">
      <c r="A18" s="36" t="s">
        <v>25</v>
      </c>
      <c r="B18" s="75" t="str">
        <f aca="false">'Bullets data'!A16</f>
        <v>/home/jorge/Pictures/Test_Images_for_Demo/New_Bullets/51.jpeg</v>
      </c>
      <c r="C18" s="72" t="str">
        <f aca="false">MID('Bullets data'!B16,10, LEN('Bullets data'!B16))</f>
        <v>lipstick, lip rouge</v>
      </c>
      <c r="D18" s="73" t="n">
        <f aca="false">'Bullets data'!C16</f>
        <v>0.46875</v>
      </c>
      <c r="E18" s="72" t="str">
        <f aca="false">MID('Bullets data'!D16,10, LEN('Bullets data'!D16))</f>
        <v>oil filter</v>
      </c>
      <c r="F18" s="73" t="n">
        <f aca="false">'Bullets data'!E16</f>
        <v>0.14404297</v>
      </c>
      <c r="G18" s="72" t="str">
        <f aca="false">MID('Bullets data'!F16,10, LEN('Bullets data'!F16))</f>
        <v>hair spray</v>
      </c>
      <c r="H18" s="73" t="n">
        <f aca="false">'Bullets data'!G16</f>
        <v>0.12414551</v>
      </c>
      <c r="I18" s="72" t="str">
        <f aca="false">MID('Bullets data'!H16,10, LEN('Bullets data'!H16))</f>
        <v>lotion</v>
      </c>
      <c r="J18" s="73" t="n">
        <f aca="false">'Bullets data'!I16</f>
        <v>0.05340576</v>
      </c>
      <c r="K18" s="72" t="str">
        <f aca="false">MID('Bullets data'!J16,10, LEN('Bullets data'!J16))</f>
        <v>switch, electric switch, electrical switch</v>
      </c>
      <c r="L18" s="73" t="n">
        <f aca="false">'Bullets data'!K16</f>
        <v>0.035308838</v>
      </c>
      <c r="M18" s="74" t="n">
        <f aca="false">'Bullets data'!L16</f>
        <v>93.92566</v>
      </c>
      <c r="N18" s="40"/>
      <c r="O18" s="40"/>
    </row>
    <row r="19" customFormat="false" ht="12.8" hidden="false" customHeight="false" outlineLevel="0" collapsed="false">
      <c r="A19" s="36" t="s">
        <v>25</v>
      </c>
      <c r="B19" s="70" t="str">
        <f aca="false">'Bullets data'!A17</f>
        <v>/home/jorge/Pictures/Test_Images_for_Demo/New_Bullets/545.jpeg</v>
      </c>
      <c r="C19" s="72" t="str">
        <f aca="false">MID('Bullets data'!B17,10, LEN('Bullets data'!B17))</f>
        <v>fountain pen</v>
      </c>
      <c r="D19" s="73" t="n">
        <f aca="false">'Bullets data'!C17</f>
        <v>0.31347656</v>
      </c>
      <c r="E19" s="72" t="str">
        <f aca="false">MID('Bullets data'!D17,10, LEN('Bullets data'!D17))</f>
        <v>lipstick, lip rouge</v>
      </c>
      <c r="F19" s="73" t="n">
        <f aca="false">'Bullets data'!E17</f>
        <v>0.2680664</v>
      </c>
      <c r="G19" s="72" t="str">
        <f aca="false">MID('Bullets data'!F17,10, LEN('Bullets data'!F17))</f>
        <v>ballpoint, ballpoint pen, ballpen, Biro</v>
      </c>
      <c r="H19" s="73" t="n">
        <f aca="false">'Bullets data'!G17</f>
        <v>0.14929199</v>
      </c>
      <c r="I19" s="72" t="str">
        <f aca="false">MID('Bullets data'!H17,10, LEN('Bullets data'!H17))</f>
        <v>screwdriver</v>
      </c>
      <c r="J19" s="73" t="n">
        <f aca="false">'Bullets data'!I17</f>
        <v>0.12084961</v>
      </c>
      <c r="K19" s="48" t="str">
        <f aca="false">MID('Bullets data'!J17,10, LEN('Bullets data'!J17))</f>
        <v>projectile, missile</v>
      </c>
      <c r="L19" s="49" t="n">
        <f aca="false">'Bullets data'!K17</f>
        <v>0.05404663</v>
      </c>
      <c r="M19" s="74" t="n">
        <f aca="false">'Bullets data'!L17</f>
        <v>94.08287</v>
      </c>
      <c r="N19" s="40"/>
      <c r="O19" s="40"/>
    </row>
    <row r="20" customFormat="false" ht="12.8" hidden="false" customHeight="false" outlineLevel="0" collapsed="false">
      <c r="A20" s="36" t="s">
        <v>25</v>
      </c>
      <c r="B20" s="75" t="str">
        <f aca="false">'Bullets data'!A18</f>
        <v>/home/jorge/Pictures/Test_Images_for_Demo/New_Bullets/568.jpg</v>
      </c>
      <c r="C20" s="72" t="str">
        <f aca="false">MID('Bullets data'!B18,10, LEN('Bullets data'!B18))</f>
        <v>hammer</v>
      </c>
      <c r="D20" s="73" t="n">
        <f aca="false">'Bullets data'!C18</f>
        <v>0.47583008</v>
      </c>
      <c r="E20" s="72" t="str">
        <f aca="false">MID('Bullets data'!D18,10, LEN('Bullets data'!D18))</f>
        <v>scabbard</v>
      </c>
      <c r="F20" s="73" t="n">
        <f aca="false">'Bullets data'!E18</f>
        <v>0.16699219</v>
      </c>
      <c r="G20" s="72" t="str">
        <f aca="false">MID('Bullets data'!F18,10, LEN('Bullets data'!F18))</f>
        <v>fountain pen</v>
      </c>
      <c r="H20" s="73" t="n">
        <f aca="false">'Bullets data'!G18</f>
        <v>0.06390381</v>
      </c>
      <c r="I20" s="72" t="str">
        <f aca="false">MID('Bullets data'!H18,10, LEN('Bullets data'!H18))</f>
        <v>ballpoint, ballpoint pen, ballpen, Biro</v>
      </c>
      <c r="J20" s="73" t="n">
        <f aca="false">'Bullets data'!I18</f>
        <v>0.03845215</v>
      </c>
      <c r="K20" s="72" t="str">
        <f aca="false">MID('Bullets data'!J18,10, LEN('Bullets data'!J18))</f>
        <v>whistle</v>
      </c>
      <c r="L20" s="73" t="n">
        <f aca="false">'Bullets data'!K18</f>
        <v>0.036132812</v>
      </c>
      <c r="M20" s="74" t="n">
        <f aca="false">'Bullets data'!L18</f>
        <v>93.87116</v>
      </c>
      <c r="N20" s="40"/>
      <c r="O20" s="40"/>
    </row>
    <row r="21" customFormat="false" ht="12.8" hidden="false" customHeight="false" outlineLevel="0" collapsed="false">
      <c r="A21" s="36" t="s">
        <v>25</v>
      </c>
      <c r="B21" s="75" t="str">
        <f aca="false">'Bullets data'!A19</f>
        <v>/home/jorge/Pictures/Test_Images_for_Demo/New_Bullets/57.jpeg</v>
      </c>
      <c r="C21" s="72" t="str">
        <f aca="false">MID('Bullets data'!B19,10, LEN('Bullets data'!B19))</f>
        <v>wallet, billfold, notecase, pocketbook</v>
      </c>
      <c r="D21" s="73" t="n">
        <f aca="false">'Bullets data'!C19</f>
        <v>0.33520508</v>
      </c>
      <c r="E21" s="72" t="str">
        <f aca="false">MID('Bullets data'!D19,10, LEN('Bullets data'!D19))</f>
        <v>lipstick, lip rouge</v>
      </c>
      <c r="F21" s="73" t="n">
        <f aca="false">'Bullets data'!E19</f>
        <v>0.21142578</v>
      </c>
      <c r="G21" s="72" t="str">
        <f aca="false">MID('Bullets data'!F19,10, LEN('Bullets data'!F19))</f>
        <v>pencil box, pencil case</v>
      </c>
      <c r="H21" s="73" t="n">
        <f aca="false">'Bullets data'!G19</f>
        <v>0.09527588</v>
      </c>
      <c r="I21" s="72" t="str">
        <f aca="false">MID('Bullets data'!H19,10, LEN('Bullets data'!H19))</f>
        <v>harmonica, mouth organ, harp, mouth harp</v>
      </c>
      <c r="J21" s="73" t="n">
        <f aca="false">'Bullets data'!I19</f>
        <v>0.08746338</v>
      </c>
      <c r="K21" s="72" t="str">
        <f aca="false">MID('Bullets data'!J19,10, LEN('Bullets data'!J19))</f>
        <v>purse</v>
      </c>
      <c r="L21" s="73" t="n">
        <f aca="false">'Bullets data'!K19</f>
        <v>0.047546387</v>
      </c>
      <c r="M21" s="74" t="n">
        <f aca="false">'Bullets data'!L19</f>
        <v>93.83176</v>
      </c>
      <c r="N21" s="40"/>
      <c r="O21" s="40"/>
    </row>
    <row r="22" customFormat="false" ht="12.8" hidden="false" customHeight="false" outlineLevel="0" collapsed="false">
      <c r="A22" s="36" t="s">
        <v>25</v>
      </c>
      <c r="B22" s="75" t="str">
        <f aca="false">'Bullets data'!A20</f>
        <v>/home/jorge/Pictures/Test_Images_for_Demo/New_Bullets/58.jpg</v>
      </c>
      <c r="C22" s="72" t="str">
        <f aca="false">MID('Bullets data'!B20,10, LEN('Bullets data'!B20))</f>
        <v>lipstick, lip rouge</v>
      </c>
      <c r="D22" s="73" t="n">
        <f aca="false">'Bullets data'!C20</f>
        <v>0.48706055</v>
      </c>
      <c r="E22" s="72" t="str">
        <f aca="false">MID('Bullets data'!D20,10, LEN('Bullets data'!D20))</f>
        <v>hair spray</v>
      </c>
      <c r="F22" s="73" t="n">
        <f aca="false">'Bullets data'!E20</f>
        <v>0.17358398</v>
      </c>
      <c r="G22" s="72" t="str">
        <f aca="false">MID('Bullets data'!F20,10, LEN('Bullets data'!F20))</f>
        <v>lotion</v>
      </c>
      <c r="H22" s="73" t="n">
        <f aca="false">'Bullets data'!G20</f>
        <v>0.16442871</v>
      </c>
      <c r="I22" s="72" t="str">
        <f aca="false">MID('Bullets data'!H20,10, LEN('Bullets data'!H20))</f>
        <v>sunscreen, sunblock, sun blocker</v>
      </c>
      <c r="J22" s="73" t="n">
        <f aca="false">'Bullets data'!I20</f>
        <v>0.07128906</v>
      </c>
      <c r="K22" s="72" t="str">
        <f aca="false">MID('Bullets data'!J20,10, LEN('Bullets data'!J20))</f>
        <v>perfume, essence</v>
      </c>
      <c r="L22" s="73" t="n">
        <f aca="false">'Bullets data'!K20</f>
        <v>0.04748535</v>
      </c>
      <c r="M22" s="74" t="n">
        <f aca="false">'Bullets data'!L20</f>
        <v>93.83923</v>
      </c>
      <c r="N22" s="40"/>
      <c r="O22" s="40"/>
    </row>
    <row r="23" customFormat="false" ht="12.8" hidden="false" customHeight="false" outlineLevel="0" collapsed="false">
      <c r="A23" s="36" t="s">
        <v>25</v>
      </c>
      <c r="B23" s="70" t="str">
        <f aca="false">'Bullets data'!A21</f>
        <v>/home/jorge/Pictures/Test_Images_for_Demo/New_Bullets/6.jpg</v>
      </c>
      <c r="C23" s="72" t="str">
        <f aca="false">MID('Bullets data'!B21,10, LEN('Bullets data'!B21))</f>
        <v>lipstick, lip rouge</v>
      </c>
      <c r="D23" s="73" t="n">
        <f aca="false">'Bullets data'!C21</f>
        <v>0.57714844</v>
      </c>
      <c r="E23" s="72" t="str">
        <f aca="false">MID('Bullets data'!D21,10, LEN('Bullets data'!D21))</f>
        <v>saltshaker, salt shaker</v>
      </c>
      <c r="F23" s="73" t="n">
        <f aca="false">'Bullets data'!E21</f>
        <v>0.13500977</v>
      </c>
      <c r="G23" s="48" t="str">
        <f aca="false">MID('Bullets data'!F21,10, LEN('Bullets data'!F21))</f>
        <v>projectile, missile</v>
      </c>
      <c r="H23" s="49" t="n">
        <f aca="false">'Bullets data'!G21</f>
        <v>0.11816406</v>
      </c>
      <c r="I23" s="72" t="str">
        <f aca="false">MID('Bullets data'!H21,10, LEN('Bullets data'!H21))</f>
        <v>nipple</v>
      </c>
      <c r="J23" s="73" t="n">
        <f aca="false">'Bullets data'!I21</f>
        <v>0.0657959</v>
      </c>
      <c r="K23" s="72" t="str">
        <f aca="false">MID('Bullets data'!J21,10, LEN('Bullets data'!J21))</f>
        <v>candle, taper, wax light</v>
      </c>
      <c r="L23" s="73" t="n">
        <f aca="false">'Bullets data'!K21</f>
        <v>0.032562256</v>
      </c>
      <c r="M23" s="74" t="n">
        <f aca="false">'Bullets data'!L21</f>
        <v>93.825005</v>
      </c>
      <c r="N23" s="40"/>
      <c r="O23" s="40"/>
    </row>
    <row r="24" customFormat="false" ht="12.8" hidden="false" customHeight="false" outlineLevel="0" collapsed="false">
      <c r="A24" s="36" t="s">
        <v>25</v>
      </c>
      <c r="B24" s="75" t="str">
        <f aca="false">'Bullets data'!A22</f>
        <v>/home/jorge/Pictures/Test_Images_for_Demo/New_Bullets/7.jpg</v>
      </c>
      <c r="C24" s="72" t="str">
        <f aca="false">MID('Bullets data'!B22,10, LEN('Bullets data'!B22))</f>
        <v>thimble</v>
      </c>
      <c r="D24" s="73" t="n">
        <f aca="false">'Bullets data'!C22</f>
        <v>0.8833008</v>
      </c>
      <c r="E24" s="72" t="str">
        <f aca="false">MID('Bullets data'!D22,10, LEN('Bullets data'!D22))</f>
        <v>lipstick, lip rouge</v>
      </c>
      <c r="F24" s="73" t="n">
        <f aca="false">'Bullets data'!E22</f>
        <v>0.03881836</v>
      </c>
      <c r="G24" s="72" t="str">
        <f aca="false">MID('Bullets data'!F22,10, LEN('Bullets data'!F22))</f>
        <v>saltshaker, salt shaker</v>
      </c>
      <c r="H24" s="73" t="n">
        <f aca="false">'Bullets data'!G22</f>
        <v>0.016693115</v>
      </c>
      <c r="I24" s="72" t="str">
        <f aca="false">MID('Bullets data'!H22,10, LEN('Bullets data'!H22))</f>
        <v>oil filter</v>
      </c>
      <c r="J24" s="73" t="n">
        <f aca="false">'Bullets data'!I22</f>
        <v>0.008865356</v>
      </c>
      <c r="K24" s="72" t="str">
        <f aca="false">MID('Bullets data'!J22,10, LEN('Bullets data'!J22))</f>
        <v>whistle</v>
      </c>
      <c r="L24" s="73" t="n">
        <f aca="false">'Bullets data'!K22</f>
        <v>0.0076408386</v>
      </c>
      <c r="M24" s="74" t="n">
        <f aca="false">'Bullets data'!L22</f>
        <v>93.76234</v>
      </c>
      <c r="N24" s="40"/>
      <c r="O24" s="40"/>
    </row>
    <row r="25" customFormat="false" ht="12.8" hidden="false" customHeight="false" outlineLevel="0" collapsed="false">
      <c r="A25" s="36" t="s">
        <v>25</v>
      </c>
      <c r="B25" s="75" t="str">
        <f aca="false">'Bullets data'!A23</f>
        <v>/home/jorge/Pictures/Test_Images_for_Demo/New_Bullets/787.jpg</v>
      </c>
      <c r="C25" s="72" t="str">
        <f aca="false">MID('Bullets data'!B23,10, LEN('Bullets data'!B23))</f>
        <v>lipstick, lip rouge</v>
      </c>
      <c r="D25" s="73" t="n">
        <f aca="false">'Bullets data'!C23</f>
        <v>0.37963867</v>
      </c>
      <c r="E25" s="72" t="str">
        <f aca="false">MID('Bullets data'!D23,10, LEN('Bullets data'!D23))</f>
        <v>oil filter</v>
      </c>
      <c r="F25" s="73" t="n">
        <f aca="false">'Bullets data'!E23</f>
        <v>0.21960449</v>
      </c>
      <c r="G25" s="72" t="str">
        <f aca="false">MID('Bullets data'!F23,10, LEN('Bullets data'!F23))</f>
        <v>cocktail shaker</v>
      </c>
      <c r="H25" s="73" t="n">
        <f aca="false">'Bullets data'!G23</f>
        <v>0.14990234</v>
      </c>
      <c r="I25" s="72" t="str">
        <f aca="false">MID('Bullets data'!H23,10, LEN('Bullets data'!H23))</f>
        <v>whistle</v>
      </c>
      <c r="J25" s="73" t="n">
        <f aca="false">'Bullets data'!I23</f>
        <v>0.07305908</v>
      </c>
      <c r="K25" s="72" t="str">
        <f aca="false">MID('Bullets data'!J23,10, LEN('Bullets data'!J23))</f>
        <v>nipple</v>
      </c>
      <c r="L25" s="73" t="n">
        <f aca="false">'Bullets data'!K23</f>
        <v>0.033172607</v>
      </c>
      <c r="M25" s="74" t="n">
        <f aca="false">'Bullets data'!L23</f>
        <v>94.07374</v>
      </c>
      <c r="N25" s="40"/>
      <c r="O25" s="40"/>
    </row>
    <row r="26" customFormat="false" ht="12.8" hidden="false" customHeight="false" outlineLevel="0" collapsed="false">
      <c r="A26" s="36" t="s">
        <v>25</v>
      </c>
      <c r="B26" s="75" t="str">
        <f aca="false">'Bullets data'!A24</f>
        <v>/home/jorge/Pictures/Test_Images_for_Demo/New_Bullets/8.jpg</v>
      </c>
      <c r="C26" s="72" t="str">
        <f aca="false">MID('Bullets data'!B24,10, LEN('Bullets data'!B24))</f>
        <v>fountain pen</v>
      </c>
      <c r="D26" s="73" t="n">
        <f aca="false">'Bullets data'!C24</f>
        <v>0.29907227</v>
      </c>
      <c r="E26" s="72" t="str">
        <f aca="false">MID('Bullets data'!D24,10, LEN('Bullets data'!D24))</f>
        <v>lipstick, lip rouge</v>
      </c>
      <c r="F26" s="73" t="n">
        <f aca="false">'Bullets data'!E24</f>
        <v>0.20727539</v>
      </c>
      <c r="G26" s="72" t="str">
        <f aca="false">MID('Bullets data'!F24,10, LEN('Bullets data'!F24))</f>
        <v>hammer</v>
      </c>
      <c r="H26" s="73" t="n">
        <f aca="false">'Bullets data'!G24</f>
        <v>0.15161133</v>
      </c>
      <c r="I26" s="72" t="str">
        <f aca="false">MID('Bullets data'!H24,10, LEN('Bullets data'!H24))</f>
        <v>screwdriver</v>
      </c>
      <c r="J26" s="73" t="n">
        <f aca="false">'Bullets data'!I24</f>
        <v>0.11090088</v>
      </c>
      <c r="K26" s="72" t="str">
        <f aca="false">MID('Bullets data'!J24,10, LEN('Bullets data'!J24))</f>
        <v>carpenter's kit, tool kit</v>
      </c>
      <c r="L26" s="73" t="n">
        <f aca="false">'Bullets data'!K24</f>
        <v>0.048095703</v>
      </c>
      <c r="M26" s="74" t="n">
        <f aca="false">'Bullets data'!L24</f>
        <v>93.849266</v>
      </c>
      <c r="N26" s="40"/>
      <c r="O26" s="40"/>
    </row>
    <row r="27" customFormat="false" ht="12.8" hidden="false" customHeight="false" outlineLevel="0" collapsed="false">
      <c r="A27" s="36" t="s">
        <v>25</v>
      </c>
      <c r="B27" s="77" t="str">
        <f aca="false">'Bullets data'!A25</f>
        <v>/home/jorge/Pictures/Test_Images_for_Demo/New_Bullets/9.jpg</v>
      </c>
      <c r="C27" s="51" t="str">
        <f aca="false">MID('Bullets data'!B25,10, LEN('Bullets data'!B25))</f>
        <v>projectile, missile</v>
      </c>
      <c r="D27" s="52" t="n">
        <f aca="false">'Bullets data'!C25</f>
        <v>0.33813477</v>
      </c>
      <c r="E27" s="72" t="str">
        <f aca="false">MID('Bullets data'!D25,10, LEN('Bullets data'!D25))</f>
        <v>missile</v>
      </c>
      <c r="F27" s="73" t="n">
        <f aca="false">'Bullets data'!E25</f>
        <v>0.1159668</v>
      </c>
      <c r="G27" s="72" t="str">
        <f aca="false">MID('Bullets data'!F25,10, LEN('Bullets data'!F25))</f>
        <v>spotlight, spot</v>
      </c>
      <c r="H27" s="73" t="n">
        <f aca="false">'Bullets data'!G25</f>
        <v>0.099121094</v>
      </c>
      <c r="I27" s="72" t="str">
        <f aca="false">MID('Bullets data'!H25,10, LEN('Bullets data'!H25))</f>
        <v>airship, dirigible</v>
      </c>
      <c r="J27" s="73" t="n">
        <f aca="false">'Bullets data'!I25</f>
        <v>0.056518555</v>
      </c>
      <c r="K27" s="72" t="str">
        <f aca="false">MID('Bullets data'!J25,10, LEN('Bullets data'!J25))</f>
        <v>lotion</v>
      </c>
      <c r="L27" s="73" t="n">
        <f aca="false">'Bullets data'!K25</f>
        <v>0.049072266</v>
      </c>
      <c r="M27" s="74" t="n">
        <f aca="false">'Bullets data'!L25</f>
        <v>93.74182</v>
      </c>
      <c r="N27" s="40"/>
      <c r="O27" s="40"/>
    </row>
    <row r="28" customFormat="false" ht="12.8" hidden="false" customHeight="false" outlineLevel="0" collapsed="false">
      <c r="A28" s="36" t="s">
        <v>25</v>
      </c>
      <c r="B28" s="75" t="str">
        <f aca="false">'Bullets data'!A26</f>
        <v>/home/jorge/Pictures/Test_Images_for_Demo/New_Bullets/95054i_ts.jpg</v>
      </c>
      <c r="C28" s="72" t="str">
        <f aca="false">MID('Bullets data'!B26,10, LEN('Bullets data'!B26))</f>
        <v>thimble</v>
      </c>
      <c r="D28" s="73" t="n">
        <f aca="false">'Bullets data'!C26</f>
        <v>0.6767578</v>
      </c>
      <c r="E28" s="72" t="str">
        <f aca="false">MID('Bullets data'!D26,10, LEN('Bullets data'!D26))</f>
        <v>microphone, mike</v>
      </c>
      <c r="F28" s="73" t="n">
        <f aca="false">'Bullets data'!E26</f>
        <v>0.23937988</v>
      </c>
      <c r="G28" s="72" t="str">
        <f aca="false">MID('Bullets data'!F26,10, LEN('Bullets data'!F26))</f>
        <v>saltshaker, salt shaker</v>
      </c>
      <c r="H28" s="73" t="n">
        <f aca="false">'Bullets data'!G26</f>
        <v>0.017623901</v>
      </c>
      <c r="I28" s="72" t="str">
        <f aca="false">MID('Bullets data'!H26,10, LEN('Bullets data'!H26))</f>
        <v>lighter, light, igniter, ignitor</v>
      </c>
      <c r="J28" s="73" t="n">
        <f aca="false">'Bullets data'!I26</f>
        <v>0.013404846</v>
      </c>
      <c r="K28" s="72" t="str">
        <f aca="false">MID('Bullets data'!J26,10, LEN('Bullets data'!J26))</f>
        <v>cocktail shaker</v>
      </c>
      <c r="L28" s="73" t="n">
        <f aca="false">'Bullets data'!K26</f>
        <v>0.007575989</v>
      </c>
      <c r="M28" s="74" t="n">
        <f aca="false">'Bullets data'!L26</f>
        <v>94.00694</v>
      </c>
      <c r="N28" s="40"/>
      <c r="O28" s="40"/>
    </row>
    <row r="29" customFormat="false" ht="12.8" hidden="false" customHeight="false" outlineLevel="0" collapsed="false">
      <c r="A29" s="36" t="s">
        <v>25</v>
      </c>
      <c r="B29" s="75" t="str">
        <f aca="false">'Bullets data'!A27</f>
        <v>/home/jorge/Pictures/Test_Images_for_Demo/New_Bullets/987.jpg</v>
      </c>
      <c r="C29" s="72" t="str">
        <f aca="false">MID('Bullets data'!B27,10, LEN('Bullets data'!B27))</f>
        <v>accordion, piano accordion, squeeze box</v>
      </c>
      <c r="D29" s="73" t="n">
        <f aca="false">'Bullets data'!C27</f>
        <v>0.09246826</v>
      </c>
      <c r="E29" s="72" t="str">
        <f aca="false">MID('Bullets data'!D27,10, LEN('Bullets data'!D27))</f>
        <v>hammer</v>
      </c>
      <c r="F29" s="73" t="n">
        <f aca="false">'Bullets data'!E27</f>
        <v>0.0881958</v>
      </c>
      <c r="G29" s="72" t="str">
        <f aca="false">MID('Bullets data'!F27,10, LEN('Bullets data'!F27))</f>
        <v>matchstick</v>
      </c>
      <c r="H29" s="73" t="n">
        <f aca="false">'Bullets data'!G27</f>
        <v>0.08288574</v>
      </c>
      <c r="I29" s="72" t="str">
        <f aca="false">MID('Bullets data'!H27,10, LEN('Bullets data'!H27))</f>
        <v>panpipe, pandean pipe, syrinx</v>
      </c>
      <c r="J29" s="73" t="n">
        <f aca="false">'Bullets data'!I27</f>
        <v>0.08093262</v>
      </c>
      <c r="K29" s="72" t="str">
        <f aca="false">MID('Bullets data'!J27,10, LEN('Bullets data'!J27))</f>
        <v>hair slide</v>
      </c>
      <c r="L29" s="73" t="n">
        <f aca="false">'Bullets data'!K27</f>
        <v>0.07910156</v>
      </c>
      <c r="M29" s="74" t="n">
        <f aca="false">'Bullets data'!L27</f>
        <v>93.906006</v>
      </c>
      <c r="N29" s="40"/>
      <c r="O29" s="40"/>
    </row>
    <row r="30" customFormat="false" ht="12.8" hidden="false" customHeight="false" outlineLevel="0" collapsed="false">
      <c r="A30" s="36" t="s">
        <v>25</v>
      </c>
      <c r="B30" s="70" t="str">
        <f aca="false">'Bullets data'!A28</f>
        <v>/home/jorge/Pictures/Test_Images_for_Demo/New_Bullets/ak47-bullet.jpg</v>
      </c>
      <c r="C30" s="72" t="str">
        <f aca="false">MID('Bullets data'!B28,10, LEN('Bullets data'!B28))</f>
        <v>ballpoint, ballpoint pen, ballpen, Biro</v>
      </c>
      <c r="D30" s="73" t="n">
        <f aca="false">'Bullets data'!C28</f>
        <v>0.60791016</v>
      </c>
      <c r="E30" s="48" t="str">
        <f aca="false">MID('Bullets data'!D28,10, LEN('Bullets data'!D28))</f>
        <v>projectile, missile</v>
      </c>
      <c r="F30" s="49" t="n">
        <f aca="false">'Bullets data'!E28</f>
        <v>0.25732422</v>
      </c>
      <c r="G30" s="72" t="str">
        <f aca="false">MID('Bullets data'!F28,10, LEN('Bullets data'!F28))</f>
        <v>lipstick, lip rouge</v>
      </c>
      <c r="H30" s="73" t="n">
        <f aca="false">'Bullets data'!G28</f>
        <v>0.06210327</v>
      </c>
      <c r="I30" s="72" t="str">
        <f aca="false">MID('Bullets data'!H28,10, LEN('Bullets data'!H28))</f>
        <v>fountain pen</v>
      </c>
      <c r="J30" s="73" t="n">
        <f aca="false">'Bullets data'!I28</f>
        <v>0.033233643</v>
      </c>
      <c r="K30" s="48" t="str">
        <f aca="false">MID('Bullets data'!J28,10, LEN('Bullets data'!J28))</f>
        <v>missile</v>
      </c>
      <c r="L30" s="49" t="n">
        <f aca="false">'Bullets data'!K28</f>
        <v>0.00724411</v>
      </c>
      <c r="M30" s="74" t="n">
        <f aca="false">'Bullets data'!L28</f>
        <v>93.75043</v>
      </c>
      <c r="N30" s="40"/>
      <c r="O30" s="40"/>
    </row>
    <row r="31" customFormat="false" ht="12.8" hidden="false" customHeight="false" outlineLevel="0" collapsed="false">
      <c r="A31" s="36" t="s">
        <v>25</v>
      </c>
      <c r="B31" s="75" t="str">
        <f aca="false">'Bullets data'!A29</f>
        <v>/home/jorge/Pictures/Test_Images_for_Demo/New_Bullets/ammo-day-3-small-02.jpg</v>
      </c>
      <c r="C31" s="72" t="str">
        <f aca="false">MID('Bullets data'!B29,10, LEN('Bullets data'!B29))</f>
        <v>saltshaker, salt shaker</v>
      </c>
      <c r="D31" s="73" t="n">
        <f aca="false">'Bullets data'!C29</f>
        <v>0.58740234</v>
      </c>
      <c r="E31" s="72" t="str">
        <f aca="false">MID('Bullets data'!D29,10, LEN('Bullets data'!D29))</f>
        <v>lipstick, lip rouge</v>
      </c>
      <c r="F31" s="73" t="n">
        <f aca="false">'Bullets data'!E29</f>
        <v>0.19372559</v>
      </c>
      <c r="G31" s="72" t="str">
        <f aca="false">MID('Bullets data'!F29,10, LEN('Bullets data'!F29))</f>
        <v>lighter, light, igniter, ignitor</v>
      </c>
      <c r="H31" s="73" t="n">
        <f aca="false">'Bullets data'!G29</f>
        <v>0.06390381</v>
      </c>
      <c r="I31" s="72" t="str">
        <f aca="false">MID('Bullets data'!H29,10, LEN('Bullets data'!H29))</f>
        <v>candle, taper, wax light</v>
      </c>
      <c r="J31" s="73" t="n">
        <f aca="false">'Bullets data'!I29</f>
        <v>0.056365967</v>
      </c>
      <c r="K31" s="72" t="str">
        <f aca="false">MID('Bullets data'!J29,10, LEN('Bullets data'!J29))</f>
        <v>cocktail shaker</v>
      </c>
      <c r="L31" s="73" t="n">
        <f aca="false">'Bullets data'!K29</f>
        <v>0.027053833</v>
      </c>
      <c r="M31" s="74" t="n">
        <f aca="false">'Bullets data'!L29</f>
        <v>93.57736</v>
      </c>
      <c r="N31" s="40"/>
      <c r="O31" s="40"/>
    </row>
    <row r="32" customFormat="false" ht="12.8" hidden="false" customHeight="false" outlineLevel="0" collapsed="false">
      <c r="A32" s="36" t="s">
        <v>25</v>
      </c>
      <c r="B32" s="75" t="str">
        <f aca="false">'Bullets data'!A30</f>
        <v>/home/jorge/Pictures/Test_Images_for_Demo/New_Bullets/BIB_Action_photo550.jpg</v>
      </c>
      <c r="C32" s="72" t="str">
        <f aca="false">MID('Bullets data'!B30,10, LEN('Bullets data'!B30))</f>
        <v>buckle</v>
      </c>
      <c r="D32" s="73" t="n">
        <f aca="false">'Bullets data'!C30</f>
        <v>0.23815918</v>
      </c>
      <c r="E32" s="72" t="str">
        <f aca="false">MID('Bullets data'!D30,10, LEN('Bullets data'!D30))</f>
        <v>waffle iron</v>
      </c>
      <c r="F32" s="73" t="n">
        <f aca="false">'Bullets data'!E30</f>
        <v>0.17553711</v>
      </c>
      <c r="G32" s="72" t="str">
        <f aca="false">MID('Bullets data'!F30,10, LEN('Bullets data'!F30))</f>
        <v>toaster</v>
      </c>
      <c r="H32" s="73" t="n">
        <f aca="false">'Bullets data'!G30</f>
        <v>0.044403076</v>
      </c>
      <c r="I32" s="72" t="str">
        <f aca="false">MID('Bullets data'!H30,10, LEN('Bullets data'!H30))</f>
        <v>tray</v>
      </c>
      <c r="J32" s="73" t="n">
        <f aca="false">'Bullets data'!I30</f>
        <v>0.028900146</v>
      </c>
      <c r="K32" s="72" t="str">
        <f aca="false">MID('Bullets data'!J30,10, LEN('Bullets data'!J30))</f>
        <v>ladle</v>
      </c>
      <c r="L32" s="73" t="n">
        <f aca="false">'Bullets data'!K30</f>
        <v>0.02357483</v>
      </c>
      <c r="M32" s="74" t="n">
        <f aca="false">'Bullets data'!L30</f>
        <v>93.9532</v>
      </c>
      <c r="N32" s="40"/>
      <c r="O32" s="40"/>
    </row>
    <row r="33" customFormat="false" ht="12.8" hidden="false" customHeight="false" outlineLevel="0" collapsed="false">
      <c r="A33" s="36" t="s">
        <v>25</v>
      </c>
      <c r="B33" s="75" t="str">
        <f aca="false">'Bullets data'!A31</f>
        <v>/home/jorge/Pictures/Test_Images_for_Demo/New_Bullets/Bullet-1080x675.jpg</v>
      </c>
      <c r="C33" s="72" t="str">
        <f aca="false">MID('Bullets data'!B31,10, LEN('Bullets data'!B31))</f>
        <v>ballpoint, ballpoint pen, ballpen, Biro</v>
      </c>
      <c r="D33" s="73" t="n">
        <f aca="false">'Bullets data'!C31</f>
        <v>0.43603516</v>
      </c>
      <c r="E33" s="72" t="str">
        <f aca="false">MID('Bullets data'!D31,10, LEN('Bullets data'!D31))</f>
        <v>lipstick, lip rouge</v>
      </c>
      <c r="F33" s="73" t="n">
        <f aca="false">'Bullets data'!E31</f>
        <v>0.12597656</v>
      </c>
      <c r="G33" s="72" t="str">
        <f aca="false">MID('Bullets data'!F31,10, LEN('Bullets data'!F31))</f>
        <v>whistle</v>
      </c>
      <c r="H33" s="73" t="n">
        <f aca="false">'Bullets data'!G31</f>
        <v>0.10119629</v>
      </c>
      <c r="I33" s="72" t="str">
        <f aca="false">MID('Bullets data'!H31,10, LEN('Bullets data'!H31))</f>
        <v>fountain pen</v>
      </c>
      <c r="J33" s="73" t="n">
        <f aca="false">'Bullets data'!I31</f>
        <v>0.059020996</v>
      </c>
      <c r="K33" s="72" t="str">
        <f aca="false">MID('Bullets data'!J31,10, LEN('Bullets data'!J31))</f>
        <v>thimble</v>
      </c>
      <c r="L33" s="73" t="n">
        <f aca="false">'Bullets data'!K31</f>
        <v>0.049316406</v>
      </c>
      <c r="M33" s="74" t="n">
        <f aca="false">'Bullets data'!L31</f>
        <v>93.71448</v>
      </c>
      <c r="N33" s="40"/>
      <c r="O33" s="40"/>
    </row>
    <row r="34" customFormat="false" ht="12.8" hidden="false" customHeight="false" outlineLevel="0" collapsed="false">
      <c r="A34" s="36" t="s">
        <v>25</v>
      </c>
      <c r="B34" s="70" t="str">
        <f aca="false">'Bullets data'!A32</f>
        <v>/home/jorge/Pictures/Test_Images_for_Demo/New_Bullets/Bullet-300x225.jpg</v>
      </c>
      <c r="C34" s="72" t="str">
        <f aca="false">MID('Bullets data'!B32,10, LEN('Bullets data'!B32))</f>
        <v>lipstick, lip rouge</v>
      </c>
      <c r="D34" s="73" t="n">
        <f aca="false">'Bullets data'!C32</f>
        <v>0.33276367</v>
      </c>
      <c r="E34" s="72" t="str">
        <f aca="false">MID('Bullets data'!D32,10, LEN('Bullets data'!D32))</f>
        <v>ballpoint, ballpoint pen, ballpen, Biro</v>
      </c>
      <c r="F34" s="73" t="n">
        <f aca="false">'Bullets data'!E32</f>
        <v>0.28686523</v>
      </c>
      <c r="G34" s="48" t="str">
        <f aca="false">MID('Bullets data'!F32,10, LEN('Bullets data'!F32))</f>
        <v>projectile, missile</v>
      </c>
      <c r="H34" s="49" t="n">
        <f aca="false">'Bullets data'!G32</f>
        <v>0.1282959</v>
      </c>
      <c r="I34" s="72" t="str">
        <f aca="false">MID('Bullets data'!H32,10, LEN('Bullets data'!H32))</f>
        <v>thimble</v>
      </c>
      <c r="J34" s="73" t="n">
        <f aca="false">'Bullets data'!I32</f>
        <v>0.10064697</v>
      </c>
      <c r="K34" s="72" t="str">
        <f aca="false">MID('Bullets data'!J32,10, LEN('Bullets data'!J32))</f>
        <v>screwdriver</v>
      </c>
      <c r="L34" s="73" t="n">
        <f aca="false">'Bullets data'!K32</f>
        <v>0.028839111</v>
      </c>
      <c r="M34" s="74" t="n">
        <f aca="false">'Bullets data'!L32</f>
        <v>93.79771</v>
      </c>
      <c r="N34" s="40"/>
      <c r="O34" s="40"/>
    </row>
    <row r="35" customFormat="false" ht="12.8" hidden="false" customHeight="false" outlineLevel="0" collapsed="false">
      <c r="A35" s="36" t="s">
        <v>25</v>
      </c>
      <c r="B35" s="75" t="str">
        <f aca="false">'Bullets data'!A33</f>
        <v>/home/jorge/Pictures/Test_Images_for_Demo/New_Bullets/DSC07972.jpg</v>
      </c>
      <c r="C35" s="72" t="str">
        <f aca="false">MID('Bullets data'!B33,10, LEN('Bullets data'!B33))</f>
        <v>saltshaker, salt shaker</v>
      </c>
      <c r="D35" s="73" t="n">
        <f aca="false">'Bullets data'!C33</f>
        <v>0.6748047</v>
      </c>
      <c r="E35" s="72" t="str">
        <f aca="false">MID('Bullets data'!D33,10, LEN('Bullets data'!D33))</f>
        <v>lipstick, lip rouge</v>
      </c>
      <c r="F35" s="73" t="n">
        <f aca="false">'Bullets data'!E33</f>
        <v>0.21569824</v>
      </c>
      <c r="G35" s="72" t="str">
        <f aca="false">MID('Bullets data'!F33,10, LEN('Bullets data'!F33))</f>
        <v>fountain pen</v>
      </c>
      <c r="H35" s="73" t="n">
        <f aca="false">'Bullets data'!G33</f>
        <v>0.024017334</v>
      </c>
      <c r="I35" s="72" t="str">
        <f aca="false">MID('Bullets data'!H33,10, LEN('Bullets data'!H33))</f>
        <v>perfume, essence</v>
      </c>
      <c r="J35" s="73" t="n">
        <f aca="false">'Bullets data'!I33</f>
        <v>0.008903503</v>
      </c>
      <c r="K35" s="72" t="str">
        <f aca="false">MID('Bullets data'!J33,10, LEN('Bullets data'!J33))</f>
        <v>padlock</v>
      </c>
      <c r="L35" s="73" t="n">
        <f aca="false">'Bullets data'!K33</f>
        <v>0.008628845</v>
      </c>
      <c r="M35" s="74" t="n">
        <f aca="false">'Bullets data'!L33</f>
        <v>93.46273</v>
      </c>
      <c r="N35" s="40"/>
      <c r="O35" s="40"/>
    </row>
    <row r="36" customFormat="false" ht="12.8" hidden="false" customHeight="false" outlineLevel="0" collapsed="false">
      <c r="A36" s="36" t="s">
        <v>25</v>
      </c>
      <c r="B36" s="75" t="str">
        <f aca="false">'Bullets data'!A34</f>
        <v>/home/jorge/Pictures/Test_Images_for_Demo/New_Bullets/g2rip-2.jpg</v>
      </c>
      <c r="C36" s="72" t="str">
        <f aca="false">MID('Bullets data'!B34,10, LEN('Bullets data'!B34))</f>
        <v>thimble</v>
      </c>
      <c r="D36" s="73" t="n">
        <f aca="false">'Bullets data'!C34</f>
        <v>0.31323242</v>
      </c>
      <c r="E36" s="72" t="str">
        <f aca="false">MID('Bullets data'!D34,10, LEN('Bullets data'!D34))</f>
        <v>rubber eraser, rubber, pencil eraser</v>
      </c>
      <c r="F36" s="73" t="n">
        <f aca="false">'Bullets data'!E34</f>
        <v>0.16760254</v>
      </c>
      <c r="G36" s="72" t="str">
        <f aca="false">MID('Bullets data'!F34,10, LEN('Bullets data'!F34))</f>
        <v>saltshaker, salt shaker</v>
      </c>
      <c r="H36" s="73" t="n">
        <f aca="false">'Bullets data'!G34</f>
        <v>0.14916992</v>
      </c>
      <c r="I36" s="72" t="str">
        <f aca="false">MID('Bullets data'!H34,10, LEN('Bullets data'!H34))</f>
        <v>lighter, light, igniter, ignitor</v>
      </c>
      <c r="J36" s="73" t="n">
        <f aca="false">'Bullets data'!I34</f>
        <v>0.07733154</v>
      </c>
      <c r="K36" s="72" t="str">
        <f aca="false">MID('Bullets data'!J34,10, LEN('Bullets data'!J34))</f>
        <v>ballpoint, ballpoint pen, ballpen, Biro</v>
      </c>
      <c r="L36" s="73" t="n">
        <f aca="false">'Bullets data'!K34</f>
        <v>0.045837402</v>
      </c>
      <c r="M36" s="74" t="n">
        <f aca="false">'Bullets data'!L34</f>
        <v>94.17873</v>
      </c>
      <c r="N36" s="40"/>
      <c r="O36" s="40"/>
    </row>
    <row r="37" customFormat="false" ht="12.8" hidden="false" customHeight="false" outlineLevel="0" collapsed="false">
      <c r="A37" s="36" t="s">
        <v>25</v>
      </c>
      <c r="B37" s="75" t="str">
        <f aca="false">'Bullets data'!A35</f>
        <v>/home/jorge/Pictures/Test_Images_for_Demo/New_Bullets/Hornady-Hunting.jpg</v>
      </c>
      <c r="C37" s="72" t="str">
        <f aca="false">MID('Bullets data'!B35,10, LEN('Bullets data'!B35))</f>
        <v>rubber eraser, rubber, pencil eraser</v>
      </c>
      <c r="D37" s="73" t="n">
        <f aca="false">'Bullets data'!C35</f>
        <v>0.26660156</v>
      </c>
      <c r="E37" s="72" t="str">
        <f aca="false">MID('Bullets data'!D35,10, LEN('Bullets data'!D35))</f>
        <v>Band Aid</v>
      </c>
      <c r="F37" s="73" t="n">
        <f aca="false">'Bullets data'!E35</f>
        <v>0.15795898</v>
      </c>
      <c r="G37" s="72" t="str">
        <f aca="false">MID('Bullets data'!F35,10, LEN('Bullets data'!F35))</f>
        <v>oil filter</v>
      </c>
      <c r="H37" s="73" t="n">
        <f aca="false">'Bullets data'!G35</f>
        <v>0.12597656</v>
      </c>
      <c r="I37" s="72" t="str">
        <f aca="false">MID('Bullets data'!H35,10, LEN('Bullets data'!H35))</f>
        <v>sunscreen, sunblock, sun blocker</v>
      </c>
      <c r="J37" s="73" t="n">
        <f aca="false">'Bullets data'!I35</f>
        <v>0.07458496</v>
      </c>
      <c r="K37" s="72" t="str">
        <f aca="false">MID('Bullets data'!J35,10, LEN('Bullets data'!J35))</f>
        <v>face powder</v>
      </c>
      <c r="L37" s="73" t="n">
        <f aca="false">'Bullets data'!K35</f>
        <v>0.04559326</v>
      </c>
      <c r="M37" s="74" t="n">
        <f aca="false">'Bullets data'!L35</f>
        <v>93.71301</v>
      </c>
      <c r="N37" s="40"/>
      <c r="O37" s="40"/>
    </row>
    <row r="38" customFormat="false" ht="12.8" hidden="false" customHeight="false" outlineLevel="0" collapsed="false">
      <c r="A38" s="36" t="s">
        <v>25</v>
      </c>
      <c r="B38" s="75" t="str">
        <f aca="false">'Bullets data'!A36</f>
        <v>/home/jorge/Pictures/Test_Images_for_Demo/New_Bullets/hornpic3045.jpg</v>
      </c>
      <c r="C38" s="72" t="str">
        <f aca="false">MID('Bullets data'!B36,10, LEN('Bullets data'!B36))</f>
        <v>letter opener, paper knife, paperknife</v>
      </c>
      <c r="D38" s="73" t="n">
        <f aca="false">'Bullets data'!C36</f>
        <v>0.2322998</v>
      </c>
      <c r="E38" s="72" t="str">
        <f aca="false">MID('Bullets data'!D36,10, LEN('Bullets data'!D36))</f>
        <v>ballpoint, ballpoint pen, ballpen, Biro</v>
      </c>
      <c r="F38" s="73" t="n">
        <f aca="false">'Bullets data'!E36</f>
        <v>0.18823242</v>
      </c>
      <c r="G38" s="72" t="str">
        <f aca="false">MID('Bullets data'!F36,10, LEN('Bullets data'!F36))</f>
        <v>hair slide</v>
      </c>
      <c r="H38" s="73" t="n">
        <f aca="false">'Bullets data'!G36</f>
        <v>0.08685303</v>
      </c>
      <c r="I38" s="72" t="str">
        <f aca="false">MID('Bullets data'!H36,10, LEN('Bullets data'!H36))</f>
        <v>face powder</v>
      </c>
      <c r="J38" s="73" t="n">
        <f aca="false">'Bullets data'!I36</f>
        <v>0.07598877</v>
      </c>
      <c r="K38" s="72" t="str">
        <f aca="false">MID('Bullets data'!J36,10, LEN('Bullets data'!J36))</f>
        <v>drum, membranophone, tympan</v>
      </c>
      <c r="L38" s="73" t="n">
        <f aca="false">'Bullets data'!K36</f>
        <v>0.0473938</v>
      </c>
      <c r="M38" s="74" t="n">
        <f aca="false">'Bullets data'!L36</f>
        <v>94.01059</v>
      </c>
      <c r="N38" s="40"/>
      <c r="O38" s="40"/>
    </row>
    <row r="39" customFormat="false" ht="12.8" hidden="false" customHeight="false" outlineLevel="0" collapsed="false">
      <c r="A39" s="36" t="s">
        <v>25</v>
      </c>
      <c r="B39" s="75" t="str">
        <f aca="false">'Bullets data'!A37</f>
        <v>/home/jorge/Pictures/Test_Images_for_Demo/New_Bullets/image42s.jpeg</v>
      </c>
      <c r="C39" s="72" t="str">
        <f aca="false">MID('Bullets data'!B37,10, LEN('Bullets data'!B37))</f>
        <v>thimble</v>
      </c>
      <c r="D39" s="73" t="n">
        <f aca="false">'Bullets data'!C37</f>
        <v>0.5410156</v>
      </c>
      <c r="E39" s="72" t="str">
        <f aca="false">MID('Bullets data'!D37,10, LEN('Bullets data'!D37))</f>
        <v>fountain pen</v>
      </c>
      <c r="F39" s="73" t="n">
        <f aca="false">'Bullets data'!E37</f>
        <v>0.16113281</v>
      </c>
      <c r="G39" s="72" t="str">
        <f aca="false">MID('Bullets data'!F37,10, LEN('Bullets data'!F37))</f>
        <v>saltshaker, salt shaker</v>
      </c>
      <c r="H39" s="73" t="n">
        <f aca="false">'Bullets data'!G37</f>
        <v>0.11608887</v>
      </c>
      <c r="I39" s="72" t="str">
        <f aca="false">MID('Bullets data'!H37,10, LEN('Bullets data'!H37))</f>
        <v>lipstick, lip rouge</v>
      </c>
      <c r="J39" s="73" t="n">
        <f aca="false">'Bullets data'!I37</f>
        <v>0.07672119</v>
      </c>
      <c r="K39" s="72" t="str">
        <f aca="false">MID('Bullets data'!J37,10, LEN('Bullets data'!J37))</f>
        <v>whistle</v>
      </c>
      <c r="L39" s="73" t="n">
        <f aca="false">'Bullets data'!K37</f>
        <v>0.046875</v>
      </c>
      <c r="M39" s="74" t="n">
        <f aca="false">'Bullets data'!L37</f>
        <v>93.95856</v>
      </c>
      <c r="N39" s="40"/>
      <c r="O39" s="40"/>
    </row>
    <row r="40" customFormat="false" ht="12.8" hidden="false" customHeight="false" outlineLevel="0" collapsed="false">
      <c r="A40" s="36" t="s">
        <v>25</v>
      </c>
      <c r="B40" s="75" t="str">
        <f aca="false">'Bullets data'!A38</f>
        <v>/home/jorge/Pictures/Test_Images_for_Demo/New_Bullets/image48s.jpeg</v>
      </c>
      <c r="C40" s="72" t="str">
        <f aca="false">MID('Bullets data'!B38,10, LEN('Bullets data'!B38))</f>
        <v>clog, geta, patten, sabot</v>
      </c>
      <c r="D40" s="73" t="n">
        <f aca="false">'Bullets data'!C38</f>
        <v>0.19763184</v>
      </c>
      <c r="E40" s="72" t="str">
        <f aca="false">MID('Bullets data'!D38,10, LEN('Bullets data'!D38))</f>
        <v>saltshaker, salt shaker</v>
      </c>
      <c r="F40" s="73" t="n">
        <f aca="false">'Bullets data'!E38</f>
        <v>0.15039062</v>
      </c>
      <c r="G40" s="72" t="str">
        <f aca="false">MID('Bullets data'!F38,10, LEN('Bullets data'!F38))</f>
        <v>thimble</v>
      </c>
      <c r="H40" s="73" t="n">
        <f aca="false">'Bullets data'!G38</f>
        <v>0.10498047</v>
      </c>
      <c r="I40" s="72" t="str">
        <f aca="false">MID('Bullets data'!H38,10, LEN('Bullets data'!H38))</f>
        <v>screw</v>
      </c>
      <c r="J40" s="73" t="n">
        <f aca="false">'Bullets data'!I38</f>
        <v>0.045654297</v>
      </c>
      <c r="K40" s="72" t="str">
        <f aca="false">MID('Bullets data'!J38,10, LEN('Bullets data'!J38))</f>
        <v>plane, carpenter's plane, woodworking plane</v>
      </c>
      <c r="L40" s="73" t="n">
        <f aca="false">'Bullets data'!K38</f>
        <v>0.036987305</v>
      </c>
      <c r="M40" s="74" t="n">
        <f aca="false">'Bullets data'!L38</f>
        <v>93.88089</v>
      </c>
      <c r="N40" s="40"/>
      <c r="O40" s="40"/>
    </row>
    <row r="41" customFormat="false" ht="12.8" hidden="false" customHeight="false" outlineLevel="0" collapsed="false">
      <c r="A41" s="36" t="s">
        <v>25</v>
      </c>
      <c r="B41" s="70" t="str">
        <f aca="false">'Bullets data'!A39</f>
        <v>/home/jorge/Pictures/Test_Images_for_Demo/New_Bullets/images001.jpeg</v>
      </c>
      <c r="C41" s="72" t="str">
        <f aca="false">MID('Bullets data'!B39,10, LEN('Bullets data'!B39))</f>
        <v>fountain pen</v>
      </c>
      <c r="D41" s="73" t="n">
        <f aca="false">'Bullets data'!C39</f>
        <v>0.57421875</v>
      </c>
      <c r="E41" s="72" t="str">
        <f aca="false">MID('Bullets data'!D39,10, LEN('Bullets data'!D39))</f>
        <v>ballpoint, ballpoint pen, ballpen, Biro</v>
      </c>
      <c r="F41" s="73" t="n">
        <f aca="false">'Bullets data'!E39</f>
        <v>0.33496094</v>
      </c>
      <c r="G41" s="72" t="str">
        <f aca="false">MID('Bullets data'!F39,10, LEN('Bullets data'!F39))</f>
        <v>letter opener, paper knife, paperknife</v>
      </c>
      <c r="H41" s="73" t="n">
        <f aca="false">'Bullets data'!G39</f>
        <v>0.02027893</v>
      </c>
      <c r="I41" s="48" t="str">
        <f aca="false">MID('Bullets data'!H39,10, LEN('Bullets data'!H39))</f>
        <v>projectile, missile</v>
      </c>
      <c r="J41" s="49" t="n">
        <f aca="false">'Bullets data'!I39</f>
        <v>0.019500732</v>
      </c>
      <c r="K41" s="72" t="str">
        <f aca="false">MID('Bullets data'!J39,10, LEN('Bullets data'!J39))</f>
        <v>lipstick, lip rouge</v>
      </c>
      <c r="L41" s="73" t="n">
        <f aca="false">'Bullets data'!K39</f>
        <v>0.010681152</v>
      </c>
      <c r="M41" s="74" t="n">
        <f aca="false">'Bullets data'!L39</f>
        <v>93.916916</v>
      </c>
      <c r="N41" s="40"/>
      <c r="O41" s="40"/>
    </row>
    <row r="42" customFormat="false" ht="12.8" hidden="false" customHeight="false" outlineLevel="0" collapsed="false">
      <c r="A42" s="36" t="s">
        <v>25</v>
      </c>
      <c r="B42" s="70" t="str">
        <f aca="false">'Bullets data'!A40</f>
        <v>/home/jorge/Pictures/Test_Images_for_Demo/New_Bullets/MW-FF855_bullet.jpg</v>
      </c>
      <c r="C42" s="72" t="str">
        <f aca="false">MID('Bullets data'!B40,10, LEN('Bullets data'!B40))</f>
        <v>thimble</v>
      </c>
      <c r="D42" s="73" t="n">
        <f aca="false">'Bullets data'!C40</f>
        <v>0.69140625</v>
      </c>
      <c r="E42" s="72" t="str">
        <f aca="false">MID('Bullets data'!D40,10, LEN('Bullets data'!D40))</f>
        <v>saltshaker, salt shaker</v>
      </c>
      <c r="F42" s="73" t="n">
        <f aca="false">'Bullets data'!E40</f>
        <v>0.04815674</v>
      </c>
      <c r="G42" s="72" t="str">
        <f aca="false">MID('Bullets data'!F40,10, LEN('Bullets data'!F40))</f>
        <v>cocktail shaker</v>
      </c>
      <c r="H42" s="73" t="n">
        <f aca="false">'Bullets data'!G40</f>
        <v>0.042175293</v>
      </c>
      <c r="I42" s="72" t="str">
        <f aca="false">MID('Bullets data'!H40,10, LEN('Bullets data'!H40))</f>
        <v>lipstick, lip rouge</v>
      </c>
      <c r="J42" s="73" t="n">
        <f aca="false">'Bullets data'!I40</f>
        <v>0.027450562</v>
      </c>
      <c r="K42" s="48" t="str">
        <f aca="false">MID('Bullets data'!J40,10, LEN('Bullets data'!J40))</f>
        <v>projectile, missile</v>
      </c>
      <c r="L42" s="49" t="n">
        <f aca="false">'Bullets data'!K40</f>
        <v>0.024215698</v>
      </c>
      <c r="M42" s="74" t="n">
        <f aca="false">'Bullets data'!L40</f>
        <v>93.51687</v>
      </c>
      <c r="N42" s="40"/>
      <c r="O42" s="40"/>
    </row>
    <row r="43" customFormat="false" ht="12.8" hidden="false" customHeight="false" outlineLevel="0" collapsed="false">
      <c r="A43" s="36" t="s">
        <v>25</v>
      </c>
      <c r="B43" s="77" t="str">
        <f aca="false">'Bullets data'!A41</f>
        <v>/home/jorge/Pictures/Test_Images_for_Demo/New_Bullets/p_749004971_1.jpg</v>
      </c>
      <c r="C43" s="51" t="str">
        <f aca="false">MID('Bullets data'!B41,10, LEN('Bullets data'!B41))</f>
        <v>projectile, missile</v>
      </c>
      <c r="D43" s="52" t="n">
        <f aca="false">'Bullets data'!C41</f>
        <v>0.2722168</v>
      </c>
      <c r="E43" s="72" t="str">
        <f aca="false">MID('Bullets data'!D41,10, LEN('Bullets data'!D41))</f>
        <v>fountain pen</v>
      </c>
      <c r="F43" s="73" t="n">
        <f aca="false">'Bullets data'!E41</f>
        <v>0.09338379</v>
      </c>
      <c r="G43" s="72" t="str">
        <f aca="false">MID('Bullets data'!F41,10, LEN('Bullets data'!F41))</f>
        <v>rubber eraser, rubber, pencil eraser</v>
      </c>
      <c r="H43" s="73" t="n">
        <f aca="false">'Bullets data'!G41</f>
        <v>0.09265137</v>
      </c>
      <c r="I43" s="72" t="str">
        <f aca="false">MID('Bullets data'!H41,10, LEN('Bullets data'!H41))</f>
        <v>lipstick, lip rouge</v>
      </c>
      <c r="J43" s="73" t="n">
        <f aca="false">'Bullets data'!I41</f>
        <v>0.081726074</v>
      </c>
      <c r="K43" s="72" t="str">
        <f aca="false">MID('Bullets data'!J41,10, LEN('Bullets data'!J41))</f>
        <v>letter opener, paper knife, paperknife</v>
      </c>
      <c r="L43" s="73" t="n">
        <f aca="false">'Bullets data'!K41</f>
        <v>0.031280518</v>
      </c>
      <c r="M43" s="74" t="n">
        <f aca="false">'Bullets data'!L41</f>
        <v>93.6474</v>
      </c>
      <c r="N43" s="40"/>
      <c r="O43" s="40"/>
    </row>
    <row r="44" customFormat="false" ht="12.8" hidden="false" customHeight="false" outlineLevel="0" collapsed="false">
      <c r="A44" s="36" t="s">
        <v>25</v>
      </c>
      <c r="B44" s="77" t="str">
        <f aca="false">'Bullets data'!A42</f>
        <v>/home/jorge/Pictures/Test_Images_for_Demo/New_Bullets/p2A42.jpg</v>
      </c>
      <c r="C44" s="51" t="str">
        <f aca="false">MID('Bullets data'!B42,10, LEN('Bullets data'!B42))</f>
        <v>projectile, missile</v>
      </c>
      <c r="D44" s="52" t="n">
        <f aca="false">'Bullets data'!C42</f>
        <v>0.6557617</v>
      </c>
      <c r="E44" s="48" t="str">
        <f aca="false">MID('Bullets data'!D42,10, LEN('Bullets data'!D42))</f>
        <v>missile</v>
      </c>
      <c r="F44" s="49" t="n">
        <f aca="false">'Bullets data'!E42</f>
        <v>0.23571777</v>
      </c>
      <c r="G44" s="72" t="str">
        <f aca="false">MID('Bullets data'!F42,10, LEN('Bullets data'!F42))</f>
        <v>fountain pen</v>
      </c>
      <c r="H44" s="73" t="n">
        <f aca="false">'Bullets data'!G42</f>
        <v>0.061950684</v>
      </c>
      <c r="I44" s="72" t="str">
        <f aca="false">MID('Bullets data'!H42,10, LEN('Bullets data'!H42))</f>
        <v>ballpoint, ballpoint pen, ballpen, Biro</v>
      </c>
      <c r="J44" s="73" t="n">
        <f aca="false">'Bullets data'!I42</f>
        <v>0.03265381</v>
      </c>
      <c r="K44" s="72" t="str">
        <f aca="false">MID('Bullets data'!J42,10, LEN('Bullets data'!J42))</f>
        <v>lipstick, lip rouge</v>
      </c>
      <c r="L44" s="73" t="n">
        <f aca="false">'Bullets data'!K42</f>
        <v>0.0052871704</v>
      </c>
      <c r="M44" s="74" t="n">
        <f aca="false">'Bullets data'!L42</f>
        <v>93.99105</v>
      </c>
      <c r="N44" s="40"/>
      <c r="O44" s="40"/>
    </row>
    <row r="45" customFormat="false" ht="12.8" hidden="false" customHeight="false" outlineLevel="0" collapsed="false">
      <c r="A45" s="36" t="s">
        <v>25</v>
      </c>
      <c r="B45" s="75" t="str">
        <f aca="false">'Bullets data'!A43</f>
        <v>/home/jorge/Pictures/Test_Images_for_Demo/New_Bullets/PDX1-Pic-3.jpg</v>
      </c>
      <c r="C45" s="72" t="str">
        <f aca="false">MID('Bullets data'!B43,10, LEN('Bullets data'!B43))</f>
        <v>violin, fiddle</v>
      </c>
      <c r="D45" s="73" t="n">
        <f aca="false">'Bullets data'!C43</f>
        <v>0.4020996</v>
      </c>
      <c r="E45" s="72" t="str">
        <f aca="false">MID('Bullets data'!D43,10, LEN('Bullets data'!D43))</f>
        <v>flute, transverse flute</v>
      </c>
      <c r="F45" s="73" t="n">
        <f aca="false">'Bullets data'!E43</f>
        <v>0.39575195</v>
      </c>
      <c r="G45" s="72" t="str">
        <f aca="false">MID('Bullets data'!F43,10, LEN('Bullets data'!F43))</f>
        <v>cello, violoncello</v>
      </c>
      <c r="H45" s="73" t="n">
        <f aca="false">'Bullets data'!G43</f>
        <v>0.16894531</v>
      </c>
      <c r="I45" s="72" t="str">
        <f aca="false">MID('Bullets data'!H43,10, LEN('Bullets data'!H43))</f>
        <v>oboe, hautboy, hautbois</v>
      </c>
      <c r="J45" s="73" t="n">
        <f aca="false">'Bullets data'!I43</f>
        <v>0.0053482056</v>
      </c>
      <c r="K45" s="72" t="str">
        <f aca="false">MID('Bullets data'!J43,10, LEN('Bullets data'!J43))</f>
        <v>shower curtain</v>
      </c>
      <c r="L45" s="73" t="n">
        <f aca="false">'Bullets data'!K43</f>
        <v>0.004432678</v>
      </c>
      <c r="M45" s="74" t="n">
        <f aca="false">'Bullets data'!L43</f>
        <v>93.90425</v>
      </c>
      <c r="N45" s="40"/>
      <c r="O45" s="40"/>
    </row>
    <row r="46" customFormat="false" ht="12.8" hidden="false" customHeight="false" outlineLevel="0" collapsed="false">
      <c r="A46" s="36" t="s">
        <v>25</v>
      </c>
      <c r="B46" s="70" t="str">
        <f aca="false">'Bullets data'!A44</f>
        <v>/home/jorge/Pictures/Test_Images_for_Demo/New_Bullets/ppatch-2.jpg</v>
      </c>
      <c r="C46" s="72" t="str">
        <f aca="false">MID('Bullets data'!B44,10, LEN('Bullets data'!B44))</f>
        <v>lipstick, lip rouge</v>
      </c>
      <c r="D46" s="73" t="n">
        <f aca="false">'Bullets data'!C44</f>
        <v>0.123535156</v>
      </c>
      <c r="E46" s="72" t="str">
        <f aca="false">MID('Bullets data'!D44,10, LEN('Bullets data'!D44))</f>
        <v>whistle</v>
      </c>
      <c r="F46" s="73" t="n">
        <f aca="false">'Bullets data'!E44</f>
        <v>0.111572266</v>
      </c>
      <c r="G46" s="72" t="str">
        <f aca="false">MID('Bullets data'!F44,10, LEN('Bullets data'!F44))</f>
        <v>scabbard</v>
      </c>
      <c r="H46" s="73" t="n">
        <f aca="false">'Bullets data'!G44</f>
        <v>0.09326172</v>
      </c>
      <c r="I46" s="48" t="str">
        <f aca="false">MID('Bullets data'!H44,10, LEN('Bullets data'!H44))</f>
        <v>projectile, missile</v>
      </c>
      <c r="J46" s="49" t="n">
        <f aca="false">'Bullets data'!I44</f>
        <v>0.086242676</v>
      </c>
      <c r="K46" s="72" t="str">
        <f aca="false">MID('Bullets data'!J44,10, LEN('Bullets data'!J44))</f>
        <v>ballpoint, ballpoint pen, ballpen, Biro</v>
      </c>
      <c r="L46" s="73" t="n">
        <f aca="false">'Bullets data'!K44</f>
        <v>0.06933594</v>
      </c>
      <c r="M46" s="74" t="n">
        <f aca="false">'Bullets data'!L44</f>
        <v>93.7784</v>
      </c>
      <c r="N46" s="40"/>
      <c r="O46" s="40"/>
    </row>
    <row r="47" customFormat="false" ht="12.8" hidden="false" customHeight="false" outlineLevel="0" collapsed="false">
      <c r="A47" s="36" t="s">
        <v>25</v>
      </c>
      <c r="B47" s="75" t="str">
        <f aca="false">'Bullets data'!A45</f>
        <v>/home/jorge/Pictures/Test_Images_for_Demo/New_Bullets/rock2.jpg</v>
      </c>
      <c r="C47" s="72" t="str">
        <f aca="false">MID('Bullets data'!B45,10, LEN('Bullets data'!B45))</f>
        <v>lipstick, lip rouge</v>
      </c>
      <c r="D47" s="73" t="n">
        <f aca="false">'Bullets data'!C45</f>
        <v>0.7265625</v>
      </c>
      <c r="E47" s="72" t="str">
        <f aca="false">MID('Bullets data'!D45,10, LEN('Bullets data'!D45))</f>
        <v>fountain pen</v>
      </c>
      <c r="F47" s="73" t="n">
        <f aca="false">'Bullets data'!E45</f>
        <v>0.14416504</v>
      </c>
      <c r="G47" s="72" t="str">
        <f aca="false">MID('Bullets data'!F45,10, LEN('Bullets data'!F45))</f>
        <v>ballpoint, ballpoint pen, ballpen, Biro</v>
      </c>
      <c r="H47" s="73" t="n">
        <f aca="false">'Bullets data'!G45</f>
        <v>0.047943115</v>
      </c>
      <c r="I47" s="72" t="str">
        <f aca="false">MID('Bullets data'!H45,10, LEN('Bullets data'!H45))</f>
        <v>screwdriver</v>
      </c>
      <c r="J47" s="73" t="n">
        <f aca="false">'Bullets data'!I45</f>
        <v>0.021774292</v>
      </c>
      <c r="K47" s="72" t="str">
        <f aca="false">MID('Bullets data'!J45,10, LEN('Bullets data'!J45))</f>
        <v>saltshaker, salt shaker</v>
      </c>
      <c r="L47" s="73" t="n">
        <f aca="false">'Bullets data'!K45</f>
        <v>0.011383057</v>
      </c>
      <c r="M47" s="74" t="n">
        <f aca="false">'Bullets data'!L45</f>
        <v>93.82594</v>
      </c>
      <c r="N47" s="40"/>
      <c r="O47" s="40"/>
    </row>
    <row r="48" customFormat="false" ht="12.8" hidden="false" customHeight="false" outlineLevel="0" collapsed="false">
      <c r="A48" s="36" t="s">
        <v>25</v>
      </c>
      <c r="B48" s="75" t="str">
        <f aca="false">'Bullets data'!A46</f>
        <v>/home/jorge/Pictures/Test_Images_for_Demo/New_Bullets/Shotgun-Cartridges.jpg</v>
      </c>
      <c r="C48" s="72" t="str">
        <f aca="false">MID('Bullets data'!B46,10, LEN('Bullets data'!B46))</f>
        <v>pill bottle</v>
      </c>
      <c r="D48" s="73" t="n">
        <f aca="false">'Bullets data'!C46</f>
        <v>0.40795898</v>
      </c>
      <c r="E48" s="72" t="str">
        <f aca="false">MID('Bullets data'!D46,10, LEN('Bullets data'!D46))</f>
        <v>lotion</v>
      </c>
      <c r="F48" s="73" t="n">
        <f aca="false">'Bullets data'!E46</f>
        <v>0.27172852</v>
      </c>
      <c r="G48" s="72" t="str">
        <f aca="false">MID('Bullets data'!F46,10, LEN('Bullets data'!F46))</f>
        <v>thimble</v>
      </c>
      <c r="H48" s="73" t="n">
        <f aca="false">'Bullets data'!G46</f>
        <v>0.11871338</v>
      </c>
      <c r="I48" s="72" t="str">
        <f aca="false">MID('Bullets data'!H46,10, LEN('Bullets data'!H46))</f>
        <v>hair spray</v>
      </c>
      <c r="J48" s="73" t="n">
        <f aca="false">'Bullets data'!I46</f>
        <v>0.038238525</v>
      </c>
      <c r="K48" s="72" t="str">
        <f aca="false">MID('Bullets data'!J46,10, LEN('Bullets data'!J46))</f>
        <v>lighter, light, igniter, ignitor</v>
      </c>
      <c r="L48" s="73" t="n">
        <f aca="false">'Bullets data'!K46</f>
        <v>0.032470703</v>
      </c>
      <c r="M48" s="74" t="n">
        <f aca="false">'Bullets data'!L46</f>
        <v>93.93347</v>
      </c>
      <c r="N48" s="40"/>
      <c r="O48" s="40"/>
    </row>
    <row r="49" customFormat="false" ht="12.8" hidden="false" customHeight="false" outlineLevel="0" collapsed="false">
      <c r="A49" s="36" t="s">
        <v>25</v>
      </c>
      <c r="B49" s="70" t="str">
        <f aca="false">'Bullets data'!A47</f>
        <v>/home/jorge/Pictures/Test_Images_for_Demo/New_Bullets/Sluged3872.jpg</v>
      </c>
      <c r="C49" s="72" t="str">
        <f aca="false">MID('Bullets data'!B47,10, LEN('Bullets data'!B47))</f>
        <v>saltshaker, salt shaker</v>
      </c>
      <c r="D49" s="73" t="n">
        <f aca="false">'Bullets data'!C47</f>
        <v>0.3869629</v>
      </c>
      <c r="E49" s="48" t="str">
        <f aca="false">MID('Bullets data'!D47,10, LEN('Bullets data'!D47))</f>
        <v>projectile, missile</v>
      </c>
      <c r="F49" s="49" t="n">
        <f aca="false">'Bullets data'!E47</f>
        <v>0.19311523</v>
      </c>
      <c r="G49" s="72" t="str">
        <f aca="false">MID('Bullets data'!F47,10, LEN('Bullets data'!F47))</f>
        <v>lipstick, lip rouge</v>
      </c>
      <c r="H49" s="73" t="n">
        <f aca="false">'Bullets data'!G47</f>
        <v>0.15393066</v>
      </c>
      <c r="I49" s="72" t="str">
        <f aca="false">MID('Bullets data'!H47,10, LEN('Bullets data'!H47))</f>
        <v>clog, geta, patten, sabot</v>
      </c>
      <c r="J49" s="73" t="n">
        <f aca="false">'Bullets data'!I47</f>
        <v>0.042419434</v>
      </c>
      <c r="K49" s="72" t="str">
        <f aca="false">MID('Bullets data'!J47,10, LEN('Bullets data'!J47))</f>
        <v>Loafer</v>
      </c>
      <c r="L49" s="73" t="n">
        <f aca="false">'Bullets data'!K47</f>
        <v>0.03253174</v>
      </c>
      <c r="M49" s="74" t="n">
        <f aca="false">'Bullets data'!L47</f>
        <v>93.76057</v>
      </c>
      <c r="N49" s="40"/>
      <c r="O49" s="40"/>
    </row>
    <row r="50" customFormat="false" ht="12.8" hidden="false" customHeight="false" outlineLevel="0" collapsed="false">
      <c r="A50" s="36" t="s">
        <v>25</v>
      </c>
      <c r="B50" s="75" t="str">
        <f aca="false">'Bullets data'!A48</f>
        <v>/home/jorge/Pictures/Test_Images_for_Demo/New_Bullets/snidercadetbullet.jpg</v>
      </c>
      <c r="C50" s="72" t="str">
        <f aca="false">MID('Bullets data'!B48,10, LEN('Bullets data'!B48))</f>
        <v>whistle</v>
      </c>
      <c r="D50" s="73" t="n">
        <f aca="false">'Bullets data'!C48</f>
        <v>0.20263672</v>
      </c>
      <c r="E50" s="72" t="str">
        <f aca="false">MID('Bullets data'!D48,10, LEN('Bullets data'!D48))</f>
        <v>ice lolly, lolly, lollipop, popsicle</v>
      </c>
      <c r="F50" s="73" t="n">
        <f aca="false">'Bullets data'!E48</f>
        <v>0.15539551</v>
      </c>
      <c r="G50" s="72" t="str">
        <f aca="false">MID('Bullets data'!F48,10, LEN('Bullets data'!F48))</f>
        <v>lipstick, lip rouge</v>
      </c>
      <c r="H50" s="73" t="n">
        <f aca="false">'Bullets data'!G48</f>
        <v>0.1182251</v>
      </c>
      <c r="I50" s="72" t="str">
        <f aca="false">MID('Bullets data'!H48,10, LEN('Bullets data'!H48))</f>
        <v>lighter, light, igniter, ignitor</v>
      </c>
      <c r="J50" s="73" t="n">
        <f aca="false">'Bullets data'!I48</f>
        <v>0.08319092</v>
      </c>
      <c r="K50" s="72" t="str">
        <f aca="false">MID('Bullets data'!J48,10, LEN('Bullets data'!J48))</f>
        <v>thimble</v>
      </c>
      <c r="L50" s="73" t="n">
        <f aca="false">'Bullets data'!K48</f>
        <v>0.078125</v>
      </c>
      <c r="M50" s="74" t="n">
        <f aca="false">'Bullets data'!L48</f>
        <v>93.85286</v>
      </c>
      <c r="N50" s="40"/>
      <c r="O50" s="40"/>
    </row>
    <row r="51" customFormat="false" ht="12.8" hidden="false" customHeight="false" outlineLevel="0" collapsed="false">
      <c r="A51" s="36" t="s">
        <v>25</v>
      </c>
      <c r="B51" s="75" t="str">
        <f aca="false">'Bullets data'!A49</f>
        <v>/home/jorge/Pictures/Test_Images_for_Demo/New_Bullets/tc-shockwave-bullets2.jpg</v>
      </c>
      <c r="C51" s="72" t="str">
        <f aca="false">MID('Bullets data'!B49,10, LEN('Bullets data'!B49))</f>
        <v>rubber eraser, rubber, pencil eraser</v>
      </c>
      <c r="D51" s="73" t="n">
        <f aca="false">'Bullets data'!C49</f>
        <v>0.38061523</v>
      </c>
      <c r="E51" s="72" t="str">
        <f aca="false">MID('Bullets data'!D49,10, LEN('Bullets data'!D49))</f>
        <v>Band Aid</v>
      </c>
      <c r="F51" s="73" t="n">
        <f aca="false">'Bullets data'!E49</f>
        <v>0.12072754</v>
      </c>
      <c r="G51" s="72" t="str">
        <f aca="false">MID('Bullets data'!F49,10, LEN('Bullets data'!F49))</f>
        <v>screwdriver</v>
      </c>
      <c r="H51" s="73" t="n">
        <f aca="false">'Bullets data'!G49</f>
        <v>0.048797607</v>
      </c>
      <c r="I51" s="72" t="str">
        <f aca="false">MID('Bullets data'!H49,10, LEN('Bullets data'!H49))</f>
        <v>pencil sharpener</v>
      </c>
      <c r="J51" s="73" t="n">
        <f aca="false">'Bullets data'!I49</f>
        <v>0.04373169</v>
      </c>
      <c r="K51" s="72" t="str">
        <f aca="false">MID('Bullets data'!J49,10, LEN('Bullets data'!J49))</f>
        <v>pencil box, pencil case</v>
      </c>
      <c r="L51" s="73" t="n">
        <f aca="false">'Bullets data'!K49</f>
        <v>0.037994385</v>
      </c>
      <c r="M51" s="74" t="n">
        <f aca="false">'Bullets data'!L49</f>
        <v>93.90332</v>
      </c>
      <c r="N51" s="40"/>
      <c r="O51" s="40"/>
    </row>
    <row r="52" customFormat="false" ht="12.8" hidden="false" customHeight="false" outlineLevel="0" collapsed="false">
      <c r="A52" s="36" t="s">
        <v>25</v>
      </c>
      <c r="B52" s="70" t="str">
        <f aca="false">'Bullets data'!A50</f>
        <v>/home/jorge/Pictures/Test_Images_for_Demo/New_Bullets/th.jpeg</v>
      </c>
      <c r="C52" s="72" t="str">
        <f aca="false">MID('Bullets data'!B50,10, LEN('Bullets data'!B50))</f>
        <v>lipstick, lip rouge</v>
      </c>
      <c r="D52" s="73" t="n">
        <f aca="false">'Bullets data'!C50</f>
        <v>0.42749023</v>
      </c>
      <c r="E52" s="72" t="str">
        <f aca="false">MID('Bullets data'!D50,10, LEN('Bullets data'!D50))</f>
        <v>rubber eraser, rubber, pencil eraser</v>
      </c>
      <c r="F52" s="73" t="n">
        <f aca="false">'Bullets data'!E50</f>
        <v>0.18823242</v>
      </c>
      <c r="G52" s="48" t="str">
        <f aca="false">MID('Bullets data'!F50,10, LEN('Bullets data'!F50))</f>
        <v>projectile, missile</v>
      </c>
      <c r="H52" s="49" t="n">
        <f aca="false">'Bullets data'!G50</f>
        <v>0.13659668</v>
      </c>
      <c r="I52" s="72" t="str">
        <f aca="false">MID('Bullets data'!H50,10, LEN('Bullets data'!H50))</f>
        <v>ballpoint, ballpoint pen, ballpen, Biro</v>
      </c>
      <c r="J52" s="73" t="n">
        <f aca="false">'Bullets data'!I50</f>
        <v>0.072021484</v>
      </c>
      <c r="K52" s="72" t="str">
        <f aca="false">MID('Bullets data'!J50,10, LEN('Bullets data'!J50))</f>
        <v>screwdriver</v>
      </c>
      <c r="L52" s="73" t="n">
        <f aca="false">'Bullets data'!K50</f>
        <v>0.055633545</v>
      </c>
      <c r="M52" s="74" t="n">
        <f aca="false">'Bullets data'!L50</f>
        <v>93.539085</v>
      </c>
      <c r="N52" s="40"/>
      <c r="O52" s="40"/>
    </row>
    <row r="53" customFormat="false" ht="23.85" hidden="false" customHeight="true" outlineLevel="0" collapsed="false">
      <c r="A53" s="36" t="s">
        <v>25</v>
      </c>
      <c r="B53" s="2" t="s">
        <v>73</v>
      </c>
      <c r="C53" s="2"/>
      <c r="D53" s="2"/>
      <c r="E53" s="2"/>
      <c r="F53" s="53" t="n">
        <f aca="false">49+F54</f>
        <v>99</v>
      </c>
      <c r="G53" s="53" t="s">
        <v>74</v>
      </c>
      <c r="H53" s="54"/>
      <c r="I53" s="55"/>
      <c r="J53" s="56"/>
      <c r="K53" s="40"/>
      <c r="L53" s="56"/>
      <c r="M53" s="57"/>
      <c r="N53" s="40"/>
      <c r="O53" s="40"/>
    </row>
    <row r="54" customFormat="false" ht="23.85" hidden="false" customHeight="true" outlineLevel="0" collapsed="false">
      <c r="A54" s="36" t="s">
        <v>25</v>
      </c>
      <c r="B54" s="53" t="s">
        <v>40</v>
      </c>
      <c r="C54" s="53"/>
      <c r="D54" s="53" t="s">
        <v>41</v>
      </c>
      <c r="E54" s="53"/>
      <c r="F54" s="53" t="n">
        <v>50</v>
      </c>
      <c r="G54" s="53" t="s">
        <v>75</v>
      </c>
      <c r="H54" s="54"/>
      <c r="I54" s="55"/>
      <c r="J54" s="56"/>
      <c r="K54" s="40"/>
      <c r="L54" s="56"/>
      <c r="M54" s="57"/>
      <c r="N54" s="40"/>
      <c r="O54" s="40"/>
    </row>
    <row r="55" customFormat="false" ht="35.6" hidden="false" customHeight="false" outlineLevel="0" collapsed="false">
      <c r="A55" s="36"/>
      <c r="B55" s="58" t="s">
        <v>43</v>
      </c>
      <c r="C55" s="59" t="s">
        <v>44</v>
      </c>
      <c r="D55" s="58" t="s">
        <v>45</v>
      </c>
      <c r="E55" s="60" t="s">
        <v>46</v>
      </c>
      <c r="F55" s="53" t="n">
        <f aca="false">B56+C56</f>
        <v>4</v>
      </c>
      <c r="G55" s="53" t="s">
        <v>76</v>
      </c>
      <c r="H55" s="61" t="n">
        <f aca="false">B60+C60</f>
        <v>20</v>
      </c>
      <c r="I55" s="61" t="s">
        <v>77</v>
      </c>
      <c r="J55" s="56"/>
      <c r="K55" s="40"/>
      <c r="L55" s="56"/>
      <c r="M55" s="57"/>
      <c r="N55" s="40"/>
      <c r="O55" s="40"/>
    </row>
    <row r="56" customFormat="false" ht="23.85" hidden="false" customHeight="false" outlineLevel="0" collapsed="false">
      <c r="A56" s="36"/>
      <c r="B56" s="58" t="n">
        <v>4</v>
      </c>
      <c r="C56" s="62" t="n">
        <v>0</v>
      </c>
      <c r="D56" s="58" t="n">
        <v>50</v>
      </c>
      <c r="E56" s="59" t="n">
        <v>46</v>
      </c>
      <c r="F56" s="53" t="n">
        <f aca="false">B56</f>
        <v>4</v>
      </c>
      <c r="G56" s="53" t="s">
        <v>78</v>
      </c>
      <c r="H56" s="61" t="n">
        <f aca="false">B60</f>
        <v>19</v>
      </c>
      <c r="I56" s="61" t="s">
        <v>79</v>
      </c>
      <c r="J56" s="56"/>
      <c r="K56" s="40"/>
      <c r="L56" s="56"/>
      <c r="M56" s="57"/>
      <c r="N56" s="40"/>
      <c r="O56" s="40"/>
    </row>
    <row r="57" customFormat="false" ht="17.35" hidden="false" customHeight="true" outlineLevel="0" collapsed="false">
      <c r="A57" s="36"/>
      <c r="B57" s="3" t="s">
        <v>80</v>
      </c>
      <c r="C57" s="3"/>
      <c r="D57" s="3"/>
      <c r="E57" s="3"/>
      <c r="F57" s="63"/>
      <c r="G57" s="63"/>
      <c r="H57" s="63"/>
      <c r="I57" s="63"/>
      <c r="J57" s="56"/>
      <c r="K57" s="40"/>
      <c r="L57" s="56"/>
      <c r="M57" s="57"/>
      <c r="N57" s="40"/>
      <c r="O57" s="40"/>
    </row>
    <row r="58" customFormat="false" ht="15" hidden="false" customHeight="true" outlineLevel="0" collapsed="false">
      <c r="A58" s="36"/>
      <c r="B58" s="64" t="s">
        <v>40</v>
      </c>
      <c r="C58" s="64"/>
      <c r="D58" s="64" t="s">
        <v>41</v>
      </c>
      <c r="E58" s="64"/>
      <c r="F58" s="11" t="n">
        <f aca="false">F56/F55</f>
        <v>1</v>
      </c>
      <c r="G58" s="10" t="s">
        <v>10</v>
      </c>
      <c r="H58" s="65" t="n">
        <f aca="false">F56/F55</f>
        <v>1</v>
      </c>
      <c r="I58" s="19" t="s">
        <v>16</v>
      </c>
      <c r="J58" s="56"/>
      <c r="K58" s="40"/>
      <c r="L58" s="56"/>
      <c r="M58" s="57"/>
      <c r="N58" s="40"/>
      <c r="O58" s="40"/>
    </row>
    <row r="59" customFormat="false" ht="24.15" hidden="false" customHeight="true" outlineLevel="0" collapsed="false">
      <c r="A59" s="36" t="s">
        <v>25</v>
      </c>
      <c r="B59" s="66" t="s">
        <v>43</v>
      </c>
      <c r="C59" s="67" t="s">
        <v>44</v>
      </c>
      <c r="D59" s="66" t="s">
        <v>45</v>
      </c>
      <c r="E59" s="68" t="s">
        <v>46</v>
      </c>
      <c r="F59" s="11" t="n">
        <f aca="false">B56/F54</f>
        <v>0.08</v>
      </c>
      <c r="G59" s="10" t="s">
        <v>12</v>
      </c>
      <c r="H59" s="65" t="n">
        <f aca="false">B60/F54</f>
        <v>0.38</v>
      </c>
      <c r="I59" s="19" t="s">
        <v>17</v>
      </c>
      <c r="J59" s="56"/>
      <c r="K59" s="40"/>
      <c r="L59" s="56"/>
      <c r="M59" s="57"/>
      <c r="N59" s="40"/>
      <c r="O59" s="40"/>
    </row>
    <row r="60" customFormat="false" ht="15" hidden="false" customHeight="false" outlineLevel="0" collapsed="false">
      <c r="A60" s="36" t="s">
        <v>25</v>
      </c>
      <c r="B60" s="66" t="n">
        <f aca="false">B56+15</f>
        <v>19</v>
      </c>
      <c r="C60" s="67" t="n">
        <v>1</v>
      </c>
      <c r="D60" s="66" t="n">
        <v>49</v>
      </c>
      <c r="E60" s="69" t="n">
        <v>31</v>
      </c>
      <c r="F60" s="11" t="n">
        <f aca="false">2/((1/F58)+(1/F59))</f>
        <v>0.148148148148148</v>
      </c>
      <c r="G60" s="10" t="s">
        <v>13</v>
      </c>
      <c r="H60" s="65" t="n">
        <f aca="false">2/((1/H58)+(1/H59))</f>
        <v>0.550724637681159</v>
      </c>
      <c r="I60" s="19" t="s">
        <v>18</v>
      </c>
      <c r="J60" s="56"/>
      <c r="K60" s="40"/>
      <c r="L60" s="56"/>
      <c r="M60" s="57"/>
      <c r="N60" s="40"/>
      <c r="O60" s="40"/>
    </row>
    <row r="61" customFormat="false" ht="15" hidden="false" customHeight="false" outlineLevel="0" collapsed="false">
      <c r="B61" s="40"/>
      <c r="C61" s="40"/>
      <c r="D61" s="56"/>
      <c r="E61" s="40"/>
      <c r="F61" s="11" t="n">
        <f aca="false">(B56+D56)/F53</f>
        <v>0.545454545454545</v>
      </c>
      <c r="G61" s="10" t="s">
        <v>14</v>
      </c>
      <c r="H61" s="65" t="n">
        <f aca="false">(B60+D60)/F53</f>
        <v>0.686868686868687</v>
      </c>
      <c r="I61" s="19" t="s">
        <v>19</v>
      </c>
      <c r="J61" s="56"/>
      <c r="K61" s="40"/>
      <c r="L61" s="56"/>
      <c r="M61" s="57"/>
      <c r="N61" s="40"/>
      <c r="O61" s="40"/>
    </row>
    <row r="62" customFormat="false" ht="15" hidden="false" customHeight="false" outlineLevel="0" collapsed="false">
      <c r="B62" s="40"/>
      <c r="C62" s="40"/>
      <c r="D62" s="56"/>
      <c r="E62" s="40"/>
      <c r="F62" s="11" t="n">
        <f aca="false">AVERAGE(D10, D27,D43,D44)</f>
        <v>0.43469238</v>
      </c>
      <c r="G62" s="10" t="s">
        <v>15</v>
      </c>
      <c r="H62" s="65" t="n">
        <f aca="false">AVERAGE(D10, D27,D43,D44,F4,H7,H10,H11,J17,L12,L8,L19,H23,F30,H34,J41,L42,F44,J46,F49,H52)</f>
        <v>0.164389473380952</v>
      </c>
      <c r="I62" s="19" t="s">
        <v>15</v>
      </c>
      <c r="J62" s="56"/>
      <c r="K62" s="40"/>
      <c r="L62" s="56"/>
      <c r="M62" s="57"/>
      <c r="N62" s="40"/>
      <c r="O62" s="40"/>
    </row>
    <row r="63" customFormat="false" ht="12.8" hidden="false" customHeight="false" outlineLevel="0" collapsed="false">
      <c r="B63" s="40"/>
      <c r="C63" s="40"/>
      <c r="D63" s="56"/>
      <c r="E63" s="40"/>
      <c r="F63" s="56"/>
      <c r="G63" s="40"/>
      <c r="H63" s="56"/>
      <c r="I63" s="40"/>
      <c r="J63" s="56"/>
      <c r="K63" s="40"/>
      <c r="L63" s="56"/>
      <c r="M63" s="57"/>
      <c r="N63" s="40"/>
      <c r="O63" s="40"/>
    </row>
    <row r="64" customFormat="false" ht="127.5" hidden="false" customHeight="true" outlineLevel="0" collapsed="false">
      <c r="B64" s="40"/>
      <c r="C64" s="40"/>
      <c r="D64" s="56"/>
      <c r="E64" s="40"/>
      <c r="F64" s="56"/>
      <c r="G64" s="40"/>
      <c r="H64" s="56"/>
      <c r="I64" s="40"/>
      <c r="J64" s="56"/>
      <c r="K64" s="40"/>
      <c r="L64" s="56"/>
      <c r="M64" s="57"/>
      <c r="N64" s="40"/>
      <c r="O64" s="40"/>
    </row>
    <row r="65" customFormat="false" ht="12.8" hidden="false" customHeight="false" outlineLevel="0" collapsed="false">
      <c r="B65" s="40"/>
      <c r="C65" s="40"/>
      <c r="D65" s="56"/>
      <c r="E65" s="40"/>
      <c r="F65" s="56"/>
      <c r="G65" s="40"/>
      <c r="H65" s="56"/>
      <c r="I65" s="40"/>
      <c r="J65" s="56"/>
      <c r="K65" s="40"/>
      <c r="L65" s="56"/>
      <c r="M65" s="57"/>
      <c r="N65" s="40"/>
      <c r="O65" s="40"/>
    </row>
  </sheetData>
  <sheetProtection sheet="true" objects="true" scenarios="true"/>
  <mergeCells count="8">
    <mergeCell ref="B1:M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58" activeCellId="0" sqref="H58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30.89"/>
    <col collapsed="false" customWidth="true" hidden="false" outlineLevel="0" max="3" min="3" style="0" width="25.01"/>
    <col collapsed="false" customWidth="true" hidden="false" outlineLevel="0" max="4" min="4" style="29" width="11.88"/>
    <col collapsed="false" customWidth="true" hidden="false" outlineLevel="0" max="5" min="5" style="0" width="25.93"/>
    <col collapsed="false" customWidth="true" hidden="false" outlineLevel="0" max="6" min="6" style="29" width="6.48"/>
    <col collapsed="false" customWidth="true" hidden="false" outlineLevel="0" max="7" min="7" style="0" width="26.32"/>
    <col collapsed="false" customWidth="true" hidden="false" outlineLevel="0" max="8" min="8" style="29" width="7.08"/>
    <col collapsed="false" customWidth="true" hidden="false" outlineLevel="0" max="9" min="9" style="0" width="23.95"/>
    <col collapsed="false" customWidth="true" hidden="false" outlineLevel="0" max="10" min="10" style="29" width="5.49"/>
    <col collapsed="false" customWidth="true" hidden="false" outlineLevel="0" max="11" min="11" style="0" width="23.61"/>
    <col collapsed="false" customWidth="true" hidden="false" outlineLevel="0" max="12" min="12" style="29" width="4.97"/>
    <col collapsed="false" customWidth="true" hidden="false" outlineLevel="0" max="13" min="13" style="30" width="6.54"/>
    <col collapsed="false" customWidth="true" hidden="false" outlineLevel="0" max="14" min="14" style="0" width="27.41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31"/>
      <c r="B1" s="32" t="s">
        <v>24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4"/>
      <c r="P1" s="34"/>
      <c r="Q1" s="35"/>
      <c r="R1" s="35"/>
      <c r="S1" s="35"/>
      <c r="T1" s="35"/>
    </row>
    <row r="2" customFormat="false" ht="14.25" hidden="false" customHeight="true" outlineLevel="0" collapsed="false">
      <c r="A2" s="36" t="s">
        <v>25</v>
      </c>
      <c r="B2" s="37" t="s">
        <v>26</v>
      </c>
      <c r="C2" s="37" t="s">
        <v>27</v>
      </c>
      <c r="D2" s="38" t="s">
        <v>28</v>
      </c>
      <c r="E2" s="37" t="s">
        <v>29</v>
      </c>
      <c r="F2" s="38" t="s">
        <v>30</v>
      </c>
      <c r="G2" s="37" t="s">
        <v>31</v>
      </c>
      <c r="H2" s="38" t="s">
        <v>32</v>
      </c>
      <c r="I2" s="37" t="s">
        <v>33</v>
      </c>
      <c r="J2" s="38" t="s">
        <v>34</v>
      </c>
      <c r="K2" s="37" t="s">
        <v>35</v>
      </c>
      <c r="L2" s="38" t="s">
        <v>36</v>
      </c>
      <c r="M2" s="39" t="s">
        <v>37</v>
      </c>
      <c r="N2" s="37" t="s">
        <v>81</v>
      </c>
      <c r="O2" s="40"/>
      <c r="P2" s="40"/>
    </row>
    <row r="3" customFormat="false" ht="12.8" hidden="false" customHeight="false" outlineLevel="0" collapsed="false">
      <c r="A3" s="36" t="s">
        <v>25</v>
      </c>
      <c r="B3" s="41" t="str">
        <f aca="false">'Unknown data'!A1</f>
        <v>/home/jorge/Pictures/Test_Images_for_Demo/New_Unknown/1.jpg</v>
      </c>
      <c r="C3" s="42" t="str">
        <f aca="false">MID('Unknown data'!B1,10, LEN('Unknown data'!B1))</f>
        <v>spider web, spider's web</v>
      </c>
      <c r="D3" s="43" t="n">
        <f aca="false">'Unknown data'!C1</f>
        <v>0.48339844</v>
      </c>
      <c r="E3" s="42" t="str">
        <f aca="false">MID('Unknown data'!D1,10, LEN('Unknown data'!D1))</f>
        <v>fountain</v>
      </c>
      <c r="F3" s="43" t="n">
        <f aca="false">'Unknown data'!E1</f>
        <v>0.38842773</v>
      </c>
      <c r="G3" s="44" t="str">
        <f aca="false">MID('Unknown data'!F1,10, LEN('Unknown data'!F1))</f>
        <v>jellyfish</v>
      </c>
      <c r="H3" s="45" t="n">
        <f aca="false">'Unknown data'!G1</f>
        <v>0.024642944</v>
      </c>
      <c r="I3" s="44" t="str">
        <f aca="false">MID('Unknown data'!H1,10, LEN('Unknown data'!H1))</f>
        <v>spotlight, spot</v>
      </c>
      <c r="J3" s="45" t="n">
        <f aca="false">'Unknown data'!I1</f>
        <v>0.018753052</v>
      </c>
      <c r="K3" s="42" t="str">
        <f aca="false">MID('Unknown data'!J1,10, LEN('Unknown data'!J1))</f>
        <v>solar dish, solar collector, solar furnace</v>
      </c>
      <c r="L3" s="43" t="n">
        <f aca="false">'Unknown data'!K1</f>
        <v>0.012145996</v>
      </c>
      <c r="M3" s="46" t="n">
        <f aca="false">'Unknown data'!L1</f>
        <v>93.8296</v>
      </c>
      <c r="N3" s="78" t="s">
        <v>82</v>
      </c>
      <c r="O3" s="40"/>
      <c r="P3" s="40"/>
    </row>
    <row r="4" customFormat="false" ht="12.8" hidden="false" customHeight="false" outlineLevel="0" collapsed="false">
      <c r="A4" s="36" t="s">
        <v>25</v>
      </c>
      <c r="B4" s="50" t="str">
        <f aca="false">'Unknown data'!A2</f>
        <v>/home/jorge/Pictures/Test_Images_for_Demo/New_Unknown/10.jpeg</v>
      </c>
      <c r="C4" s="51" t="str">
        <f aca="false">MID('Unknown data'!B2,10, LEN('Unknown data'!B2))</f>
        <v>seashore, coast, seacoast, sea-coast</v>
      </c>
      <c r="D4" s="52" t="n">
        <f aca="false">'Unknown data'!C2</f>
        <v>0.83984375</v>
      </c>
      <c r="E4" s="42" t="str">
        <f aca="false">MID('Unknown data'!D2,10, LEN('Unknown data'!D2))</f>
        <v>sandbar, sand bar</v>
      </c>
      <c r="F4" s="43" t="n">
        <f aca="false">'Unknown data'!E2</f>
        <v>0.14038086</v>
      </c>
      <c r="G4" s="44" t="str">
        <f aca="false">MID('Unknown data'!F2,10, LEN('Unknown data'!F2))</f>
        <v>promontory, headland, head, foreland</v>
      </c>
      <c r="H4" s="45" t="n">
        <f aca="false">'Unknown data'!G2</f>
        <v>0.014671326</v>
      </c>
      <c r="I4" s="44" t="str">
        <f aca="false">MID('Unknown data'!H2,10, LEN('Unknown data'!H2))</f>
        <v>lakeside, lakeshore</v>
      </c>
      <c r="J4" s="45" t="n">
        <f aca="false">'Unknown data'!I2</f>
        <v>0.0023059845</v>
      </c>
      <c r="K4" s="42" t="str">
        <f aca="false">MID('Unknown data'!J2,10, LEN('Unknown data'!J2))</f>
        <v>breakwater, groin, groyne, mole, bulwark, seawall, jetty</v>
      </c>
      <c r="L4" s="43" t="n">
        <f aca="false">'Unknown data'!K2</f>
        <v>0.0012235641</v>
      </c>
      <c r="M4" s="46" t="n">
        <f aca="false">'Unknown data'!L2</f>
        <v>93.616714</v>
      </c>
      <c r="N4" s="78" t="s">
        <v>83</v>
      </c>
      <c r="O4" s="40"/>
      <c r="P4" s="40"/>
    </row>
    <row r="5" customFormat="false" ht="12.8" hidden="false" customHeight="false" outlineLevel="0" collapsed="false">
      <c r="A5" s="36" t="s">
        <v>25</v>
      </c>
      <c r="B5" s="50" t="str">
        <f aca="false">'Unknown data'!A3</f>
        <v>/home/jorge/Pictures/Test_Images_for_Demo/New_Unknown/11.jpeg</v>
      </c>
      <c r="C5" s="51" t="str">
        <f aca="false">MID('Unknown data'!B3,10, LEN('Unknown data'!B3))</f>
        <v>steel arch bridge</v>
      </c>
      <c r="D5" s="52" t="n">
        <f aca="false">'Unknown data'!C3</f>
        <v>0.3869629</v>
      </c>
      <c r="E5" s="42" t="str">
        <f aca="false">MID('Unknown data'!D3,10, LEN('Unknown data'!D3))</f>
        <v>dam, dike, dyke</v>
      </c>
      <c r="F5" s="43" t="n">
        <f aca="false">'Unknown data'!E3</f>
        <v>0.17175293</v>
      </c>
      <c r="G5" s="44" t="str">
        <f aca="false">MID('Unknown data'!F3,10, LEN('Unknown data'!F3))</f>
        <v>pier</v>
      </c>
      <c r="H5" s="45" t="n">
        <f aca="false">'Unknown data'!G3</f>
        <v>0.069885254</v>
      </c>
      <c r="I5" s="44" t="str">
        <f aca="false">MID('Unknown data'!H3,10, LEN('Unknown data'!H3))</f>
        <v>solar dish, solar collector, solar furnace</v>
      </c>
      <c r="J5" s="45" t="n">
        <f aca="false">'Unknown data'!I3</f>
        <v>0.058441162</v>
      </c>
      <c r="K5" s="42" t="str">
        <f aca="false">MID('Unknown data'!J3,10, LEN('Unknown data'!J3))</f>
        <v>wreck</v>
      </c>
      <c r="L5" s="43" t="n">
        <f aca="false">'Unknown data'!K3</f>
        <v>0.051971436</v>
      </c>
      <c r="M5" s="46" t="n">
        <f aca="false">'Unknown data'!L3</f>
        <v>93.64382</v>
      </c>
      <c r="N5" s="78" t="s">
        <v>84</v>
      </c>
      <c r="O5" s="40"/>
      <c r="P5" s="40"/>
    </row>
    <row r="6" customFormat="false" ht="12.8" hidden="false" customHeight="false" outlineLevel="0" collapsed="false">
      <c r="A6" s="36" t="s">
        <v>25</v>
      </c>
      <c r="B6" s="41" t="str">
        <f aca="false">'Unknown data'!A4</f>
        <v>/home/jorge/Pictures/Test_Images_for_Demo/New_Unknown/12.jpg</v>
      </c>
      <c r="C6" s="42" t="str">
        <f aca="false">MID('Unknown data'!B4,10, LEN('Unknown data'!B4))</f>
        <v>water tower</v>
      </c>
      <c r="D6" s="43" t="n">
        <f aca="false">'Unknown data'!C4</f>
        <v>0.29296875</v>
      </c>
      <c r="E6" s="42" t="str">
        <f aca="false">MID('Unknown data'!D4,10, LEN('Unknown data'!D4))</f>
        <v>fountain</v>
      </c>
      <c r="F6" s="43" t="n">
        <f aca="false">'Unknown data'!E4</f>
        <v>0.20141602</v>
      </c>
      <c r="G6" s="44" t="str">
        <f aca="false">MID('Unknown data'!F4,10, LEN('Unknown data'!F4))</f>
        <v>radio telescope, radio reflector</v>
      </c>
      <c r="H6" s="45" t="n">
        <f aca="false">'Unknown data'!G4</f>
        <v>0.17492676</v>
      </c>
      <c r="I6" s="44" t="str">
        <f aca="false">MID('Unknown data'!H4,10, LEN('Unknown data'!H4))</f>
        <v>viaduct</v>
      </c>
      <c r="J6" s="45" t="n">
        <f aca="false">'Unknown data'!I4</f>
        <v>0.050933838</v>
      </c>
      <c r="K6" s="42" t="str">
        <f aca="false">MID('Unknown data'!J4,10, LEN('Unknown data'!J4))</f>
        <v>monastery</v>
      </c>
      <c r="L6" s="43" t="n">
        <f aca="false">'Unknown data'!K4</f>
        <v>0.045288086</v>
      </c>
      <c r="M6" s="46" t="n">
        <f aca="false">'Unknown data'!L4</f>
        <v>93.78965</v>
      </c>
      <c r="N6" s="78" t="s">
        <v>85</v>
      </c>
      <c r="O6" s="40"/>
      <c r="P6" s="40"/>
    </row>
    <row r="7" customFormat="false" ht="12.8" hidden="false" customHeight="false" outlineLevel="0" collapsed="false">
      <c r="A7" s="36" t="s">
        <v>25</v>
      </c>
      <c r="B7" s="41" t="str">
        <f aca="false">'Unknown data'!A5</f>
        <v>/home/jorge/Pictures/Test_Images_for_Demo/New_Unknown/13.jpeg</v>
      </c>
      <c r="C7" s="42" t="str">
        <f aca="false">MID('Unknown data'!B5,10, LEN('Unknown data'!B5))</f>
        <v>velvet</v>
      </c>
      <c r="D7" s="43" t="n">
        <f aca="false">'Unknown data'!C5</f>
        <v>0.5336914</v>
      </c>
      <c r="E7" s="42" t="str">
        <f aca="false">MID('Unknown data'!D5,10, LEN('Unknown data'!D5))</f>
        <v>wool, woolen, woollen</v>
      </c>
      <c r="F7" s="43" t="n">
        <f aca="false">'Unknown data'!E5</f>
        <v>0.19482422</v>
      </c>
      <c r="G7" s="44" t="str">
        <f aca="false">MID('Unknown data'!F5,10, LEN('Unknown data'!F5))</f>
        <v>nematode, nematode worm, roundworm</v>
      </c>
      <c r="H7" s="45" t="n">
        <f aca="false">'Unknown data'!G5</f>
        <v>0.15161133</v>
      </c>
      <c r="I7" s="44" t="str">
        <f aca="false">MID('Unknown data'!H5,10, LEN('Unknown data'!H5))</f>
        <v>cardigan</v>
      </c>
      <c r="J7" s="45" t="n">
        <f aca="false">'Unknown data'!I5</f>
        <v>0.013053894</v>
      </c>
      <c r="K7" s="42" t="str">
        <f aca="false">MID('Unknown data'!J5,10, LEN('Unknown data'!J5))</f>
        <v>window screen</v>
      </c>
      <c r="L7" s="43" t="n">
        <f aca="false">'Unknown data'!K5</f>
        <v>0.012756348</v>
      </c>
      <c r="M7" s="46" t="n">
        <f aca="false">'Unknown data'!L5</f>
        <v>93.92196</v>
      </c>
      <c r="N7" s="78" t="s">
        <v>86</v>
      </c>
      <c r="O7" s="40"/>
      <c r="P7" s="40"/>
    </row>
    <row r="8" customFormat="false" ht="15" hidden="false" customHeight="false" outlineLevel="0" collapsed="false">
      <c r="A8" s="36" t="s">
        <v>25</v>
      </c>
      <c r="B8" s="41" t="str">
        <f aca="false">'Unknown data'!A6</f>
        <v>/home/jorge/Pictures/Test_Images_for_Demo/New_Unknown/14.jpeg</v>
      </c>
      <c r="C8" s="42" t="str">
        <f aca="false">MID('Unknown data'!B6,10, LEN('Unknown data'!B6))</f>
        <v>volcano</v>
      </c>
      <c r="D8" s="43" t="n">
        <f aca="false">'Unknown data'!C6</f>
        <v>0.05532837</v>
      </c>
      <c r="E8" s="42" t="str">
        <f aca="false">MID('Unknown data'!D6,10, LEN('Unknown data'!D6))</f>
        <v>velvet</v>
      </c>
      <c r="F8" s="43" t="n">
        <f aca="false">'Unknown data'!E6</f>
        <v>0.04660034</v>
      </c>
      <c r="G8" s="44" t="str">
        <f aca="false">MID('Unknown data'!F6,10, LEN('Unknown data'!F6))</f>
        <v>window screen</v>
      </c>
      <c r="H8" s="45" t="n">
        <f aca="false">'Unknown data'!G6</f>
        <v>0.03640747</v>
      </c>
      <c r="I8" s="44" t="str">
        <f aca="false">MID('Unknown data'!H6,10, LEN('Unknown data'!H6))</f>
        <v>sandbar, sand bar</v>
      </c>
      <c r="J8" s="45" t="n">
        <f aca="false">'Unknown data'!I6</f>
        <v>0.032287598</v>
      </c>
      <c r="K8" s="42" t="str">
        <f aca="false">MID('Unknown data'!J6,10, LEN('Unknown data'!J6))</f>
        <v>jellyfish</v>
      </c>
      <c r="L8" s="43" t="n">
        <f aca="false">'Unknown data'!K6</f>
        <v>0.024749756</v>
      </c>
      <c r="M8" s="46" t="n">
        <f aca="false">'Unknown data'!L6</f>
        <v>93.93801</v>
      </c>
      <c r="N8" s="78" t="s">
        <v>87</v>
      </c>
      <c r="O8" s="40"/>
      <c r="P8" s="40"/>
    </row>
    <row r="9" customFormat="false" ht="12.8" hidden="false" customHeight="false" outlineLevel="0" collapsed="false">
      <c r="A9" s="36" t="s">
        <v>25</v>
      </c>
      <c r="B9" s="70" t="str">
        <f aca="false">'Unknown data'!A7</f>
        <v>/home/jorge/Pictures/Test_Images_for_Demo/New_Unknown/15.jpeg</v>
      </c>
      <c r="C9" s="42" t="str">
        <f aca="false">MID('Unknown data'!B7,10, LEN('Unknown data'!B7))</f>
        <v>monastery</v>
      </c>
      <c r="D9" s="43" t="n">
        <f aca="false">'Unknown data'!C7</f>
        <v>0.7553711</v>
      </c>
      <c r="E9" s="42" t="str">
        <f aca="false">MID('Unknown data'!D7,10, LEN('Unknown data'!D7))</f>
        <v>dome</v>
      </c>
      <c r="F9" s="43" t="n">
        <f aca="false">'Unknown data'!E7</f>
        <v>0.12719727</v>
      </c>
      <c r="G9" s="48" t="str">
        <f aca="false">MID('Unknown data'!F7,10, LEN('Unknown data'!F7))</f>
        <v>church, church building</v>
      </c>
      <c r="H9" s="49" t="n">
        <f aca="false">'Unknown data'!G7</f>
        <v>0.10467529</v>
      </c>
      <c r="I9" s="44" t="str">
        <f aca="false">MID('Unknown data'!H7,10, LEN('Unknown data'!H7))</f>
        <v>bell cote, bell cot</v>
      </c>
      <c r="J9" s="45" t="n">
        <f aca="false">'Unknown data'!I7</f>
        <v>0.007949829</v>
      </c>
      <c r="K9" s="42" t="str">
        <f aca="false">MID('Unknown data'!J7,10, LEN('Unknown data'!J7))</f>
        <v>mosque</v>
      </c>
      <c r="L9" s="43" t="n">
        <f aca="false">'Unknown data'!K7</f>
        <v>0.0022583008</v>
      </c>
      <c r="M9" s="46" t="n">
        <f aca="false">'Unknown data'!L7</f>
        <v>93.94117</v>
      </c>
      <c r="N9" s="78" t="s">
        <v>88</v>
      </c>
      <c r="O9" s="40"/>
      <c r="P9" s="40"/>
    </row>
    <row r="10" customFormat="false" ht="12.8" hidden="false" customHeight="false" outlineLevel="0" collapsed="false">
      <c r="A10" s="36" t="s">
        <v>25</v>
      </c>
      <c r="B10" s="50" t="str">
        <f aca="false">'Unknown data'!A8</f>
        <v>/home/jorge/Pictures/Test_Images_for_Demo/New_Unknown/16.jpeg</v>
      </c>
      <c r="C10" s="51" t="str">
        <f aca="false">MID('Unknown data'!B8,10, LEN('Unknown data'!B8))</f>
        <v>seashore, coast, seacoast, sea-coast</v>
      </c>
      <c r="D10" s="52" t="n">
        <f aca="false">'Unknown data'!C8</f>
        <v>0.51904297</v>
      </c>
      <c r="E10" s="42" t="str">
        <f aca="false">MID('Unknown data'!D8,10, LEN('Unknown data'!D8))</f>
        <v>lakeside, lakeshore</v>
      </c>
      <c r="F10" s="43" t="n">
        <f aca="false">'Unknown data'!E8</f>
        <v>0.2590332</v>
      </c>
      <c r="G10" s="44" t="str">
        <f aca="false">MID('Unknown data'!F8,10, LEN('Unknown data'!F8))</f>
        <v>alp</v>
      </c>
      <c r="H10" s="45" t="n">
        <f aca="false">'Unknown data'!G8</f>
        <v>0.06100464</v>
      </c>
      <c r="I10" s="44" t="str">
        <f aca="false">MID('Unknown data'!H8,10, LEN('Unknown data'!H8))</f>
        <v>valley, vale</v>
      </c>
      <c r="J10" s="45" t="n">
        <f aca="false">'Unknown data'!I8</f>
        <v>0.036712646</v>
      </c>
      <c r="K10" s="42" t="str">
        <f aca="false">MID('Unknown data'!J8,10, LEN('Unknown data'!J8))</f>
        <v>promontory, headland, head, foreland</v>
      </c>
      <c r="L10" s="43" t="n">
        <f aca="false">'Unknown data'!K8</f>
        <v>0.026245117</v>
      </c>
      <c r="M10" s="46" t="n">
        <f aca="false">'Unknown data'!L8</f>
        <v>93.81382</v>
      </c>
      <c r="N10" s="78" t="s">
        <v>83</v>
      </c>
      <c r="O10" s="40"/>
      <c r="P10" s="40"/>
    </row>
    <row r="11" customFormat="false" ht="12.8" hidden="false" customHeight="false" outlineLevel="0" collapsed="false">
      <c r="A11" s="36" t="s">
        <v>25</v>
      </c>
      <c r="B11" s="50" t="str">
        <f aca="false">'Unknown data'!A9</f>
        <v>/home/jorge/Pictures/Test_Images_for_Demo/New_Unknown/17.jpg</v>
      </c>
      <c r="C11" s="51" t="str">
        <f aca="false">MID('Unknown data'!B9,10, LEN('Unknown data'!B9))</f>
        <v>triumphal arch</v>
      </c>
      <c r="D11" s="52" t="n">
        <f aca="false">'Unknown data'!C9</f>
        <v>0.9921875</v>
      </c>
      <c r="E11" s="42" t="str">
        <f aca="false">MID('Unknown data'!D9,10, LEN('Unknown data'!D9))</f>
        <v>bell cote, bell cot</v>
      </c>
      <c r="F11" s="43" t="n">
        <f aca="false">'Unknown data'!E9</f>
        <v>0.002204895</v>
      </c>
      <c r="G11" s="44" t="str">
        <f aca="false">MID('Unknown data'!F9,10, LEN('Unknown data'!F9))</f>
        <v>palace</v>
      </c>
      <c r="H11" s="45" t="n">
        <f aca="false">'Unknown data'!G9</f>
        <v>0.0014228821</v>
      </c>
      <c r="I11" s="44" t="str">
        <f aca="false">MID('Unknown data'!H9,10, LEN('Unknown data'!H9))</f>
        <v>fountain</v>
      </c>
      <c r="J11" s="45" t="n">
        <f aca="false">'Unknown data'!I9</f>
        <v>0.0013160706</v>
      </c>
      <c r="K11" s="42" t="str">
        <f aca="false">MID('Unknown data'!J9,10, LEN('Unknown data'!J9))</f>
        <v>suspension bridge</v>
      </c>
      <c r="L11" s="43" t="n">
        <f aca="false">'Unknown data'!K9</f>
        <v>0.0007801056</v>
      </c>
      <c r="M11" s="46" t="n">
        <f aca="false">'Unknown data'!L9</f>
        <v>94.17505</v>
      </c>
      <c r="N11" s="78" t="s">
        <v>89</v>
      </c>
      <c r="O11" s="40"/>
      <c r="P11" s="40"/>
    </row>
    <row r="12" customFormat="false" ht="12.8" hidden="false" customHeight="false" outlineLevel="0" collapsed="false">
      <c r="A12" s="36" t="s">
        <v>25</v>
      </c>
      <c r="B12" s="50" t="str">
        <f aca="false">'Unknown data'!A10</f>
        <v>/home/jorge/Pictures/Test_Images_for_Demo/New_Unknown/18.jpeg</v>
      </c>
      <c r="C12" s="51" t="str">
        <f aca="false">MID('Unknown data'!B10,10, LEN('Unknown data'!B10))</f>
        <v>seashore, coast, seacoast, sea-coast</v>
      </c>
      <c r="D12" s="52" t="n">
        <f aca="false">'Unknown data'!C10</f>
        <v>0.14099121</v>
      </c>
      <c r="E12" s="42" t="str">
        <f aca="false">MID('Unknown data'!D10,10, LEN('Unknown data'!D10))</f>
        <v>sandbar, sand bar</v>
      </c>
      <c r="F12" s="43" t="n">
        <f aca="false">'Unknown data'!E10</f>
        <v>0.13769531</v>
      </c>
      <c r="G12" s="44" t="str">
        <f aca="false">MID('Unknown data'!F10,10, LEN('Unknown data'!F10))</f>
        <v>lakeside, lakeshore</v>
      </c>
      <c r="H12" s="45" t="n">
        <f aca="false">'Unknown data'!G10</f>
        <v>0.13244629</v>
      </c>
      <c r="I12" s="44" t="str">
        <f aca="false">MID('Unknown data'!H10,10, LEN('Unknown data'!H10))</f>
        <v>bubble</v>
      </c>
      <c r="J12" s="45" t="n">
        <f aca="false">'Unknown data'!I10</f>
        <v>0.07727051</v>
      </c>
      <c r="K12" s="42" t="str">
        <f aca="false">MID('Unknown data'!J10,10, LEN('Unknown data'!J10))</f>
        <v>grey whale, gray whale, devilfish, Eschrichtius gibbosus, Eschrichtius robustus</v>
      </c>
      <c r="L12" s="43" t="n">
        <f aca="false">'Unknown data'!K10</f>
        <v>0.06817627</v>
      </c>
      <c r="M12" s="46" t="n">
        <f aca="false">'Unknown data'!L10</f>
        <v>94.16293</v>
      </c>
      <c r="N12" s="78" t="s">
        <v>90</v>
      </c>
      <c r="O12" s="40"/>
      <c r="P12" s="40"/>
    </row>
    <row r="13" customFormat="false" ht="12.8" hidden="false" customHeight="false" outlineLevel="0" collapsed="false">
      <c r="A13" s="36" t="s">
        <v>25</v>
      </c>
      <c r="B13" s="41" t="str">
        <f aca="false">'Unknown data'!A11</f>
        <v>/home/jorge/Pictures/Test_Images_for_Demo/New_Unknown/19.jpeg</v>
      </c>
      <c r="C13" s="42" t="str">
        <f aca="false">MID('Unknown data'!B11,10, LEN('Unknown data'!B11))</f>
        <v>barn</v>
      </c>
      <c r="D13" s="43" t="n">
        <f aca="false">'Unknown data'!C11</f>
        <v>0.13598633</v>
      </c>
      <c r="E13" s="42" t="str">
        <f aca="false">MID('Unknown data'!D11,10, LEN('Unknown data'!D11))</f>
        <v>church, church building</v>
      </c>
      <c r="F13" s="43" t="n">
        <f aca="false">'Unknown data'!E11</f>
        <v>0.11907959</v>
      </c>
      <c r="G13" s="44" t="str">
        <f aca="false">MID('Unknown data'!F11,10, LEN('Unknown data'!F11))</f>
        <v>solar dish, solar collector, solar furnace</v>
      </c>
      <c r="H13" s="45" t="n">
        <f aca="false">'Unknown data'!G11</f>
        <v>0.113586426</v>
      </c>
      <c r="I13" s="44" t="str">
        <f aca="false">MID('Unknown data'!H11,10, LEN('Unknown data'!H11))</f>
        <v>greenhouse, nursery, glasshouse</v>
      </c>
      <c r="J13" s="45" t="n">
        <f aca="false">'Unknown data'!I11</f>
        <v>0.11102295</v>
      </c>
      <c r="K13" s="42" t="str">
        <f aca="false">MID('Unknown data'!J11,10, LEN('Unknown data'!J11))</f>
        <v>castle</v>
      </c>
      <c r="L13" s="43" t="n">
        <f aca="false">'Unknown data'!K11</f>
        <v>0.107543945</v>
      </c>
      <c r="M13" s="46" t="n">
        <f aca="false">'Unknown data'!L11</f>
        <v>93.6138</v>
      </c>
      <c r="N13" s="78" t="s">
        <v>91</v>
      </c>
      <c r="O13" s="40"/>
      <c r="P13" s="40"/>
    </row>
    <row r="14" customFormat="false" ht="12.8" hidden="false" customHeight="false" outlineLevel="0" collapsed="false">
      <c r="A14" s="36" t="s">
        <v>25</v>
      </c>
      <c r="B14" s="70" t="str">
        <f aca="false">'Unknown data'!A12</f>
        <v>/home/jorge/Pictures/Test_Images_for_Demo/New_Unknown/2.jpg</v>
      </c>
      <c r="C14" s="42" t="str">
        <f aca="false">MID('Unknown data'!B12,10, LEN('Unknown data'!B12))</f>
        <v>fountain</v>
      </c>
      <c r="D14" s="43" t="n">
        <f aca="false">'Unknown data'!C12</f>
        <v>0.93603516</v>
      </c>
      <c r="E14" s="48" t="str">
        <f aca="false">MID('Unknown data'!D12,10, LEN('Unknown data'!D12))</f>
        <v>pier</v>
      </c>
      <c r="F14" s="49" t="n">
        <f aca="false">'Unknown data'!E12</f>
        <v>0.04309082</v>
      </c>
      <c r="G14" s="44" t="str">
        <f aca="false">MID('Unknown data'!F12,10, LEN('Unknown data'!F12))</f>
        <v>steel arch bridge</v>
      </c>
      <c r="H14" s="45" t="n">
        <f aca="false">'Unknown data'!G12</f>
        <v>0.013450623</v>
      </c>
      <c r="I14" s="44" t="str">
        <f aca="false">MID('Unknown data'!H12,10, LEN('Unknown data'!H12))</f>
        <v>suspension bridge</v>
      </c>
      <c r="J14" s="45" t="n">
        <f aca="false">'Unknown data'!I12</f>
        <v>0.0048332214</v>
      </c>
      <c r="K14" s="42" t="str">
        <f aca="false">MID('Unknown data'!J12,10, LEN('Unknown data'!J12))</f>
        <v>fireboat</v>
      </c>
      <c r="L14" s="43" t="n">
        <f aca="false">'Unknown data'!K12</f>
        <v>0.0011663437</v>
      </c>
      <c r="M14" s="46" t="n">
        <f aca="false">'Unknown data'!L12</f>
        <v>93.83306</v>
      </c>
      <c r="N14" s="78" t="s">
        <v>84</v>
      </c>
      <c r="O14" s="40"/>
      <c r="P14" s="40"/>
    </row>
    <row r="15" customFormat="false" ht="15" hidden="false" customHeight="false" outlineLevel="0" collapsed="false">
      <c r="A15" s="36" t="s">
        <v>25</v>
      </c>
      <c r="B15" s="50" t="str">
        <f aca="false">'Unknown data'!A13</f>
        <v>/home/jorge/Pictures/Test_Images_for_Demo/New_Unknown/20.jpg</v>
      </c>
      <c r="C15" s="51" t="str">
        <f aca="false">MID('Unknown data'!B13,10, LEN('Unknown data'!B13))</f>
        <v>palace</v>
      </c>
      <c r="D15" s="52" t="n">
        <f aca="false">'Unknown data'!C13</f>
        <v>0.63427734</v>
      </c>
      <c r="E15" s="42" t="str">
        <f aca="false">MID('Unknown data'!D13,10, LEN('Unknown data'!D13))</f>
        <v>church, church building</v>
      </c>
      <c r="F15" s="43" t="n">
        <f aca="false">'Unknown data'!E13</f>
        <v>0.13293457</v>
      </c>
      <c r="G15" s="44" t="str">
        <f aca="false">MID('Unknown data'!F13,10, LEN('Unknown data'!F13))</f>
        <v>bell cote, bell cot</v>
      </c>
      <c r="H15" s="45" t="n">
        <f aca="false">'Unknown data'!G13</f>
        <v>0.047027588</v>
      </c>
      <c r="I15" s="44" t="str">
        <f aca="false">MID('Unknown data'!H13,10, LEN('Unknown data'!H13))</f>
        <v>fountain</v>
      </c>
      <c r="J15" s="45" t="n">
        <f aca="false">'Unknown data'!I13</f>
        <v>0.04385376</v>
      </c>
      <c r="K15" s="42" t="str">
        <f aca="false">MID('Unknown data'!J13,10, LEN('Unknown data'!J13))</f>
        <v>castle</v>
      </c>
      <c r="L15" s="43" t="n">
        <f aca="false">'Unknown data'!K13</f>
        <v>0.03414917</v>
      </c>
      <c r="M15" s="46" t="n">
        <f aca="false">'Unknown data'!L13</f>
        <v>93.6562</v>
      </c>
      <c r="N15" s="78" t="s">
        <v>92</v>
      </c>
      <c r="O15" s="40"/>
      <c r="P15" s="40"/>
    </row>
    <row r="16" customFormat="false" ht="12.8" hidden="false" customHeight="false" outlineLevel="0" collapsed="false">
      <c r="A16" s="36" t="s">
        <v>25</v>
      </c>
      <c r="B16" s="41" t="str">
        <f aca="false">'Unknown data'!A14</f>
        <v>/home/jorge/Pictures/Test_Images_for_Demo/New_Unknown/21.jpeg</v>
      </c>
      <c r="C16" s="42" t="str">
        <f aca="false">MID('Unknown data'!B14,10, LEN('Unknown data'!B14))</f>
        <v>dugong, Dugong dugon</v>
      </c>
      <c r="D16" s="43" t="n">
        <f aca="false">'Unknown data'!C14</f>
        <v>0.5395508</v>
      </c>
      <c r="E16" s="42" t="str">
        <f aca="false">MID('Unknown data'!D14,10, LEN('Unknown data'!D14))</f>
        <v>grey whale, gray whale, devilfish, Eschrichtius gibbosus, Eschrichtius robustus</v>
      </c>
      <c r="F16" s="43" t="n">
        <f aca="false">'Unknown data'!E14</f>
        <v>0.0982666</v>
      </c>
      <c r="G16" s="44" t="str">
        <f aca="false">MID('Unknown data'!F14,10, LEN('Unknown data'!F14))</f>
        <v>killer whale, killer, orca, grampus, sea wolf, Orcinus orca</v>
      </c>
      <c r="H16" s="45" t="n">
        <f aca="false">'Unknown data'!G14</f>
        <v>0.08215332</v>
      </c>
      <c r="I16" s="44" t="str">
        <f aca="false">MID('Unknown data'!H14,10, LEN('Unknown data'!H14))</f>
        <v>great white shark, white shark, man-eater, man-eating shark, Carcharodon carcharias</v>
      </c>
      <c r="J16" s="45" t="n">
        <f aca="false">'Unknown data'!I14</f>
        <v>0.032928467</v>
      </c>
      <c r="K16" s="42" t="str">
        <f aca="false">MID('Unknown data'!J14,10, LEN('Unknown data'!J14))</f>
        <v>volcano</v>
      </c>
      <c r="L16" s="43" t="n">
        <f aca="false">'Unknown data'!K14</f>
        <v>0.025436401</v>
      </c>
      <c r="M16" s="46" t="n">
        <f aca="false">'Unknown data'!L14</f>
        <v>93.78119</v>
      </c>
      <c r="N16" s="78" t="s">
        <v>93</v>
      </c>
      <c r="O16" s="40"/>
      <c r="P16" s="40"/>
    </row>
    <row r="17" customFormat="false" ht="12.8" hidden="false" customHeight="false" outlineLevel="0" collapsed="false">
      <c r="A17" s="36" t="s">
        <v>25</v>
      </c>
      <c r="B17" s="41" t="str">
        <f aca="false">'Unknown data'!A15</f>
        <v>/home/jorge/Pictures/Test_Images_for_Demo/New_Unknown/22.jpeg</v>
      </c>
      <c r="C17" s="42" t="str">
        <f aca="false">MID('Unknown data'!B15,10, LEN('Unknown data'!B15))</f>
        <v>fountain</v>
      </c>
      <c r="D17" s="43" t="n">
        <f aca="false">'Unknown data'!C15</f>
        <v>0.48901367</v>
      </c>
      <c r="E17" s="42" t="str">
        <f aca="false">MID('Unknown data'!D15,10, LEN('Unknown data'!D15))</f>
        <v>trimaran</v>
      </c>
      <c r="F17" s="43" t="n">
        <f aca="false">'Unknown data'!E15</f>
        <v>0.15393066</v>
      </c>
      <c r="G17" s="44" t="str">
        <f aca="false">MID('Unknown data'!F15,10, LEN('Unknown data'!F15))</f>
        <v>obelisk</v>
      </c>
      <c r="H17" s="45" t="n">
        <f aca="false">'Unknown data'!G15</f>
        <v>0.0947876</v>
      </c>
      <c r="I17" s="44" t="str">
        <f aca="false">MID('Unknown data'!H15,10, LEN('Unknown data'!H15))</f>
        <v>yawl</v>
      </c>
      <c r="J17" s="45" t="n">
        <f aca="false">'Unknown data'!I15</f>
        <v>0.06933594</v>
      </c>
      <c r="K17" s="42" t="str">
        <f aca="false">MID('Unknown data'!J15,10, LEN('Unknown data'!J15))</f>
        <v>schooner</v>
      </c>
      <c r="L17" s="43" t="n">
        <f aca="false">'Unknown data'!K15</f>
        <v>0.042388916</v>
      </c>
      <c r="M17" s="46" t="n">
        <f aca="false">'Unknown data'!L15</f>
        <v>93.55219</v>
      </c>
      <c r="N17" s="78" t="s">
        <v>94</v>
      </c>
      <c r="O17" s="40"/>
      <c r="P17" s="40"/>
    </row>
    <row r="18" customFormat="false" ht="12.8" hidden="false" customHeight="false" outlineLevel="0" collapsed="false">
      <c r="A18" s="36" t="s">
        <v>25</v>
      </c>
      <c r="B18" s="41" t="str">
        <f aca="false">'Unknown data'!A16</f>
        <v>/home/jorge/Pictures/Test_Images_for_Demo/New_Unknown/22.jpg</v>
      </c>
      <c r="C18" s="42" t="str">
        <f aca="false">MID('Unknown data'!B16,10, LEN('Unknown data'!B16))</f>
        <v>water bottle</v>
      </c>
      <c r="D18" s="43" t="n">
        <f aca="false">'Unknown data'!C16</f>
        <v>0.6621094</v>
      </c>
      <c r="E18" s="42" t="str">
        <f aca="false">MID('Unknown data'!D16,10, LEN('Unknown data'!D16))</f>
        <v>pop bottle, soda bottle</v>
      </c>
      <c r="F18" s="43" t="n">
        <f aca="false">'Unknown data'!E16</f>
        <v>0.027313232</v>
      </c>
      <c r="G18" s="44" t="str">
        <f aca="false">MID('Unknown data'!F16,10, LEN('Unknown data'!F16))</f>
        <v>vacuum, vacuum cleaner</v>
      </c>
      <c r="H18" s="45" t="n">
        <f aca="false">'Unknown data'!G16</f>
        <v>0.023376465</v>
      </c>
      <c r="I18" s="44" t="str">
        <f aca="false">MID('Unknown data'!H16,10, LEN('Unknown data'!H16))</f>
        <v>punching bag, punch bag, punching ball, punchball</v>
      </c>
      <c r="J18" s="45" t="n">
        <f aca="false">'Unknown data'!I16</f>
        <v>0.019302368</v>
      </c>
      <c r="K18" s="42" t="str">
        <f aca="false">MID('Unknown data'!J16,10, LEN('Unknown data'!J16))</f>
        <v>beacon, lighthouse, beacon light, pharos</v>
      </c>
      <c r="L18" s="43" t="n">
        <f aca="false">'Unknown data'!K16</f>
        <v>0.013687134</v>
      </c>
      <c r="M18" s="46" t="n">
        <f aca="false">'Unknown data'!L16</f>
        <v>93.86706</v>
      </c>
      <c r="N18" s="78" t="s">
        <v>95</v>
      </c>
      <c r="O18" s="40"/>
      <c r="P18" s="40"/>
    </row>
    <row r="19" customFormat="false" ht="12.8" hidden="false" customHeight="false" outlineLevel="0" collapsed="false">
      <c r="A19" s="36" t="s">
        <v>25</v>
      </c>
      <c r="B19" s="50" t="str">
        <f aca="false">'Unknown data'!A17</f>
        <v>/home/jorge/Pictures/Test_Images_for_Demo/New_Unknown/23.jpeg</v>
      </c>
      <c r="C19" s="51" t="str">
        <f aca="false">MID('Unknown data'!B17,10, LEN('Unknown data'!B17))</f>
        <v>church, church building</v>
      </c>
      <c r="D19" s="52" t="n">
        <f aca="false">'Unknown data'!C17</f>
        <v>0.4638672</v>
      </c>
      <c r="E19" s="42" t="str">
        <f aca="false">MID('Unknown data'!D17,10, LEN('Unknown data'!D17))</f>
        <v>bell cote, bell cot</v>
      </c>
      <c r="F19" s="43" t="n">
        <f aca="false">'Unknown data'!E17</f>
        <v>0.4189453</v>
      </c>
      <c r="G19" s="44" t="str">
        <f aca="false">MID('Unknown data'!F17,10, LEN('Unknown data'!F17))</f>
        <v>palace</v>
      </c>
      <c r="H19" s="45" t="n">
        <f aca="false">'Unknown data'!G17</f>
        <v>0.029647827</v>
      </c>
      <c r="I19" s="44" t="str">
        <f aca="false">MID('Unknown data'!H17,10, LEN('Unknown data'!H17))</f>
        <v>mosque</v>
      </c>
      <c r="J19" s="45" t="n">
        <f aca="false">'Unknown data'!I17</f>
        <v>0.028518677</v>
      </c>
      <c r="K19" s="42" t="str">
        <f aca="false">MID('Unknown data'!J17,10, LEN('Unknown data'!J17))</f>
        <v>monastery</v>
      </c>
      <c r="L19" s="43" t="n">
        <f aca="false">'Unknown data'!K17</f>
        <v>0.018859863</v>
      </c>
      <c r="M19" s="46" t="n">
        <f aca="false">'Unknown data'!L17</f>
        <v>93.510796</v>
      </c>
      <c r="N19" s="78" t="s">
        <v>88</v>
      </c>
      <c r="O19" s="40"/>
      <c r="P19" s="40"/>
    </row>
    <row r="20" customFormat="false" ht="12.8" hidden="false" customHeight="false" outlineLevel="0" collapsed="false">
      <c r="A20" s="36" t="s">
        <v>25</v>
      </c>
      <c r="B20" s="50" t="str">
        <f aca="false">'Unknown data'!A18</f>
        <v>/home/jorge/Pictures/Test_Images_for_Demo/New_Unknown/24.jpeg</v>
      </c>
      <c r="C20" s="51" t="str">
        <f aca="false">MID('Unknown data'!B18,10, LEN('Unknown data'!B18))</f>
        <v>monastery</v>
      </c>
      <c r="D20" s="52" t="n">
        <f aca="false">'Unknown data'!C18</f>
        <v>0.55029297</v>
      </c>
      <c r="E20" s="42" t="str">
        <f aca="false">MID('Unknown data'!D18,10, LEN('Unknown data'!D18))</f>
        <v>palace</v>
      </c>
      <c r="F20" s="43" t="n">
        <f aca="false">'Unknown data'!E18</f>
        <v>0.34179688</v>
      </c>
      <c r="G20" s="44" t="str">
        <f aca="false">MID('Unknown data'!F18,10, LEN('Unknown data'!F18))</f>
        <v>mosque</v>
      </c>
      <c r="H20" s="45" t="n">
        <f aca="false">'Unknown data'!G18</f>
        <v>0.06994629</v>
      </c>
      <c r="I20" s="44" t="str">
        <f aca="false">MID('Unknown data'!H18,10, LEN('Unknown data'!H18))</f>
        <v>castle</v>
      </c>
      <c r="J20" s="45" t="n">
        <f aca="false">'Unknown data'!I18</f>
        <v>0.013885498</v>
      </c>
      <c r="K20" s="42" t="str">
        <f aca="false">MID('Unknown data'!J18,10, LEN('Unknown data'!J18))</f>
        <v>viaduct</v>
      </c>
      <c r="L20" s="43" t="n">
        <f aca="false">'Unknown data'!K18</f>
        <v>0.009101868</v>
      </c>
      <c r="M20" s="46" t="n">
        <f aca="false">'Unknown data'!L18</f>
        <v>93.640945</v>
      </c>
      <c r="N20" s="78" t="s">
        <v>96</v>
      </c>
      <c r="O20" s="40"/>
      <c r="P20" s="40"/>
    </row>
    <row r="21" customFormat="false" ht="12.8" hidden="false" customHeight="false" outlineLevel="0" collapsed="false">
      <c r="A21" s="36" t="s">
        <v>25</v>
      </c>
      <c r="B21" s="50" t="str">
        <f aca="false">'Unknown data'!A19</f>
        <v>/home/jorge/Pictures/Test_Images_for_Demo/New_Unknown/25.jpeg</v>
      </c>
      <c r="C21" s="51" t="str">
        <f aca="false">MID('Unknown data'!B19,10, LEN('Unknown data'!B19))</f>
        <v>lakeside, lakeshore</v>
      </c>
      <c r="D21" s="52" t="n">
        <f aca="false">'Unknown data'!C19</f>
        <v>0.7368164</v>
      </c>
      <c r="E21" s="42" t="str">
        <f aca="false">MID('Unknown data'!D19,10, LEN('Unknown data'!D19))</f>
        <v>seashore, coast, seacoast, sea-coast</v>
      </c>
      <c r="F21" s="43" t="n">
        <f aca="false">'Unknown data'!E19</f>
        <v>0.03338623</v>
      </c>
      <c r="G21" s="44" t="str">
        <f aca="false">MID('Unknown data'!F19,10, LEN('Unknown data'!F19))</f>
        <v>valley, vale</v>
      </c>
      <c r="H21" s="45" t="n">
        <f aca="false">'Unknown data'!G19</f>
        <v>0.029022217</v>
      </c>
      <c r="I21" s="44" t="str">
        <f aca="false">MID('Unknown data'!H19,10, LEN('Unknown data'!H19))</f>
        <v>mobile home, manufactured home</v>
      </c>
      <c r="J21" s="45" t="n">
        <f aca="false">'Unknown data'!I19</f>
        <v>0.019943237</v>
      </c>
      <c r="K21" s="42" t="str">
        <f aca="false">MID('Unknown data'!J19,10, LEN('Unknown data'!J19))</f>
        <v>boathouse</v>
      </c>
      <c r="L21" s="43" t="n">
        <f aca="false">'Unknown data'!K19</f>
        <v>0.019714355</v>
      </c>
      <c r="M21" s="46" t="n">
        <f aca="false">'Unknown data'!L19</f>
        <v>93.87431</v>
      </c>
      <c r="N21" s="78" t="s">
        <v>97</v>
      </c>
      <c r="O21" s="40"/>
      <c r="P21" s="40"/>
    </row>
    <row r="22" customFormat="false" ht="12.8" hidden="false" customHeight="false" outlineLevel="0" collapsed="false">
      <c r="A22" s="36" t="s">
        <v>25</v>
      </c>
      <c r="B22" s="70" t="str">
        <f aca="false">'Unknown data'!A20</f>
        <v>/home/jorge/Pictures/Test_Images_for_Demo/New_Unknown/26.jpeg</v>
      </c>
      <c r="C22" s="42" t="str">
        <f aca="false">MID('Unknown data'!B20,10, LEN('Unknown data'!B20))</f>
        <v>monastery</v>
      </c>
      <c r="D22" s="43" t="n">
        <f aca="false">'Unknown data'!C20</f>
        <v>0.85546875</v>
      </c>
      <c r="E22" s="42" t="str">
        <f aca="false">MID('Unknown data'!D20,10, LEN('Unknown data'!D20))</f>
        <v>bell cote, bell cot</v>
      </c>
      <c r="F22" s="43" t="n">
        <f aca="false">'Unknown data'!E20</f>
        <v>0.04864502</v>
      </c>
      <c r="G22" s="48" t="str">
        <f aca="false">MID('Unknown data'!F20,10, LEN('Unknown data'!F20))</f>
        <v>church, church building</v>
      </c>
      <c r="H22" s="49" t="n">
        <f aca="false">'Unknown data'!G20</f>
        <v>0.04257202</v>
      </c>
      <c r="I22" s="44" t="str">
        <f aca="false">MID('Unknown data'!H20,10, LEN('Unknown data'!H20))</f>
        <v>castle</v>
      </c>
      <c r="J22" s="45" t="n">
        <f aca="false">'Unknown data'!I20</f>
        <v>0.025634766</v>
      </c>
      <c r="K22" s="42" t="str">
        <f aca="false">MID('Unknown data'!J20,10, LEN('Unknown data'!J20))</f>
        <v>palace</v>
      </c>
      <c r="L22" s="43" t="n">
        <f aca="false">'Unknown data'!K20</f>
        <v>0.018600464</v>
      </c>
      <c r="M22" s="46" t="n">
        <f aca="false">'Unknown data'!L20</f>
        <v>93.73296</v>
      </c>
      <c r="N22" s="78" t="s">
        <v>88</v>
      </c>
      <c r="O22" s="40"/>
      <c r="P22" s="40"/>
    </row>
    <row r="23" customFormat="false" ht="12.8" hidden="false" customHeight="false" outlineLevel="0" collapsed="false">
      <c r="A23" s="36" t="s">
        <v>25</v>
      </c>
      <c r="B23" s="41" t="str">
        <f aca="false">'Unknown data'!A21</f>
        <v>/home/jorge/Pictures/Test_Images_for_Demo/New_Unknown/27.jpg</v>
      </c>
      <c r="C23" s="42" t="str">
        <f aca="false">MID('Unknown data'!B21,10, LEN('Unknown data'!B21))</f>
        <v>church, church building</v>
      </c>
      <c r="D23" s="43" t="n">
        <f aca="false">'Unknown data'!C21</f>
        <v>0.6713867</v>
      </c>
      <c r="E23" s="42" t="str">
        <f aca="false">MID('Unknown data'!D21,10, LEN('Unknown data'!D21))</f>
        <v>fountain</v>
      </c>
      <c r="F23" s="43" t="n">
        <f aca="false">'Unknown data'!E21</f>
        <v>0.25878906</v>
      </c>
      <c r="G23" s="44" t="str">
        <f aca="false">MID('Unknown data'!F21,10, LEN('Unknown data'!F21))</f>
        <v>dome</v>
      </c>
      <c r="H23" s="45" t="n">
        <f aca="false">'Unknown data'!G21</f>
        <v>0.01965332</v>
      </c>
      <c r="I23" s="44" t="str">
        <f aca="false">MID('Unknown data'!H21,10, LEN('Unknown data'!H21))</f>
        <v>palace</v>
      </c>
      <c r="J23" s="45" t="n">
        <f aca="false">'Unknown data'!I21</f>
        <v>0.011558533</v>
      </c>
      <c r="K23" s="42" t="str">
        <f aca="false">MID('Unknown data'!J21,10, LEN('Unknown data'!J21))</f>
        <v>castle</v>
      </c>
      <c r="L23" s="43" t="n">
        <f aca="false">'Unknown data'!K21</f>
        <v>0.008926392</v>
      </c>
      <c r="M23" s="46" t="n">
        <f aca="false">'Unknown data'!L21</f>
        <v>93.85087</v>
      </c>
      <c r="N23" s="78" t="s">
        <v>98</v>
      </c>
      <c r="O23" s="40"/>
      <c r="P23" s="40"/>
    </row>
    <row r="24" customFormat="false" ht="12.8" hidden="false" customHeight="false" outlineLevel="0" collapsed="false">
      <c r="A24" s="36" t="s">
        <v>25</v>
      </c>
      <c r="B24" s="41" t="str">
        <f aca="false">'Unknown data'!A22</f>
        <v>/home/jorge/Pictures/Test_Images_for_Demo/New_Unknown/28.jpeg</v>
      </c>
      <c r="C24" s="42" t="str">
        <f aca="false">MID('Unknown data'!B22,10, LEN('Unknown data'!B22))</f>
        <v>bell cote, bell cot</v>
      </c>
      <c r="D24" s="43" t="n">
        <f aca="false">'Unknown data'!C22</f>
        <v>0.453125</v>
      </c>
      <c r="E24" s="42" t="str">
        <f aca="false">MID('Unknown data'!D22,10, LEN('Unknown data'!D22))</f>
        <v>stupa, tope</v>
      </c>
      <c r="F24" s="43" t="n">
        <f aca="false">'Unknown data'!E22</f>
        <v>0.31152344</v>
      </c>
      <c r="G24" s="44" t="str">
        <f aca="false">MID('Unknown data'!F22,10, LEN('Unknown data'!F22))</f>
        <v>monastery</v>
      </c>
      <c r="H24" s="45" t="n">
        <f aca="false">'Unknown data'!G22</f>
        <v>0.16149902</v>
      </c>
      <c r="I24" s="44" t="str">
        <f aca="false">MID('Unknown data'!H22,10, LEN('Unknown data'!H22))</f>
        <v>castle</v>
      </c>
      <c r="J24" s="45" t="n">
        <f aca="false">'Unknown data'!I22</f>
        <v>0.053253174</v>
      </c>
      <c r="K24" s="42" t="str">
        <f aca="false">MID('Unknown data'!J22,10, LEN('Unknown data'!J22))</f>
        <v>vault</v>
      </c>
      <c r="L24" s="43" t="n">
        <f aca="false">'Unknown data'!K22</f>
        <v>0.007320404</v>
      </c>
      <c r="M24" s="46" t="n">
        <f aca="false">'Unknown data'!L22</f>
        <v>93.72544</v>
      </c>
      <c r="N24" s="78" t="s">
        <v>99</v>
      </c>
      <c r="O24" s="40"/>
      <c r="P24" s="40"/>
    </row>
    <row r="25" customFormat="false" ht="12.8" hidden="false" customHeight="false" outlineLevel="0" collapsed="false">
      <c r="A25" s="36" t="s">
        <v>25</v>
      </c>
      <c r="B25" s="41" t="str">
        <f aca="false">'Unknown data'!A23</f>
        <v>/home/jorge/Pictures/Test_Images_for_Demo/New_Unknown/29.jpeg</v>
      </c>
      <c r="C25" s="42" t="str">
        <f aca="false">MID('Unknown data'!B23,10, LEN('Unknown data'!B23))</f>
        <v>dugong, Dugong dugon</v>
      </c>
      <c r="D25" s="43" t="n">
        <f aca="false">'Unknown data'!C23</f>
        <v>0.60009766</v>
      </c>
      <c r="E25" s="42" t="str">
        <f aca="false">MID('Unknown data'!D23,10, LEN('Unknown data'!D23))</f>
        <v>grey whale, gray whale, devilfish, Eschrichtius gibbosus, Eschrichtius robustus</v>
      </c>
      <c r="F25" s="43" t="n">
        <f aca="false">'Unknown data'!E23</f>
        <v>0.14038086</v>
      </c>
      <c r="G25" s="44" t="str">
        <f aca="false">MID('Unknown data'!F23,10, LEN('Unknown data'!F23))</f>
        <v>geyser</v>
      </c>
      <c r="H25" s="45" t="n">
        <f aca="false">'Unknown data'!G23</f>
        <v>0.03491211</v>
      </c>
      <c r="I25" s="44" t="str">
        <f aca="false">MID('Unknown data'!H23,10, LEN('Unknown data'!H23))</f>
        <v>airliner</v>
      </c>
      <c r="J25" s="45" t="n">
        <f aca="false">'Unknown data'!I23</f>
        <v>0.013465881</v>
      </c>
      <c r="K25" s="42" t="str">
        <f aca="false">MID('Unknown data'!J23,10, LEN('Unknown data'!J23))</f>
        <v>Sealyham terrier, Sealyham</v>
      </c>
      <c r="L25" s="43" t="n">
        <f aca="false">'Unknown data'!K23</f>
        <v>0.0129470825</v>
      </c>
      <c r="M25" s="46" t="n">
        <f aca="false">'Unknown data'!L23</f>
        <v>93.649345</v>
      </c>
      <c r="N25" s="78" t="s">
        <v>100</v>
      </c>
      <c r="O25" s="40"/>
      <c r="P25" s="40"/>
    </row>
    <row r="26" customFormat="false" ht="12.8" hidden="false" customHeight="false" outlineLevel="0" collapsed="false">
      <c r="A26" s="36" t="s">
        <v>25</v>
      </c>
      <c r="B26" s="41" t="str">
        <f aca="false">'Unknown data'!A24</f>
        <v>/home/jorge/Pictures/Test_Images_for_Demo/New_Unknown/3.jpg</v>
      </c>
      <c r="C26" s="42" t="str">
        <f aca="false">MID('Unknown data'!B24,10, LEN('Unknown data'!B24))</f>
        <v>maze, labyrinth</v>
      </c>
      <c r="D26" s="43" t="n">
        <f aca="false">'Unknown data'!C24</f>
        <v>0.63623047</v>
      </c>
      <c r="E26" s="42" t="str">
        <f aca="false">MID('Unknown data'!D24,10, LEN('Unknown data'!D24))</f>
        <v>sandbar, sand bar</v>
      </c>
      <c r="F26" s="43" t="n">
        <f aca="false">'Unknown data'!E24</f>
        <v>0.27783203</v>
      </c>
      <c r="G26" s="44" t="str">
        <f aca="false">MID('Unknown data'!F24,10, LEN('Unknown data'!F24))</f>
        <v>brain coral</v>
      </c>
      <c r="H26" s="45" t="n">
        <f aca="false">'Unknown data'!G24</f>
        <v>0.031433105</v>
      </c>
      <c r="I26" s="44" t="str">
        <f aca="false">MID('Unknown data'!H24,10, LEN('Unknown data'!H24))</f>
        <v>seashore, coast, seacoast, sea-coast</v>
      </c>
      <c r="J26" s="45" t="n">
        <f aca="false">'Unknown data'!I24</f>
        <v>0.008590698</v>
      </c>
      <c r="K26" s="42" t="str">
        <f aca="false">MID('Unknown data'!J24,10, LEN('Unknown data'!J24))</f>
        <v>coral reef</v>
      </c>
      <c r="L26" s="43" t="n">
        <f aca="false">'Unknown data'!K24</f>
        <v>0.005378723</v>
      </c>
      <c r="M26" s="46" t="n">
        <f aca="false">'Unknown data'!L24</f>
        <v>93.76168</v>
      </c>
      <c r="N26" s="78" t="s">
        <v>101</v>
      </c>
      <c r="O26" s="40"/>
      <c r="P26" s="40"/>
    </row>
    <row r="27" customFormat="false" ht="12.8" hidden="false" customHeight="false" outlineLevel="0" collapsed="false">
      <c r="A27" s="36" t="s">
        <v>25</v>
      </c>
      <c r="B27" s="41" t="str">
        <f aca="false">'Unknown data'!A25</f>
        <v>/home/jorge/Pictures/Test_Images_for_Demo/New_Unknown/30.jpg</v>
      </c>
      <c r="C27" s="42" t="str">
        <f aca="false">MID('Unknown data'!B25,10, LEN('Unknown data'!B25))</f>
        <v>spatula</v>
      </c>
      <c r="D27" s="43" t="n">
        <f aca="false">'Unknown data'!C25</f>
        <v>0.5029297</v>
      </c>
      <c r="E27" s="42" t="str">
        <f aca="false">MID('Unknown data'!D25,10, LEN('Unknown data'!D25))</f>
        <v>can opener, tin opener</v>
      </c>
      <c r="F27" s="43" t="n">
        <f aca="false">'Unknown data'!E25</f>
        <v>0.0680542</v>
      </c>
      <c r="G27" s="44" t="str">
        <f aca="false">MID('Unknown data'!F25,10, LEN('Unknown data'!F25))</f>
        <v>microphone, mike</v>
      </c>
      <c r="H27" s="45" t="n">
        <f aca="false">'Unknown data'!G25</f>
        <v>0.050994873</v>
      </c>
      <c r="I27" s="44" t="str">
        <f aca="false">MID('Unknown data'!H25,10, LEN('Unknown data'!H25))</f>
        <v>screwdriver</v>
      </c>
      <c r="J27" s="45" t="n">
        <f aca="false">'Unknown data'!I25</f>
        <v>0.040039062</v>
      </c>
      <c r="K27" s="42" t="str">
        <f aca="false">MID('Unknown data'!J25,10, LEN('Unknown data'!J25))</f>
        <v>letter opener, paper knife, paperknife</v>
      </c>
      <c r="L27" s="43" t="n">
        <f aca="false">'Unknown data'!K25</f>
        <v>0.0390625</v>
      </c>
      <c r="M27" s="46" t="n">
        <f aca="false">'Unknown data'!L25</f>
        <v>93.84299</v>
      </c>
      <c r="N27" s="78" t="s">
        <v>102</v>
      </c>
      <c r="O27" s="40"/>
      <c r="P27" s="40"/>
    </row>
    <row r="28" customFormat="false" ht="12.8" hidden="false" customHeight="false" outlineLevel="0" collapsed="false">
      <c r="A28" s="36" t="s">
        <v>25</v>
      </c>
      <c r="B28" s="50" t="str">
        <f aca="false">'Unknown data'!A26</f>
        <v>/home/jorge/Pictures/Test_Images_for_Demo/New_Unknown/31.jpeg</v>
      </c>
      <c r="C28" s="51" t="str">
        <f aca="false">MID('Unknown data'!B26,10, LEN('Unknown data'!B26))</f>
        <v>space shuttle</v>
      </c>
      <c r="D28" s="52" t="n">
        <f aca="false">'Unknown data'!C26</f>
        <v>0.99902344</v>
      </c>
      <c r="E28" s="79" t="str">
        <f aca="false">MID('Unknown data'!D26,10, LEN('Unknown data'!D26))</f>
        <v>missile</v>
      </c>
      <c r="F28" s="80" t="n">
        <f aca="false">'Unknown data'!E26</f>
        <v>0.00023758411</v>
      </c>
      <c r="G28" s="44" t="str">
        <f aca="false">MID('Unknown data'!F26,10, LEN('Unknown data'!F26))</f>
        <v>wing</v>
      </c>
      <c r="H28" s="45" t="n">
        <f aca="false">'Unknown data'!G26</f>
        <v>0.00013756752</v>
      </c>
      <c r="I28" s="44" t="str">
        <f aca="false">MID('Unknown data'!H26,10, LEN('Unknown data'!H26))</f>
        <v>airship, dirigible</v>
      </c>
      <c r="J28" s="45" t="n">
        <f aca="false">'Unknown data'!I26</f>
        <v>0.00012624264</v>
      </c>
      <c r="K28" s="79" t="str">
        <f aca="false">MID('Unknown data'!J26,10, LEN('Unknown data'!J26))</f>
        <v>projectile, missile</v>
      </c>
      <c r="L28" s="80" t="n">
        <f aca="false">'Unknown data'!K26</f>
        <v>0.000115811825</v>
      </c>
      <c r="M28" s="46" t="n">
        <f aca="false">'Unknown data'!L26</f>
        <v>93.65852</v>
      </c>
      <c r="N28" s="78" t="s">
        <v>103</v>
      </c>
      <c r="O28" s="40"/>
      <c r="P28" s="40"/>
    </row>
    <row r="29" customFormat="false" ht="12.8" hidden="false" customHeight="false" outlineLevel="0" collapsed="false">
      <c r="A29" s="36" t="s">
        <v>25</v>
      </c>
      <c r="B29" s="41" t="str">
        <f aca="false">'Unknown data'!A27</f>
        <v>/home/jorge/Pictures/Test_Images_for_Demo/New_Unknown/32.jpg</v>
      </c>
      <c r="C29" s="42" t="str">
        <f aca="false">MID('Unknown data'!B27,10, LEN('Unknown data'!B27))</f>
        <v>volcano</v>
      </c>
      <c r="D29" s="43" t="n">
        <f aca="false">'Unknown data'!C27</f>
        <v>0.4951172</v>
      </c>
      <c r="E29" s="42" t="str">
        <f aca="false">MID('Unknown data'!D27,10, LEN('Unknown data'!D27))</f>
        <v>jellyfish</v>
      </c>
      <c r="F29" s="43" t="n">
        <f aca="false">'Unknown data'!E27</f>
        <v>0.049224854</v>
      </c>
      <c r="G29" s="44" t="str">
        <f aca="false">MID('Unknown data'!F27,10, LEN('Unknown data'!F27))</f>
        <v>wreck</v>
      </c>
      <c r="H29" s="45" t="n">
        <f aca="false">'Unknown data'!G27</f>
        <v>0.03643799</v>
      </c>
      <c r="I29" s="44" t="str">
        <f aca="false">MID('Unknown data'!H27,10, LEN('Unknown data'!H27))</f>
        <v>spider web, spider's web</v>
      </c>
      <c r="J29" s="45" t="n">
        <f aca="false">'Unknown data'!I27</f>
        <v>0.028381348</v>
      </c>
      <c r="K29" s="42" t="str">
        <f aca="false">MID('Unknown data'!J27,10, LEN('Unknown data'!J27))</f>
        <v>alp</v>
      </c>
      <c r="L29" s="43" t="n">
        <f aca="false">'Unknown data'!K27</f>
        <v>0.027709961</v>
      </c>
      <c r="M29" s="46" t="n">
        <f aca="false">'Unknown data'!L27</f>
        <v>94.1821</v>
      </c>
      <c r="N29" s="78" t="s">
        <v>82</v>
      </c>
      <c r="O29" s="40"/>
      <c r="P29" s="40"/>
    </row>
    <row r="30" customFormat="false" ht="12.8" hidden="false" customHeight="false" outlineLevel="0" collapsed="false">
      <c r="A30" s="36" t="s">
        <v>25</v>
      </c>
      <c r="B30" s="50" t="str">
        <f aca="false">'Unknown data'!A28</f>
        <v>/home/jorge/Pictures/Test_Images_for_Demo/New_Unknown/33.jpg</v>
      </c>
      <c r="C30" s="51" t="str">
        <f aca="false">MID('Unknown data'!B28,10, LEN('Unknown data'!B28))</f>
        <v>seashore, coast, seacoast, sea-coast</v>
      </c>
      <c r="D30" s="52" t="n">
        <f aca="false">'Unknown data'!C28</f>
        <v>0.6567383</v>
      </c>
      <c r="E30" s="42" t="str">
        <f aca="false">MID('Unknown data'!D28,10, LEN('Unknown data'!D28))</f>
        <v>sandbar, sand bar</v>
      </c>
      <c r="F30" s="43" t="n">
        <f aca="false">'Unknown data'!E28</f>
        <v>0.19116211</v>
      </c>
      <c r="G30" s="44" t="str">
        <f aca="false">MID('Unknown data'!F28,10, LEN('Unknown data'!F28))</f>
        <v>lakeside, lakeshore</v>
      </c>
      <c r="H30" s="45" t="n">
        <f aca="false">'Unknown data'!G28</f>
        <v>0.06451416</v>
      </c>
      <c r="I30" s="44" t="str">
        <f aca="false">MID('Unknown data'!H28,10, LEN('Unknown data'!H28))</f>
        <v>breakwater, groin, groyne, mole, bulwark, seawall, jetty</v>
      </c>
      <c r="J30" s="45" t="n">
        <f aca="false">'Unknown data'!I28</f>
        <v>0.0635376</v>
      </c>
      <c r="K30" s="42" t="str">
        <f aca="false">MID('Unknown data'!J28,10, LEN('Unknown data'!J28))</f>
        <v>promontory, headland, head, foreland</v>
      </c>
      <c r="L30" s="43" t="n">
        <f aca="false">'Unknown data'!K28</f>
        <v>0.0135269165</v>
      </c>
      <c r="M30" s="46" t="n">
        <f aca="false">'Unknown data'!L28</f>
        <v>93.954865</v>
      </c>
      <c r="N30" s="78" t="s">
        <v>104</v>
      </c>
      <c r="O30" s="40"/>
      <c r="P30" s="40"/>
    </row>
    <row r="31" customFormat="false" ht="12.8" hidden="false" customHeight="false" outlineLevel="0" collapsed="false">
      <c r="A31" s="36" t="s">
        <v>25</v>
      </c>
      <c r="B31" s="41" t="str">
        <f aca="false">'Unknown data'!A29</f>
        <v>/home/jorge/Pictures/Test_Images_for_Demo/New_Unknown/34.jpg</v>
      </c>
      <c r="C31" s="42" t="str">
        <f aca="false">MID('Unknown data'!B29,10, LEN('Unknown data'!B29))</f>
        <v>reel</v>
      </c>
      <c r="D31" s="43" t="n">
        <f aca="false">'Unknown data'!C29</f>
        <v>0.52685547</v>
      </c>
      <c r="E31" s="81" t="str">
        <f aca="false">MID('Unknown data'!D29,10, LEN('Unknown data'!D29))</f>
        <v>projectile, missile</v>
      </c>
      <c r="F31" s="82" t="n">
        <f aca="false">'Unknown data'!E29</f>
        <v>0.10961914</v>
      </c>
      <c r="G31" s="44" t="str">
        <f aca="false">MID('Unknown data'!F29,10, LEN('Unknown data'!F29))</f>
        <v>screw</v>
      </c>
      <c r="H31" s="45" t="n">
        <f aca="false">'Unknown data'!G29</f>
        <v>0.05731201</v>
      </c>
      <c r="I31" s="44" t="str">
        <f aca="false">MID('Unknown data'!H29,10, LEN('Unknown data'!H29))</f>
        <v>binoculars, field glasses, opera glasses</v>
      </c>
      <c r="J31" s="45" t="n">
        <f aca="false">'Unknown data'!I29</f>
        <v>0.03555298</v>
      </c>
      <c r="K31" s="81" t="str">
        <f aca="false">MID('Unknown data'!J29,10, LEN('Unknown data'!J29))</f>
        <v>missile</v>
      </c>
      <c r="L31" s="82" t="n">
        <f aca="false">'Unknown data'!K29</f>
        <v>0.02406311</v>
      </c>
      <c r="M31" s="46" t="n">
        <f aca="false">'Unknown data'!L29</f>
        <v>93.857735</v>
      </c>
      <c r="N31" s="78" t="s">
        <v>105</v>
      </c>
      <c r="O31" s="40"/>
      <c r="P31" s="40"/>
    </row>
    <row r="32" customFormat="false" ht="12.8" hidden="false" customHeight="false" outlineLevel="0" collapsed="false">
      <c r="A32" s="36" t="s">
        <v>25</v>
      </c>
      <c r="B32" s="50" t="str">
        <f aca="false">'Unknown data'!A30</f>
        <v>/home/jorge/Pictures/Test_Images_for_Demo/New_Unknown/35.jpg</v>
      </c>
      <c r="C32" s="51" t="str">
        <f aca="false">MID('Unknown data'!B30,10, LEN('Unknown data'!B30))</f>
        <v>liner, ocean liner</v>
      </c>
      <c r="D32" s="52" t="n">
        <f aca="false">'Unknown data'!C30</f>
        <v>0.17907715</v>
      </c>
      <c r="E32" s="42" t="str">
        <f aca="false">MID('Unknown data'!D30,10, LEN('Unknown data'!D30))</f>
        <v>dock, dockage, docking facility</v>
      </c>
      <c r="F32" s="43" t="n">
        <f aca="false">'Unknown data'!E30</f>
        <v>0.16687012</v>
      </c>
      <c r="G32" s="44" t="str">
        <f aca="false">MID('Unknown data'!F30,10, LEN('Unknown data'!F30))</f>
        <v>catamaran</v>
      </c>
      <c r="H32" s="45" t="n">
        <f aca="false">'Unknown data'!G30</f>
        <v>0.15673828</v>
      </c>
      <c r="I32" s="44" t="str">
        <f aca="false">MID('Unknown data'!H30,10, LEN('Unknown data'!H30))</f>
        <v>wreck</v>
      </c>
      <c r="J32" s="45" t="n">
        <f aca="false">'Unknown data'!I30</f>
        <v>0.14050293</v>
      </c>
      <c r="K32" s="42" t="str">
        <f aca="false">MID('Unknown data'!J30,10, LEN('Unknown data'!J30))</f>
        <v>speedboat</v>
      </c>
      <c r="L32" s="43" t="n">
        <f aca="false">'Unknown data'!K30</f>
        <v>0.038269043</v>
      </c>
      <c r="M32" s="46" t="n">
        <f aca="false">'Unknown data'!L30</f>
        <v>93.62101</v>
      </c>
      <c r="N32" s="78" t="s">
        <v>106</v>
      </c>
      <c r="O32" s="40"/>
      <c r="P32" s="40"/>
    </row>
    <row r="33" customFormat="false" ht="12.8" hidden="false" customHeight="false" outlineLevel="0" collapsed="false">
      <c r="A33" s="36" t="s">
        <v>25</v>
      </c>
      <c r="B33" s="50" t="str">
        <f aca="false">'Unknown data'!A31</f>
        <v>/home/jorge/Pictures/Test_Images_for_Demo/New_Unknown/36.jpeg</v>
      </c>
      <c r="C33" s="51" t="str">
        <f aca="false">MID('Unknown data'!B31,10, LEN('Unknown data'!B31))</f>
        <v>lakeside, lakeshore</v>
      </c>
      <c r="D33" s="52" t="n">
        <f aca="false">'Unknown data'!C31</f>
        <v>0.9277344</v>
      </c>
      <c r="E33" s="42" t="str">
        <f aca="false">MID('Unknown data'!D31,10, LEN('Unknown data'!D31))</f>
        <v>seashore, coast, seacoast, sea-coast</v>
      </c>
      <c r="F33" s="43" t="n">
        <f aca="false">'Unknown data'!E31</f>
        <v>0.03152466</v>
      </c>
      <c r="G33" s="44" t="str">
        <f aca="false">MID('Unknown data'!F31,10, LEN('Unknown data'!F31))</f>
        <v>sandbar, sand bar</v>
      </c>
      <c r="H33" s="45" t="n">
        <f aca="false">'Unknown data'!G31</f>
        <v>0.014198303</v>
      </c>
      <c r="I33" s="44" t="str">
        <f aca="false">MID('Unknown data'!H31,10, LEN('Unknown data'!H31))</f>
        <v>valley, vale</v>
      </c>
      <c r="J33" s="45" t="n">
        <f aca="false">'Unknown data'!I31</f>
        <v>0.0042648315</v>
      </c>
      <c r="K33" s="42" t="str">
        <f aca="false">MID('Unknown data'!J31,10, LEN('Unknown data'!J31))</f>
        <v>boathouse</v>
      </c>
      <c r="L33" s="43" t="n">
        <f aca="false">'Unknown data'!K31</f>
        <v>0.004196167</v>
      </c>
      <c r="M33" s="46" t="n">
        <f aca="false">'Unknown data'!L31</f>
        <v>93.85083</v>
      </c>
      <c r="N33" s="78" t="s">
        <v>107</v>
      </c>
      <c r="O33" s="40"/>
      <c r="P33" s="40"/>
    </row>
    <row r="34" customFormat="false" ht="12.8" hidden="false" customHeight="false" outlineLevel="0" collapsed="false">
      <c r="A34" s="36" t="s">
        <v>25</v>
      </c>
      <c r="B34" s="41" t="str">
        <f aca="false">'Unknown data'!A32</f>
        <v>/home/jorge/Pictures/Test_Images_for_Demo/New_Unknown/37.jpeg</v>
      </c>
      <c r="C34" s="42" t="str">
        <f aca="false">MID('Unknown data'!B32,10, LEN('Unknown data'!B32))</f>
        <v>lakeside, lakeshore</v>
      </c>
      <c r="D34" s="43" t="n">
        <f aca="false">'Unknown data'!C32</f>
        <v>0.42626953</v>
      </c>
      <c r="E34" s="42" t="str">
        <f aca="false">MID('Unknown data'!D32,10, LEN('Unknown data'!D32))</f>
        <v>quill, quill pen</v>
      </c>
      <c r="F34" s="43" t="n">
        <f aca="false">'Unknown data'!E32</f>
        <v>0.107788086</v>
      </c>
      <c r="G34" s="44" t="str">
        <f aca="false">MID('Unknown data'!F32,10, LEN('Unknown data'!F32))</f>
        <v>airship, dirigible</v>
      </c>
      <c r="H34" s="45" t="n">
        <f aca="false">'Unknown data'!G32</f>
        <v>0.09008789</v>
      </c>
      <c r="I34" s="44" t="str">
        <f aca="false">MID('Unknown data'!H32,10, LEN('Unknown data'!H32))</f>
        <v>cardoon</v>
      </c>
      <c r="J34" s="45" t="n">
        <f aca="false">'Unknown data'!I32</f>
        <v>0.08459473</v>
      </c>
      <c r="K34" s="42" t="str">
        <f aca="false">MID('Unknown data'!J32,10, LEN('Unknown data'!J32))</f>
        <v>speedboat</v>
      </c>
      <c r="L34" s="43" t="n">
        <f aca="false">'Unknown data'!K32</f>
        <v>0.03765869</v>
      </c>
      <c r="M34" s="46" t="n">
        <f aca="false">'Unknown data'!L32</f>
        <v>93.64573</v>
      </c>
      <c r="N34" s="78" t="s">
        <v>108</v>
      </c>
      <c r="O34" s="40"/>
      <c r="P34" s="40"/>
    </row>
    <row r="35" customFormat="false" ht="12.8" hidden="false" customHeight="false" outlineLevel="0" collapsed="false">
      <c r="A35" s="36" t="s">
        <v>25</v>
      </c>
      <c r="B35" s="41" t="str">
        <f aca="false">'Unknown data'!A33</f>
        <v>/home/jorge/Pictures/Test_Images_for_Demo/New_Unknown/38.jpg</v>
      </c>
      <c r="C35" s="42" t="str">
        <f aca="false">MID('Unknown data'!B33,10, LEN('Unknown data'!B33))</f>
        <v>ibex, Capra ibex</v>
      </c>
      <c r="D35" s="43" t="n">
        <f aca="false">'Unknown data'!C33</f>
        <v>0.75</v>
      </c>
      <c r="E35" s="42" t="str">
        <f aca="false">MID('Unknown data'!D33,10, LEN('Unknown data'!D33))</f>
        <v>bighorn, bighorn sheep, cimarron, Rocky Mountain bighorn, Rocky Mountain sheep, Ovis canadensis</v>
      </c>
      <c r="F35" s="43" t="n">
        <f aca="false">'Unknown data'!E33</f>
        <v>0.1809082</v>
      </c>
      <c r="G35" s="44" t="str">
        <f aca="false">MID('Unknown data'!F33,10, LEN('Unknown data'!F33))</f>
        <v>ram, tup</v>
      </c>
      <c r="H35" s="45" t="n">
        <f aca="false">'Unknown data'!G33</f>
        <v>0.024307251</v>
      </c>
      <c r="I35" s="44" t="str">
        <f aca="false">MID('Unknown data'!H33,10, LEN('Unknown data'!H33))</f>
        <v>cliff dwelling</v>
      </c>
      <c r="J35" s="45" t="n">
        <f aca="false">'Unknown data'!I33</f>
        <v>0.004322052</v>
      </c>
      <c r="K35" s="42" t="str">
        <f aca="false">MID('Unknown data'!J33,10, LEN('Unknown data'!J33))</f>
        <v>lumbermill, sawmill</v>
      </c>
      <c r="L35" s="43" t="n">
        <f aca="false">'Unknown data'!K33</f>
        <v>0.00422287</v>
      </c>
      <c r="M35" s="46" t="n">
        <f aca="false">'Unknown data'!L33</f>
        <v>93.76118</v>
      </c>
      <c r="N35" s="78" t="s">
        <v>99</v>
      </c>
      <c r="O35" s="40"/>
      <c r="P35" s="40"/>
    </row>
    <row r="36" customFormat="false" ht="12.8" hidden="false" customHeight="false" outlineLevel="0" collapsed="false">
      <c r="A36" s="36" t="s">
        <v>25</v>
      </c>
      <c r="B36" s="41" t="str">
        <f aca="false">'Unknown data'!A34</f>
        <v>/home/jorge/Pictures/Test_Images_for_Demo/New_Unknown/4.jpg</v>
      </c>
      <c r="C36" s="42" t="str">
        <f aca="false">MID('Unknown data'!B34,10, LEN('Unknown data'!B34))</f>
        <v>seashore, coast, seacoast, sea-coast</v>
      </c>
      <c r="D36" s="43" t="n">
        <f aca="false">'Unknown data'!C34</f>
        <v>0.32421875</v>
      </c>
      <c r="E36" s="42" t="str">
        <f aca="false">MID('Unknown data'!D34,10, LEN('Unknown data'!D34))</f>
        <v>volcano</v>
      </c>
      <c r="F36" s="43" t="n">
        <f aca="false">'Unknown data'!E34</f>
        <v>0.2467041</v>
      </c>
      <c r="G36" s="44" t="str">
        <f aca="false">MID('Unknown data'!F34,10, LEN('Unknown data'!F34))</f>
        <v>lakeside, lakeshore</v>
      </c>
      <c r="H36" s="45" t="n">
        <f aca="false">'Unknown data'!G34</f>
        <v>0.15551758</v>
      </c>
      <c r="I36" s="44" t="str">
        <f aca="false">MID('Unknown data'!H34,10, LEN('Unknown data'!H34))</f>
        <v>sandbar, sand bar</v>
      </c>
      <c r="J36" s="45" t="n">
        <f aca="false">'Unknown data'!I34</f>
        <v>0.04119873</v>
      </c>
      <c r="K36" s="42" t="str">
        <f aca="false">MID('Unknown data'!J34,10, LEN('Unknown data'!J34))</f>
        <v>promontory, headland, head, foreland</v>
      </c>
      <c r="L36" s="43" t="n">
        <f aca="false">'Unknown data'!K34</f>
        <v>0.030273438</v>
      </c>
      <c r="M36" s="46" t="n">
        <f aca="false">'Unknown data'!L34</f>
        <v>93.858345</v>
      </c>
      <c r="N36" s="78" t="s">
        <v>109</v>
      </c>
      <c r="O36" s="40"/>
      <c r="P36" s="40"/>
    </row>
    <row r="37" customFormat="false" ht="12.8" hidden="false" customHeight="false" outlineLevel="0" collapsed="false">
      <c r="A37" s="36" t="s">
        <v>25</v>
      </c>
      <c r="B37" s="41" t="str">
        <f aca="false">'Unknown data'!A35</f>
        <v>/home/jorge/Pictures/Test_Images_for_Demo/New_Unknown/5.jpg</v>
      </c>
      <c r="C37" s="42" t="str">
        <f aca="false">MID('Unknown data'!B35,10, LEN('Unknown data'!B35))</f>
        <v>pomegranate</v>
      </c>
      <c r="D37" s="43" t="n">
        <f aca="false">'Unknown data'!C35</f>
        <v>0.6582031</v>
      </c>
      <c r="E37" s="42" t="str">
        <f aca="false">MID('Unknown data'!D35,10, LEN('Unknown data'!D35))</f>
        <v>grocery store, grocery, food market, market</v>
      </c>
      <c r="F37" s="43" t="n">
        <f aca="false">'Unknown data'!E35</f>
        <v>0.12963867</v>
      </c>
      <c r="G37" s="44" t="str">
        <f aca="false">MID('Unknown data'!F35,10, LEN('Unknown data'!F35))</f>
        <v>orange</v>
      </c>
      <c r="H37" s="45" t="n">
        <f aca="false">'Unknown data'!G35</f>
        <v>0.1083374</v>
      </c>
      <c r="I37" s="44" t="str">
        <f aca="false">MID('Unknown data'!H35,10, LEN('Unknown data'!H35))</f>
        <v>banana</v>
      </c>
      <c r="J37" s="45" t="n">
        <f aca="false">'Unknown data'!I35</f>
        <v>0.028244019</v>
      </c>
      <c r="K37" s="42" t="str">
        <f aca="false">MID('Unknown data'!J35,10, LEN('Unknown data'!J35))</f>
        <v>fig</v>
      </c>
      <c r="L37" s="43" t="n">
        <f aca="false">'Unknown data'!K35</f>
        <v>0.017822266</v>
      </c>
      <c r="M37" s="46" t="n">
        <f aca="false">'Unknown data'!L35</f>
        <v>93.77036</v>
      </c>
      <c r="N37" s="78" t="s">
        <v>110</v>
      </c>
      <c r="O37" s="40"/>
      <c r="P37" s="40"/>
    </row>
    <row r="38" customFormat="false" ht="12.8" hidden="false" customHeight="false" outlineLevel="0" collapsed="false">
      <c r="A38" s="36" t="s">
        <v>25</v>
      </c>
      <c r="B38" s="70" t="str">
        <f aca="false">'Unknown data'!A36</f>
        <v>/home/jorge/Pictures/Test_Images_for_Demo/New_Unknown/6.jpg</v>
      </c>
      <c r="C38" s="42" t="str">
        <f aca="false">MID('Unknown data'!B36,10, LEN('Unknown data'!B36))</f>
        <v>volcano</v>
      </c>
      <c r="D38" s="43" t="n">
        <f aca="false">'Unknown data'!C36</f>
        <v>0.1986084</v>
      </c>
      <c r="E38" s="48" t="str">
        <f aca="false">MID('Unknown data'!D36,10, LEN('Unknown data'!D36))</f>
        <v>spotlight, spot</v>
      </c>
      <c r="F38" s="49" t="n">
        <f aca="false">'Unknown data'!E36</f>
        <v>0.120910645</v>
      </c>
      <c r="G38" s="44" t="str">
        <f aca="false">MID('Unknown data'!F36,10, LEN('Unknown data'!F36))</f>
        <v>matchstick</v>
      </c>
      <c r="H38" s="45" t="n">
        <f aca="false">'Unknown data'!G36</f>
        <v>0.06781006</v>
      </c>
      <c r="I38" s="44" t="str">
        <f aca="false">MID('Unknown data'!H36,10, LEN('Unknown data'!H36))</f>
        <v>torch</v>
      </c>
      <c r="J38" s="45" t="n">
        <f aca="false">'Unknown data'!I36</f>
        <v>0.060546875</v>
      </c>
      <c r="K38" s="42" t="str">
        <f aca="false">MID('Unknown data'!J36,10, LEN('Unknown data'!J36))</f>
        <v>flagpole, flagstaff</v>
      </c>
      <c r="L38" s="43" t="n">
        <f aca="false">'Unknown data'!K36</f>
        <v>0.0524292</v>
      </c>
      <c r="M38" s="46" t="n">
        <f aca="false">'Unknown data'!L36</f>
        <v>93.6725</v>
      </c>
      <c r="N38" s="78" t="s">
        <v>111</v>
      </c>
      <c r="O38" s="40"/>
      <c r="P38" s="40"/>
    </row>
    <row r="39" customFormat="false" ht="12.8" hidden="false" customHeight="false" outlineLevel="0" collapsed="false">
      <c r="A39" s="36" t="s">
        <v>25</v>
      </c>
      <c r="B39" s="41" t="str">
        <f aca="false">'Unknown data'!A37</f>
        <v>/home/jorge/Pictures/Test_Images_for_Demo/New_Unknown/8.jpg</v>
      </c>
      <c r="C39" s="42" t="str">
        <f aca="false">MID('Unknown data'!B37,10, LEN('Unknown data'!B37))</f>
        <v>cliff dwelling</v>
      </c>
      <c r="D39" s="43" t="n">
        <f aca="false">'Unknown data'!C37</f>
        <v>0.4638672</v>
      </c>
      <c r="E39" s="42" t="str">
        <f aca="false">MID('Unknown data'!D37,10, LEN('Unknown data'!D37))</f>
        <v>screw</v>
      </c>
      <c r="F39" s="43" t="n">
        <f aca="false">'Unknown data'!E37</f>
        <v>0.22607422</v>
      </c>
      <c r="G39" s="44" t="str">
        <f aca="false">MID('Unknown data'!F37,10, LEN('Unknown data'!F37))</f>
        <v>nail</v>
      </c>
      <c r="H39" s="45" t="n">
        <f aca="false">'Unknown data'!G37</f>
        <v>0.057159424</v>
      </c>
      <c r="I39" s="44" t="str">
        <f aca="false">MID('Unknown data'!H37,10, LEN('Unknown data'!H37))</f>
        <v>megalith, megalithic structure</v>
      </c>
      <c r="J39" s="45" t="n">
        <f aca="false">'Unknown data'!I37</f>
        <v>0.04925537</v>
      </c>
      <c r="K39" s="42" t="str">
        <f aca="false">MID('Unknown data'!J37,10, LEN('Unknown data'!J37))</f>
        <v>manhole cover</v>
      </c>
      <c r="L39" s="43" t="n">
        <f aca="false">'Unknown data'!K37</f>
        <v>0.0395813</v>
      </c>
      <c r="M39" s="46" t="n">
        <f aca="false">'Unknown data'!L37</f>
        <v>94.12205</v>
      </c>
      <c r="N39" s="78" t="s">
        <v>112</v>
      </c>
      <c r="O39" s="40"/>
      <c r="P39" s="40"/>
    </row>
    <row r="40" customFormat="false" ht="12.8" hidden="false" customHeight="false" outlineLevel="0" collapsed="false">
      <c r="A40" s="36" t="s">
        <v>25</v>
      </c>
      <c r="B40" s="50" t="str">
        <f aca="false">'Unknown data'!A38</f>
        <v>/home/jorge/Pictures/Test_Images_for_Demo/New_Unknown/9.jpg</v>
      </c>
      <c r="C40" s="51" t="str">
        <f aca="false">MID('Unknown data'!B38,10, LEN('Unknown data'!B38))</f>
        <v>tile roof</v>
      </c>
      <c r="D40" s="52" t="n">
        <f aca="false">'Unknown data'!C38</f>
        <v>0.9604492</v>
      </c>
      <c r="E40" s="42" t="str">
        <f aca="false">MID('Unknown data'!D38,10, LEN('Unknown data'!D38))</f>
        <v>stone wall</v>
      </c>
      <c r="F40" s="43" t="n">
        <f aca="false">'Unknown data'!E38</f>
        <v>0.03668213</v>
      </c>
      <c r="G40" s="44" t="str">
        <f aca="false">MID('Unknown data'!F38,10, LEN('Unknown data'!F38))</f>
        <v>maze, labyrinth</v>
      </c>
      <c r="H40" s="45" t="n">
        <f aca="false">'Unknown data'!G38</f>
        <v>0.001115799</v>
      </c>
      <c r="I40" s="44" t="str">
        <f aca="false">MID('Unknown data'!H38,10, LEN('Unknown data'!H38))</f>
        <v>lumbermill, sawmill</v>
      </c>
      <c r="J40" s="45" t="n">
        <f aca="false">'Unknown data'!I38</f>
        <v>0.00083589554</v>
      </c>
      <c r="K40" s="42" t="str">
        <f aca="false">MID('Unknown data'!J38,10, LEN('Unknown data'!J38))</f>
        <v>castle</v>
      </c>
      <c r="L40" s="43" t="n">
        <f aca="false">'Unknown data'!K38</f>
        <v>0.00039172173</v>
      </c>
      <c r="M40" s="46" t="n">
        <f aca="false">'Unknown data'!L38</f>
        <v>93.6664</v>
      </c>
      <c r="N40" s="78" t="s">
        <v>113</v>
      </c>
      <c r="O40" s="40"/>
      <c r="P40" s="40"/>
    </row>
    <row r="41" customFormat="false" ht="12.8" hidden="false" customHeight="false" outlineLevel="0" collapsed="false">
      <c r="A41" s="36" t="s">
        <v>25</v>
      </c>
      <c r="B41" s="50" t="str">
        <f aca="false">'Unknown data'!A39</f>
        <v>/home/jorge/Pictures/Test_Images_for_Demo/New_Unknown/Concept-Climax-rear.jpg</v>
      </c>
      <c r="C41" s="51" t="str">
        <f aca="false">MID('Unknown data'!B39,10, LEN('Unknown data'!B39))</f>
        <v>sports car, sport car</v>
      </c>
      <c r="D41" s="52" t="n">
        <f aca="false">'Unknown data'!C39</f>
        <v>0.70703125</v>
      </c>
      <c r="E41" s="48" t="str">
        <f aca="false">MID('Unknown data'!D39,10, LEN('Unknown data'!D39))</f>
        <v>convertible</v>
      </c>
      <c r="F41" s="49" t="n">
        <f aca="false">'Unknown data'!E39</f>
        <v>0.22961426</v>
      </c>
      <c r="G41" s="48" t="str">
        <f aca="false">MID('Unknown data'!F39,10, LEN('Unknown data'!F39))</f>
        <v>car wheel</v>
      </c>
      <c r="H41" s="49" t="n">
        <f aca="false">'Unknown data'!G39</f>
        <v>0.024765015</v>
      </c>
      <c r="I41" s="48" t="str">
        <f aca="false">MID('Unknown data'!H39,10, LEN('Unknown data'!H39))</f>
        <v>racer, race car, racing car</v>
      </c>
      <c r="J41" s="49" t="n">
        <f aca="false">'Unknown data'!I39</f>
        <v>0.024383545</v>
      </c>
      <c r="K41" s="42" t="str">
        <f aca="false">MID('Unknown data'!J39,10, LEN('Unknown data'!J39))</f>
        <v>beach wagon, station wagon, wagon, estate car, beach waggon, station waggon, waggon</v>
      </c>
      <c r="L41" s="43" t="n">
        <f aca="false">'Unknown data'!K39</f>
        <v>0.00969696</v>
      </c>
      <c r="M41" s="46" t="n">
        <f aca="false">'Unknown data'!L39</f>
        <v>93.37985</v>
      </c>
      <c r="N41" s="78" t="s">
        <v>114</v>
      </c>
      <c r="O41" s="40"/>
      <c r="P41" s="40"/>
    </row>
    <row r="42" customFormat="false" ht="12.8" hidden="false" customHeight="false" outlineLevel="0" collapsed="false">
      <c r="A42" s="36" t="s">
        <v>25</v>
      </c>
      <c r="B42" s="70" t="str">
        <f aca="false">'Unknown data'!A40</f>
        <v>/home/jorge/Pictures/Test_Images_for_Demo/New_Unknown/eiffel.jpg</v>
      </c>
      <c r="C42" s="42" t="str">
        <f aca="false">MID('Unknown data'!B40,10, LEN('Unknown data'!B40))</f>
        <v>obelisk</v>
      </c>
      <c r="D42" s="43" t="n">
        <f aca="false">'Unknown data'!C40</f>
        <v>0.40698242</v>
      </c>
      <c r="E42" s="48" t="str">
        <f aca="false">MID('Unknown data'!D40,10, LEN('Unknown data'!D40))</f>
        <v>fountain</v>
      </c>
      <c r="F42" s="49" t="n">
        <f aca="false">'Unknown data'!E40</f>
        <v>0.17102051</v>
      </c>
      <c r="G42" s="81" t="str">
        <f aca="false">MID('Unknown data'!F40,10, LEN('Unknown data'!F40))</f>
        <v>missile</v>
      </c>
      <c r="H42" s="82" t="n">
        <f aca="false">'Unknown data'!G40</f>
        <v>0.06542969</v>
      </c>
      <c r="I42" s="44" t="str">
        <f aca="false">MID('Unknown data'!H40,10, LEN('Unknown data'!H40))</f>
        <v>pole</v>
      </c>
      <c r="J42" s="45" t="n">
        <f aca="false">'Unknown data'!I40</f>
        <v>0.060943604</v>
      </c>
      <c r="K42" s="42" t="str">
        <f aca="false">MID('Unknown data'!J40,10, LEN('Unknown data'!J40))</f>
        <v>church, church building</v>
      </c>
      <c r="L42" s="43" t="n">
        <f aca="false">'Unknown data'!K40</f>
        <v>0.055480957</v>
      </c>
      <c r="M42" s="46" t="n">
        <f aca="false">'Unknown data'!L40</f>
        <v>93.91376</v>
      </c>
      <c r="N42" s="78" t="s">
        <v>95</v>
      </c>
      <c r="O42" s="40"/>
      <c r="P42" s="40"/>
    </row>
    <row r="43" customFormat="false" ht="12.8" hidden="false" customHeight="false" outlineLevel="0" collapsed="false">
      <c r="A43" s="36" t="s">
        <v>25</v>
      </c>
      <c r="B43" s="70" t="str">
        <f aca="false">'Unknown data'!A41</f>
        <v>/home/jorge/Pictures/Test_Images_for_Demo/New_Unknown/guatape-pueblo.jpg</v>
      </c>
      <c r="C43" s="42" t="str">
        <f aca="false">MID('Unknown data'!B41,10, LEN('Unknown data'!B41))</f>
        <v>thatch, thatched roof</v>
      </c>
      <c r="D43" s="43" t="n">
        <f aca="false">'Unknown data'!C41</f>
        <v>0.69433594</v>
      </c>
      <c r="E43" s="48" t="str">
        <f aca="false">MID('Unknown data'!D41,10, LEN('Unknown data'!D41))</f>
        <v>cliff, drop, drop-off</v>
      </c>
      <c r="F43" s="49" t="n">
        <f aca="false">'Unknown data'!E41</f>
        <v>0.12548828</v>
      </c>
      <c r="G43" s="44" t="str">
        <f aca="false">MID('Unknown data'!F41,10, LEN('Unknown data'!F41))</f>
        <v>alp</v>
      </c>
      <c r="H43" s="45" t="n">
        <f aca="false">'Unknown data'!G41</f>
        <v>0.06311035</v>
      </c>
      <c r="I43" s="48" t="str">
        <f aca="false">MID('Unknown data'!H41,10, LEN('Unknown data'!H41))</f>
        <v>promontory, headland, head, foreland</v>
      </c>
      <c r="J43" s="49" t="n">
        <f aca="false">'Unknown data'!I41</f>
        <v>0.045806885</v>
      </c>
      <c r="K43" s="48" t="str">
        <f aca="false">MID('Unknown data'!J41,10, LEN('Unknown data'!J41))</f>
        <v>valley, vale</v>
      </c>
      <c r="L43" s="49" t="n">
        <f aca="false">'Unknown data'!K41</f>
        <v>0.018218994</v>
      </c>
      <c r="M43" s="46" t="n">
        <f aca="false">'Unknown data'!L41</f>
        <v>93.83827</v>
      </c>
      <c r="N43" s="78" t="s">
        <v>115</v>
      </c>
      <c r="O43" s="40"/>
      <c r="P43" s="40"/>
    </row>
    <row r="44" customFormat="false" ht="12.8" hidden="false" customHeight="false" outlineLevel="0" collapsed="false">
      <c r="A44" s="36" t="s">
        <v>25</v>
      </c>
      <c r="B44" s="41" t="str">
        <f aca="false">'Unknown data'!A42</f>
        <v>/home/jorge/Pictures/Test_Images_for_Demo/New_Unknown/jaxa-moon.jpg</v>
      </c>
      <c r="C44" s="42" t="str">
        <f aca="false">MID('Unknown data'!B42,10, LEN('Unknown data'!B42))</f>
        <v>baseball</v>
      </c>
      <c r="D44" s="43" t="n">
        <f aca="false">'Unknown data'!C42</f>
        <v>0.13342285</v>
      </c>
      <c r="E44" s="42" t="str">
        <f aca="false">MID('Unknown data'!D42,10, LEN('Unknown data'!D42))</f>
        <v>nail</v>
      </c>
      <c r="F44" s="43" t="n">
        <f aca="false">'Unknown data'!E42</f>
        <v>0.13293457</v>
      </c>
      <c r="G44" s="44" t="str">
        <f aca="false">MID('Unknown data'!F42,10, LEN('Unknown data'!F42))</f>
        <v>bubble</v>
      </c>
      <c r="H44" s="45" t="n">
        <f aca="false">'Unknown data'!G42</f>
        <v>0.11816406</v>
      </c>
      <c r="I44" s="44" t="str">
        <f aca="false">MID('Unknown data'!H42,10, LEN('Unknown data'!H42))</f>
        <v>breakwater, groin, groyne, mole, bulwark, seawall, jetty</v>
      </c>
      <c r="J44" s="45" t="n">
        <f aca="false">'Unknown data'!I42</f>
        <v>0.06951904</v>
      </c>
      <c r="K44" s="42" t="str">
        <f aca="false">MID('Unknown data'!J42,10, LEN('Unknown data'!J42))</f>
        <v>screw</v>
      </c>
      <c r="L44" s="43" t="n">
        <f aca="false">'Unknown data'!K42</f>
        <v>0.023376465</v>
      </c>
      <c r="M44" s="46" t="n">
        <f aca="false">'Unknown data'!L42</f>
        <v>93.91221</v>
      </c>
      <c r="N44" s="78" t="s">
        <v>116</v>
      </c>
      <c r="O44" s="40"/>
      <c r="P44" s="40"/>
    </row>
    <row r="45" customFormat="false" ht="12.8" hidden="false" customHeight="false" outlineLevel="0" collapsed="false">
      <c r="A45" s="36" t="s">
        <v>25</v>
      </c>
      <c r="B45" s="50" t="str">
        <f aca="false">'Unknown data'!A43</f>
        <v>/home/jorge/Pictures/Test_Images_for_Demo/New_Unknown/louvre.jpg</v>
      </c>
      <c r="C45" s="51" t="str">
        <f aca="false">MID('Unknown data'!B43,10, LEN('Unknown data'!B43))</f>
        <v>fountain</v>
      </c>
      <c r="D45" s="52" t="n">
        <f aca="false">'Unknown data'!C43</f>
        <v>0.83251953</v>
      </c>
      <c r="E45" s="42" t="str">
        <f aca="false">MID('Unknown data'!D43,10, LEN('Unknown data'!D43))</f>
        <v>pier</v>
      </c>
      <c r="F45" s="43" t="n">
        <f aca="false">'Unknown data'!E43</f>
        <v>0.06225586</v>
      </c>
      <c r="G45" s="44" t="str">
        <f aca="false">MID('Unknown data'!F43,10, LEN('Unknown data'!F43))</f>
        <v>suspension bridge</v>
      </c>
      <c r="H45" s="45" t="n">
        <f aca="false">'Unknown data'!G43</f>
        <v>0.02848816</v>
      </c>
      <c r="I45" s="44" t="str">
        <f aca="false">MID('Unknown data'!H43,10, LEN('Unknown data'!H43))</f>
        <v>fireboat</v>
      </c>
      <c r="J45" s="45" t="n">
        <f aca="false">'Unknown data'!I43</f>
        <v>0.027816772</v>
      </c>
      <c r="K45" s="42" t="str">
        <f aca="false">MID('Unknown data'!J43,10, LEN('Unknown data'!J43))</f>
        <v>steel arch bridge</v>
      </c>
      <c r="L45" s="43" t="n">
        <f aca="false">'Unknown data'!K43</f>
        <v>0.011512756</v>
      </c>
      <c r="M45" s="46" t="n">
        <f aca="false">'Unknown data'!L43</f>
        <v>93.80675</v>
      </c>
      <c r="N45" s="78" t="s">
        <v>117</v>
      </c>
      <c r="O45" s="40"/>
      <c r="P45" s="40"/>
    </row>
    <row r="46" customFormat="false" ht="12.8" hidden="false" customHeight="false" outlineLevel="0" collapsed="false">
      <c r="A46" s="36" t="s">
        <v>25</v>
      </c>
      <c r="B46" s="70" t="str">
        <f aca="false">'Unknown data'!A44</f>
        <v>/home/jorge/Pictures/Test_Images_for_Demo/New_Unknown/Marina-Bay-Singapore.jpg</v>
      </c>
      <c r="C46" s="42" t="str">
        <f aca="false">MID('Unknown data'!B44,10, LEN('Unknown data'!B44))</f>
        <v>liner, ocean liner</v>
      </c>
      <c r="D46" s="43" t="n">
        <f aca="false">'Unknown data'!C44</f>
        <v>0.17285156</v>
      </c>
      <c r="E46" s="42" t="str">
        <f aca="false">MID('Unknown data'!D44,10, LEN('Unknown data'!D44))</f>
        <v>airship, dirigible</v>
      </c>
      <c r="F46" s="43" t="n">
        <f aca="false">'Unknown data'!E44</f>
        <v>0.14001465</v>
      </c>
      <c r="G46" s="44" t="str">
        <f aca="false">MID('Unknown data'!F44,10, LEN('Unknown data'!F44))</f>
        <v>schooner</v>
      </c>
      <c r="H46" s="45" t="n">
        <f aca="false">'Unknown data'!G44</f>
        <v>0.11248779</v>
      </c>
      <c r="I46" s="44" t="str">
        <f aca="false">MID('Unknown data'!H44,10, LEN('Unknown data'!H44))</f>
        <v>yawl</v>
      </c>
      <c r="J46" s="45" t="n">
        <f aca="false">'Unknown data'!I44</f>
        <v>0.08758545</v>
      </c>
      <c r="K46" s="48" t="str">
        <f aca="false">MID('Unknown data'!J44,10, LEN('Unknown data'!J44))</f>
        <v>seashore, coast, seacoast, sea-coast</v>
      </c>
      <c r="L46" s="49" t="n">
        <f aca="false">'Unknown data'!K44</f>
        <v>0.06161499</v>
      </c>
      <c r="M46" s="46" t="n">
        <f aca="false">'Unknown data'!L44</f>
        <v>93.58289</v>
      </c>
      <c r="N46" s="78" t="s">
        <v>118</v>
      </c>
      <c r="O46" s="40"/>
      <c r="P46" s="40"/>
    </row>
    <row r="47" customFormat="false" ht="12.8" hidden="false" customHeight="false" outlineLevel="0" collapsed="false">
      <c r="A47" s="36" t="s">
        <v>25</v>
      </c>
      <c r="B47" s="70" t="str">
        <f aca="false">'Unknown data'!A45</f>
        <v>/home/jorge/Pictures/Test_Images_for_Demo/New_Unknown/medellin-cityscape-AP.jpg</v>
      </c>
      <c r="C47" s="42" t="str">
        <f aca="false">MID('Unknown data'!B45,10, LEN('Unknown data'!B45))</f>
        <v>castle</v>
      </c>
      <c r="D47" s="43" t="n">
        <f aca="false">'Unknown data'!C45</f>
        <v>0.5703125</v>
      </c>
      <c r="E47" s="42" t="str">
        <f aca="false">MID('Unknown data'!D45,10, LEN('Unknown data'!D45))</f>
        <v>promontory, headland, head, foreland</v>
      </c>
      <c r="F47" s="43" t="n">
        <f aca="false">'Unknown data'!E45</f>
        <v>0.096069336</v>
      </c>
      <c r="G47" s="44" t="str">
        <f aca="false">MID('Unknown data'!F45,10, LEN('Unknown data'!F45))</f>
        <v>valley, vale</v>
      </c>
      <c r="H47" s="45" t="n">
        <f aca="false">'Unknown data'!G45</f>
        <v>0.05429077</v>
      </c>
      <c r="I47" s="48" t="str">
        <f aca="false">MID('Unknown data'!H45,10, LEN('Unknown data'!H45))</f>
        <v>cliff, drop, drop-off</v>
      </c>
      <c r="J47" s="49" t="n">
        <f aca="false">'Unknown data'!I45</f>
        <v>0.047180176</v>
      </c>
      <c r="K47" s="42" t="str">
        <f aca="false">MID('Unknown data'!J45,10, LEN('Unknown data'!J45))</f>
        <v>monastery</v>
      </c>
      <c r="L47" s="43" t="n">
        <f aca="false">'Unknown data'!K45</f>
        <v>0.04574585</v>
      </c>
      <c r="M47" s="46" t="n">
        <f aca="false">'Unknown data'!L45</f>
        <v>94.1329</v>
      </c>
      <c r="N47" s="78" t="s">
        <v>113</v>
      </c>
      <c r="O47" s="40"/>
      <c r="P47" s="40"/>
    </row>
    <row r="48" customFormat="false" ht="12.8" hidden="false" customHeight="false" outlineLevel="0" collapsed="false">
      <c r="A48" s="36" t="s">
        <v>25</v>
      </c>
      <c r="B48" s="50" t="str">
        <f aca="false">'Unknown data'!A46</f>
        <v>/home/jorge/Pictures/Test_Images_for_Demo/New_Unknown/Medellin-Columbia.jpg</v>
      </c>
      <c r="C48" s="51" t="str">
        <f aca="false">MID('Unknown data'!B46,10, LEN('Unknown data'!B46))</f>
        <v>streetcar, tram, tramcar, trolley, trolley car</v>
      </c>
      <c r="D48" s="52" t="n">
        <f aca="false">'Unknown data'!C46</f>
        <v>0.4189453</v>
      </c>
      <c r="E48" s="42" t="str">
        <f aca="false">MID('Unknown data'!D46,10, LEN('Unknown data'!D46))</f>
        <v>trolleybus, trolley coach, trackless trolley</v>
      </c>
      <c r="F48" s="43" t="n">
        <f aca="false">'Unknown data'!E46</f>
        <v>0.16149902</v>
      </c>
      <c r="G48" s="44" t="str">
        <f aca="false">MID('Unknown data'!F46,10, LEN('Unknown data'!F46))</f>
        <v>alp</v>
      </c>
      <c r="H48" s="45" t="n">
        <f aca="false">'Unknown data'!G46</f>
        <v>0.05041504</v>
      </c>
      <c r="I48" s="44" t="str">
        <f aca="false">MID('Unknown data'!H46,10, LEN('Unknown data'!H46))</f>
        <v>minivan</v>
      </c>
      <c r="J48" s="45" t="n">
        <f aca="false">'Unknown data'!I46</f>
        <v>0.038970947</v>
      </c>
      <c r="K48" s="42" t="str">
        <f aca="false">MID('Unknown data'!J46,10, LEN('Unknown data'!J46))</f>
        <v>pole</v>
      </c>
      <c r="L48" s="43" t="n">
        <f aca="false">'Unknown data'!K46</f>
        <v>0.035614014</v>
      </c>
      <c r="M48" s="46" t="n">
        <f aca="false">'Unknown data'!L46</f>
        <v>93.76334</v>
      </c>
      <c r="N48" s="78" t="s">
        <v>119</v>
      </c>
      <c r="O48" s="40"/>
      <c r="P48" s="40"/>
    </row>
    <row r="49" customFormat="false" ht="12.8" hidden="false" customHeight="false" outlineLevel="0" collapsed="false">
      <c r="A49" s="36" t="s">
        <v>25</v>
      </c>
      <c r="B49" s="70" t="str">
        <f aca="false">'Unknown data'!A47</f>
        <v>/home/jorge/Pictures/Test_Images_for_Demo/New_Unknown/Praia_de_Copacabana.jpg</v>
      </c>
      <c r="C49" s="42" t="str">
        <f aca="false">MID('Unknown data'!B47,10, LEN('Unknown data'!B47))</f>
        <v>promontory, headland, head, foreland</v>
      </c>
      <c r="D49" s="43" t="n">
        <f aca="false">'Unknown data'!C47</f>
        <v>0.359375</v>
      </c>
      <c r="E49" s="42" t="str">
        <f aca="false">MID('Unknown data'!D47,10, LEN('Unknown data'!D47))</f>
        <v>valley, vale</v>
      </c>
      <c r="F49" s="43" t="n">
        <f aca="false">'Unknown data'!E47</f>
        <v>0.17932129</v>
      </c>
      <c r="G49" s="48" t="str">
        <f aca="false">MID('Unknown data'!F47,10, LEN('Unknown data'!F47))</f>
        <v>seashore, coast, seacoast, sea-coast</v>
      </c>
      <c r="H49" s="49" t="n">
        <f aca="false">'Unknown data'!G47</f>
        <v>0.15576172</v>
      </c>
      <c r="I49" s="44" t="str">
        <f aca="false">MID('Unknown data'!H47,10, LEN('Unknown data'!H47))</f>
        <v>alp</v>
      </c>
      <c r="J49" s="45" t="n">
        <f aca="false">'Unknown data'!I47</f>
        <v>0.11047363</v>
      </c>
      <c r="K49" s="42" t="str">
        <f aca="false">MID('Unknown data'!J47,10, LEN('Unknown data'!J47))</f>
        <v>lakeside, lakeshore</v>
      </c>
      <c r="L49" s="43" t="n">
        <f aca="false">'Unknown data'!K47</f>
        <v>0.07897949</v>
      </c>
      <c r="M49" s="46" t="n">
        <f aca="false">'Unknown data'!L47</f>
        <v>93.80219</v>
      </c>
      <c r="N49" s="78" t="s">
        <v>83</v>
      </c>
      <c r="O49" s="40"/>
      <c r="P49" s="40"/>
    </row>
    <row r="50" customFormat="false" ht="12.8" hidden="false" customHeight="false" outlineLevel="0" collapsed="false">
      <c r="A50" s="36" t="s">
        <v>25</v>
      </c>
      <c r="B50" s="41" t="str">
        <f aca="false">'Unknown data'!A48</f>
        <v>/home/jorge/Pictures/Test_Images_for_Demo/New_Unknown/rough-seas.jpeg</v>
      </c>
      <c r="C50" s="42" t="str">
        <f aca="false">MID('Unknown data'!B48,10, LEN('Unknown data'!B48))</f>
        <v>geyser</v>
      </c>
      <c r="D50" s="43" t="n">
        <f aca="false">'Unknown data'!C48</f>
        <v>0.6850586</v>
      </c>
      <c r="E50" s="42" t="str">
        <f aca="false">MID('Unknown data'!D48,10, LEN('Unknown data'!D48))</f>
        <v>volcano</v>
      </c>
      <c r="F50" s="43" t="n">
        <f aca="false">'Unknown data'!E48</f>
        <v>0.30639648</v>
      </c>
      <c r="G50" s="44" t="str">
        <f aca="false">MID('Unknown data'!F48,10, LEN('Unknown data'!F48))</f>
        <v>alp</v>
      </c>
      <c r="H50" s="45" t="n">
        <f aca="false">'Unknown data'!G48</f>
        <v>0.0043678284</v>
      </c>
      <c r="I50" s="44" t="str">
        <f aca="false">MID('Unknown data'!H48,10, LEN('Unknown data'!H48))</f>
        <v>breakwater, groin, groyne, mole, bulwark, seawall, jetty</v>
      </c>
      <c r="J50" s="45" t="n">
        <f aca="false">'Unknown data'!I48</f>
        <v>0.0019550323</v>
      </c>
      <c r="K50" s="42" t="str">
        <f aca="false">MID('Unknown data'!J48,10, LEN('Unknown data'!J48))</f>
        <v>fountain</v>
      </c>
      <c r="L50" s="43" t="n">
        <f aca="false">'Unknown data'!K48</f>
        <v>0.0005259514</v>
      </c>
      <c r="M50" s="46" t="n">
        <f aca="false">'Unknown data'!L48</f>
        <v>93.846054</v>
      </c>
      <c r="N50" s="78" t="s">
        <v>120</v>
      </c>
      <c r="O50" s="40"/>
      <c r="P50" s="40"/>
    </row>
    <row r="51" customFormat="false" ht="12.8" hidden="false" customHeight="false" outlineLevel="0" collapsed="false">
      <c r="A51" s="36" t="s">
        <v>25</v>
      </c>
      <c r="B51" s="50" t="str">
        <f aca="false">'Unknown data'!A49</f>
        <v>/home/jorge/Pictures/Test_Images_for_Demo/New_Unknown/singapor3e.jpg</v>
      </c>
      <c r="C51" s="51" t="str">
        <f aca="false">MID('Unknown data'!B49,10, LEN('Unknown data'!B49))</f>
        <v>fountain</v>
      </c>
      <c r="D51" s="52" t="n">
        <f aca="false">'Unknown data'!C49</f>
        <v>0.6689453</v>
      </c>
      <c r="E51" s="42" t="str">
        <f aca="false">MID('Unknown data'!D49,10, LEN('Unknown data'!D49))</f>
        <v>dam, dike, dyke</v>
      </c>
      <c r="F51" s="43" t="n">
        <f aca="false">'Unknown data'!E49</f>
        <v>0.08984375</v>
      </c>
      <c r="G51" s="44" t="str">
        <f aca="false">MID('Unknown data'!F49,10, LEN('Unknown data'!F49))</f>
        <v>fireboat</v>
      </c>
      <c r="H51" s="45" t="n">
        <f aca="false">'Unknown data'!G49</f>
        <v>0.06939697</v>
      </c>
      <c r="I51" s="44" t="str">
        <f aca="false">MID('Unknown data'!H49,10, LEN('Unknown data'!H49))</f>
        <v>breakwater, groin, groyne, mole, bulwark, seawall, jetty</v>
      </c>
      <c r="J51" s="45" t="n">
        <f aca="false">'Unknown data'!I49</f>
        <v>0.06274414</v>
      </c>
      <c r="K51" s="48" t="str">
        <f aca="false">MID('Unknown data'!J49,10, LEN('Unknown data'!J49))</f>
        <v>pier</v>
      </c>
      <c r="L51" s="49" t="n">
        <f aca="false">'Unknown data'!K49</f>
        <v>0.035461426</v>
      </c>
      <c r="M51" s="46" t="n">
        <f aca="false">'Unknown data'!L49</f>
        <v>93.92192</v>
      </c>
      <c r="N51" s="78" t="s">
        <v>121</v>
      </c>
      <c r="O51" s="40"/>
      <c r="P51" s="40"/>
    </row>
    <row r="52" customFormat="false" ht="12.8" hidden="false" customHeight="false" outlineLevel="0" collapsed="false">
      <c r="A52" s="36" t="s">
        <v>25</v>
      </c>
      <c r="B52" s="70" t="str">
        <f aca="false">'Unknown data'!A50</f>
        <v>/home/jorge/Pictures/Test_Images_for_Demo/New_Unknown/yucatan mexico.jpg</v>
      </c>
      <c r="C52" s="42" t="str">
        <f aca="false">MID('Unknown data'!B50,10, LEN('Unknown data'!B50))</f>
        <v>fountain</v>
      </c>
      <c r="D52" s="43" t="n">
        <f aca="false">'Unknown data'!C50</f>
        <v>0.88964844</v>
      </c>
      <c r="E52" s="48" t="str">
        <f aca="false">MID('Unknown data'!D50,10, LEN('Unknown data'!D50))</f>
        <v>lakeside, lakeshore</v>
      </c>
      <c r="F52" s="49" t="n">
        <f aca="false">'Unknown data'!E50</f>
        <v>0.027938843</v>
      </c>
      <c r="G52" s="48" t="str">
        <f aca="false">MID('Unknown data'!F50,10, LEN('Unknown data'!F50))</f>
        <v>cliff, drop, drop-off</v>
      </c>
      <c r="H52" s="49" t="n">
        <f aca="false">'Unknown data'!G50</f>
        <v>0.022613525</v>
      </c>
      <c r="I52" s="44" t="str">
        <f aca="false">MID('Unknown data'!H50,10, LEN('Unknown data'!H50))</f>
        <v>castle</v>
      </c>
      <c r="J52" s="45" t="n">
        <f aca="false">'Unknown data'!I50</f>
        <v>0.010856628</v>
      </c>
      <c r="K52" s="42" t="str">
        <f aca="false">MID('Unknown data'!J50,10, LEN('Unknown data'!J50))</f>
        <v>coral reef</v>
      </c>
      <c r="L52" s="43" t="n">
        <f aca="false">'Unknown data'!K50</f>
        <v>0.010437012</v>
      </c>
      <c r="M52" s="46" t="n">
        <f aca="false">'Unknown data'!L50</f>
        <v>111.92053</v>
      </c>
      <c r="N52" s="78" t="s">
        <v>122</v>
      </c>
      <c r="O52" s="40"/>
      <c r="P52" s="40"/>
    </row>
    <row r="53" customFormat="false" ht="17.35" hidden="false" customHeight="true" outlineLevel="0" collapsed="false">
      <c r="A53" s="36" t="s">
        <v>25</v>
      </c>
      <c r="B53" s="2" t="s">
        <v>123</v>
      </c>
      <c r="C53" s="2"/>
      <c r="D53" s="2"/>
      <c r="E53" s="2"/>
      <c r="F53" s="53" t="n">
        <f aca="false">49+50</f>
        <v>99</v>
      </c>
      <c r="G53" s="53" t="s">
        <v>39</v>
      </c>
      <c r="H53" s="54"/>
      <c r="I53" s="55"/>
      <c r="J53" s="56"/>
      <c r="K53" s="40"/>
      <c r="L53" s="56"/>
      <c r="M53" s="57"/>
      <c r="N53" s="40"/>
      <c r="O53" s="40"/>
      <c r="P53" s="40"/>
    </row>
    <row r="54" customFormat="false" ht="23.85" hidden="false" customHeight="true" outlineLevel="0" collapsed="false">
      <c r="A54" s="36" t="s">
        <v>25</v>
      </c>
      <c r="B54" s="53" t="s">
        <v>40</v>
      </c>
      <c r="C54" s="53"/>
      <c r="D54" s="53" t="s">
        <v>41</v>
      </c>
      <c r="E54" s="53"/>
      <c r="F54" s="53" t="n">
        <f aca="false">B56</f>
        <v>18</v>
      </c>
      <c r="G54" s="53" t="s">
        <v>124</v>
      </c>
      <c r="H54" s="40"/>
      <c r="I54" s="40"/>
      <c r="J54" s="56"/>
      <c r="K54" s="40"/>
      <c r="L54" s="56"/>
      <c r="M54" s="57"/>
      <c r="N54" s="40"/>
      <c r="O54" s="40"/>
      <c r="P54" s="40"/>
    </row>
    <row r="55" customFormat="false" ht="27.5" hidden="false" customHeight="true" outlineLevel="0" collapsed="false">
      <c r="A55" s="36"/>
      <c r="B55" s="58" t="s">
        <v>43</v>
      </c>
      <c r="C55" s="59" t="s">
        <v>44</v>
      </c>
      <c r="D55" s="58" t="s">
        <v>45</v>
      </c>
      <c r="E55" s="60" t="s">
        <v>46</v>
      </c>
      <c r="F55" s="53" t="n">
        <f aca="false">B56+C56</f>
        <v>99</v>
      </c>
      <c r="G55" s="53" t="s">
        <v>125</v>
      </c>
      <c r="H55" s="61" t="n">
        <v>99</v>
      </c>
      <c r="I55" s="61" t="s">
        <v>77</v>
      </c>
      <c r="J55" s="56"/>
      <c r="K55" s="40"/>
      <c r="L55" s="56"/>
      <c r="M55" s="57"/>
      <c r="N55" s="40"/>
      <c r="O55" s="40"/>
      <c r="P55" s="40"/>
    </row>
    <row r="56" customFormat="false" ht="24.35" hidden="false" customHeight="false" outlineLevel="0" collapsed="false">
      <c r="A56" s="36"/>
      <c r="B56" s="58" t="n">
        <v>18</v>
      </c>
      <c r="C56" s="62" t="n">
        <f aca="false">F53-B56</f>
        <v>81</v>
      </c>
      <c r="D56" s="58" t="n">
        <v>0</v>
      </c>
      <c r="E56" s="59" t="n">
        <v>0</v>
      </c>
      <c r="F56" s="53" t="n">
        <f aca="false">B56</f>
        <v>18</v>
      </c>
      <c r="G56" s="53" t="s">
        <v>126</v>
      </c>
      <c r="H56" s="61" t="n">
        <f aca="false">B60</f>
        <v>41</v>
      </c>
      <c r="I56" s="61" t="s">
        <v>79</v>
      </c>
      <c r="J56" s="56"/>
      <c r="K56" s="40"/>
      <c r="L56" s="56"/>
      <c r="M56" s="57"/>
      <c r="N56" s="40"/>
      <c r="O56" s="40"/>
      <c r="P56" s="40"/>
    </row>
    <row r="57" customFormat="false" ht="17.35" hidden="false" customHeight="true" outlineLevel="0" collapsed="false">
      <c r="A57" s="36"/>
      <c r="B57" s="3" t="s">
        <v>127</v>
      </c>
      <c r="C57" s="3"/>
      <c r="D57" s="3"/>
      <c r="E57" s="3"/>
      <c r="F57" s="63"/>
      <c r="G57" s="63"/>
      <c r="H57" s="63"/>
      <c r="I57" s="63"/>
      <c r="J57" s="56"/>
      <c r="K57" s="40"/>
      <c r="L57" s="56"/>
      <c r="M57" s="57"/>
      <c r="N57" s="40"/>
      <c r="O57" s="40"/>
      <c r="P57" s="40"/>
    </row>
    <row r="58" customFormat="false" ht="15" hidden="false" customHeight="true" outlineLevel="0" collapsed="false">
      <c r="A58" s="36"/>
      <c r="B58" s="64" t="s">
        <v>40</v>
      </c>
      <c r="C58" s="64"/>
      <c r="D58" s="64" t="s">
        <v>41</v>
      </c>
      <c r="E58" s="64"/>
      <c r="F58" s="11" t="n">
        <f aca="false">F56/F55</f>
        <v>0.181818181818182</v>
      </c>
      <c r="G58" s="10" t="s">
        <v>10</v>
      </c>
      <c r="H58" s="65" t="n">
        <f aca="false">H56/H55</f>
        <v>0.414141414141414</v>
      </c>
      <c r="I58" s="19" t="s">
        <v>16</v>
      </c>
      <c r="J58" s="56"/>
      <c r="K58" s="40"/>
      <c r="L58" s="56"/>
      <c r="M58" s="57"/>
      <c r="N58" s="40"/>
      <c r="O58" s="40"/>
      <c r="P58" s="40"/>
    </row>
    <row r="59" customFormat="false" ht="24.15" hidden="false" customHeight="true" outlineLevel="0" collapsed="false">
      <c r="A59" s="36" t="s">
        <v>25</v>
      </c>
      <c r="B59" s="66" t="s">
        <v>43</v>
      </c>
      <c r="C59" s="67" t="s">
        <v>44</v>
      </c>
      <c r="D59" s="66" t="s">
        <v>45</v>
      </c>
      <c r="E59" s="68" t="s">
        <v>46</v>
      </c>
      <c r="F59" s="11" t="n">
        <f aca="false">B56/F53</f>
        <v>0.181818181818182</v>
      </c>
      <c r="G59" s="10" t="s">
        <v>12</v>
      </c>
      <c r="H59" s="65" t="n">
        <f aca="false">B60/F53</f>
        <v>0.414141414141414</v>
      </c>
      <c r="I59" s="19" t="s">
        <v>17</v>
      </c>
      <c r="J59" s="56"/>
      <c r="K59" s="40"/>
      <c r="L59" s="56"/>
      <c r="M59" s="57"/>
      <c r="N59" s="40"/>
      <c r="O59" s="40"/>
      <c r="P59" s="40"/>
    </row>
    <row r="60" customFormat="false" ht="15" hidden="false" customHeight="false" outlineLevel="0" collapsed="false">
      <c r="A60" s="36" t="s">
        <v>25</v>
      </c>
      <c r="B60" s="66" t="n">
        <f aca="false">B56+23</f>
        <v>41</v>
      </c>
      <c r="C60" s="67" t="n">
        <f aca="false">F53-B60</f>
        <v>58</v>
      </c>
      <c r="D60" s="66" t="n">
        <v>0</v>
      </c>
      <c r="E60" s="69" t="n">
        <v>0</v>
      </c>
      <c r="F60" s="11" t="n">
        <f aca="false">2/((1/F58)+(1/F59))</f>
        <v>0.181818181818182</v>
      </c>
      <c r="G60" s="10" t="s">
        <v>13</v>
      </c>
      <c r="H60" s="65" t="n">
        <f aca="false">2/((1/H58)+(1/H59))</f>
        <v>0.414141414141414</v>
      </c>
      <c r="I60" s="19" t="s">
        <v>18</v>
      </c>
      <c r="J60" s="56"/>
      <c r="K60" s="40"/>
      <c r="L60" s="56"/>
      <c r="M60" s="57"/>
      <c r="N60" s="40"/>
      <c r="O60" s="40"/>
      <c r="P60" s="40"/>
    </row>
    <row r="61" customFormat="false" ht="15" hidden="false" customHeight="false" outlineLevel="0" collapsed="false">
      <c r="B61" s="40"/>
      <c r="C61" s="40"/>
      <c r="D61" s="56"/>
      <c r="E61" s="40"/>
      <c r="F61" s="11" t="n">
        <f aca="false">(B56+D56)/F53</f>
        <v>0.181818181818182</v>
      </c>
      <c r="G61" s="10" t="s">
        <v>14</v>
      </c>
      <c r="H61" s="65" t="n">
        <f aca="false">(B60+D60)/F53</f>
        <v>0.414141414141414</v>
      </c>
      <c r="I61" s="19" t="s">
        <v>19</v>
      </c>
      <c r="J61" s="56"/>
      <c r="K61" s="40"/>
      <c r="L61" s="56"/>
      <c r="M61" s="57"/>
      <c r="N61" s="40"/>
      <c r="O61" s="40"/>
      <c r="P61" s="40"/>
    </row>
    <row r="62" customFormat="false" ht="15" hidden="false" customHeight="false" outlineLevel="0" collapsed="false">
      <c r="B62" s="40"/>
      <c r="C62" s="40"/>
      <c r="D62" s="56"/>
      <c r="E62" s="40"/>
      <c r="F62" s="11" t="n">
        <f aca="false">AVERAGE(D4,D5,D10,D11,D12,D15,D19,D20,D21,D28,D30,D32,D33,D40,D41,D45,D48,D51)</f>
        <v>0.645263672777778</v>
      </c>
      <c r="G62" s="10" t="s">
        <v>15</v>
      </c>
      <c r="H62" s="65" t="n">
        <f aca="false">AVERAGE(D4,D5,D10,D11,D12,D15,D19,D20,D21,D28,D30,D32,D33,D40,D41,D45,D48,D51,H9,F14,H22,F38,F41,F42,F43,L46,J47,H49,F52)</f>
        <v>0.439469436689655</v>
      </c>
      <c r="I62" s="19" t="s">
        <v>15</v>
      </c>
      <c r="J62" s="56"/>
      <c r="K62" s="40"/>
      <c r="L62" s="56"/>
      <c r="M62" s="57"/>
      <c r="N62" s="40"/>
      <c r="O62" s="40"/>
      <c r="P62" s="40"/>
    </row>
    <row r="63" customFormat="false" ht="12.8" hidden="false" customHeight="false" outlineLevel="0" collapsed="false">
      <c r="B63" s="40"/>
      <c r="C63" s="40"/>
      <c r="D63" s="56"/>
      <c r="E63" s="40"/>
      <c r="F63" s="56"/>
      <c r="G63" s="40"/>
      <c r="H63" s="56"/>
      <c r="I63" s="40"/>
      <c r="J63" s="56"/>
      <c r="K63" s="40"/>
      <c r="L63" s="56"/>
      <c r="M63" s="57"/>
      <c r="N63" s="40"/>
      <c r="O63" s="40"/>
      <c r="P63" s="40"/>
    </row>
    <row r="64" customFormat="false" ht="127.5" hidden="false" customHeight="true" outlineLevel="0" collapsed="false">
      <c r="B64" s="40"/>
      <c r="C64" s="40"/>
      <c r="D64" s="56"/>
      <c r="E64" s="40"/>
      <c r="F64" s="56"/>
      <c r="G64" s="40"/>
      <c r="H64" s="56"/>
      <c r="I64" s="40"/>
      <c r="J64" s="56"/>
      <c r="K64" s="40"/>
      <c r="L64" s="56"/>
      <c r="M64" s="57"/>
      <c r="N64" s="40"/>
      <c r="O64" s="40"/>
      <c r="P64" s="40"/>
    </row>
    <row r="65" customFormat="false" ht="12.8" hidden="false" customHeight="false" outlineLevel="0" collapsed="false">
      <c r="B65" s="40"/>
      <c r="C65" s="40"/>
      <c r="D65" s="56"/>
      <c r="E65" s="40"/>
      <c r="F65" s="56"/>
      <c r="G65" s="40"/>
      <c r="H65" s="56"/>
      <c r="I65" s="40"/>
      <c r="J65" s="56"/>
      <c r="K65" s="40"/>
      <c r="L65" s="56"/>
      <c r="M65" s="57"/>
      <c r="N65" s="40"/>
      <c r="O65" s="40"/>
      <c r="P65" s="40"/>
    </row>
  </sheetData>
  <sheetProtection sheet="true" objects="true" scenarios="true"/>
  <mergeCells count="8">
    <mergeCell ref="B1:N1"/>
    <mergeCell ref="B53:E53"/>
    <mergeCell ref="B54:C54"/>
    <mergeCell ref="D54:E54"/>
    <mergeCell ref="B57:E57"/>
    <mergeCell ref="F57:I57"/>
    <mergeCell ref="B58:C58"/>
    <mergeCell ref="D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6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K41" activeCellId="0" sqref="K41"/>
    </sheetView>
  </sheetViews>
  <sheetFormatPr defaultRowHeight="12.8" zeroHeight="false" outlineLevelRow="0" outlineLevelCol="0"/>
  <cols>
    <col collapsed="false" customWidth="true" hidden="true" outlineLevel="0" max="1" min="1" style="0" width="2.62"/>
    <col collapsed="false" customWidth="true" hidden="false" outlineLevel="0" max="2" min="2" style="0" width="31.35"/>
    <col collapsed="false" customWidth="true" hidden="false" outlineLevel="0" max="3" min="3" style="83" width="23.61"/>
    <col collapsed="false" customWidth="true" hidden="false" outlineLevel="0" max="4" min="4" style="29" width="11.88"/>
    <col collapsed="false" customWidth="true" hidden="false" outlineLevel="0" max="5" min="5" style="0" width="25.93"/>
    <col collapsed="false" customWidth="true" hidden="false" outlineLevel="0" max="6" min="6" style="29" width="5.49"/>
    <col collapsed="false" customWidth="true" hidden="false" outlineLevel="0" max="7" min="7" style="0" width="26.32"/>
    <col collapsed="false" customWidth="true" hidden="false" outlineLevel="0" max="8" min="8" style="29" width="7.08"/>
    <col collapsed="false" customWidth="true" hidden="false" outlineLevel="0" max="9" min="9" style="0" width="27.32"/>
    <col collapsed="false" customWidth="true" hidden="false" outlineLevel="0" max="10" min="10" style="29" width="5.96"/>
    <col collapsed="false" customWidth="true" hidden="false" outlineLevel="0" max="11" min="11" style="83" width="27.63"/>
    <col collapsed="false" customWidth="true" hidden="false" outlineLevel="0" max="12" min="12" style="29" width="4.97"/>
    <col collapsed="false" customWidth="true" hidden="false" outlineLevel="0" max="13" min="13" style="30" width="6.54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8.55" hidden="false" customHeight="true" outlineLevel="0" collapsed="false">
      <c r="A1" s="36" t="s">
        <v>25</v>
      </c>
      <c r="B1" s="84" t="s">
        <v>128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  <c r="O1" s="40"/>
    </row>
    <row r="2" customFormat="false" ht="24.35" hidden="false" customHeight="false" outlineLevel="0" collapsed="false">
      <c r="A2" s="36" t="s">
        <v>25</v>
      </c>
      <c r="B2" s="86" t="s">
        <v>26</v>
      </c>
      <c r="C2" s="87" t="s">
        <v>27</v>
      </c>
      <c r="D2" s="88" t="s">
        <v>28</v>
      </c>
      <c r="E2" s="86" t="s">
        <v>29</v>
      </c>
      <c r="F2" s="88" t="s">
        <v>30</v>
      </c>
      <c r="G2" s="86" t="s">
        <v>31</v>
      </c>
      <c r="H2" s="88" t="s">
        <v>32</v>
      </c>
      <c r="I2" s="86" t="s">
        <v>33</v>
      </c>
      <c r="J2" s="88" t="s">
        <v>34</v>
      </c>
      <c r="K2" s="87" t="s">
        <v>35</v>
      </c>
      <c r="L2" s="88" t="s">
        <v>36</v>
      </c>
      <c r="M2" s="89" t="s">
        <v>37</v>
      </c>
      <c r="N2" s="86" t="s">
        <v>129</v>
      </c>
      <c r="O2" s="40"/>
    </row>
    <row r="3" customFormat="false" ht="12.8" hidden="false" customHeight="false" outlineLevel="0" collapsed="false">
      <c r="A3" s="36" t="s">
        <v>25</v>
      </c>
      <c r="B3" s="90" t="str">
        <f aca="false">'Random image data'!A1</f>
        <v>/home/jorge/Pictures/Test_Images_for_Demo/Random_Test_Images/1.jpg</v>
      </c>
      <c r="C3" s="91" t="str">
        <f aca="false">MID('Random image data'!B1,10, LEN('Random image data'!B1))</f>
        <v>sandbar, sand bar</v>
      </c>
      <c r="D3" s="73" t="n">
        <f aca="false">'Random image data'!C1</f>
        <v>0.40893555</v>
      </c>
      <c r="E3" s="92" t="str">
        <f aca="false">MID('Random image data'!D1,10, LEN('Random image data'!D1))</f>
        <v>patio, terrace</v>
      </c>
      <c r="F3" s="93" t="n">
        <f aca="false">'Random image data'!E1</f>
        <v>0.22583008</v>
      </c>
      <c r="G3" s="72" t="str">
        <f aca="false">MID('Random image data'!F1,10, LEN('Random image data'!F1))</f>
        <v>seashore, coast, seacoast, sea-coast</v>
      </c>
      <c r="H3" s="73" t="n">
        <f aca="false">'Random image data'!G1</f>
        <v>0.08917236</v>
      </c>
      <c r="I3" s="72" t="str">
        <f aca="false">MID('Random image data'!H1,10, LEN('Random image data'!H1))</f>
        <v>lakeside, lakeshore</v>
      </c>
      <c r="J3" s="73" t="n">
        <f aca="false">'Random image data'!I1</f>
        <v>0.08239746</v>
      </c>
      <c r="K3" s="91" t="str">
        <f aca="false">MID('Random image data'!J1,10, LEN('Random image data'!J1))</f>
        <v>fountain</v>
      </c>
      <c r="L3" s="73" t="n">
        <f aca="false">'Random image data'!K1</f>
        <v>0.07800293</v>
      </c>
      <c r="M3" s="74" t="n">
        <f aca="false">'Random image data'!L1</f>
        <v>93.57038</v>
      </c>
      <c r="N3" s="94"/>
      <c r="O3" s="40"/>
    </row>
    <row r="4" customFormat="false" ht="12.8" hidden="false" customHeight="false" outlineLevel="0" collapsed="false">
      <c r="A4" s="36" t="s">
        <v>25</v>
      </c>
      <c r="B4" s="50" t="str">
        <f aca="false">'Random image data'!A2</f>
        <v>/home/jorge/Pictures/Test_Images_for_Demo/Random_Test_Images/10.jpg</v>
      </c>
      <c r="C4" s="95" t="str">
        <f aca="false">MID('Random image data'!B2,10, LEN('Random image data'!B2))</f>
        <v>ice bear, polar bear, Ursus Maritimus, Thalarctos maritimus</v>
      </c>
      <c r="D4" s="52" t="n">
        <f aca="false">'Random image data'!C2</f>
        <v>0.9819336</v>
      </c>
      <c r="E4" s="72" t="str">
        <f aca="false">MID('Random image data'!D2,10, LEN('Random image data'!D2))</f>
        <v>Arctic fox, white fox, Alopex lagopus</v>
      </c>
      <c r="F4" s="73" t="n">
        <f aca="false">'Random image data'!E2</f>
        <v>0.010406494</v>
      </c>
      <c r="G4" s="72" t="str">
        <f aca="false">MID('Random image data'!F2,10, LEN('Random image data'!F2))</f>
        <v>marmot</v>
      </c>
      <c r="H4" s="73" t="n">
        <f aca="false">'Random image data'!G2</f>
        <v>0.0069351196</v>
      </c>
      <c r="I4" s="72" t="str">
        <f aca="false">MID('Random image data'!H2,10, LEN('Random image data'!H2))</f>
        <v>fox squirrel, eastern fox squirrel, Sciurus niger</v>
      </c>
      <c r="J4" s="73" t="n">
        <f aca="false">'Random image data'!I2</f>
        <v>0.00016438961</v>
      </c>
      <c r="K4" s="91" t="str">
        <f aca="false">MID('Random image data'!J2,10, LEN('Random image data'!J2))</f>
        <v>weasel</v>
      </c>
      <c r="L4" s="73" t="n">
        <f aca="false">'Random image data'!K2</f>
        <v>0.00010949373</v>
      </c>
      <c r="M4" s="74" t="n">
        <f aca="false">'Random image data'!L2</f>
        <v>93.65138</v>
      </c>
      <c r="N4" s="96"/>
      <c r="O4" s="40"/>
    </row>
    <row r="5" customFormat="false" ht="12.8" hidden="false" customHeight="false" outlineLevel="0" collapsed="false">
      <c r="A5" s="36"/>
      <c r="B5" s="50" t="str">
        <f aca="false">'Random image data'!A3</f>
        <v>/home/jorge/Pictures/Test_Images_for_Demo/Random_Test_Images/11.jpg</v>
      </c>
      <c r="C5" s="95" t="str">
        <f aca="false">MID('Random image data'!B3,10, LEN('Random image data'!B3))</f>
        <v>marmot</v>
      </c>
      <c r="D5" s="52" t="n">
        <f aca="false">'Random image data'!C3</f>
        <v>0.9819336</v>
      </c>
      <c r="E5" s="72" t="str">
        <f aca="false">MID('Random image data'!D3,10, LEN('Random image data'!D3))</f>
        <v>beaver</v>
      </c>
      <c r="F5" s="73" t="n">
        <f aca="false">'Random image data'!E3</f>
        <v>0.010986328</v>
      </c>
      <c r="G5" s="72" t="str">
        <f aca="false">MID('Random image data'!F3,10, LEN('Random image data'!F3))</f>
        <v>otter</v>
      </c>
      <c r="H5" s="73" t="n">
        <f aca="false">'Random image data'!G3</f>
        <v>0.0021152496</v>
      </c>
      <c r="I5" s="72" t="str">
        <f aca="false">MID('Random image data'!H3,10, LEN('Random image data'!H3))</f>
        <v>fox squirrel, eastern fox squirrel, Sciurus niger</v>
      </c>
      <c r="J5" s="73" t="n">
        <f aca="false">'Random image data'!I3</f>
        <v>0.0016994476</v>
      </c>
      <c r="K5" s="91" t="str">
        <f aca="false">MID('Random image data'!J3,10, LEN('Random image data'!J3))</f>
        <v>mongoose</v>
      </c>
      <c r="L5" s="73" t="n">
        <f aca="false">'Random image data'!K3</f>
        <v>0.0012149811</v>
      </c>
      <c r="M5" s="74" t="n">
        <f aca="false">'Random image data'!L3</f>
        <v>93.664444</v>
      </c>
      <c r="N5" s="97"/>
      <c r="O5" s="40"/>
    </row>
    <row r="6" customFormat="false" ht="12.8" hidden="false" customHeight="false" outlineLevel="0" collapsed="false">
      <c r="A6" s="36"/>
      <c r="B6" s="75" t="str">
        <f aca="false">'Random image data'!A4</f>
        <v>/home/jorge/Pictures/Test_Images_for_Demo/Random_Test_Images/13.jpg</v>
      </c>
      <c r="C6" s="91" t="str">
        <f aca="false">MID('Random image data'!B4,10, LEN('Random image data'!B4))</f>
        <v>ice bear, polar bear, Ursus Maritimus, Thalarctos maritimus</v>
      </c>
      <c r="D6" s="73" t="n">
        <f aca="false">'Random image data'!C4</f>
        <v>0.49560547</v>
      </c>
      <c r="E6" s="72" t="str">
        <f aca="false">MID('Random image data'!D4,10, LEN('Random image data'!D4))</f>
        <v>kuvasz</v>
      </c>
      <c r="F6" s="73" t="n">
        <f aca="false">'Random image data'!E4</f>
        <v>0.18237305</v>
      </c>
      <c r="G6" s="72" t="str">
        <f aca="false">MID('Random image data'!F4,10, LEN('Random image data'!F4))</f>
        <v>Great Pyrenees</v>
      </c>
      <c r="H6" s="73" t="n">
        <f aca="false">'Random image data'!G4</f>
        <v>0.13232422</v>
      </c>
      <c r="I6" s="72" t="str">
        <f aca="false">MID('Random image data'!H4,10, LEN('Random image data'!H4))</f>
        <v>Arctic fox, white fox, Alopex lagopus</v>
      </c>
      <c r="J6" s="73" t="n">
        <f aca="false">'Random image data'!I4</f>
        <v>0.08544922</v>
      </c>
      <c r="K6" s="91" t="str">
        <f aca="false">MID('Random image data'!J4,10, LEN('Random image data'!J4))</f>
        <v>Samoyed, Samoyede</v>
      </c>
      <c r="L6" s="73" t="n">
        <f aca="false">'Random image data'!K4</f>
        <v>0.049468994</v>
      </c>
      <c r="M6" s="74" t="n">
        <f aca="false">'Random image data'!L4</f>
        <v>94.093735</v>
      </c>
      <c r="N6" s="97"/>
      <c r="O6" s="40"/>
    </row>
    <row r="7" customFormat="false" ht="12.8" hidden="false" customHeight="false" outlineLevel="0" collapsed="false">
      <c r="A7" s="36"/>
      <c r="B7" s="75" t="str">
        <f aca="false">'Random image data'!A5</f>
        <v>/home/jorge/Pictures/Test_Images_for_Demo/Random_Test_Images/16.jpg</v>
      </c>
      <c r="C7" s="91" t="str">
        <f aca="false">MID('Random image data'!B5,10, LEN('Random image data'!B5))</f>
        <v>geyser</v>
      </c>
      <c r="D7" s="73" t="n">
        <f aca="false">'Random image data'!C5</f>
        <v>0.8588867</v>
      </c>
      <c r="E7" s="72" t="str">
        <f aca="false">MID('Random image data'!D5,10, LEN('Random image data'!D5))</f>
        <v>volcano</v>
      </c>
      <c r="F7" s="73" t="n">
        <f aca="false">'Random image data'!E5</f>
        <v>0.13586426</v>
      </c>
      <c r="G7" s="72" t="str">
        <f aca="false">MID('Random image data'!F5,10, LEN('Random image data'!F5))</f>
        <v>steam locomotive</v>
      </c>
      <c r="H7" s="73" t="n">
        <f aca="false">'Random image data'!G5</f>
        <v>0.0021629333</v>
      </c>
      <c r="I7" s="72" t="str">
        <f aca="false">MID('Random image data'!H5,10, LEN('Random image data'!H5))</f>
        <v>cannon</v>
      </c>
      <c r="J7" s="73" t="n">
        <f aca="false">'Random image data'!I5</f>
        <v>0.0007529259</v>
      </c>
      <c r="K7" s="98" t="str">
        <f aca="false">MID('Random image data'!J5,10, LEN('Random image data'!J5))</f>
        <v>missile</v>
      </c>
      <c r="L7" s="73" t="n">
        <f aca="false">'Random image data'!K5</f>
        <v>0.00056409836</v>
      </c>
      <c r="M7" s="74" t="n">
        <f aca="false">'Random image data'!L5</f>
        <v>93.784035</v>
      </c>
      <c r="N7" s="97"/>
      <c r="O7" s="40"/>
    </row>
    <row r="8" customFormat="false" ht="12.8" hidden="false" customHeight="false" outlineLevel="0" collapsed="false">
      <c r="B8" s="90" t="str">
        <f aca="false">'Random image data'!A6</f>
        <v>/home/jorge/Pictures/Test_Images_for_Demo/Random_Test_Images/17.jpg</v>
      </c>
      <c r="C8" s="91" t="str">
        <f aca="false">MID('Random image data'!B6,10, LEN('Random image data'!B6))</f>
        <v>common iguana, iguana, Iguana iguana</v>
      </c>
      <c r="D8" s="73" t="n">
        <f aca="false">'Random image data'!C6</f>
        <v>0.5566406</v>
      </c>
      <c r="E8" s="72" t="str">
        <f aca="false">MID('Random image data'!D6,10, LEN('Random image data'!D6))</f>
        <v>frilled lizard, Chlamydosaurus kingi</v>
      </c>
      <c r="F8" s="73" t="n">
        <f aca="false">'Random image data'!E6</f>
        <v>0.20153809</v>
      </c>
      <c r="G8" s="92" t="str">
        <f aca="false">MID('Random image data'!F6,10, LEN('Random image data'!F6))</f>
        <v>triceratops</v>
      </c>
      <c r="H8" s="93" t="n">
        <f aca="false">'Random image data'!G6</f>
        <v>0.07537842</v>
      </c>
      <c r="I8" s="72" t="str">
        <f aca="false">MID('Random image data'!H6,10, LEN('Random image data'!H6))</f>
        <v>Arabian camel, dromedary, Camelus dromedarius</v>
      </c>
      <c r="J8" s="73" t="n">
        <f aca="false">'Random image data'!I6</f>
        <v>0.066467285</v>
      </c>
      <c r="K8" s="91" t="str">
        <f aca="false">MID('Random image data'!J6,10, LEN('Random image data'!J6))</f>
        <v>lion, king of beasts, Panthera leo</v>
      </c>
      <c r="L8" s="73" t="n">
        <f aca="false">'Random image data'!K6</f>
        <v>0.008125305</v>
      </c>
      <c r="M8" s="74" t="n">
        <f aca="false">'Random image data'!L6</f>
        <v>93.91898</v>
      </c>
      <c r="N8" s="96"/>
    </row>
    <row r="9" customFormat="false" ht="12.8" hidden="false" customHeight="false" outlineLevel="0" collapsed="false">
      <c r="B9" s="50" t="str">
        <f aca="false">'Random image data'!A7</f>
        <v>/home/jorge/Pictures/Test_Images_for_Demo/Random_Test_Images/18.jpeg</v>
      </c>
      <c r="C9" s="95" t="str">
        <f aca="false">MID('Random image data'!B7,10, LEN('Random image data'!B7))</f>
        <v>prison, prison house</v>
      </c>
      <c r="D9" s="52" t="n">
        <f aca="false">'Random image data'!C7</f>
        <v>0.9970703</v>
      </c>
      <c r="E9" s="72" t="str">
        <f aca="false">MID('Random image data'!D7,10, LEN('Random image data'!D7))</f>
        <v>vault</v>
      </c>
      <c r="F9" s="73" t="n">
        <f aca="false">'Random image data'!E7</f>
        <v>0.0016727448</v>
      </c>
      <c r="G9" s="72" t="str">
        <f aca="false">MID('Random image data'!F7,10, LEN('Random image data'!F7))</f>
        <v>bannister, banister, balustrade, balusters, handrail</v>
      </c>
      <c r="H9" s="73" t="n">
        <f aca="false">'Random image data'!G7</f>
        <v>0.0002605915</v>
      </c>
      <c r="I9" s="72" t="str">
        <f aca="false">MID('Random image data'!H7,10, LEN('Random image data'!H7))</f>
        <v>suspension bridge</v>
      </c>
      <c r="J9" s="73" t="n">
        <f aca="false">'Random image data'!I7</f>
        <v>0.000233531</v>
      </c>
      <c r="K9" s="91" t="str">
        <f aca="false">MID('Random image data'!J7,10, LEN('Random image data'!J7))</f>
        <v>library</v>
      </c>
      <c r="L9" s="73" t="n">
        <f aca="false">'Random image data'!K7</f>
        <v>0.00018048286</v>
      </c>
      <c r="M9" s="74" t="n">
        <f aca="false">'Random image data'!L7</f>
        <v>93.675835</v>
      </c>
      <c r="N9" s="96"/>
    </row>
    <row r="10" customFormat="false" ht="12.8" hidden="false" customHeight="false" outlineLevel="0" collapsed="false">
      <c r="B10" s="50" t="str">
        <f aca="false">'Random image data'!A8</f>
        <v>/home/jorge/Pictures/Test_Images_for_Demo/Random_Test_Images/19.jpg</v>
      </c>
      <c r="C10" s="95" t="str">
        <f aca="false">MID('Random image data'!B8,10, LEN('Random image data'!B8))</f>
        <v>prison, prison house</v>
      </c>
      <c r="D10" s="52" t="n">
        <f aca="false">'Random image data'!C8</f>
        <v>0.3125</v>
      </c>
      <c r="E10" s="72" t="str">
        <f aca="false">MID('Random image data'!D8,10, LEN('Random image data'!D8))</f>
        <v>vault</v>
      </c>
      <c r="F10" s="73" t="n">
        <f aca="false">'Random image data'!E8</f>
        <v>0.30297852</v>
      </c>
      <c r="G10" s="72" t="str">
        <f aca="false">MID('Random image data'!F8,10, LEN('Random image data'!F8))</f>
        <v>suspension bridge</v>
      </c>
      <c r="H10" s="73" t="n">
        <f aca="false">'Random image data'!G8</f>
        <v>0.078430176</v>
      </c>
      <c r="I10" s="72" t="str">
        <f aca="false">MID('Random image data'!H8,10, LEN('Random image data'!H8))</f>
        <v>greenhouse, nursery, glasshouse</v>
      </c>
      <c r="J10" s="73" t="n">
        <f aca="false">'Random image data'!I8</f>
        <v>0.059631348</v>
      </c>
      <c r="K10" s="91" t="str">
        <f aca="false">MID('Random image data'!J8,10, LEN('Random image data'!J8))</f>
        <v>chainlink fence</v>
      </c>
      <c r="L10" s="73" t="n">
        <f aca="false">'Random image data'!K8</f>
        <v>0.046081543</v>
      </c>
      <c r="M10" s="74" t="n">
        <f aca="false">'Random image data'!L8</f>
        <v>93.903564</v>
      </c>
      <c r="N10" s="97"/>
    </row>
    <row r="11" customFormat="false" ht="12.8" hidden="false" customHeight="false" outlineLevel="0" collapsed="false">
      <c r="B11" s="90" t="str">
        <f aca="false">'Random image data'!A9</f>
        <v>/home/jorge/Pictures/Test_Images_for_Demo/Random_Test_Images/20.jpg</v>
      </c>
      <c r="C11" s="91" t="str">
        <f aca="false">MID('Random image data'!B9,10, LEN('Random image data'!B9))</f>
        <v>palace</v>
      </c>
      <c r="D11" s="73" t="n">
        <f aca="false">'Random image data'!C9</f>
        <v>0.4807129</v>
      </c>
      <c r="E11" s="72" t="str">
        <f aca="false">MID('Random image data'!D9,10, LEN('Random image data'!D9))</f>
        <v>dome</v>
      </c>
      <c r="F11" s="73" t="n">
        <f aca="false">'Random image data'!E9</f>
        <v>0.13879395</v>
      </c>
      <c r="G11" s="72" t="str">
        <f aca="false">MID('Random image data'!F9,10, LEN('Random image data'!F9))</f>
        <v>monastery</v>
      </c>
      <c r="H11" s="73" t="n">
        <f aca="false">'Random image data'!G9</f>
        <v>0.11871338</v>
      </c>
      <c r="I11" s="72" t="str">
        <f aca="false">MID('Random image data'!H9,10, LEN('Random image data'!H9))</f>
        <v>vault</v>
      </c>
      <c r="J11" s="73" t="n">
        <f aca="false">'Random image data'!I9</f>
        <v>0.10644531</v>
      </c>
      <c r="K11" s="92" t="str">
        <f aca="false">MID('Random image data'!J9,10, LEN('Random image data'!J9))</f>
        <v>theater curtain, theatre curtain</v>
      </c>
      <c r="L11" s="93" t="n">
        <f aca="false">'Random image data'!K9</f>
        <v>0.044006348</v>
      </c>
      <c r="M11" s="74" t="n">
        <f aca="false">'Random image data'!L9</f>
        <v>93.85463</v>
      </c>
      <c r="N11" s="96"/>
    </row>
    <row r="12" customFormat="false" ht="12.8" hidden="false" customHeight="false" outlineLevel="0" collapsed="false">
      <c r="B12" s="90" t="str">
        <f aca="false">'Random image data'!A10</f>
        <v>/home/jorge/Pictures/Test_Images_for_Demo/Random_Test_Images/21.jpg</v>
      </c>
      <c r="C12" s="91" t="str">
        <f aca="false">MID('Random image data'!B10,10, LEN('Random image data'!B10))</f>
        <v>candle, taper, wax light</v>
      </c>
      <c r="D12" s="73" t="n">
        <f aca="false">'Random image data'!C10</f>
        <v>0.23168945</v>
      </c>
      <c r="E12" s="72" t="str">
        <f aca="false">MID('Random image data'!D10,10, LEN('Random image data'!D10))</f>
        <v>honeycomb</v>
      </c>
      <c r="F12" s="73" t="n">
        <f aca="false">'Random image data'!E10</f>
        <v>0.21936035</v>
      </c>
      <c r="G12" s="72" t="str">
        <f aca="false">MID('Random image data'!F10,10, LEN('Random image data'!F10))</f>
        <v>cup</v>
      </c>
      <c r="H12" s="73" t="n">
        <f aca="false">'Random image data'!G10</f>
        <v>0.06903076</v>
      </c>
      <c r="I12" s="92" t="str">
        <f aca="false">MID('Random image data'!H10,10, LEN('Random image data'!H10))</f>
        <v>cinema, movie theater, movie theatre, movie house, picture palace</v>
      </c>
      <c r="J12" s="93" t="n">
        <f aca="false">'Random image data'!I10</f>
        <v>0.048187256</v>
      </c>
      <c r="K12" s="91" t="str">
        <f aca="false">MID('Random image data'!J10,10, LEN('Random image data'!J10))</f>
        <v>dough</v>
      </c>
      <c r="L12" s="73" t="n">
        <f aca="false">'Random image data'!K10</f>
        <v>0.037261963</v>
      </c>
      <c r="M12" s="74" t="n">
        <f aca="false">'Random image data'!L10</f>
        <v>93.67888</v>
      </c>
      <c r="N12" s="97"/>
    </row>
    <row r="13" customFormat="false" ht="12.8" hidden="false" customHeight="false" outlineLevel="0" collapsed="false">
      <c r="B13" s="50" t="str">
        <f aca="false">'Random image data'!A11</f>
        <v>/home/jorge/Pictures/Test_Images_for_Demo/Random_Test_Images/222.jpeg</v>
      </c>
      <c r="C13" s="95" t="str">
        <f aca="false">MID('Random image data'!B11,10, LEN('Random image data'!B11))</f>
        <v>umbrella</v>
      </c>
      <c r="D13" s="52" t="n">
        <f aca="false">'Random image data'!C11</f>
        <v>0.99121094</v>
      </c>
      <c r="E13" s="72" t="str">
        <f aca="false">MID('Random image data'!D11,10, LEN('Random image data'!D11))</f>
        <v>parachute, chute</v>
      </c>
      <c r="F13" s="73" t="n">
        <f aca="false">'Random image data'!E11</f>
        <v>0.0018978119</v>
      </c>
      <c r="G13" s="72" t="str">
        <f aca="false">MID('Random image data'!F11,10, LEN('Random image data'!F11))</f>
        <v>maypole</v>
      </c>
      <c r="H13" s="73" t="n">
        <f aca="false">'Random image data'!G11</f>
        <v>0.001663208</v>
      </c>
      <c r="I13" s="72" t="str">
        <f aca="false">MID('Random image data'!H11,10, LEN('Random image data'!H11))</f>
        <v>greenhouse, nursery, glasshouse</v>
      </c>
      <c r="J13" s="73" t="n">
        <f aca="false">'Random image data'!I11</f>
        <v>0.0014896393</v>
      </c>
      <c r="K13" s="91" t="str">
        <f aca="false">MID('Random image data'!J11,10, LEN('Random image data'!J11))</f>
        <v>coil, spiral, volute, whorl, helix</v>
      </c>
      <c r="L13" s="73" t="n">
        <f aca="false">'Random image data'!K11</f>
        <v>0.0009851456</v>
      </c>
      <c r="M13" s="74" t="n">
        <f aca="false">'Random image data'!L11</f>
        <v>93.643166</v>
      </c>
      <c r="N13" s="97"/>
    </row>
    <row r="14" customFormat="false" ht="12.8" hidden="false" customHeight="false" outlineLevel="0" collapsed="false">
      <c r="B14" s="75" t="str">
        <f aca="false">'Random image data'!A12</f>
        <v>/home/jorge/Pictures/Test_Images_for_Demo/Random_Test_Images/23.jpg</v>
      </c>
      <c r="C14" s="91" t="str">
        <f aca="false">MID('Random image data'!B12,10, LEN('Random image data'!B12))</f>
        <v>spider web, spider's web</v>
      </c>
      <c r="D14" s="73" t="n">
        <f aca="false">'Random image data'!C12</f>
        <v>0.3083496</v>
      </c>
      <c r="E14" s="72" t="str">
        <f aca="false">MID('Random image data'!D12,10, LEN('Random image data'!D12))</f>
        <v>chainlink fence</v>
      </c>
      <c r="F14" s="73" t="n">
        <f aca="false">'Random image data'!E12</f>
        <v>0.19006348</v>
      </c>
      <c r="G14" s="72" t="str">
        <f aca="false">MID('Random image data'!F12,10, LEN('Random image data'!F12))</f>
        <v>brambling, Fringilla montifringilla</v>
      </c>
      <c r="H14" s="73" t="n">
        <f aca="false">'Random image data'!G12</f>
        <v>0.040771484</v>
      </c>
      <c r="I14" s="72" t="str">
        <f aca="false">MID('Random image data'!H12,10, LEN('Random image data'!H12))</f>
        <v>junco, snowbird</v>
      </c>
      <c r="J14" s="73" t="n">
        <f aca="false">'Random image data'!I12</f>
        <v>0.03967285</v>
      </c>
      <c r="K14" s="91" t="str">
        <f aca="false">MID('Random image data'!J12,10, LEN('Random image data'!J12))</f>
        <v>picket fence, paling</v>
      </c>
      <c r="L14" s="73" t="n">
        <f aca="false">'Random image data'!K12</f>
        <v>0.03741455</v>
      </c>
      <c r="M14" s="74" t="n">
        <f aca="false">'Random image data'!L12</f>
        <v>93.59456</v>
      </c>
      <c r="N14" s="97"/>
    </row>
    <row r="15" customFormat="false" ht="12.8" hidden="false" customHeight="false" outlineLevel="0" collapsed="false">
      <c r="B15" s="75" t="str">
        <f aca="false">'Random image data'!A13</f>
        <v>/home/jorge/Pictures/Test_Images_for_Demo/Random_Test_Images/24.jpg</v>
      </c>
      <c r="C15" s="91" t="str">
        <f aca="false">MID('Random image data'!B13,10, LEN('Random image data'!B13))</f>
        <v>bullfrog, Rana catesbeiana</v>
      </c>
      <c r="D15" s="73" t="n">
        <f aca="false">'Random image data'!C13</f>
        <v>0.14440918</v>
      </c>
      <c r="E15" s="72" t="str">
        <f aca="false">MID('Random image data'!D13,10, LEN('Random image data'!D13))</f>
        <v>platypus, duckbill, duckbilled platypus, duck-billed platypus, Ornithorhynchus anatinus</v>
      </c>
      <c r="F15" s="73" t="n">
        <f aca="false">'Random image data'!E13</f>
        <v>0.033355713</v>
      </c>
      <c r="G15" s="72" t="str">
        <f aca="false">MID('Random image data'!F13,10, LEN('Random image data'!F13))</f>
        <v>cockroach, roach</v>
      </c>
      <c r="H15" s="73" t="n">
        <f aca="false">'Random image data'!G13</f>
        <v>0.032104492</v>
      </c>
      <c r="I15" s="72" t="str">
        <f aca="false">MID('Random image data'!H13,10, LEN('Random image data'!H13))</f>
        <v>water snake</v>
      </c>
      <c r="J15" s="73" t="n">
        <f aca="false">'Random image data'!I13</f>
        <v>0.028656006</v>
      </c>
      <c r="K15" s="91" t="str">
        <f aca="false">MID('Random image data'!J13,10, LEN('Random image data'!J13))</f>
        <v>spider web, spider's web</v>
      </c>
      <c r="L15" s="73" t="n">
        <f aca="false">'Random image data'!K13</f>
        <v>0.024139404</v>
      </c>
      <c r="M15" s="74" t="n">
        <f aca="false">'Random image data'!L13</f>
        <v>93.65746</v>
      </c>
      <c r="N15" s="97"/>
    </row>
    <row r="16" customFormat="false" ht="12.8" hidden="false" customHeight="false" outlineLevel="0" collapsed="false">
      <c r="B16" s="50" t="str">
        <f aca="false">'Random image data'!A14</f>
        <v>/home/jorge/Pictures/Test_Images_for_Demo/Random_Test_Images/26.jpg</v>
      </c>
      <c r="C16" s="95" t="str">
        <f aca="false">MID('Random image data'!B14,10, LEN('Random image data'!B14))</f>
        <v>cougar, puma, catamount, mountain lion, painter, panther, Felis concolor</v>
      </c>
      <c r="D16" s="52" t="n">
        <f aca="false">'Random image data'!C14</f>
        <v>1</v>
      </c>
      <c r="E16" s="72" t="str">
        <f aca="false">MID('Random image data'!D14,10, LEN('Random image data'!D14))</f>
        <v>lynx, catamount</v>
      </c>
      <c r="F16" s="73" t="n">
        <f aca="false">'Random image data'!E14</f>
        <v>0.00020349026</v>
      </c>
      <c r="G16" s="72" t="str">
        <f aca="false">MID('Random image data'!F14,10, LEN('Random image data'!F14))</f>
        <v>Egyptian cat</v>
      </c>
      <c r="H16" s="73" t="n">
        <f aca="false">'Random image data'!G14</f>
        <v>0.00012338161</v>
      </c>
      <c r="I16" s="72" t="str">
        <f aca="false">MID('Random image data'!H14,10, LEN('Random image data'!H14))</f>
        <v>toilet tissue, toilet paper, bathroom tissue</v>
      </c>
      <c r="J16" s="73" t="n">
        <f aca="false">'Random image data'!I14</f>
        <v>0</v>
      </c>
      <c r="K16" s="91" t="str">
        <f aca="false">MID('Random image data'!J14,10, LEN('Random image data'!J14))</f>
        <v>walking stick, walkingstick, stick insect</v>
      </c>
      <c r="L16" s="73" t="n">
        <f aca="false">'Random image data'!K14</f>
        <v>0</v>
      </c>
      <c r="M16" s="74" t="n">
        <f aca="false">'Random image data'!L14</f>
        <v>111.49989</v>
      </c>
      <c r="N16" s="97"/>
    </row>
    <row r="17" customFormat="false" ht="12.8" hidden="false" customHeight="false" outlineLevel="0" collapsed="false">
      <c r="B17" s="50" t="str">
        <f aca="false">'Random image data'!A15</f>
        <v>/home/jorge/Pictures/Test_Images_for_Demo/Random_Test_Images/27.jpg</v>
      </c>
      <c r="C17" s="95" t="str">
        <f aca="false">MID('Random image data'!B15,10, LEN('Random image data'!B15))</f>
        <v>chocolate sauce, chocolate syrup</v>
      </c>
      <c r="D17" s="52" t="n">
        <f aca="false">'Random image data'!C15</f>
        <v>0.9506836</v>
      </c>
      <c r="E17" s="72" t="str">
        <f aca="false">MID('Random image data'!D15,10, LEN('Random image data'!D15))</f>
        <v>ice cream, icecream</v>
      </c>
      <c r="F17" s="73" t="n">
        <f aca="false">'Random image data'!E15</f>
        <v>0.015365601</v>
      </c>
      <c r="G17" s="72" t="str">
        <f aca="false">MID('Random image data'!F15,10, LEN('Random image data'!F15))</f>
        <v>waffle iron</v>
      </c>
      <c r="H17" s="73" t="n">
        <f aca="false">'Random image data'!G15</f>
        <v>0.008224487</v>
      </c>
      <c r="I17" s="72" t="str">
        <f aca="false">MID('Random image data'!H15,10, LEN('Random image data'!H15))</f>
        <v>bakery, bakeshop, bakehouse</v>
      </c>
      <c r="J17" s="73" t="n">
        <f aca="false">'Random image data'!I15</f>
        <v>0.00737381</v>
      </c>
      <c r="K17" s="91" t="str">
        <f aca="false">MID('Random image data'!J15,10, LEN('Random image data'!J15))</f>
        <v>trifle</v>
      </c>
      <c r="L17" s="73" t="n">
        <f aca="false">'Random image data'!K15</f>
        <v>0.004470825</v>
      </c>
      <c r="M17" s="74" t="n">
        <f aca="false">'Random image data'!L15</f>
        <v>93.75014</v>
      </c>
      <c r="N17" s="97"/>
    </row>
    <row r="18" customFormat="false" ht="12.8" hidden="false" customHeight="false" outlineLevel="0" collapsed="false">
      <c r="B18" s="50" t="str">
        <f aca="false">'Random image data'!A16</f>
        <v>/home/jorge/Pictures/Test_Images_for_Demo/Random_Test_Images/28.jpg</v>
      </c>
      <c r="C18" s="95" t="str">
        <f aca="false">MID('Random image data'!B16,10, LEN('Random image data'!B16))</f>
        <v>rapeseed</v>
      </c>
      <c r="D18" s="52" t="n">
        <f aca="false">'Random image data'!C16</f>
        <v>0.9770508</v>
      </c>
      <c r="E18" s="72" t="str">
        <f aca="false">MID('Random image data'!D16,10, LEN('Random image data'!D16))</f>
        <v>daisy</v>
      </c>
      <c r="F18" s="73" t="n">
        <f aca="false">'Random image data'!E16</f>
        <v>0.013298035</v>
      </c>
      <c r="G18" s="72" t="str">
        <f aca="false">MID('Random image data'!F16,10, LEN('Random image data'!F16))</f>
        <v>corn</v>
      </c>
      <c r="H18" s="73" t="n">
        <f aca="false">'Random image data'!G16</f>
        <v>0.0036945343</v>
      </c>
      <c r="I18" s="72" t="str">
        <f aca="false">MID('Random image data'!H16,10, LEN('Random image data'!H16))</f>
        <v>lakeside, lakeshore</v>
      </c>
      <c r="J18" s="73" t="n">
        <f aca="false">'Random image data'!I16</f>
        <v>0.0019159317</v>
      </c>
      <c r="K18" s="91" t="str">
        <f aca="false">MID('Random image data'!J16,10, LEN('Random image data'!J16))</f>
        <v>stone wall</v>
      </c>
      <c r="L18" s="73" t="n">
        <f aca="false">'Random image data'!K16</f>
        <v>0.0009636879</v>
      </c>
      <c r="M18" s="74" t="n">
        <f aca="false">'Random image data'!L16</f>
        <v>93.298706</v>
      </c>
      <c r="N18" s="97"/>
    </row>
    <row r="19" customFormat="false" ht="12.8" hidden="false" customHeight="false" outlineLevel="0" collapsed="false">
      <c r="B19" s="75" t="str">
        <f aca="false">'Random image data'!A17</f>
        <v>/home/jorge/Pictures/Test_Images_for_Demo/Random_Test_Images/29.jpg</v>
      </c>
      <c r="C19" s="91" t="str">
        <f aca="false">MID('Random image data'!B17,10, LEN('Random image data'!B17))</f>
        <v>Weimaraner</v>
      </c>
      <c r="D19" s="73" t="n">
        <f aca="false">'Random image data'!C17</f>
        <v>0.22314453</v>
      </c>
      <c r="E19" s="72" t="str">
        <f aca="false">MID('Random image data'!D17,10, LEN('Random image data'!D17))</f>
        <v>Sussex spaniel</v>
      </c>
      <c r="F19" s="73" t="n">
        <f aca="false">'Random image data'!E17</f>
        <v>0.15466309</v>
      </c>
      <c r="G19" s="72" t="str">
        <f aca="false">MID('Random image data'!F17,10, LEN('Random image data'!F17))</f>
        <v>cocker spaniel, English cocker spaniel, cocker</v>
      </c>
      <c r="H19" s="73" t="n">
        <f aca="false">'Random image data'!G17</f>
        <v>0.14855957</v>
      </c>
      <c r="I19" s="72" t="str">
        <f aca="false">MID('Random image data'!H17,10, LEN('Random image data'!H17))</f>
        <v>Chesapeake Bay retriever</v>
      </c>
      <c r="J19" s="73" t="n">
        <f aca="false">'Random image data'!I17</f>
        <v>0.0670166</v>
      </c>
      <c r="K19" s="91" t="str">
        <f aca="false">MID('Random image data'!J17,10, LEN('Random image data'!J17))</f>
        <v>bloodhound, sleuthhound</v>
      </c>
      <c r="L19" s="73" t="n">
        <f aca="false">'Random image data'!K17</f>
        <v>0.064453125</v>
      </c>
      <c r="M19" s="74" t="n">
        <f aca="false">'Random image data'!L17</f>
        <v>93.79599</v>
      </c>
      <c r="N19" s="96"/>
    </row>
    <row r="20" customFormat="false" ht="12.8" hidden="false" customHeight="false" outlineLevel="0" collapsed="false">
      <c r="B20" s="50" t="str">
        <f aca="false">'Random image data'!A18</f>
        <v>/home/jorge/Pictures/Test_Images_for_Demo/Random_Test_Images/3.jpg</v>
      </c>
      <c r="C20" s="95" t="str">
        <f aca="false">MID('Random image data'!B18,10, LEN('Random image data'!B18))</f>
        <v>malinois</v>
      </c>
      <c r="D20" s="52" t="n">
        <f aca="false">'Random image data'!C18</f>
        <v>0.6118164</v>
      </c>
      <c r="E20" s="92" t="str">
        <f aca="false">MID('Random image data'!D18,10, LEN('Random image data'!D18))</f>
        <v>German shepherd, German shepherd dog, German police dog, alsatian</v>
      </c>
      <c r="F20" s="93" t="n">
        <f aca="false">'Random image data'!E18</f>
        <v>0.34326172</v>
      </c>
      <c r="G20" s="72" t="str">
        <f aca="false">MID('Random image data'!F18,10, LEN('Random image data'!F18))</f>
        <v>muzzle</v>
      </c>
      <c r="H20" s="73" t="n">
        <f aca="false">'Random image data'!G18</f>
        <v>0.012496948</v>
      </c>
      <c r="I20" s="72" t="str">
        <f aca="false">MID('Random image data'!H18,10, LEN('Random image data'!H18))</f>
        <v>Norwegian elkhound, elkhound</v>
      </c>
      <c r="J20" s="73" t="n">
        <f aca="false">'Random image data'!I18</f>
        <v>0.0124053955</v>
      </c>
      <c r="K20" s="91" t="str">
        <f aca="false">MID('Random image data'!J18,10, LEN('Random image data'!J18))</f>
        <v>cairn, cairn terrier</v>
      </c>
      <c r="L20" s="73" t="n">
        <f aca="false">'Random image data'!K18</f>
        <v>0.006286621</v>
      </c>
      <c r="M20" s="74" t="n">
        <f aca="false">'Random image data'!L18</f>
        <v>93.61644</v>
      </c>
      <c r="N20" s="97"/>
    </row>
    <row r="21" customFormat="false" ht="12.8" hidden="false" customHeight="false" outlineLevel="0" collapsed="false">
      <c r="B21" s="50" t="str">
        <f aca="false">'Random image data'!A19</f>
        <v>/home/jorge/Pictures/Test_Images_for_Demo/Random_Test_Images/30.jpg</v>
      </c>
      <c r="C21" s="95" t="str">
        <f aca="false">MID('Random image data'!B19,10, LEN('Random image data'!B19))</f>
        <v>sundial</v>
      </c>
      <c r="D21" s="52" t="n">
        <f aca="false">'Random image data'!C19</f>
        <v>0.9980469</v>
      </c>
      <c r="E21" s="72" t="str">
        <f aca="false">MID('Random image data'!D19,10, LEN('Random image data'!D19))</f>
        <v>pot, flowerpot</v>
      </c>
      <c r="F21" s="73" t="n">
        <f aca="false">'Random image data'!E19</f>
        <v>0.0016231537</v>
      </c>
      <c r="G21" s="72" t="str">
        <f aca="false">MID('Random image data'!F19,10, LEN('Random image data'!F19))</f>
        <v>fountain</v>
      </c>
      <c r="H21" s="73" t="n">
        <f aca="false">'Random image data'!G19</f>
        <v>0.00060653687</v>
      </c>
      <c r="I21" s="72" t="str">
        <f aca="false">MID('Random image data'!H19,10, LEN('Random image data'!H19))</f>
        <v>mortar</v>
      </c>
      <c r="J21" s="73" t="n">
        <f aca="false">'Random image data'!I19</f>
        <v>0.00012123585</v>
      </c>
      <c r="K21" s="91" t="str">
        <f aca="false">MID('Random image data'!J19,10, LEN('Random image data'!J19))</f>
        <v>sea urchin</v>
      </c>
      <c r="L21" s="73" t="n">
        <f aca="false">'Random image data'!K19</f>
        <v>0</v>
      </c>
      <c r="M21" s="74" t="n">
        <f aca="false">'Random image data'!L19</f>
        <v>93.7857</v>
      </c>
      <c r="N21" s="97"/>
    </row>
    <row r="22" customFormat="false" ht="12.8" hidden="false" customHeight="false" outlineLevel="0" collapsed="false">
      <c r="B22" s="50" t="str">
        <f aca="false">'Random image data'!A20</f>
        <v>/home/jorge/Pictures/Test_Images_for_Demo/Random_Test_Images/32.jpg</v>
      </c>
      <c r="C22" s="95" t="str">
        <f aca="false">MID('Random image data'!B20,10, LEN('Random image data'!B20))</f>
        <v>vase</v>
      </c>
      <c r="D22" s="52" t="n">
        <f aca="false">'Random image data'!C20</f>
        <v>0.25732422</v>
      </c>
      <c r="E22" s="92" t="str">
        <f aca="false">MID('Random image data'!D20,10, LEN('Random image data'!D20))</f>
        <v>pot, flowerpot</v>
      </c>
      <c r="F22" s="93" t="n">
        <f aca="false">'Random image data'!E20</f>
        <v>0.17614746</v>
      </c>
      <c r="G22" s="72" t="str">
        <f aca="false">MID('Random image data'!F20,10, LEN('Random image data'!F20))</f>
        <v>coral fungus</v>
      </c>
      <c r="H22" s="73" t="n">
        <f aca="false">'Random image data'!G20</f>
        <v>0.06561279</v>
      </c>
      <c r="I22" s="72" t="str">
        <f aca="false">MID('Random image data'!H20,10, LEN('Random image data'!H20))</f>
        <v>stone wall</v>
      </c>
      <c r="J22" s="73" t="n">
        <f aca="false">'Random image data'!I20</f>
        <v>0.029907227</v>
      </c>
      <c r="K22" s="91" t="str">
        <f aca="false">MID('Random image data'!J20,10, LEN('Random image data'!J20))</f>
        <v>hen-of-the-woods, hen of the woods, Polyporus frondosus, Grifola frondosa</v>
      </c>
      <c r="L22" s="73" t="n">
        <f aca="false">'Random image data'!K20</f>
        <v>0.026489258</v>
      </c>
      <c r="M22" s="74" t="n">
        <f aca="false">'Random image data'!L20</f>
        <v>93.84801</v>
      </c>
      <c r="N22" s="97"/>
    </row>
    <row r="23" customFormat="false" ht="12.8" hidden="false" customHeight="false" outlineLevel="0" collapsed="false">
      <c r="B23" s="90" t="str">
        <f aca="false">'Random image data'!A21</f>
        <v>/home/jorge/Pictures/Test_Images_for_Demo/Random_Test_Images/33.jpg</v>
      </c>
      <c r="C23" s="91" t="str">
        <f aca="false">MID('Random image data'!B21,10, LEN('Random image data'!B21))</f>
        <v>triceratops</v>
      </c>
      <c r="D23" s="73" t="n">
        <f aca="false">'Random image data'!C21</f>
        <v>0.8017578</v>
      </c>
      <c r="E23" s="72" t="str">
        <f aca="false">MID('Random image data'!D21,10, LEN('Random image data'!D21))</f>
        <v>velvet</v>
      </c>
      <c r="F23" s="73" t="n">
        <f aca="false">'Random image data'!E21</f>
        <v>0.05807495</v>
      </c>
      <c r="G23" s="72" t="str">
        <f aca="false">MID('Random image data'!F21,10, LEN('Random image data'!F21))</f>
        <v>African elephant, Loxodonta africana</v>
      </c>
      <c r="H23" s="73" t="n">
        <f aca="false">'Random image data'!G21</f>
        <v>0.022476196</v>
      </c>
      <c r="I23" s="92" t="str">
        <f aca="false">MID('Random image data'!H21,10, LEN('Random image data'!H21))</f>
        <v>ox</v>
      </c>
      <c r="J23" s="93" t="n">
        <f aca="false">'Random image data'!I21</f>
        <v>0.018478394</v>
      </c>
      <c r="K23" s="91" t="str">
        <f aca="false">MID('Random image data'!J21,10, LEN('Random image data'!J21))</f>
        <v>tusker</v>
      </c>
      <c r="L23" s="73" t="n">
        <f aca="false">'Random image data'!K21</f>
        <v>0.013320923</v>
      </c>
      <c r="M23" s="74" t="n">
        <f aca="false">'Random image data'!L21</f>
        <v>93.9461</v>
      </c>
      <c r="N23" s="97"/>
    </row>
    <row r="24" customFormat="false" ht="12.8" hidden="false" customHeight="false" outlineLevel="0" collapsed="false">
      <c r="B24" s="90" t="str">
        <f aca="false">'Random image data'!A22</f>
        <v>/home/jorge/Pictures/Test_Images_for_Demo/Random_Test_Images/34.jpg</v>
      </c>
      <c r="C24" s="91" t="str">
        <f aca="false">MID('Random image data'!B22,10, LEN('Random image data'!B22))</f>
        <v>eggnog</v>
      </c>
      <c r="D24" s="73" t="n">
        <f aca="false">'Random image data'!C22</f>
        <v>0.29345703</v>
      </c>
      <c r="E24" s="72" t="str">
        <f aca="false">MID('Random image data'!D22,10, LEN('Random image data'!D22))</f>
        <v>soup bowl</v>
      </c>
      <c r="F24" s="73" t="n">
        <f aca="false">'Random image data'!E22</f>
        <v>0.17126465</v>
      </c>
      <c r="G24" s="72" t="str">
        <f aca="false">MID('Random image data'!F22,10, LEN('Random image data'!F22))</f>
        <v>espresso</v>
      </c>
      <c r="H24" s="73" t="n">
        <f aca="false">'Random image data'!G22</f>
        <v>0.13647461</v>
      </c>
      <c r="I24" s="72" t="str">
        <f aca="false">MID('Random image data'!H22,10, LEN('Random image data'!H22))</f>
        <v>cup</v>
      </c>
      <c r="J24" s="73" t="n">
        <f aca="false">'Random image data'!I22</f>
        <v>0.06652832</v>
      </c>
      <c r="K24" s="92" t="str">
        <f aca="false">MID('Random image data'!J22,10, LEN('Random image data'!J22))</f>
        <v>dough</v>
      </c>
      <c r="L24" s="93" t="n">
        <f aca="false">'Random image data'!K22</f>
        <v>0.05960083</v>
      </c>
      <c r="M24" s="74" t="n">
        <f aca="false">'Random image data'!L22</f>
        <v>93.52955</v>
      </c>
      <c r="N24" s="96"/>
    </row>
    <row r="25" customFormat="false" ht="12.8" hidden="false" customHeight="false" outlineLevel="0" collapsed="false">
      <c r="B25" s="75" t="str">
        <f aca="false">'Random image data'!A23</f>
        <v>/home/jorge/Pictures/Test_Images_for_Demo/Random_Test_Images/35.jpeg</v>
      </c>
      <c r="C25" s="91" t="str">
        <f aca="false">MID('Random image data'!B23,10, LEN('Random image data'!B23))</f>
        <v>perfume, essence</v>
      </c>
      <c r="D25" s="73" t="n">
        <f aca="false">'Random image data'!C23</f>
        <v>0.67333984</v>
      </c>
      <c r="E25" s="72" t="str">
        <f aca="false">MID('Random image data'!D23,10, LEN('Random image data'!D23))</f>
        <v>oxygen mask</v>
      </c>
      <c r="F25" s="73" t="n">
        <f aca="false">'Random image data'!E23</f>
        <v>0.06311035</v>
      </c>
      <c r="G25" s="72" t="str">
        <f aca="false">MID('Random image data'!F23,10, LEN('Random image data'!F23))</f>
        <v>water jug</v>
      </c>
      <c r="H25" s="73" t="n">
        <f aca="false">'Random image data'!G23</f>
        <v>0.052734375</v>
      </c>
      <c r="I25" s="72" t="str">
        <f aca="false">MID('Random image data'!H23,10, LEN('Random image data'!H23))</f>
        <v>packet</v>
      </c>
      <c r="J25" s="73" t="n">
        <f aca="false">'Random image data'!I23</f>
        <v>0.032989502</v>
      </c>
      <c r="K25" s="91" t="str">
        <f aca="false">MID('Random image data'!J23,10, LEN('Random image data'!J23))</f>
        <v>plastic bag</v>
      </c>
      <c r="L25" s="73" t="n">
        <f aca="false">'Random image data'!K23</f>
        <v>0.02017212</v>
      </c>
      <c r="M25" s="74" t="n">
        <f aca="false">'Random image data'!L23</f>
        <v>93.27845</v>
      </c>
      <c r="N25" s="97"/>
    </row>
    <row r="26" customFormat="false" ht="12.8" hidden="false" customHeight="false" outlineLevel="0" collapsed="false">
      <c r="B26" s="75" t="str">
        <f aca="false">'Random image data'!A24</f>
        <v>/home/jorge/Pictures/Test_Images_for_Demo/Random_Test_Images/4.jpeg</v>
      </c>
      <c r="C26" s="91" t="str">
        <f aca="false">MID('Random image data'!B24,10, LEN('Random image data'!B24))</f>
        <v>fountain</v>
      </c>
      <c r="D26" s="73" t="n">
        <f aca="false">'Random image data'!C24</f>
        <v>0.5957031</v>
      </c>
      <c r="E26" s="72" t="str">
        <f aca="false">MID('Random image data'!D24,10, LEN('Random image data'!D24))</f>
        <v>barn</v>
      </c>
      <c r="F26" s="73" t="n">
        <f aca="false">'Random image data'!E24</f>
        <v>0.1182251</v>
      </c>
      <c r="G26" s="72" t="str">
        <f aca="false">MID('Random image data'!F24,10, LEN('Random image data'!F24))</f>
        <v>cliff, drop, drop-off</v>
      </c>
      <c r="H26" s="73" t="n">
        <f aca="false">'Random image data'!G24</f>
        <v>0.07751465</v>
      </c>
      <c r="I26" s="72" t="str">
        <f aca="false">MID('Random image data'!H24,10, LEN('Random image data'!H24))</f>
        <v>hay</v>
      </c>
      <c r="J26" s="73" t="n">
        <f aca="false">'Random image data'!I24</f>
        <v>0.06738281</v>
      </c>
      <c r="K26" s="91" t="str">
        <f aca="false">MID('Random image data'!J24,10, LEN('Random image data'!J24))</f>
        <v>lakeside, lakeshore</v>
      </c>
      <c r="L26" s="73" t="n">
        <f aca="false">'Random image data'!K24</f>
        <v>0.024398804</v>
      </c>
      <c r="M26" s="74" t="n">
        <f aca="false">'Random image data'!L24</f>
        <v>93.71292</v>
      </c>
      <c r="N26" s="97"/>
    </row>
    <row r="27" customFormat="false" ht="12.8" hidden="false" customHeight="false" outlineLevel="0" collapsed="false">
      <c r="B27" s="50" t="str">
        <f aca="false">'Random image data'!A25</f>
        <v>/home/jorge/Pictures/Test_Images_for_Demo/Random_Test_Images/5.jpg</v>
      </c>
      <c r="C27" s="95" t="str">
        <f aca="false">MID('Random image data'!B25,10, LEN('Random image data'!B25))</f>
        <v>valley, vale</v>
      </c>
      <c r="D27" s="52" t="n">
        <f aca="false">'Random image data'!C25</f>
        <v>0.41552734</v>
      </c>
      <c r="E27" s="72" t="str">
        <f aca="false">MID('Random image data'!D25,10, LEN('Random image data'!D25))</f>
        <v>stone wall</v>
      </c>
      <c r="F27" s="73" t="n">
        <f aca="false">'Random image data'!E25</f>
        <v>0.16784668</v>
      </c>
      <c r="G27" s="72" t="str">
        <f aca="false">MID('Random image data'!F25,10, LEN('Random image data'!F25))</f>
        <v>lakeside, lakeshore</v>
      </c>
      <c r="H27" s="73" t="n">
        <f aca="false">'Random image data'!G25</f>
        <v>0.11456299</v>
      </c>
      <c r="I27" s="72" t="str">
        <f aca="false">MID('Random image data'!H25,10, LEN('Random image data'!H25))</f>
        <v>maze, labyrinth</v>
      </c>
      <c r="J27" s="73" t="n">
        <f aca="false">'Random image data'!I25</f>
        <v>0.058013916</v>
      </c>
      <c r="K27" s="91" t="str">
        <f aca="false">MID('Random image data'!J25,10, LEN('Random image data'!J25))</f>
        <v>alp</v>
      </c>
      <c r="L27" s="73" t="n">
        <f aca="false">'Random image data'!K25</f>
        <v>0.036010742</v>
      </c>
      <c r="M27" s="74" t="n">
        <f aca="false">'Random image data'!L25</f>
        <v>93.99123</v>
      </c>
      <c r="N27" s="97"/>
    </row>
    <row r="28" customFormat="false" ht="12.8" hidden="false" customHeight="false" outlineLevel="0" collapsed="false">
      <c r="B28" s="50" t="str">
        <f aca="false">'Random image data'!A26</f>
        <v>/home/jorge/Pictures/Test_Images_for_Demo/Random_Test_Images/50.jpg</v>
      </c>
      <c r="C28" s="95" t="str">
        <f aca="false">MID('Random image data'!B26,10, LEN('Random image data'!B26))</f>
        <v>goblet</v>
      </c>
      <c r="D28" s="52" t="n">
        <f aca="false">'Random image data'!C26</f>
        <v>0.4152832</v>
      </c>
      <c r="E28" s="72" t="str">
        <f aca="false">MID('Random image data'!D26,10, LEN('Random image data'!D26))</f>
        <v>banana</v>
      </c>
      <c r="F28" s="73" t="n">
        <f aca="false">'Random image data'!E26</f>
        <v>0.17443848</v>
      </c>
      <c r="G28" s="72" t="str">
        <f aca="false">MID('Random image data'!F26,10, LEN('Random image data'!F26))</f>
        <v>cocktail shaker</v>
      </c>
      <c r="H28" s="73" t="n">
        <f aca="false">'Random image data'!G26</f>
        <v>0.105041504</v>
      </c>
      <c r="I28" s="72" t="str">
        <f aca="false">MID('Random image data'!H26,10, LEN('Random image data'!H26))</f>
        <v>eggnog</v>
      </c>
      <c r="J28" s="73" t="n">
        <f aca="false">'Random image data'!I26</f>
        <v>0.062683105</v>
      </c>
      <c r="K28" s="91" t="str">
        <f aca="false">MID('Random image data'!J26,10, LEN('Random image data'!J26))</f>
        <v>packet</v>
      </c>
      <c r="L28" s="73" t="n">
        <f aca="false">'Random image data'!K26</f>
        <v>0.020996094</v>
      </c>
      <c r="M28" s="74" t="n">
        <f aca="false">'Random image data'!L26</f>
        <v>93.88398</v>
      </c>
      <c r="N28" s="97"/>
    </row>
    <row r="29" customFormat="false" ht="12.8" hidden="false" customHeight="false" outlineLevel="0" collapsed="false">
      <c r="B29" s="50" t="str">
        <f aca="false">'Random image data'!A27</f>
        <v>/home/jorge/Pictures/Test_Images_for_Demo/Random_Test_Images/54.jpeg</v>
      </c>
      <c r="C29" s="95" t="str">
        <f aca="false">MID('Random image data'!B27,10, LEN('Random image data'!B27))</f>
        <v>matchstick</v>
      </c>
      <c r="D29" s="52" t="n">
        <f aca="false">'Random image data'!C27</f>
        <v>0.8671875</v>
      </c>
      <c r="E29" s="72" t="str">
        <f aca="false">MID('Random image data'!D27,10, LEN('Random image data'!D27))</f>
        <v>pencil sharpener</v>
      </c>
      <c r="F29" s="73" t="n">
        <f aca="false">'Random image data'!E27</f>
        <v>0.052490234</v>
      </c>
      <c r="G29" s="72" t="str">
        <f aca="false">MID('Random image data'!F27,10, LEN('Random image data'!F27))</f>
        <v>nail</v>
      </c>
      <c r="H29" s="73" t="n">
        <f aca="false">'Random image data'!G27</f>
        <v>0.021377563</v>
      </c>
      <c r="I29" s="72" t="str">
        <f aca="false">MID('Random image data'!H27,10, LEN('Random image data'!H27))</f>
        <v>wreck</v>
      </c>
      <c r="J29" s="73" t="n">
        <f aca="false">'Random image data'!I27</f>
        <v>0.008270264</v>
      </c>
      <c r="K29" s="91" t="str">
        <f aca="false">MID('Random image data'!J27,10, LEN('Random image data'!J27))</f>
        <v>panpipe, pandean pipe, syrinx</v>
      </c>
      <c r="L29" s="73" t="n">
        <f aca="false">'Random image data'!K27</f>
        <v>0.0032787323</v>
      </c>
      <c r="M29" s="74" t="n">
        <f aca="false">'Random image data'!L27</f>
        <v>94.20555</v>
      </c>
      <c r="N29" s="96"/>
    </row>
    <row r="30" customFormat="false" ht="12.8" hidden="false" customHeight="false" outlineLevel="0" collapsed="false">
      <c r="B30" s="75" t="str">
        <f aca="false">'Random image data'!A28</f>
        <v>/home/jorge/Pictures/Test_Images_for_Demo/Random_Test_Images/55.jpeg</v>
      </c>
      <c r="C30" s="91" t="str">
        <f aca="false">MID('Random image data'!B28,10, LEN('Random image data'!B28))</f>
        <v>mouse, computer mouse</v>
      </c>
      <c r="D30" s="73" t="n">
        <f aca="false">'Random image data'!C28</f>
        <v>0.51708984</v>
      </c>
      <c r="E30" s="72" t="str">
        <f aca="false">MID('Random image data'!D28,10, LEN('Random image data'!D28))</f>
        <v>cellular telephone, cellular phone, cellphone, cell, mobile phone</v>
      </c>
      <c r="F30" s="73" t="n">
        <f aca="false">'Random image data'!E28</f>
        <v>0.04699707</v>
      </c>
      <c r="G30" s="72" t="str">
        <f aca="false">MID('Random image data'!F28,10, LEN('Random image data'!F28))</f>
        <v>loudspeaker, speaker, speaker unit, loudspeaker system, speaker system</v>
      </c>
      <c r="H30" s="73" t="n">
        <f aca="false">'Random image data'!G28</f>
        <v>0.045196533</v>
      </c>
      <c r="I30" s="72" t="str">
        <f aca="false">MID('Random image data'!H28,10, LEN('Random image data'!H28))</f>
        <v>joystick</v>
      </c>
      <c r="J30" s="73" t="n">
        <f aca="false">'Random image data'!I28</f>
        <v>0.045196533</v>
      </c>
      <c r="K30" s="91" t="str">
        <f aca="false">MID('Random image data'!J28,10, LEN('Random image data'!J28))</f>
        <v>pencil sharpener</v>
      </c>
      <c r="L30" s="73" t="n">
        <f aca="false">'Random image data'!K28</f>
        <v>0.030822754</v>
      </c>
      <c r="M30" s="74" t="n">
        <f aca="false">'Random image data'!L28</f>
        <v>93.86988</v>
      </c>
      <c r="N30" s="97"/>
    </row>
    <row r="31" customFormat="false" ht="12.8" hidden="false" customHeight="false" outlineLevel="0" collapsed="false">
      <c r="B31" s="50" t="str">
        <f aca="false">'Random image data'!A29</f>
        <v>/home/jorge/Pictures/Test_Images_for_Demo/Random_Test_Images/6.jpg</v>
      </c>
      <c r="C31" s="95" t="str">
        <f aca="false">MID('Random image data'!B29,10, LEN('Random image data'!B29))</f>
        <v>electric fan, blower</v>
      </c>
      <c r="D31" s="52" t="n">
        <f aca="false">'Random image data'!C29</f>
        <v>0.71972656</v>
      </c>
      <c r="E31" s="72" t="str">
        <f aca="false">MID('Random image data'!D29,10, LEN('Random image data'!D29))</f>
        <v>analog clock</v>
      </c>
      <c r="F31" s="73" t="n">
        <f aca="false">'Random image data'!E29</f>
        <v>0.034729004</v>
      </c>
      <c r="G31" s="72" t="str">
        <f aca="false">MID('Random image data'!F29,10, LEN('Random image data'!F29))</f>
        <v>projector</v>
      </c>
      <c r="H31" s="73" t="n">
        <f aca="false">'Random image data'!G29</f>
        <v>0.02835083</v>
      </c>
      <c r="I31" s="72" t="str">
        <f aca="false">MID('Random image data'!H29,10, LEN('Random image data'!H29))</f>
        <v>spotlight, spot</v>
      </c>
      <c r="J31" s="73" t="n">
        <f aca="false">'Random image data'!I29</f>
        <v>0.026626587</v>
      </c>
      <c r="K31" s="91" t="str">
        <f aca="false">MID('Random image data'!J29,10, LEN('Random image data'!J29))</f>
        <v>loudspeaker, speaker, speaker unit, loudspeaker system, speaker system</v>
      </c>
      <c r="L31" s="73" t="n">
        <f aca="false">'Random image data'!K29</f>
        <v>0.024246216</v>
      </c>
      <c r="M31" s="74" t="n">
        <f aca="false">'Random image data'!L29</f>
        <v>93.7657</v>
      </c>
      <c r="N31" s="97"/>
    </row>
    <row r="32" customFormat="false" ht="12.8" hidden="false" customHeight="false" outlineLevel="0" collapsed="false">
      <c r="B32" s="75" t="str">
        <f aca="false">'Random image data'!A30</f>
        <v>/home/jorge/Pictures/Test_Images_for_Demo/Random_Test_Images/7.jpg</v>
      </c>
      <c r="C32" s="91" t="str">
        <f aca="false">MID('Random image data'!B30,10, LEN('Random image data'!B30))</f>
        <v>switch, electric switch, electrical switch</v>
      </c>
      <c r="D32" s="73" t="n">
        <f aca="false">'Random image data'!C30</f>
        <v>0.46679688</v>
      </c>
      <c r="E32" s="72" t="str">
        <f aca="false">MID('Random image data'!D30,10, LEN('Random image data'!D30))</f>
        <v>screw</v>
      </c>
      <c r="F32" s="73" t="n">
        <f aca="false">'Random image data'!E30</f>
        <v>0.101745605</v>
      </c>
      <c r="G32" s="72" t="str">
        <f aca="false">MID('Random image data'!F30,10, LEN('Random image data'!F30))</f>
        <v>padlock</v>
      </c>
      <c r="H32" s="73" t="n">
        <f aca="false">'Random image data'!G30</f>
        <v>0.07739258</v>
      </c>
      <c r="I32" s="72" t="str">
        <f aca="false">MID('Random image data'!H30,10, LEN('Random image data'!H30))</f>
        <v>nail</v>
      </c>
      <c r="J32" s="73" t="n">
        <f aca="false">'Random image data'!I30</f>
        <v>0.056640625</v>
      </c>
      <c r="K32" s="91" t="str">
        <f aca="false">MID('Random image data'!J30,10, LEN('Random image data'!J30))</f>
        <v>teddy, teddy bear</v>
      </c>
      <c r="L32" s="73" t="n">
        <f aca="false">'Random image data'!K30</f>
        <v>0.027816772</v>
      </c>
      <c r="M32" s="74" t="n">
        <f aca="false">'Random image data'!L30</f>
        <v>93.79635</v>
      </c>
      <c r="N32" s="97"/>
    </row>
    <row r="33" customFormat="false" ht="12.8" hidden="false" customHeight="false" outlineLevel="0" collapsed="false">
      <c r="B33" s="90" t="str">
        <f aca="false">'Random image data'!A31</f>
        <v>/home/jorge/Pictures/Test_Images_for_Demo/Random_Test_Images/8.jpg</v>
      </c>
      <c r="C33" s="72" t="str">
        <f aca="false">MID('Random image data'!B31,10, LEN('Random image data'!B31))</f>
        <v>leafhopper</v>
      </c>
      <c r="D33" s="73" t="n">
        <f aca="false">'Random image data'!C31</f>
        <v>0.8017578</v>
      </c>
      <c r="E33" s="92" t="str">
        <f aca="false">MID('Random image data'!D31,10, LEN('Random image data'!D31))</f>
        <v>mantis, mantid</v>
      </c>
      <c r="F33" s="93" t="n">
        <f aca="false">'Random image data'!E31</f>
        <v>0.14941406</v>
      </c>
      <c r="G33" s="72" t="str">
        <f aca="false">MID('Random image data'!F31,10, LEN('Random image data'!F31))</f>
        <v>grasshopper, hopper</v>
      </c>
      <c r="H33" s="73" t="n">
        <f aca="false">'Random image data'!G31</f>
        <v>0.009628296</v>
      </c>
      <c r="I33" s="72" t="str">
        <f aca="false">MID('Random image data'!H31,10, LEN('Random image data'!H31))</f>
        <v>walking stick, walkingstick, stick insect</v>
      </c>
      <c r="J33" s="73" t="n">
        <f aca="false">'Random image data'!I31</f>
        <v>0.007499695</v>
      </c>
      <c r="K33" s="91" t="str">
        <f aca="false">MID('Random image data'!J31,10, LEN('Random image data'!J31))</f>
        <v>harvestman, daddy longlegs, Phalangium opilio</v>
      </c>
      <c r="L33" s="73" t="n">
        <f aca="false">'Random image data'!K31</f>
        <v>0.006465912</v>
      </c>
      <c r="M33" s="74" t="n">
        <f aca="false">'Random image data'!L31</f>
        <v>93.92515</v>
      </c>
      <c r="N33" s="96"/>
    </row>
    <row r="34" customFormat="false" ht="12.8" hidden="false" customHeight="false" outlineLevel="0" collapsed="false">
      <c r="B34" s="75" t="str">
        <f aca="false">'Random image data'!A32</f>
        <v>/home/jorge/Pictures/Test_Images_for_Demo/Random_Test_Images/87.jpg</v>
      </c>
      <c r="C34" s="91" t="str">
        <f aca="false">MID('Random image data'!B32,10, LEN('Random image data'!B32))</f>
        <v>window shade</v>
      </c>
      <c r="D34" s="73" t="n">
        <f aca="false">'Random image data'!C32</f>
        <v>0.2993164</v>
      </c>
      <c r="E34" s="72" t="str">
        <f aca="false">MID('Random image data'!D32,10, LEN('Random image data'!D32))</f>
        <v>crate</v>
      </c>
      <c r="F34" s="73" t="n">
        <f aca="false">'Random image data'!E32</f>
        <v>0.13696289</v>
      </c>
      <c r="G34" s="72" t="str">
        <f aca="false">MID('Random image data'!F32,10, LEN('Random image data'!F32))</f>
        <v>park bench</v>
      </c>
      <c r="H34" s="73" t="n">
        <f aca="false">'Random image data'!G32</f>
        <v>0.09564209</v>
      </c>
      <c r="I34" s="72" t="str">
        <f aca="false">MID('Random image data'!H32,10, LEN('Random image data'!H32))</f>
        <v>upright, upright piano</v>
      </c>
      <c r="J34" s="73" t="n">
        <f aca="false">'Random image data'!I32</f>
        <v>0.06323242</v>
      </c>
      <c r="K34" s="91" t="str">
        <f aca="false">MID('Random image data'!J32,10, LEN('Random image data'!J32))</f>
        <v>chest</v>
      </c>
      <c r="L34" s="73" t="n">
        <f aca="false">'Random image data'!K32</f>
        <v>0.037750244</v>
      </c>
      <c r="M34" s="74" t="n">
        <f aca="false">'Random image data'!L32</f>
        <v>94.1781</v>
      </c>
      <c r="N34" s="97"/>
    </row>
    <row r="35" customFormat="false" ht="12.8" hidden="false" customHeight="false" outlineLevel="0" collapsed="false">
      <c r="B35" s="50" t="str">
        <f aca="false">'Random image data'!A33</f>
        <v>/home/jorge/Pictures/Test_Images_for_Demo/Random_Test_Images/9.jpg</v>
      </c>
      <c r="C35" s="95" t="str">
        <f aca="false">MID('Random image data'!B33,10, LEN('Random image data'!B33))</f>
        <v>mantis, mantid</v>
      </c>
      <c r="D35" s="52" t="n">
        <f aca="false">'Random image data'!C33</f>
        <v>0.9580078</v>
      </c>
      <c r="E35" s="72" t="str">
        <f aca="false">MID('Random image data'!D33,10, LEN('Random image data'!D33))</f>
        <v>cricket</v>
      </c>
      <c r="F35" s="73" t="n">
        <f aca="false">'Random image data'!E33</f>
        <v>0.019882202</v>
      </c>
      <c r="G35" s="72" t="str">
        <f aca="false">MID('Random image data'!F33,10, LEN('Random image data'!F33))</f>
        <v>grasshopper, hopper</v>
      </c>
      <c r="H35" s="73" t="n">
        <f aca="false">'Random image data'!G33</f>
        <v>0.016998291</v>
      </c>
      <c r="I35" s="72" t="str">
        <f aca="false">MID('Random image data'!H33,10, LEN('Random image data'!H33))</f>
        <v>walking stick, walkingstick, stick insect</v>
      </c>
      <c r="J35" s="73" t="n">
        <f aca="false">'Random image data'!I33</f>
        <v>0.00491333</v>
      </c>
      <c r="K35" s="91" t="str">
        <f aca="false">MID('Random image data'!J33,10, LEN('Random image data'!J33))</f>
        <v>leafhopper</v>
      </c>
      <c r="L35" s="73" t="n">
        <f aca="false">'Random image data'!K33</f>
        <v>0.00025844574</v>
      </c>
      <c r="M35" s="74" t="n">
        <f aca="false">'Random image data'!L33</f>
        <v>93.77136</v>
      </c>
      <c r="N35" s="96"/>
    </row>
    <row r="36" customFormat="false" ht="12.8" hidden="false" customHeight="false" outlineLevel="0" collapsed="false">
      <c r="B36" s="75" t="str">
        <f aca="false">'Random image data'!A34</f>
        <v>/home/jorge/Pictures/Test_Images_for_Demo/Random_Test_Images/aluminum1.jpg</v>
      </c>
      <c r="C36" s="91" t="str">
        <f aca="false">MID('Random image data'!B34,10, LEN('Random image data'!B34))</f>
        <v>car wheel</v>
      </c>
      <c r="D36" s="73" t="n">
        <f aca="false">'Random image data'!C34</f>
        <v>0.4880371</v>
      </c>
      <c r="E36" s="72" t="str">
        <f aca="false">MID('Random image data'!D34,10, LEN('Random image data'!D34))</f>
        <v>hard disc, hard disk, fixed disk</v>
      </c>
      <c r="F36" s="73" t="n">
        <f aca="false">'Random image data'!E34</f>
        <v>0.23779297</v>
      </c>
      <c r="G36" s="72" t="str">
        <f aca="false">MID('Random image data'!F34,10, LEN('Random image data'!F34))</f>
        <v>disk brake, disc brake</v>
      </c>
      <c r="H36" s="73" t="n">
        <f aca="false">'Random image data'!G34</f>
        <v>0.1303711</v>
      </c>
      <c r="I36" s="72" t="str">
        <f aca="false">MID('Random image data'!H34,10, LEN('Random image data'!H34))</f>
        <v>washer, automatic washer, washing machine</v>
      </c>
      <c r="J36" s="73" t="n">
        <f aca="false">'Random image data'!I34</f>
        <v>0.07086182</v>
      </c>
      <c r="K36" s="91" t="str">
        <f aca="false">MID('Random image data'!J34,10, LEN('Random image data'!J34))</f>
        <v>oil filter</v>
      </c>
      <c r="L36" s="73" t="n">
        <f aca="false">'Random image data'!K34</f>
        <v>0.023361206</v>
      </c>
      <c r="M36" s="74" t="n">
        <f aca="false">'Random image data'!L34</f>
        <v>93.93107</v>
      </c>
      <c r="N36" s="97"/>
    </row>
    <row r="37" customFormat="false" ht="12.8" hidden="false" customHeight="false" outlineLevel="0" collapsed="false">
      <c r="B37" s="50" t="str">
        <f aca="false">'Random image data'!A35</f>
        <v>/home/jorge/Pictures/Test_Images_for_Demo/Random_Test_Images/cat.jpg</v>
      </c>
      <c r="C37" s="95" t="str">
        <f aca="false">MID('Random image data'!B35,10, LEN('Random image data'!B35))</f>
        <v>tiger cat</v>
      </c>
      <c r="D37" s="52" t="n">
        <f aca="false">'Random image data'!C35</f>
        <v>0.40893555</v>
      </c>
      <c r="E37" s="72" t="str">
        <f aca="false">MID('Random image data'!D35,10, LEN('Random image data'!D35))</f>
        <v>tabby, tabby cat</v>
      </c>
      <c r="F37" s="73" t="n">
        <f aca="false">'Random image data'!E35</f>
        <v>0.32348633</v>
      </c>
      <c r="G37" s="72" t="str">
        <f aca="false">MID('Random image data'!F35,10, LEN('Random image data'!F35))</f>
        <v>Egyptian cat</v>
      </c>
      <c r="H37" s="73" t="n">
        <f aca="false">'Random image data'!G35</f>
        <v>0.08843994</v>
      </c>
      <c r="I37" s="72" t="str">
        <f aca="false">MID('Random image data'!H35,10, LEN('Random image data'!H35))</f>
        <v>lynx, catamount</v>
      </c>
      <c r="J37" s="73" t="n">
        <f aca="false">'Random image data'!I35</f>
        <v>0.049224854</v>
      </c>
      <c r="K37" s="91" t="str">
        <f aca="false">MID('Random image data'!J35,10, LEN('Random image data'!J35))</f>
        <v>remote control, remote</v>
      </c>
      <c r="L37" s="73" t="n">
        <f aca="false">'Random image data'!K35</f>
        <v>0.012207031</v>
      </c>
      <c r="M37" s="74" t="n">
        <f aca="false">'Random image data'!L35</f>
        <v>93.79054</v>
      </c>
      <c r="N37" s="97"/>
    </row>
    <row r="38" customFormat="false" ht="12.8" hidden="false" customHeight="false" outlineLevel="0" collapsed="false">
      <c r="B38" s="90" t="str">
        <f aca="false">'Random image data'!A36</f>
        <v>/home/jorge/Pictures/Test_Images_for_Demo/Random_Test_Images/Cats on window.jpg</v>
      </c>
      <c r="C38" s="91" t="str">
        <f aca="false">MID('Random image data'!B36,10, LEN('Random image data'!B36))</f>
        <v>kelpie</v>
      </c>
      <c r="D38" s="73" t="n">
        <f aca="false">'Random image data'!C36</f>
        <v>0.29052734</v>
      </c>
      <c r="E38" s="72" t="str">
        <f aca="false">MID('Random image data'!D36,10, LEN('Random image data'!D36))</f>
        <v>wallaby, brush kangaroo</v>
      </c>
      <c r="F38" s="73" t="n">
        <f aca="false">'Random image data'!E36</f>
        <v>0.27514648</v>
      </c>
      <c r="G38" s="92" t="str">
        <f aca="false">MID('Random image data'!F36,10, LEN('Random image data'!F36))</f>
        <v>Egyptian cat</v>
      </c>
      <c r="H38" s="93" t="n">
        <f aca="false">'Random image data'!G36</f>
        <v>0.06951904</v>
      </c>
      <c r="I38" s="72" t="str">
        <f aca="false">MID('Random image data'!H36,10, LEN('Random image data'!H36))</f>
        <v>sliding door</v>
      </c>
      <c r="J38" s="73" t="n">
        <f aca="false">'Random image data'!I36</f>
        <v>0.034973145</v>
      </c>
      <c r="K38" s="91" t="str">
        <f aca="false">MID('Random image data'!J36,10, LEN('Random image data'!J36))</f>
        <v>window screen</v>
      </c>
      <c r="L38" s="73" t="n">
        <f aca="false">'Random image data'!K36</f>
        <v>0.026809692</v>
      </c>
      <c r="M38" s="74" t="n">
        <f aca="false">'Random image data'!L36</f>
        <v>93.962204</v>
      </c>
      <c r="N38" s="97"/>
    </row>
    <row r="39" customFormat="false" ht="12.8" hidden="false" customHeight="false" outlineLevel="0" collapsed="false">
      <c r="B39" s="75" t="str">
        <f aca="false">'Random image data'!A37</f>
        <v>/home/jorge/Pictures/Test_Images_for_Demo/Random_Test_Images/cheese.jpg</v>
      </c>
      <c r="C39" s="91" t="str">
        <f aca="false">MID('Random image data'!B37,10, LEN('Random image data'!B37))</f>
        <v>eggnog</v>
      </c>
      <c r="D39" s="73" t="n">
        <f aca="false">'Random image data'!C37</f>
        <v>0.13476562</v>
      </c>
      <c r="E39" s="72" t="str">
        <f aca="false">MID('Random image data'!D37,10, LEN('Random image data'!D37))</f>
        <v>candle, taper, wax light</v>
      </c>
      <c r="F39" s="73" t="n">
        <f aca="false">'Random image data'!E37</f>
        <v>0.091918945</v>
      </c>
      <c r="G39" s="72" t="str">
        <f aca="false">MID('Random image data'!F37,10, LEN('Random image data'!F37))</f>
        <v>butternut squash</v>
      </c>
      <c r="H39" s="73" t="n">
        <f aca="false">'Random image data'!G37</f>
        <v>0.07159424</v>
      </c>
      <c r="I39" s="72" t="str">
        <f aca="false">MID('Random image data'!H37,10, LEN('Random image data'!H37))</f>
        <v>spaghetti squash</v>
      </c>
      <c r="J39" s="73" t="n">
        <f aca="false">'Random image data'!I37</f>
        <v>0.06567383</v>
      </c>
      <c r="K39" s="91" t="str">
        <f aca="false">MID('Random image data'!J37,10, LEN('Random image data'!J37))</f>
        <v>lemon</v>
      </c>
      <c r="L39" s="73" t="n">
        <f aca="false">'Random image data'!K37</f>
        <v>0.061676025</v>
      </c>
      <c r="M39" s="74" t="n">
        <f aca="false">'Random image data'!L37</f>
        <v>93.76642</v>
      </c>
      <c r="N39" s="99"/>
    </row>
    <row r="40" customFormat="false" ht="12.8" hidden="false" customHeight="false" outlineLevel="0" collapsed="false">
      <c r="B40" s="90" t="str">
        <f aca="false">'Random image data'!A38</f>
        <v>/home/jorge/Pictures/Test_Images_for_Demo/Random_Test_Images/CZLR1027.jpg</v>
      </c>
      <c r="C40" s="91" t="str">
        <f aca="false">MID('Random image data'!B38,10, LEN('Random image data'!B38))</f>
        <v>minivan</v>
      </c>
      <c r="D40" s="73" t="n">
        <f aca="false">'Random image data'!C38</f>
        <v>0.61865234</v>
      </c>
      <c r="E40" s="72" t="str">
        <f aca="false">MID('Random image data'!D38,10, LEN('Random image data'!D38))</f>
        <v>cab, hack, taxi, taxicab</v>
      </c>
      <c r="F40" s="73" t="n">
        <f aca="false">'Random image data'!E38</f>
        <v>0.07928467</v>
      </c>
      <c r="G40" s="92" t="str">
        <f aca="false">MID('Random image data'!F38,10, LEN('Random image data'!F38))</f>
        <v>sports car, sport car</v>
      </c>
      <c r="H40" s="93" t="n">
        <f aca="false">'Random image data'!G38</f>
        <v>0.04626465</v>
      </c>
      <c r="I40" s="72" t="str">
        <f aca="false">MID('Random image data'!H38,10, LEN('Random image data'!H38))</f>
        <v>racer, race car, racing car</v>
      </c>
      <c r="J40" s="73" t="n">
        <f aca="false">'Random image data'!I38</f>
        <v>0.04083252</v>
      </c>
      <c r="K40" s="91" t="str">
        <f aca="false">MID('Random image data'!J38,10, LEN('Random image data'!J38))</f>
        <v>beach wagon, station wagon, wagon, estate car, beach waggon, station waggon, waggon</v>
      </c>
      <c r="L40" s="73" t="n">
        <f aca="false">'Random image data'!K38</f>
        <v>0.035186768</v>
      </c>
      <c r="M40" s="74" t="n">
        <f aca="false">'Random image data'!L38</f>
        <v>93.669945</v>
      </c>
      <c r="N40" s="96"/>
    </row>
    <row r="41" customFormat="false" ht="12.8" hidden="false" customHeight="false" outlineLevel="0" collapsed="false">
      <c r="B41" s="50" t="str">
        <f aca="false">'Random image data'!A39</f>
        <v>/home/jorge/Pictures/Test_Images_for_Demo/Random_Test_Images/dog.jpg</v>
      </c>
      <c r="C41" s="95" t="str">
        <f aca="false">MID('Random image data'!B39,10, LEN('Random image data'!B39))</f>
        <v>malamute, malemute, Alaskan malamute</v>
      </c>
      <c r="D41" s="52" t="n">
        <f aca="false">'Random image data'!C39</f>
        <v>0.42626953</v>
      </c>
      <c r="E41" s="92" t="str">
        <f aca="false">MID('Random image data'!D39,10, LEN('Random image data'!D39))</f>
        <v>Siberian husky</v>
      </c>
      <c r="F41" s="93" t="n">
        <f aca="false">'Random image data'!E39</f>
        <v>0.37329102</v>
      </c>
      <c r="G41" s="72" t="str">
        <f aca="false">MID('Random image data'!F39,10, LEN('Random image data'!F39))</f>
        <v>Eskimo dog, husky</v>
      </c>
      <c r="H41" s="73" t="n">
        <f aca="false">'Random image data'!G39</f>
        <v>0.13623047</v>
      </c>
      <c r="I41" s="72" t="str">
        <f aca="false">MID('Random image data'!H39,10, LEN('Random image data'!H39))</f>
        <v>dogsled, dog sled, dog sleigh</v>
      </c>
      <c r="J41" s="73" t="n">
        <f aca="false">'Random image data'!I39</f>
        <v>0.017181396</v>
      </c>
      <c r="K41" s="91" t="str">
        <f aca="false">MID('Random image data'!J39,10, LEN('Random image data'!J39))</f>
        <v>miniature schnauzer</v>
      </c>
      <c r="L41" s="73" t="n">
        <f aca="false">'Random image data'!K39</f>
        <v>0.00844574</v>
      </c>
      <c r="M41" s="74" t="n">
        <f aca="false">'Random image data'!L39</f>
        <v>93.73171</v>
      </c>
      <c r="N41" s="97"/>
    </row>
    <row r="42" customFormat="false" ht="12.8" hidden="false" customHeight="false" outlineLevel="0" collapsed="false">
      <c r="B42" s="90" t="str">
        <f aca="false">'Random image data'!A40</f>
        <v>/home/jorge/Pictures/Test_Images_for_Demo/Random_Test_Images/Dunbar_Trail_View.jpg</v>
      </c>
      <c r="C42" s="91" t="str">
        <f aca="false">MID('Random image data'!B40,10, LEN('Random image data'!B40))</f>
        <v>lakeside, lakeshore</v>
      </c>
      <c r="D42" s="73" t="n">
        <f aca="false">'Random image data'!C40</f>
        <v>0.51171875</v>
      </c>
      <c r="E42" s="100" t="str">
        <f aca="false">MID('Random image data'!D40,10, LEN('Random image data'!D40))</f>
        <v>promontory, headland, head, foreland</v>
      </c>
      <c r="F42" s="93" t="n">
        <f aca="false">'Random image data'!E40</f>
        <v>0.15368652</v>
      </c>
      <c r="G42" s="72" t="str">
        <f aca="false">MID('Random image data'!F40,10, LEN('Random image data'!F40))</f>
        <v>seashore, coast, seacoast, sea-coast</v>
      </c>
      <c r="H42" s="73" t="n">
        <f aca="false">'Random image data'!G40</f>
        <v>0.13354492</v>
      </c>
      <c r="I42" s="92" t="str">
        <f aca="false">MID('Random image data'!H40,10, LEN('Random image data'!H40))</f>
        <v>valley, vale</v>
      </c>
      <c r="J42" s="93" t="n">
        <f aca="false">'Random image data'!I40</f>
        <v>0.10644531</v>
      </c>
      <c r="K42" s="92" t="str">
        <f aca="false">MID('Random image data'!J40,10, LEN('Random image data'!J40))</f>
        <v>cliff, drop, drop-off</v>
      </c>
      <c r="L42" s="93" t="n">
        <f aca="false">'Random image data'!K40</f>
        <v>0.03591919</v>
      </c>
      <c r="M42" s="74" t="n">
        <f aca="false">'Random image data'!L40</f>
        <v>93.72706</v>
      </c>
      <c r="N42" s="97"/>
    </row>
    <row r="43" customFormat="false" ht="12.8" hidden="false" customHeight="false" outlineLevel="0" collapsed="false">
      <c r="B43" s="50" t="str">
        <f aca="false">'Random image data'!A41</f>
        <v>/home/jorge/Pictures/Test_Images_for_Demo/Random_Test_Images/eagle.jpg</v>
      </c>
      <c r="C43" s="95" t="str">
        <f aca="false">MID('Random image data'!B41,10, LEN('Random image data'!B41))</f>
        <v>bald eagle, American eagle, Haliaeetus leucocephalus</v>
      </c>
      <c r="D43" s="52" t="n">
        <f aca="false">'Random image data'!C41</f>
        <v>0.92822266</v>
      </c>
      <c r="E43" s="72" t="str">
        <f aca="false">MID('Random image data'!D41,10, LEN('Random image data'!D41))</f>
        <v>kite</v>
      </c>
      <c r="F43" s="73" t="n">
        <f aca="false">'Random image data'!E41</f>
        <v>0.06829834</v>
      </c>
      <c r="G43" s="72" t="str">
        <f aca="false">MID('Random image data'!F41,10, LEN('Random image data'!F41))</f>
        <v>vulture</v>
      </c>
      <c r="H43" s="73" t="n">
        <f aca="false">'Random image data'!G41</f>
        <v>0.0024681091</v>
      </c>
      <c r="I43" s="72" t="str">
        <f aca="false">MID('Random image data'!H41,10, LEN('Random image data'!H41))</f>
        <v>ruddy turnstone, Arenaria interpres</v>
      </c>
      <c r="J43" s="73" t="n">
        <f aca="false">'Random image data'!I41</f>
        <v>0.00020742416</v>
      </c>
      <c r="K43" s="91" t="str">
        <f aca="false">MID('Random image data'!J41,10, LEN('Random image data'!J41))</f>
        <v>drake</v>
      </c>
      <c r="L43" s="73" t="n">
        <f aca="false">'Random image data'!K41</f>
        <v>0.00010353327</v>
      </c>
      <c r="M43" s="74" t="n">
        <f aca="false">'Random image data'!L41</f>
        <v>94.105156</v>
      </c>
      <c r="N43" s="96"/>
    </row>
    <row r="44" customFormat="false" ht="12.8" hidden="false" customHeight="false" outlineLevel="0" collapsed="false">
      <c r="B44" s="50" t="str">
        <f aca="false">'Random image data'!A42</f>
        <v>/home/jorge/Pictures/Test_Images_for_Demo/Random_Test_Images/harmony2.jpg</v>
      </c>
      <c r="C44" s="95" t="str">
        <f aca="false">MID('Random image data'!B42,10, LEN('Random image data'!B42))</f>
        <v>tabby, tabby cat</v>
      </c>
      <c r="D44" s="52" t="n">
        <f aca="false">'Random image data'!C42</f>
        <v>0.44140625</v>
      </c>
      <c r="E44" s="72" t="str">
        <f aca="false">MID('Random image data'!D42,10, LEN('Random image data'!D42))</f>
        <v>Egyptian cat</v>
      </c>
      <c r="F44" s="73" t="n">
        <f aca="false">'Random image data'!E42</f>
        <v>0.36035156</v>
      </c>
      <c r="G44" s="72" t="str">
        <f aca="false">MID('Random image data'!F42,10, LEN('Random image data'!F42))</f>
        <v>tiger cat</v>
      </c>
      <c r="H44" s="73" t="n">
        <f aca="false">'Random image data'!G42</f>
        <v>0.15258789</v>
      </c>
      <c r="I44" s="72" t="str">
        <f aca="false">MID('Random image data'!H42,10, LEN('Random image data'!H42))</f>
        <v>lynx, catamount</v>
      </c>
      <c r="J44" s="73" t="n">
        <f aca="false">'Random image data'!I42</f>
        <v>0.029342651</v>
      </c>
      <c r="K44" s="91" t="str">
        <f aca="false">MID('Random image data'!J42,10, LEN('Random image data'!J42))</f>
        <v>quilt, comforter, comfort, puff</v>
      </c>
      <c r="L44" s="73" t="n">
        <f aca="false">'Random image data'!K42</f>
        <v>0.0020599365</v>
      </c>
      <c r="M44" s="74" t="n">
        <f aca="false">'Random image data'!L42</f>
        <v>93.92555</v>
      </c>
      <c r="N44" s="97"/>
    </row>
    <row r="45" customFormat="false" ht="12.8" hidden="false" customHeight="false" outlineLevel="0" collapsed="false">
      <c r="B45" s="75" t="str">
        <f aca="false">'Random image data'!A43</f>
        <v>/home/jorge/Pictures/Test_Images_for_Demo/Random_Test_Images/horses.jpg</v>
      </c>
      <c r="C45" s="91" t="str">
        <f aca="false">MID('Random image data'!B43,10, LEN('Random image data'!B43))</f>
        <v>ram, tup</v>
      </c>
      <c r="D45" s="73" t="n">
        <f aca="false">'Random image data'!C43</f>
        <v>0.62060547</v>
      </c>
      <c r="E45" s="72" t="str">
        <f aca="false">MID('Random image data'!D43,10, LEN('Random image data'!D43))</f>
        <v>bighorn, bighorn sheep, cimarron, Rocky Mountain bighorn, Rocky Mountain sheep, Ovis canadensis</v>
      </c>
      <c r="F45" s="73" t="n">
        <f aca="false">'Random image data'!E43</f>
        <v>0.24499512</v>
      </c>
      <c r="G45" s="72" t="str">
        <f aca="false">MID('Random image data'!F43,10, LEN('Random image data'!F43))</f>
        <v>warthog</v>
      </c>
      <c r="H45" s="73" t="n">
        <f aca="false">'Random image data'!G43</f>
        <v>0.034484863</v>
      </c>
      <c r="I45" s="72" t="str">
        <f aca="false">MID('Random image data'!H43,10, LEN('Random image data'!H43))</f>
        <v>water buffalo, water ox, Asiatic buffalo, Bubalus bubalis</v>
      </c>
      <c r="J45" s="73" t="n">
        <f aca="false">'Random image data'!I43</f>
        <v>0.015655518</v>
      </c>
      <c r="K45" s="91" t="str">
        <f aca="false">MID('Random image data'!J43,10, LEN('Random image data'!J43))</f>
        <v>Irish wolfhound</v>
      </c>
      <c r="L45" s="73" t="n">
        <f aca="false">'Random image data'!K43</f>
        <v>0.011726379</v>
      </c>
      <c r="M45" s="74" t="n">
        <f aca="false">'Random image data'!L43</f>
        <v>93.6456</v>
      </c>
      <c r="N45" s="97"/>
    </row>
    <row r="46" customFormat="false" ht="12.8" hidden="false" customHeight="false" outlineLevel="0" collapsed="false">
      <c r="B46" s="75" t="str">
        <f aca="false">'Random image data'!A44</f>
        <v>/home/jorge/Pictures/Test_Images_for_Demo/Random_Test_Images/IMG_0120.jpg</v>
      </c>
      <c r="C46" s="91" t="str">
        <f aca="false">MID('Random image data'!B44,10, LEN('Random image data'!B44))</f>
        <v>radiator</v>
      </c>
      <c r="D46" s="73" t="n">
        <f aca="false">'Random image data'!C44</f>
        <v>0.265625</v>
      </c>
      <c r="E46" s="72" t="str">
        <f aca="false">MID('Random image data'!D44,10, LEN('Random image data'!D44))</f>
        <v>pug, pug-dog</v>
      </c>
      <c r="F46" s="73" t="n">
        <f aca="false">'Random image data'!E44</f>
        <v>0.038879395</v>
      </c>
      <c r="G46" s="72" t="str">
        <f aca="false">MID('Random image data'!F44,10, LEN('Random image data'!F44))</f>
        <v>tabby, tabby cat</v>
      </c>
      <c r="H46" s="73" t="n">
        <f aca="false">'Random image data'!G44</f>
        <v>0.032470703</v>
      </c>
      <c r="I46" s="72" t="str">
        <f aca="false">MID('Random image data'!H44,10, LEN('Random image data'!H44))</f>
        <v>chainlink fence</v>
      </c>
      <c r="J46" s="73" t="n">
        <f aca="false">'Random image data'!I44</f>
        <v>0.031585693</v>
      </c>
      <c r="K46" s="91" t="str">
        <f aca="false">MID('Random image data'!J44,10, LEN('Random image data'!J44))</f>
        <v>bull mastiff</v>
      </c>
      <c r="L46" s="73" t="n">
        <f aca="false">'Random image data'!K44</f>
        <v>0.020401001</v>
      </c>
      <c r="M46" s="74" t="n">
        <f aca="false">'Random image data'!L44</f>
        <v>93.93727</v>
      </c>
      <c r="N46" s="97"/>
    </row>
    <row r="47" customFormat="false" ht="12.8" hidden="false" customHeight="false" outlineLevel="0" collapsed="false">
      <c r="B47" s="90" t="str">
        <f aca="false">'Random image data'!A45</f>
        <v>/home/jorge/Pictures/Test_Images_for_Demo/Random_Test_Images/IMG_2212.jpg</v>
      </c>
      <c r="C47" s="91" t="str">
        <f aca="false">MID('Random image data'!B45,10, LEN('Random image data'!B45))</f>
        <v>minivan</v>
      </c>
      <c r="D47" s="73" t="n">
        <f aca="false">'Random image data'!C45</f>
        <v>0.2861328</v>
      </c>
      <c r="E47" s="92" t="str">
        <f aca="false">MID('Random image data'!D45,10, LEN('Random image data'!D45))</f>
        <v>sports car, sport car</v>
      </c>
      <c r="F47" s="93" t="n">
        <f aca="false">'Random image data'!E45</f>
        <v>0.13842773</v>
      </c>
      <c r="G47" s="72" t="str">
        <f aca="false">MID('Random image data'!F45,10, LEN('Random image data'!F45))</f>
        <v>beach wagon, station wagon, wagon, estate car, beach waggon, station waggon, waggon</v>
      </c>
      <c r="H47" s="73" t="n">
        <f aca="false">'Random image data'!G45</f>
        <v>0.11376953</v>
      </c>
      <c r="I47" s="72" t="str">
        <f aca="false">MID('Random image data'!H45,10, LEN('Random image data'!H45))</f>
        <v>convertible</v>
      </c>
      <c r="J47" s="73" t="n">
        <f aca="false">'Random image data'!I45</f>
        <v>0.11376953</v>
      </c>
      <c r="K47" s="91" t="str">
        <f aca="false">MID('Random image data'!J45,10, LEN('Random image data'!J45))</f>
        <v>limousine, limo</v>
      </c>
      <c r="L47" s="73" t="n">
        <f aca="false">'Random image data'!K45</f>
        <v>0.10357666</v>
      </c>
      <c r="M47" s="74" t="n">
        <f aca="false">'Random image data'!L45</f>
        <v>93.73119</v>
      </c>
      <c r="N47" s="97"/>
    </row>
    <row r="48" customFormat="false" ht="12.8" hidden="false" customHeight="false" outlineLevel="0" collapsed="false">
      <c r="B48" s="75" t="str">
        <f aca="false">'Random image data'!A46</f>
        <v>/home/jorge/Pictures/Test_Images_for_Demo/Random_Test_Images/IMG_E1076.jpg</v>
      </c>
      <c r="C48" s="91" t="str">
        <f aca="false">MID('Random image data'!B46,10, LEN('Random image data'!B46))</f>
        <v>church, church building</v>
      </c>
      <c r="D48" s="73" t="n">
        <f aca="false">'Random image data'!C46</f>
        <v>0.27416992</v>
      </c>
      <c r="E48" s="72" t="str">
        <f aca="false">MID('Random image data'!D46,10, LEN('Random image data'!D46))</f>
        <v>thatch, thatched roof</v>
      </c>
      <c r="F48" s="73" t="n">
        <f aca="false">'Random image data'!E46</f>
        <v>0.20532227</v>
      </c>
      <c r="G48" s="72" t="str">
        <f aca="false">MID('Random image data'!F46,10, LEN('Random image data'!F46))</f>
        <v>tile roof</v>
      </c>
      <c r="H48" s="73" t="n">
        <f aca="false">'Random image data'!G46</f>
        <v>0.052734375</v>
      </c>
      <c r="I48" s="72" t="str">
        <f aca="false">MID('Random image data'!H46,10, LEN('Random image data'!H46))</f>
        <v>monastery</v>
      </c>
      <c r="J48" s="73" t="n">
        <f aca="false">'Random image data'!I46</f>
        <v>0.044403076</v>
      </c>
      <c r="K48" s="91" t="str">
        <f aca="false">MID('Random image data'!J46,10, LEN('Random image data'!J46))</f>
        <v>boathouse</v>
      </c>
      <c r="L48" s="73" t="n">
        <f aca="false">'Random image data'!K46</f>
        <v>0.034698486</v>
      </c>
      <c r="M48" s="74" t="n">
        <f aca="false">'Random image data'!L46</f>
        <v>93.91653</v>
      </c>
      <c r="N48" s="97"/>
    </row>
    <row r="49" customFormat="false" ht="12.8" hidden="false" customHeight="false" outlineLevel="0" collapsed="false">
      <c r="B49" s="50" t="str">
        <f aca="false">'Random image data'!A47</f>
        <v>/home/jorge/Pictures/Test_Images_for_Demo/Random_Test_Images/kite.jpg</v>
      </c>
      <c r="C49" s="95" t="str">
        <f aca="false">MID('Random image data'!B47,10, LEN('Random image data'!B47))</f>
        <v>seashore, coast, seacoast, sea-coast</v>
      </c>
      <c r="D49" s="52" t="n">
        <f aca="false">'Random image data'!C47</f>
        <v>0.5332031</v>
      </c>
      <c r="E49" s="72" t="str">
        <f aca="false">MID('Random image data'!D47,10, LEN('Random image data'!D47))</f>
        <v>sandbar, sand bar</v>
      </c>
      <c r="F49" s="73" t="n">
        <f aca="false">'Random image data'!E47</f>
        <v>0.21374512</v>
      </c>
      <c r="G49" s="72" t="str">
        <f aca="false">MID('Random image data'!F47,10, LEN('Random image data'!F47))</f>
        <v>parachute, chute</v>
      </c>
      <c r="H49" s="73" t="n">
        <f aca="false">'Random image data'!G47</f>
        <v>0.1307373</v>
      </c>
      <c r="I49" s="72" t="str">
        <f aca="false">MID('Random image data'!H47,10, LEN('Random image data'!H47))</f>
        <v>volleyball</v>
      </c>
      <c r="J49" s="73" t="n">
        <f aca="false">'Random image data'!I47</f>
        <v>0.08306885</v>
      </c>
      <c r="K49" s="91" t="str">
        <f aca="false">MID('Random image data'!J47,10, LEN('Random image data'!J47))</f>
        <v>bubble</v>
      </c>
      <c r="L49" s="73" t="n">
        <f aca="false">'Random image data'!K47</f>
        <v>0.010810852</v>
      </c>
      <c r="M49" s="74" t="n">
        <f aca="false">'Random image data'!L47</f>
        <v>93.242165</v>
      </c>
      <c r="N49" s="97"/>
    </row>
    <row r="50" customFormat="false" ht="12.8" hidden="false" customHeight="false" outlineLevel="0" collapsed="false">
      <c r="B50" s="50" t="str">
        <f aca="false">'Random image data'!A48</f>
        <v>/home/jorge/Pictures/Test_Images_for_Demo/Random_Test_Images/kittens.jpg</v>
      </c>
      <c r="C50" s="95" t="str">
        <f aca="false">MID('Random image data'!B48,10, LEN('Random image data'!B48))</f>
        <v>tabby, tabby cat</v>
      </c>
      <c r="D50" s="52" t="n">
        <f aca="false">'Random image data'!C48</f>
        <v>0.48388672</v>
      </c>
      <c r="E50" s="72" t="str">
        <f aca="false">MID('Random image data'!D48,10, LEN('Random image data'!D48))</f>
        <v>Egyptian cat</v>
      </c>
      <c r="F50" s="73" t="n">
        <f aca="false">'Random image data'!E48</f>
        <v>0.28222656</v>
      </c>
      <c r="G50" s="72" t="str">
        <f aca="false">MID('Random image data'!F48,10, LEN('Random image data'!F48))</f>
        <v>tiger cat</v>
      </c>
      <c r="H50" s="73" t="n">
        <f aca="false">'Random image data'!G48</f>
        <v>0.09906006</v>
      </c>
      <c r="I50" s="72" t="str">
        <f aca="false">MID('Random image data'!H48,10, LEN('Random image data'!H48))</f>
        <v>paper towel</v>
      </c>
      <c r="J50" s="73" t="n">
        <f aca="false">'Random image data'!I48</f>
        <v>0.015548706</v>
      </c>
      <c r="K50" s="91" t="str">
        <f aca="false">MID('Random image data'!J48,10, LEN('Random image data'!J48))</f>
        <v>carton</v>
      </c>
      <c r="L50" s="73" t="n">
        <f aca="false">'Random image data'!K48</f>
        <v>0.013938904</v>
      </c>
      <c r="M50" s="74" t="n">
        <f aca="false">'Random image data'!L48</f>
        <v>93.608986</v>
      </c>
      <c r="N50" s="96"/>
    </row>
    <row r="51" customFormat="false" ht="12.8" hidden="false" customHeight="false" outlineLevel="0" collapsed="false">
      <c r="B51" s="50" t="str">
        <f aca="false">'Random image data'!A49</f>
        <v>/home/jorge/Pictures/Test_Images_for_Demo/Random_Test_Images/KOHF8986.jpg</v>
      </c>
      <c r="C51" s="95" t="str">
        <f aca="false">MID('Random image data'!B49,10, LEN('Random image data'!B49))</f>
        <v>dock, dockage, docking facility</v>
      </c>
      <c r="D51" s="52" t="n">
        <f aca="false">'Random image data'!C49</f>
        <v>0.24133301</v>
      </c>
      <c r="E51" s="72" t="str">
        <f aca="false">MID('Random image data'!D49,10, LEN('Random image data'!D49))</f>
        <v>pier</v>
      </c>
      <c r="F51" s="73" t="n">
        <f aca="false">'Random image data'!E49</f>
        <v>0.1751709</v>
      </c>
      <c r="G51" s="72" t="str">
        <f aca="false">MID('Random image data'!F49,10, LEN('Random image data'!F49))</f>
        <v>trimaran</v>
      </c>
      <c r="H51" s="73" t="n">
        <f aca="false">'Random image data'!G49</f>
        <v>0.105407715</v>
      </c>
      <c r="I51" s="92" t="str">
        <f aca="false">MID('Random image data'!H49,10, LEN('Random image data'!H49))</f>
        <v>lakeside, lakeshore</v>
      </c>
      <c r="J51" s="93" t="n">
        <f aca="false">'Random image data'!I49</f>
        <v>0.08538818</v>
      </c>
      <c r="K51" s="91" t="str">
        <f aca="false">MID('Random image data'!J49,10, LEN('Random image data'!J49))</f>
        <v>promontory, headland, head, foreland</v>
      </c>
      <c r="L51" s="73" t="n">
        <f aca="false">'Random image data'!K49</f>
        <v>0.065979004</v>
      </c>
      <c r="M51" s="74" t="n">
        <f aca="false">'Random image data'!L49</f>
        <v>93.72364</v>
      </c>
      <c r="N51" s="97"/>
    </row>
    <row r="52" customFormat="false" ht="12.8" hidden="false" customHeight="false" outlineLevel="0" collapsed="false">
      <c r="B52" s="101" t="n">
        <f aca="false">'Random image data'!A50</f>
        <v>0</v>
      </c>
      <c r="C52" s="102" t="str">
        <f aca="false">MID('Random image data'!B50,10, LEN('Random image data'!B50))</f>
        <v/>
      </c>
      <c r="D52" s="103" t="n">
        <f aca="false">'Random image data'!C50</f>
        <v>0</v>
      </c>
      <c r="E52" s="104" t="str">
        <f aca="false">MID('Random image data'!D50,10, LEN('Random image data'!D50))</f>
        <v/>
      </c>
      <c r="F52" s="103" t="n">
        <f aca="false">'Random image data'!E50</f>
        <v>0</v>
      </c>
      <c r="G52" s="104" t="str">
        <f aca="false">MID('Random image data'!F50,10, LEN('Random image data'!F50))</f>
        <v/>
      </c>
      <c r="H52" s="103" t="n">
        <f aca="false">'Random image data'!G50</f>
        <v>0</v>
      </c>
      <c r="I52" s="105" t="str">
        <f aca="false">MID('Random image data'!H50,10, LEN('Random image data'!H50))</f>
        <v/>
      </c>
      <c r="J52" s="106" t="n">
        <f aca="false">'Random image data'!I50</f>
        <v>0</v>
      </c>
      <c r="K52" s="107" t="str">
        <f aca="false">MID('Random image data'!J50,10, LEN('Random image data'!J50))</f>
        <v/>
      </c>
      <c r="L52" s="106" t="n">
        <f aca="false">'Random image data'!K50</f>
        <v>0</v>
      </c>
      <c r="M52" s="108" t="n">
        <f aca="false">'Random image data'!L50</f>
        <v>0</v>
      </c>
      <c r="N52" s="109"/>
    </row>
    <row r="53" customFormat="false" ht="17.35" hidden="false" customHeight="true" outlineLevel="0" collapsed="false">
      <c r="B53" s="40"/>
      <c r="C53" s="110"/>
      <c r="D53" s="56"/>
      <c r="E53" s="40"/>
      <c r="F53" s="56"/>
      <c r="G53" s="111"/>
      <c r="H53" s="54"/>
      <c r="I53" s="55"/>
      <c r="J53" s="56"/>
      <c r="K53" s="110"/>
      <c r="L53" s="56"/>
      <c r="M53" s="57"/>
    </row>
    <row r="54" customFormat="false" ht="15" hidden="false" customHeight="true" outlineLevel="0" collapsed="false">
      <c r="B54" s="40"/>
      <c r="C54" s="110"/>
      <c r="D54" s="56"/>
      <c r="E54" s="40"/>
      <c r="F54" s="56"/>
      <c r="G54" s="111"/>
      <c r="H54" s="55"/>
      <c r="I54" s="55"/>
      <c r="J54" s="56"/>
      <c r="K54" s="110"/>
      <c r="L54" s="56"/>
      <c r="M54" s="57"/>
    </row>
    <row r="55" customFormat="false" ht="15" hidden="false" customHeight="false" outlineLevel="0" collapsed="false">
      <c r="B55" s="40"/>
      <c r="C55" s="110"/>
      <c r="D55" s="56"/>
      <c r="E55" s="40"/>
      <c r="F55" s="56"/>
      <c r="G55" s="111"/>
      <c r="H55" s="111"/>
      <c r="I55" s="111"/>
      <c r="J55" s="111"/>
      <c r="K55" s="110"/>
      <c r="L55" s="56"/>
      <c r="M55" s="57"/>
    </row>
    <row r="56" customFormat="false" ht="15" hidden="false" customHeight="false" outlineLevel="0" collapsed="false">
      <c r="B56" s="40"/>
      <c r="C56" s="110"/>
      <c r="D56" s="56"/>
      <c r="E56" s="40"/>
      <c r="F56" s="56"/>
      <c r="G56" s="111"/>
      <c r="H56" s="111"/>
      <c r="I56" s="111"/>
      <c r="J56" s="111"/>
      <c r="K56" s="110"/>
      <c r="L56" s="56"/>
      <c r="M56" s="57"/>
    </row>
    <row r="57" customFormat="false" ht="17.35" hidden="false" customHeight="true" outlineLevel="0" collapsed="false">
      <c r="B57" s="40"/>
      <c r="C57" s="110"/>
      <c r="D57" s="56"/>
      <c r="E57" s="40"/>
      <c r="F57" s="56"/>
      <c r="G57" s="111"/>
      <c r="H57" s="55"/>
      <c r="I57" s="55"/>
      <c r="J57" s="56"/>
      <c r="K57" s="110"/>
      <c r="L57" s="56"/>
      <c r="M57" s="57"/>
    </row>
    <row r="58" customFormat="false" ht="15" hidden="false" customHeight="true" outlineLevel="0" collapsed="false">
      <c r="B58" s="40"/>
      <c r="C58" s="110"/>
      <c r="D58" s="56"/>
      <c r="E58" s="40"/>
      <c r="F58" s="56"/>
      <c r="G58" s="112"/>
      <c r="H58" s="55"/>
      <c r="I58" s="55"/>
      <c r="J58" s="56"/>
      <c r="K58" s="110"/>
      <c r="L58" s="56"/>
      <c r="M58" s="57"/>
    </row>
    <row r="59" customFormat="false" ht="15" hidden="false" customHeight="false" outlineLevel="0" collapsed="false">
      <c r="B59" s="40"/>
      <c r="C59" s="110"/>
      <c r="D59" s="56"/>
      <c r="E59" s="40"/>
      <c r="F59" s="56"/>
      <c r="G59" s="112"/>
      <c r="H59" s="55"/>
      <c r="I59" s="55"/>
      <c r="J59" s="56"/>
      <c r="K59" s="110"/>
      <c r="L59" s="56"/>
      <c r="M59" s="57"/>
    </row>
    <row r="60" customFormat="false" ht="15" hidden="false" customHeight="false" outlineLevel="0" collapsed="false">
      <c r="B60" s="40"/>
      <c r="C60" s="110"/>
      <c r="D60" s="56"/>
      <c r="E60" s="40"/>
      <c r="F60" s="56"/>
      <c r="G60" s="112"/>
      <c r="H60" s="55"/>
      <c r="I60" s="55"/>
      <c r="J60" s="56"/>
      <c r="K60" s="110"/>
      <c r="L60" s="56"/>
      <c r="M60" s="57"/>
    </row>
    <row r="61" customFormat="false" ht="12.8" hidden="false" customHeight="false" outlineLevel="0" collapsed="false">
      <c r="A61" s="40"/>
      <c r="B61" s="40"/>
      <c r="C61" s="110"/>
      <c r="D61" s="56"/>
      <c r="E61" s="40"/>
      <c r="F61" s="56"/>
      <c r="G61" s="40"/>
      <c r="H61" s="56"/>
      <c r="I61" s="40"/>
      <c r="J61" s="56"/>
      <c r="K61" s="110"/>
      <c r="L61" s="56"/>
      <c r="M61" s="57"/>
    </row>
    <row r="62" customFormat="false" ht="12.8" hidden="false" customHeight="false" outlineLevel="0" collapsed="false">
      <c r="A62" s="40"/>
      <c r="B62" s="40"/>
      <c r="C62" s="110"/>
      <c r="D62" s="56"/>
      <c r="E62" s="40"/>
      <c r="F62" s="56"/>
      <c r="G62" s="40"/>
      <c r="H62" s="56"/>
      <c r="I62" s="40"/>
      <c r="J62" s="56"/>
      <c r="K62" s="110"/>
      <c r="L62" s="56"/>
      <c r="M62" s="57"/>
    </row>
    <row r="63" customFormat="false" ht="12.8" hidden="false" customHeight="false" outlineLevel="0" collapsed="false">
      <c r="A63" s="40"/>
      <c r="B63" s="40"/>
      <c r="C63" s="110"/>
      <c r="D63" s="56"/>
      <c r="E63" s="40"/>
      <c r="F63" s="56"/>
      <c r="G63" s="40"/>
      <c r="H63" s="56"/>
      <c r="I63" s="40"/>
      <c r="J63" s="56"/>
      <c r="K63" s="110"/>
      <c r="L63" s="56"/>
      <c r="M63" s="57"/>
    </row>
    <row r="64" customFormat="false" ht="12.8" hidden="false" customHeight="false" outlineLevel="0" collapsed="false">
      <c r="A64" s="40"/>
      <c r="B64" s="40"/>
      <c r="C64" s="110"/>
      <c r="D64" s="56"/>
      <c r="E64" s="40"/>
      <c r="F64" s="56"/>
      <c r="G64" s="40"/>
      <c r="H64" s="56"/>
      <c r="I64" s="40"/>
      <c r="J64" s="56"/>
      <c r="K64" s="110"/>
      <c r="L64" s="56"/>
      <c r="M64" s="57"/>
    </row>
    <row r="65" customFormat="false" ht="12.8" hidden="false" customHeight="false" outlineLevel="0" collapsed="false">
      <c r="A65" s="40"/>
      <c r="B65" s="40"/>
      <c r="C65" s="110"/>
      <c r="D65" s="56"/>
      <c r="E65" s="40"/>
      <c r="F65" s="56"/>
      <c r="G65" s="40"/>
      <c r="H65" s="56"/>
      <c r="I65" s="40"/>
      <c r="J65" s="56"/>
      <c r="K65" s="110"/>
      <c r="L65" s="56"/>
      <c r="M65" s="57"/>
    </row>
    <row r="66" customFormat="false" ht="12.8" hidden="false" customHeight="false" outlineLevel="0" collapsed="false">
      <c r="A66" s="40"/>
      <c r="B66" s="40"/>
      <c r="C66" s="110"/>
      <c r="D66" s="56"/>
      <c r="E66" s="40"/>
      <c r="F66" s="56"/>
      <c r="G66" s="40"/>
      <c r="H66" s="56"/>
      <c r="I66" s="40"/>
      <c r="J66" s="56"/>
    </row>
  </sheetData>
  <sheetProtection sheet="true" objects="true" scenarios="true"/>
  <mergeCells count="3">
    <mergeCell ref="B1:M1"/>
    <mergeCell ref="H55:I55"/>
    <mergeCell ref="H56:I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R56" activeCellId="0" sqref="R56"/>
    </sheetView>
  </sheetViews>
  <sheetFormatPr defaultRowHeight="12.8" zeroHeight="false" outlineLevelRow="0" outlineLevelCol="0"/>
  <cols>
    <col collapsed="false" customWidth="false" hidden="false" outlineLevel="0" max="1" min="1" style="113" width="11.5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13" t="s">
        <v>130</v>
      </c>
      <c r="B1" s="0" t="s">
        <v>131</v>
      </c>
      <c r="C1" s="0" t="n">
        <v>0.9038086</v>
      </c>
      <c r="D1" s="0" t="s">
        <v>132</v>
      </c>
      <c r="E1" s="0" t="n">
        <v>0.080200195</v>
      </c>
      <c r="F1" s="0" t="s">
        <v>133</v>
      </c>
      <c r="G1" s="0" t="n">
        <v>0.012107849</v>
      </c>
      <c r="H1" s="0" t="s">
        <v>134</v>
      </c>
      <c r="I1" s="0" t="n">
        <v>0.0042495728</v>
      </c>
      <c r="J1" s="0" t="s">
        <v>135</v>
      </c>
      <c r="K1" s="0" t="n">
        <v>0</v>
      </c>
      <c r="L1" s="0" t="n">
        <v>94.03746</v>
      </c>
    </row>
    <row r="2" customFormat="false" ht="12.8" hidden="false" customHeight="false" outlineLevel="0" collapsed="false">
      <c r="A2" s="113" t="s">
        <v>136</v>
      </c>
      <c r="B2" s="0" t="s">
        <v>134</v>
      </c>
      <c r="C2" s="0" t="n">
        <v>0.6816406</v>
      </c>
      <c r="D2" s="0" t="s">
        <v>131</v>
      </c>
      <c r="E2" s="0" t="n">
        <v>0.21118164</v>
      </c>
      <c r="F2" s="0" t="s">
        <v>133</v>
      </c>
      <c r="G2" s="0" t="n">
        <v>0.10620117</v>
      </c>
      <c r="H2" s="0" t="s">
        <v>132</v>
      </c>
      <c r="I2" s="0" t="n">
        <v>0.00045108795</v>
      </c>
      <c r="J2" s="0" t="s">
        <v>137</v>
      </c>
      <c r="K2" s="0" t="n">
        <v>0.0004172325</v>
      </c>
      <c r="L2" s="0" t="n">
        <v>93.90004</v>
      </c>
    </row>
    <row r="3" customFormat="false" ht="12.8" hidden="false" customHeight="false" outlineLevel="0" collapsed="false">
      <c r="A3" s="113" t="s">
        <v>138</v>
      </c>
      <c r="B3" s="0" t="s">
        <v>131</v>
      </c>
      <c r="C3" s="0" t="n">
        <v>0.5566406</v>
      </c>
      <c r="D3" s="0" t="s">
        <v>134</v>
      </c>
      <c r="E3" s="0" t="n">
        <v>0.25878906</v>
      </c>
      <c r="F3" s="0" t="s">
        <v>133</v>
      </c>
      <c r="G3" s="0" t="n">
        <v>0.14526367</v>
      </c>
      <c r="H3" s="0" t="s">
        <v>132</v>
      </c>
      <c r="I3" s="0" t="n">
        <v>0.038482666</v>
      </c>
      <c r="J3" s="0" t="s">
        <v>135</v>
      </c>
      <c r="K3" s="0" t="n">
        <v>0</v>
      </c>
      <c r="L3" s="0" t="n">
        <v>94.112976</v>
      </c>
    </row>
    <row r="4" customFormat="false" ht="12.8" hidden="false" customHeight="false" outlineLevel="0" collapsed="false">
      <c r="A4" s="113" t="s">
        <v>139</v>
      </c>
      <c r="B4" s="0" t="s">
        <v>131</v>
      </c>
      <c r="C4" s="0" t="n">
        <v>0.64941406</v>
      </c>
      <c r="D4" s="0" t="s">
        <v>140</v>
      </c>
      <c r="E4" s="0" t="n">
        <v>0.2446289</v>
      </c>
      <c r="F4" s="0" t="s">
        <v>141</v>
      </c>
      <c r="G4" s="0" t="n">
        <v>0.0155181885</v>
      </c>
      <c r="H4" s="0" t="s">
        <v>142</v>
      </c>
      <c r="I4" s="0" t="n">
        <v>0.014350891</v>
      </c>
      <c r="J4" s="0" t="s">
        <v>143</v>
      </c>
      <c r="K4" s="0" t="n">
        <v>0.011627197</v>
      </c>
      <c r="L4" s="0" t="n">
        <v>93.94266</v>
      </c>
    </row>
    <row r="5" customFormat="false" ht="12.8" hidden="false" customHeight="false" outlineLevel="0" collapsed="false">
      <c r="A5" s="113" t="s">
        <v>144</v>
      </c>
      <c r="B5" s="0" t="s">
        <v>131</v>
      </c>
      <c r="C5" s="0" t="n">
        <v>0.93359375</v>
      </c>
      <c r="D5" s="0" t="s">
        <v>133</v>
      </c>
      <c r="E5" s="0" t="n">
        <v>0.038513184</v>
      </c>
      <c r="F5" s="0" t="s">
        <v>134</v>
      </c>
      <c r="G5" s="0" t="n">
        <v>0.02128601</v>
      </c>
      <c r="H5" s="0" t="s">
        <v>132</v>
      </c>
      <c r="I5" s="0" t="n">
        <v>0.0066452026</v>
      </c>
      <c r="J5" s="0" t="s">
        <v>145</v>
      </c>
      <c r="K5" s="0" t="n">
        <v>7.379055E-005</v>
      </c>
      <c r="L5" s="0" t="n">
        <v>93.609634</v>
      </c>
    </row>
    <row r="6" customFormat="false" ht="12.8" hidden="false" customHeight="false" outlineLevel="0" collapsed="false">
      <c r="A6" s="113" t="s">
        <v>146</v>
      </c>
      <c r="B6" s="0" t="s">
        <v>134</v>
      </c>
      <c r="C6" s="0" t="n">
        <v>0.5883789</v>
      </c>
      <c r="D6" s="0" t="s">
        <v>133</v>
      </c>
      <c r="E6" s="0" t="n">
        <v>0.33520508</v>
      </c>
      <c r="F6" s="0" t="s">
        <v>131</v>
      </c>
      <c r="G6" s="0" t="n">
        <v>0.052642822</v>
      </c>
      <c r="H6" s="0" t="s">
        <v>132</v>
      </c>
      <c r="I6" s="0" t="n">
        <v>0.019989014</v>
      </c>
      <c r="J6" s="0" t="s">
        <v>143</v>
      </c>
      <c r="K6" s="0" t="n">
        <v>0.0019779205</v>
      </c>
      <c r="L6" s="0" t="n">
        <v>94.128876</v>
      </c>
    </row>
    <row r="7" customFormat="false" ht="12.8" hidden="false" customHeight="false" outlineLevel="0" collapsed="false">
      <c r="A7" s="113" t="s">
        <v>147</v>
      </c>
      <c r="B7" s="0" t="s">
        <v>131</v>
      </c>
      <c r="C7" s="0" t="n">
        <v>0.99316406</v>
      </c>
      <c r="D7" s="0" t="s">
        <v>132</v>
      </c>
      <c r="E7" s="0" t="n">
        <v>0.004673004</v>
      </c>
      <c r="F7" s="0" t="s">
        <v>134</v>
      </c>
      <c r="G7" s="0" t="n">
        <v>0.0011997223</v>
      </c>
      <c r="H7" s="0" t="s">
        <v>133</v>
      </c>
      <c r="I7" s="0" t="n">
        <v>0.00093460083</v>
      </c>
      <c r="J7" s="0" t="s">
        <v>135</v>
      </c>
      <c r="K7" s="0" t="n">
        <v>0</v>
      </c>
      <c r="L7" s="0" t="n">
        <v>93.7092</v>
      </c>
    </row>
    <row r="8" customFormat="false" ht="12.8" hidden="false" customHeight="false" outlineLevel="0" collapsed="false">
      <c r="A8" s="113" t="s">
        <v>148</v>
      </c>
      <c r="B8" s="0" t="s">
        <v>131</v>
      </c>
      <c r="C8" s="0" t="n">
        <v>1</v>
      </c>
      <c r="D8" s="0" t="s">
        <v>132</v>
      </c>
      <c r="E8" s="0" t="n">
        <v>0.00023782253</v>
      </c>
      <c r="F8" s="0" t="s">
        <v>149</v>
      </c>
      <c r="G8" s="0" t="n">
        <v>0</v>
      </c>
      <c r="H8" s="0" t="s">
        <v>150</v>
      </c>
      <c r="I8" s="0" t="n">
        <v>0</v>
      </c>
      <c r="J8" s="0" t="s">
        <v>151</v>
      </c>
      <c r="K8" s="0" t="n">
        <v>0</v>
      </c>
      <c r="L8" s="0" t="n">
        <v>93.95212</v>
      </c>
    </row>
    <row r="9" customFormat="false" ht="12.8" hidden="false" customHeight="false" outlineLevel="0" collapsed="false">
      <c r="A9" s="113" t="s">
        <v>152</v>
      </c>
      <c r="B9" s="0" t="s">
        <v>131</v>
      </c>
      <c r="C9" s="0" t="n">
        <v>0.64746094</v>
      </c>
      <c r="D9" s="0" t="s">
        <v>134</v>
      </c>
      <c r="E9" s="0" t="n">
        <v>0.23815918</v>
      </c>
      <c r="F9" s="0" t="s">
        <v>133</v>
      </c>
      <c r="G9" s="0" t="n">
        <v>0.11425781</v>
      </c>
      <c r="H9" s="0" t="s">
        <v>132</v>
      </c>
      <c r="I9" s="0" t="n">
        <v>0.0005950928</v>
      </c>
      <c r="J9" s="0" t="s">
        <v>135</v>
      </c>
      <c r="K9" s="0" t="n">
        <v>0</v>
      </c>
      <c r="L9" s="0" t="n">
        <v>93.75249</v>
      </c>
    </row>
    <row r="10" customFormat="false" ht="12.8" hidden="false" customHeight="false" outlineLevel="0" collapsed="false">
      <c r="A10" s="113" t="s">
        <v>153</v>
      </c>
      <c r="B10" s="0" t="s">
        <v>131</v>
      </c>
      <c r="C10" s="0" t="n">
        <v>0.9350586</v>
      </c>
      <c r="D10" s="0" t="s">
        <v>133</v>
      </c>
      <c r="E10" s="0" t="n">
        <v>0.023971558</v>
      </c>
      <c r="F10" s="0" t="s">
        <v>134</v>
      </c>
      <c r="G10" s="0" t="n">
        <v>0.00983429</v>
      </c>
      <c r="H10" s="0" t="s">
        <v>154</v>
      </c>
      <c r="I10" s="0" t="n">
        <v>0.00894928</v>
      </c>
      <c r="J10" s="0" t="s">
        <v>155</v>
      </c>
      <c r="K10" s="0" t="n">
        <v>0.0061073303</v>
      </c>
      <c r="L10" s="0" t="n">
        <v>93.3548</v>
      </c>
    </row>
    <row r="11" customFormat="false" ht="12.8" hidden="false" customHeight="false" outlineLevel="0" collapsed="false">
      <c r="A11" s="113" t="s">
        <v>156</v>
      </c>
      <c r="B11" s="0" t="s">
        <v>131</v>
      </c>
      <c r="C11" s="0" t="n">
        <v>0.6611328</v>
      </c>
      <c r="D11" s="0" t="s">
        <v>134</v>
      </c>
      <c r="E11" s="0" t="n">
        <v>0.14758301</v>
      </c>
      <c r="F11" s="0" t="s">
        <v>133</v>
      </c>
      <c r="G11" s="0" t="n">
        <v>0.12719727</v>
      </c>
      <c r="H11" s="0" t="s">
        <v>132</v>
      </c>
      <c r="I11" s="0" t="n">
        <v>0.026245117</v>
      </c>
      <c r="J11" s="0" t="s">
        <v>143</v>
      </c>
      <c r="K11" s="0" t="n">
        <v>0.015914917</v>
      </c>
      <c r="L11" s="0" t="n">
        <v>93.72656</v>
      </c>
    </row>
    <row r="12" customFormat="false" ht="12.8" hidden="false" customHeight="false" outlineLevel="0" collapsed="false">
      <c r="A12" s="113" t="s">
        <v>157</v>
      </c>
      <c r="B12" s="0" t="s">
        <v>131</v>
      </c>
      <c r="C12" s="0" t="n">
        <v>0.9633789</v>
      </c>
      <c r="D12" s="0" t="s">
        <v>132</v>
      </c>
      <c r="E12" s="0" t="n">
        <v>0.035095215</v>
      </c>
      <c r="F12" s="0" t="s">
        <v>137</v>
      </c>
      <c r="G12" s="0" t="n">
        <v>0.00053691864</v>
      </c>
      <c r="H12" s="0" t="s">
        <v>133</v>
      </c>
      <c r="I12" s="0" t="n">
        <v>0.00046277046</v>
      </c>
      <c r="J12" s="0" t="s">
        <v>134</v>
      </c>
      <c r="K12" s="0" t="n">
        <v>0.00046277046</v>
      </c>
      <c r="L12" s="0" t="n">
        <v>93.73216</v>
      </c>
    </row>
    <row r="13" customFormat="false" ht="12.8" hidden="false" customHeight="false" outlineLevel="0" collapsed="false">
      <c r="A13" s="113" t="s">
        <v>158</v>
      </c>
      <c r="B13" s="0" t="s">
        <v>141</v>
      </c>
      <c r="C13" s="0" t="n">
        <v>0.5019531</v>
      </c>
      <c r="D13" s="0" t="s">
        <v>159</v>
      </c>
      <c r="E13" s="0" t="n">
        <v>0.15075684</v>
      </c>
      <c r="F13" s="0" t="s">
        <v>160</v>
      </c>
      <c r="G13" s="0" t="n">
        <v>0.06951904</v>
      </c>
      <c r="H13" s="0" t="s">
        <v>161</v>
      </c>
      <c r="I13" s="0" t="n">
        <v>0.05291748</v>
      </c>
      <c r="J13" s="0" t="s">
        <v>162</v>
      </c>
      <c r="K13" s="0" t="n">
        <v>0.03414917</v>
      </c>
      <c r="L13" s="0" t="n">
        <v>94.11357</v>
      </c>
    </row>
    <row r="14" customFormat="false" ht="12.8" hidden="false" customHeight="false" outlineLevel="0" collapsed="false">
      <c r="A14" s="113" t="s">
        <v>163</v>
      </c>
      <c r="B14" s="0" t="s">
        <v>131</v>
      </c>
      <c r="C14" s="0" t="n">
        <v>0.61328125</v>
      </c>
      <c r="D14" s="0" t="s">
        <v>133</v>
      </c>
      <c r="E14" s="0" t="n">
        <v>0.28515625</v>
      </c>
      <c r="F14" s="0" t="s">
        <v>134</v>
      </c>
      <c r="G14" s="0" t="n">
        <v>0.08496094</v>
      </c>
      <c r="H14" s="0" t="s">
        <v>132</v>
      </c>
      <c r="I14" s="0" t="n">
        <v>0.012931824</v>
      </c>
      <c r="J14" s="0" t="s">
        <v>164</v>
      </c>
      <c r="K14" s="0" t="n">
        <v>0.0010128021</v>
      </c>
      <c r="L14" s="0" t="n">
        <v>93.712524</v>
      </c>
    </row>
    <row r="15" customFormat="false" ht="12.8" hidden="false" customHeight="false" outlineLevel="0" collapsed="false">
      <c r="A15" s="113" t="s">
        <v>165</v>
      </c>
      <c r="B15" s="0" t="s">
        <v>131</v>
      </c>
      <c r="C15" s="0" t="n">
        <v>0.77441406</v>
      </c>
      <c r="D15" s="0" t="s">
        <v>134</v>
      </c>
      <c r="E15" s="0" t="n">
        <v>0.103149414</v>
      </c>
      <c r="F15" s="0" t="s">
        <v>133</v>
      </c>
      <c r="G15" s="0" t="n">
        <v>0.07318115</v>
      </c>
      <c r="H15" s="0" t="s">
        <v>132</v>
      </c>
      <c r="I15" s="0" t="n">
        <v>0.048736572</v>
      </c>
      <c r="J15" s="0" t="s">
        <v>137</v>
      </c>
      <c r="K15" s="0" t="n">
        <v>8.5651875E-005</v>
      </c>
      <c r="L15" s="0" t="n">
        <v>93.96422</v>
      </c>
    </row>
    <row r="16" customFormat="false" ht="12.8" hidden="false" customHeight="false" outlineLevel="0" collapsed="false">
      <c r="A16" s="113" t="s">
        <v>166</v>
      </c>
      <c r="B16" s="0" t="s">
        <v>132</v>
      </c>
      <c r="C16" s="0" t="n">
        <v>0.32739258</v>
      </c>
      <c r="D16" s="0" t="s">
        <v>133</v>
      </c>
      <c r="E16" s="0" t="n">
        <v>0.19104004</v>
      </c>
      <c r="F16" s="0" t="s">
        <v>134</v>
      </c>
      <c r="G16" s="0" t="n">
        <v>0.13024902</v>
      </c>
      <c r="H16" s="0" t="s">
        <v>131</v>
      </c>
      <c r="I16" s="0" t="n">
        <v>0.09680176</v>
      </c>
      <c r="J16" s="0" t="s">
        <v>167</v>
      </c>
      <c r="K16" s="0" t="n">
        <v>0.07196045</v>
      </c>
      <c r="L16" s="0" t="n">
        <v>93.727356</v>
      </c>
    </row>
    <row r="17" customFormat="false" ht="12.8" hidden="false" customHeight="false" outlineLevel="0" collapsed="false">
      <c r="A17" s="113" t="s">
        <v>168</v>
      </c>
      <c r="B17" s="0" t="s">
        <v>131</v>
      </c>
      <c r="C17" s="0" t="n">
        <v>0.62841797</v>
      </c>
      <c r="D17" s="0" t="s">
        <v>134</v>
      </c>
      <c r="E17" s="0" t="n">
        <v>0.12670898</v>
      </c>
      <c r="F17" s="0" t="s">
        <v>132</v>
      </c>
      <c r="G17" s="0" t="n">
        <v>0.07104492</v>
      </c>
      <c r="H17" s="0" t="s">
        <v>133</v>
      </c>
      <c r="I17" s="0" t="n">
        <v>0.06781006</v>
      </c>
      <c r="J17" s="0" t="s">
        <v>169</v>
      </c>
      <c r="K17" s="0" t="n">
        <v>0.060302734</v>
      </c>
      <c r="L17" s="0" t="n">
        <v>93.76133</v>
      </c>
    </row>
    <row r="18" customFormat="false" ht="12.8" hidden="false" customHeight="false" outlineLevel="0" collapsed="false">
      <c r="A18" s="113" t="s">
        <v>170</v>
      </c>
      <c r="B18" s="0" t="s">
        <v>131</v>
      </c>
      <c r="C18" s="0" t="n">
        <v>0.9301758</v>
      </c>
      <c r="D18" s="0" t="s">
        <v>134</v>
      </c>
      <c r="E18" s="0" t="n">
        <v>0.034942627</v>
      </c>
      <c r="F18" s="0" t="s">
        <v>133</v>
      </c>
      <c r="G18" s="0" t="n">
        <v>0.02897644</v>
      </c>
      <c r="H18" s="0" t="s">
        <v>132</v>
      </c>
      <c r="I18" s="0" t="n">
        <v>0.00579834</v>
      </c>
      <c r="J18" s="0" t="s">
        <v>135</v>
      </c>
      <c r="K18" s="0" t="n">
        <v>0</v>
      </c>
      <c r="L18" s="0" t="n">
        <v>93.99868</v>
      </c>
    </row>
    <row r="19" customFormat="false" ht="12.8" hidden="false" customHeight="false" outlineLevel="0" collapsed="false">
      <c r="A19" s="113" t="s">
        <v>171</v>
      </c>
      <c r="B19" s="0" t="s">
        <v>131</v>
      </c>
      <c r="C19" s="0" t="n">
        <v>0.7441406</v>
      </c>
      <c r="D19" s="0" t="s">
        <v>132</v>
      </c>
      <c r="E19" s="0" t="n">
        <v>0.23962402</v>
      </c>
      <c r="F19" s="0" t="s">
        <v>134</v>
      </c>
      <c r="G19" s="0" t="n">
        <v>0.012023926</v>
      </c>
      <c r="H19" s="0" t="s">
        <v>137</v>
      </c>
      <c r="I19" s="0" t="n">
        <v>0.001414299</v>
      </c>
      <c r="J19" s="0" t="s">
        <v>133</v>
      </c>
      <c r="K19" s="0" t="n">
        <v>0.0013608932</v>
      </c>
      <c r="L19" s="0" t="n">
        <v>93.85644</v>
      </c>
    </row>
    <row r="20" customFormat="false" ht="12.8" hidden="false" customHeight="false" outlineLevel="0" collapsed="false">
      <c r="A20" s="113" t="s">
        <v>172</v>
      </c>
      <c r="B20" s="0" t="s">
        <v>132</v>
      </c>
      <c r="C20" s="0" t="n">
        <v>0.625</v>
      </c>
      <c r="D20" s="0" t="s">
        <v>131</v>
      </c>
      <c r="E20" s="0" t="n">
        <v>0.28173828</v>
      </c>
      <c r="F20" s="0" t="s">
        <v>133</v>
      </c>
      <c r="G20" s="0" t="n">
        <v>0.042175293</v>
      </c>
      <c r="H20" s="0" t="s">
        <v>134</v>
      </c>
      <c r="I20" s="0" t="n">
        <v>0.03933716</v>
      </c>
      <c r="J20" s="0" t="s">
        <v>169</v>
      </c>
      <c r="K20" s="0" t="n">
        <v>0.0011692047</v>
      </c>
      <c r="L20" s="0" t="n">
        <v>93.72283</v>
      </c>
    </row>
    <row r="21" customFormat="false" ht="12.8" hidden="false" customHeight="false" outlineLevel="0" collapsed="false">
      <c r="A21" s="113" t="s">
        <v>173</v>
      </c>
      <c r="B21" s="0" t="s">
        <v>131</v>
      </c>
      <c r="C21" s="0" t="n">
        <v>0.6743164</v>
      </c>
      <c r="D21" s="0" t="s">
        <v>132</v>
      </c>
      <c r="E21" s="0" t="n">
        <v>0.24414062</v>
      </c>
      <c r="F21" s="0" t="s">
        <v>134</v>
      </c>
      <c r="G21" s="0" t="n">
        <v>0.05621338</v>
      </c>
      <c r="H21" s="0" t="s">
        <v>133</v>
      </c>
      <c r="I21" s="0" t="n">
        <v>0.012840271</v>
      </c>
      <c r="J21" s="0" t="s">
        <v>174</v>
      </c>
      <c r="K21" s="0" t="n">
        <v>0.011688232</v>
      </c>
      <c r="L21" s="0" t="n">
        <v>93.44188</v>
      </c>
    </row>
    <row r="22" customFormat="false" ht="12.8" hidden="false" customHeight="false" outlineLevel="0" collapsed="false">
      <c r="A22" s="113" t="s">
        <v>175</v>
      </c>
      <c r="B22" s="0" t="s">
        <v>134</v>
      </c>
      <c r="C22" s="0" t="n">
        <v>0.70996094</v>
      </c>
      <c r="D22" s="0" t="s">
        <v>133</v>
      </c>
      <c r="E22" s="0" t="n">
        <v>0.2454834</v>
      </c>
      <c r="F22" s="0" t="s">
        <v>131</v>
      </c>
      <c r="G22" s="0" t="n">
        <v>0.044677734</v>
      </c>
      <c r="H22" s="0" t="s">
        <v>135</v>
      </c>
      <c r="I22" s="0" t="n">
        <v>0</v>
      </c>
      <c r="J22" s="0" t="s">
        <v>150</v>
      </c>
      <c r="K22" s="0" t="n">
        <v>0</v>
      </c>
      <c r="L22" s="0" t="n">
        <v>93.604675</v>
      </c>
    </row>
    <row r="23" customFormat="false" ht="12.8" hidden="false" customHeight="false" outlineLevel="0" collapsed="false">
      <c r="A23" s="113" t="s">
        <v>176</v>
      </c>
      <c r="B23" s="0" t="s">
        <v>131</v>
      </c>
      <c r="C23" s="0" t="n">
        <v>0.8442383</v>
      </c>
      <c r="D23" s="0" t="s">
        <v>132</v>
      </c>
      <c r="E23" s="0" t="n">
        <v>0.05569458</v>
      </c>
      <c r="F23" s="0" t="s">
        <v>177</v>
      </c>
      <c r="G23" s="0" t="n">
        <v>0.03050232</v>
      </c>
      <c r="H23" s="0" t="s">
        <v>137</v>
      </c>
      <c r="I23" s="0" t="n">
        <v>0.029571533</v>
      </c>
      <c r="J23" s="0" t="s">
        <v>143</v>
      </c>
      <c r="K23" s="0" t="n">
        <v>0.01739502</v>
      </c>
      <c r="L23" s="0" t="n">
        <v>93.99559</v>
      </c>
    </row>
    <row r="24" customFormat="false" ht="12.8" hidden="false" customHeight="false" outlineLevel="0" collapsed="false">
      <c r="A24" s="113" t="s">
        <v>178</v>
      </c>
      <c r="B24" s="0" t="s">
        <v>131</v>
      </c>
      <c r="C24" s="0" t="n">
        <v>0.9980469</v>
      </c>
      <c r="D24" s="0" t="s">
        <v>133</v>
      </c>
      <c r="E24" s="0" t="n">
        <v>0.0007429123</v>
      </c>
      <c r="F24" s="0" t="s">
        <v>132</v>
      </c>
      <c r="G24" s="0" t="n">
        <v>0.0006451607</v>
      </c>
      <c r="H24" s="0" t="s">
        <v>134</v>
      </c>
      <c r="I24" s="0" t="n">
        <v>0.0002373457</v>
      </c>
      <c r="J24" s="0" t="s">
        <v>135</v>
      </c>
      <c r="K24" s="0" t="n">
        <v>0</v>
      </c>
      <c r="L24" s="0" t="n">
        <v>93.72404</v>
      </c>
    </row>
    <row r="25" customFormat="false" ht="12.8" hidden="false" customHeight="false" outlineLevel="0" collapsed="false">
      <c r="A25" s="113" t="s">
        <v>179</v>
      </c>
      <c r="B25" s="0" t="s">
        <v>132</v>
      </c>
      <c r="C25" s="0" t="n">
        <v>0.86621094</v>
      </c>
      <c r="D25" s="0" t="s">
        <v>131</v>
      </c>
      <c r="E25" s="0" t="n">
        <v>0.12768555</v>
      </c>
      <c r="F25" s="0" t="s">
        <v>174</v>
      </c>
      <c r="G25" s="0" t="n">
        <v>0.0010881424</v>
      </c>
      <c r="H25" s="0" t="s">
        <v>143</v>
      </c>
      <c r="I25" s="0" t="n">
        <v>0.0010299683</v>
      </c>
      <c r="J25" s="0" t="s">
        <v>180</v>
      </c>
      <c r="K25" s="0" t="n">
        <v>0.0009236336</v>
      </c>
      <c r="L25" s="0" t="n">
        <v>93.678276</v>
      </c>
    </row>
    <row r="26" customFormat="false" ht="12.8" hidden="false" customHeight="false" outlineLevel="0" collapsed="false">
      <c r="A26" s="113" t="s">
        <v>181</v>
      </c>
      <c r="B26" s="0" t="s">
        <v>131</v>
      </c>
      <c r="C26" s="0" t="n">
        <v>0.5229492</v>
      </c>
      <c r="D26" s="0" t="s">
        <v>132</v>
      </c>
      <c r="E26" s="0" t="n">
        <v>0.37670898</v>
      </c>
      <c r="F26" s="0" t="s">
        <v>182</v>
      </c>
      <c r="G26" s="0" t="n">
        <v>0.03164673</v>
      </c>
      <c r="H26" s="0" t="s">
        <v>134</v>
      </c>
      <c r="I26" s="0" t="n">
        <v>0.025238037</v>
      </c>
      <c r="J26" s="0" t="s">
        <v>133</v>
      </c>
      <c r="K26" s="0" t="n">
        <v>0.016555786</v>
      </c>
      <c r="L26" s="0" t="n">
        <v>93.781975</v>
      </c>
    </row>
    <row r="27" customFormat="false" ht="12.8" hidden="false" customHeight="false" outlineLevel="0" collapsed="false">
      <c r="A27" s="113" t="s">
        <v>183</v>
      </c>
      <c r="B27" s="0" t="s">
        <v>134</v>
      </c>
      <c r="C27" s="0" t="n">
        <v>0.36645508</v>
      </c>
      <c r="D27" s="0" t="s">
        <v>131</v>
      </c>
      <c r="E27" s="0" t="n">
        <v>0.2722168</v>
      </c>
      <c r="F27" s="0" t="s">
        <v>133</v>
      </c>
      <c r="G27" s="0" t="n">
        <v>0.19470215</v>
      </c>
      <c r="H27" s="0" t="s">
        <v>143</v>
      </c>
      <c r="I27" s="0" t="n">
        <v>0.13171387</v>
      </c>
      <c r="J27" s="0" t="s">
        <v>182</v>
      </c>
      <c r="K27" s="0" t="n">
        <v>0.007965088</v>
      </c>
      <c r="L27" s="0" t="n">
        <v>94.01924</v>
      </c>
    </row>
    <row r="28" customFormat="false" ht="12.8" hidden="false" customHeight="false" outlineLevel="0" collapsed="false">
      <c r="A28" s="113" t="s">
        <v>184</v>
      </c>
      <c r="B28" s="0" t="s">
        <v>132</v>
      </c>
      <c r="C28" s="0" t="n">
        <v>0.46801758</v>
      </c>
      <c r="D28" s="0" t="s">
        <v>155</v>
      </c>
      <c r="E28" s="0" t="n">
        <v>0.22277832</v>
      </c>
      <c r="F28" s="0" t="s">
        <v>131</v>
      </c>
      <c r="G28" s="0" t="n">
        <v>0.08862305</v>
      </c>
      <c r="H28" s="0" t="s">
        <v>159</v>
      </c>
      <c r="I28" s="0" t="n">
        <v>0.024612427</v>
      </c>
      <c r="J28" s="0" t="s">
        <v>141</v>
      </c>
      <c r="K28" s="0" t="n">
        <v>0.024612427</v>
      </c>
      <c r="L28" s="0" t="n">
        <v>93.74779</v>
      </c>
    </row>
    <row r="29" customFormat="false" ht="12.8" hidden="false" customHeight="false" outlineLevel="0" collapsed="false">
      <c r="A29" s="113" t="s">
        <v>185</v>
      </c>
      <c r="B29" s="0" t="s">
        <v>131</v>
      </c>
      <c r="C29" s="0" t="n">
        <v>0.84716797</v>
      </c>
      <c r="D29" s="0" t="s">
        <v>134</v>
      </c>
      <c r="E29" s="0" t="n">
        <v>0.11828613</v>
      </c>
      <c r="F29" s="0" t="s">
        <v>132</v>
      </c>
      <c r="G29" s="0" t="n">
        <v>0.026809692</v>
      </c>
      <c r="H29" s="0" t="s">
        <v>133</v>
      </c>
      <c r="I29" s="0" t="n">
        <v>0.007446289</v>
      </c>
      <c r="J29" s="0" t="s">
        <v>137</v>
      </c>
      <c r="K29" s="0" t="n">
        <v>8.010864E-005</v>
      </c>
      <c r="L29" s="0" t="n">
        <v>93.69058</v>
      </c>
    </row>
    <row r="30" customFormat="false" ht="12.8" hidden="false" customHeight="false" outlineLevel="0" collapsed="false">
      <c r="A30" s="113" t="s">
        <v>186</v>
      </c>
      <c r="B30" s="0" t="s">
        <v>131</v>
      </c>
      <c r="C30" s="0" t="n">
        <v>0.96435547</v>
      </c>
      <c r="D30" s="0" t="s">
        <v>132</v>
      </c>
      <c r="E30" s="0" t="n">
        <v>0.026107788</v>
      </c>
      <c r="F30" s="0" t="s">
        <v>134</v>
      </c>
      <c r="G30" s="0" t="n">
        <v>0.0079574585</v>
      </c>
      <c r="H30" s="0" t="s">
        <v>133</v>
      </c>
      <c r="I30" s="0" t="n">
        <v>0.0018911362</v>
      </c>
      <c r="J30" s="0" t="s">
        <v>135</v>
      </c>
      <c r="K30" s="0" t="n">
        <v>0</v>
      </c>
      <c r="L30" s="0" t="n">
        <v>93.64787</v>
      </c>
    </row>
    <row r="31" customFormat="false" ht="12.8" hidden="false" customHeight="false" outlineLevel="0" collapsed="false">
      <c r="A31" s="113" t="s">
        <v>187</v>
      </c>
      <c r="B31" s="0" t="s">
        <v>132</v>
      </c>
      <c r="C31" s="0" t="n">
        <v>0.57421875</v>
      </c>
      <c r="D31" s="0" t="s">
        <v>131</v>
      </c>
      <c r="E31" s="0" t="n">
        <v>0.26098633</v>
      </c>
      <c r="F31" s="0" t="s">
        <v>137</v>
      </c>
      <c r="G31" s="0" t="n">
        <v>0.093688965</v>
      </c>
      <c r="H31" s="0" t="s">
        <v>188</v>
      </c>
      <c r="I31" s="0" t="n">
        <v>0.021575928</v>
      </c>
      <c r="J31" s="0" t="s">
        <v>169</v>
      </c>
      <c r="K31" s="0" t="n">
        <v>0.009429932</v>
      </c>
      <c r="L31" s="0" t="n">
        <v>93.701195</v>
      </c>
    </row>
    <row r="32" customFormat="false" ht="12.8" hidden="false" customHeight="false" outlineLevel="0" collapsed="false">
      <c r="A32" s="113" t="s">
        <v>189</v>
      </c>
      <c r="B32" s="0" t="s">
        <v>131</v>
      </c>
      <c r="C32" s="0" t="n">
        <v>0.99609375</v>
      </c>
      <c r="D32" s="0" t="s">
        <v>132</v>
      </c>
      <c r="E32" s="0" t="n">
        <v>0.0022830963</v>
      </c>
      <c r="F32" s="0" t="s">
        <v>134</v>
      </c>
      <c r="G32" s="0" t="n">
        <v>0.0016708374</v>
      </c>
      <c r="H32" s="0" t="s">
        <v>133</v>
      </c>
      <c r="I32" s="0" t="n">
        <v>0.00020587444</v>
      </c>
      <c r="J32" s="0" t="s">
        <v>135</v>
      </c>
      <c r="K32" s="0" t="n">
        <v>0</v>
      </c>
      <c r="L32" s="0" t="n">
        <v>93.570595</v>
      </c>
    </row>
    <row r="33" customFormat="false" ht="12.8" hidden="false" customHeight="false" outlineLevel="0" collapsed="false">
      <c r="A33" s="113" t="s">
        <v>190</v>
      </c>
      <c r="B33" s="0" t="s">
        <v>131</v>
      </c>
      <c r="C33" s="0" t="n">
        <v>0.44213867</v>
      </c>
      <c r="D33" s="0" t="s">
        <v>132</v>
      </c>
      <c r="E33" s="0" t="n">
        <v>0.06414795</v>
      </c>
      <c r="F33" s="0" t="s">
        <v>191</v>
      </c>
      <c r="G33" s="0" t="n">
        <v>0.057525635</v>
      </c>
      <c r="H33" s="0" t="s">
        <v>143</v>
      </c>
      <c r="I33" s="0" t="n">
        <v>0.05618286</v>
      </c>
      <c r="J33" s="0" t="s">
        <v>154</v>
      </c>
      <c r="K33" s="0" t="n">
        <v>0.055755615</v>
      </c>
      <c r="L33" s="0" t="n">
        <v>93.83312</v>
      </c>
    </row>
    <row r="34" customFormat="false" ht="12.8" hidden="false" customHeight="false" outlineLevel="0" collapsed="false">
      <c r="A34" s="113" t="s">
        <v>192</v>
      </c>
      <c r="B34" s="0" t="s">
        <v>131</v>
      </c>
      <c r="C34" s="0" t="n">
        <v>0.44213867</v>
      </c>
      <c r="D34" s="0" t="s">
        <v>169</v>
      </c>
      <c r="E34" s="0" t="n">
        <v>0.37817383</v>
      </c>
      <c r="F34" s="0" t="s">
        <v>164</v>
      </c>
      <c r="G34" s="0" t="n">
        <v>0.04309082</v>
      </c>
      <c r="H34" s="0" t="s">
        <v>193</v>
      </c>
      <c r="I34" s="0" t="n">
        <v>0.035736084</v>
      </c>
      <c r="J34" s="0" t="s">
        <v>194</v>
      </c>
      <c r="K34" s="0" t="n">
        <v>0.03253174</v>
      </c>
      <c r="L34" s="0" t="n">
        <v>93.57408</v>
      </c>
    </row>
    <row r="35" customFormat="false" ht="12.8" hidden="false" customHeight="false" outlineLevel="0" collapsed="false">
      <c r="A35" s="113" t="s">
        <v>195</v>
      </c>
      <c r="B35" s="0" t="s">
        <v>131</v>
      </c>
      <c r="C35" s="0" t="n">
        <v>0.92333984</v>
      </c>
      <c r="D35" s="0" t="s">
        <v>132</v>
      </c>
      <c r="E35" s="0" t="n">
        <v>0.04284668</v>
      </c>
      <c r="F35" s="0" t="s">
        <v>134</v>
      </c>
      <c r="G35" s="0" t="n">
        <v>0.018432617</v>
      </c>
      <c r="H35" s="0" t="s">
        <v>133</v>
      </c>
      <c r="I35" s="0" t="n">
        <v>0.00843811</v>
      </c>
      <c r="J35" s="0" t="s">
        <v>174</v>
      </c>
      <c r="K35" s="0" t="n">
        <v>0.005622864</v>
      </c>
      <c r="L35" s="0" t="n">
        <v>93.40216</v>
      </c>
    </row>
    <row r="36" customFormat="false" ht="12.8" hidden="false" customHeight="false" outlineLevel="0" collapsed="false">
      <c r="A36" s="113" t="s">
        <v>196</v>
      </c>
      <c r="B36" s="0" t="s">
        <v>131</v>
      </c>
      <c r="C36" s="0" t="n">
        <v>0.5341797</v>
      </c>
      <c r="D36" s="0" t="s">
        <v>154</v>
      </c>
      <c r="E36" s="0" t="n">
        <v>0.14831543</v>
      </c>
      <c r="F36" s="0" t="s">
        <v>197</v>
      </c>
      <c r="G36" s="0" t="n">
        <v>0.09729004</v>
      </c>
      <c r="H36" s="0" t="s">
        <v>155</v>
      </c>
      <c r="I36" s="0" t="n">
        <v>0.05456543</v>
      </c>
      <c r="J36" s="0" t="s">
        <v>198</v>
      </c>
      <c r="K36" s="0" t="n">
        <v>0.03387451</v>
      </c>
      <c r="L36" s="0" t="n">
        <v>93.47354</v>
      </c>
    </row>
    <row r="37" customFormat="false" ht="12.8" hidden="false" customHeight="false" outlineLevel="0" collapsed="false">
      <c r="A37" s="113" t="s">
        <v>199</v>
      </c>
      <c r="B37" s="0" t="s">
        <v>131</v>
      </c>
      <c r="C37" s="0" t="n">
        <v>1</v>
      </c>
      <c r="D37" s="0" t="s">
        <v>134</v>
      </c>
      <c r="E37" s="0" t="n">
        <v>7.367134E-005</v>
      </c>
      <c r="F37" s="0" t="s">
        <v>149</v>
      </c>
      <c r="G37" s="0" t="n">
        <v>0</v>
      </c>
      <c r="H37" s="0" t="s">
        <v>200</v>
      </c>
      <c r="I37" s="0" t="n">
        <v>0</v>
      </c>
      <c r="J37" s="0" t="s">
        <v>201</v>
      </c>
      <c r="K37" s="0" t="n">
        <v>0</v>
      </c>
      <c r="L37" s="0" t="n">
        <v>93.768295</v>
      </c>
    </row>
    <row r="38" customFormat="false" ht="12.8" hidden="false" customHeight="false" outlineLevel="0" collapsed="false">
      <c r="A38" s="113" t="s">
        <v>202</v>
      </c>
      <c r="B38" s="0" t="s">
        <v>131</v>
      </c>
      <c r="C38" s="0" t="n">
        <v>0.98828125</v>
      </c>
      <c r="D38" s="0" t="s">
        <v>134</v>
      </c>
      <c r="E38" s="0" t="n">
        <v>0.009101868</v>
      </c>
      <c r="F38" s="0" t="s">
        <v>133</v>
      </c>
      <c r="G38" s="0" t="n">
        <v>0.0027770996</v>
      </c>
      <c r="H38" s="0" t="s">
        <v>135</v>
      </c>
      <c r="I38" s="0" t="n">
        <v>0</v>
      </c>
      <c r="J38" s="0" t="s">
        <v>150</v>
      </c>
      <c r="K38" s="0" t="n">
        <v>0</v>
      </c>
      <c r="L38" s="0" t="n">
        <v>93.85023</v>
      </c>
    </row>
    <row r="39" customFormat="false" ht="12.8" hidden="false" customHeight="false" outlineLevel="0" collapsed="false">
      <c r="A39" s="113" t="s">
        <v>203</v>
      </c>
      <c r="B39" s="0" t="s">
        <v>132</v>
      </c>
      <c r="C39" s="0" t="n">
        <v>0.9135742</v>
      </c>
      <c r="D39" s="0" t="s">
        <v>131</v>
      </c>
      <c r="E39" s="0" t="n">
        <v>0.07739258</v>
      </c>
      <c r="F39" s="0" t="s">
        <v>134</v>
      </c>
      <c r="G39" s="0" t="n">
        <v>0.0042304993</v>
      </c>
      <c r="H39" s="0" t="s">
        <v>133</v>
      </c>
      <c r="I39" s="0" t="n">
        <v>0.0032444</v>
      </c>
      <c r="J39" s="0" t="s">
        <v>174</v>
      </c>
      <c r="K39" s="0" t="n">
        <v>0.00095129013</v>
      </c>
      <c r="L39" s="0" t="n">
        <v>93.57769</v>
      </c>
    </row>
    <row r="40" customFormat="false" ht="12.8" hidden="false" customHeight="false" outlineLevel="0" collapsed="false">
      <c r="A40" s="113" t="s">
        <v>204</v>
      </c>
      <c r="B40" s="0" t="s">
        <v>131</v>
      </c>
      <c r="C40" s="0" t="n">
        <v>0.9951172</v>
      </c>
      <c r="D40" s="0" t="s">
        <v>132</v>
      </c>
      <c r="E40" s="0" t="n">
        <v>0.0048294067</v>
      </c>
      <c r="F40" s="0" t="s">
        <v>149</v>
      </c>
      <c r="G40" s="0" t="n">
        <v>0</v>
      </c>
      <c r="H40" s="0" t="s">
        <v>150</v>
      </c>
      <c r="I40" s="0" t="n">
        <v>0</v>
      </c>
      <c r="J40" s="0" t="s">
        <v>151</v>
      </c>
      <c r="K40" s="0" t="n">
        <v>0</v>
      </c>
      <c r="L40" s="0" t="n">
        <v>94.318</v>
      </c>
    </row>
    <row r="41" customFormat="false" ht="12.8" hidden="false" customHeight="false" outlineLevel="0" collapsed="false">
      <c r="A41" s="113" t="s">
        <v>205</v>
      </c>
      <c r="B41" s="0" t="s">
        <v>131</v>
      </c>
      <c r="C41" s="0" t="n">
        <v>0.95703125</v>
      </c>
      <c r="D41" s="0" t="s">
        <v>133</v>
      </c>
      <c r="E41" s="0" t="n">
        <v>0.025314331</v>
      </c>
      <c r="F41" s="0" t="s">
        <v>134</v>
      </c>
      <c r="G41" s="0" t="n">
        <v>0.01486969</v>
      </c>
      <c r="H41" s="0" t="s">
        <v>132</v>
      </c>
      <c r="I41" s="0" t="n">
        <v>0.0024280548</v>
      </c>
      <c r="J41" s="0" t="s">
        <v>206</v>
      </c>
      <c r="K41" s="0" t="n">
        <v>0.00035834312</v>
      </c>
      <c r="L41" s="0" t="n">
        <v>93.65131</v>
      </c>
    </row>
    <row r="42" customFormat="false" ht="12.8" hidden="false" customHeight="false" outlineLevel="0" collapsed="false">
      <c r="A42" s="113" t="s">
        <v>207</v>
      </c>
      <c r="B42" s="0" t="s">
        <v>131</v>
      </c>
      <c r="C42" s="0" t="n">
        <v>0.9506836</v>
      </c>
      <c r="D42" s="0" t="s">
        <v>132</v>
      </c>
      <c r="E42" s="0" t="n">
        <v>0.049621582</v>
      </c>
      <c r="F42" s="0" t="s">
        <v>149</v>
      </c>
      <c r="G42" s="0" t="n">
        <v>0</v>
      </c>
      <c r="H42" s="0" t="s">
        <v>150</v>
      </c>
      <c r="I42" s="0" t="n">
        <v>0</v>
      </c>
      <c r="J42" s="0" t="s">
        <v>151</v>
      </c>
      <c r="K42" s="0" t="n">
        <v>0</v>
      </c>
      <c r="L42" s="0" t="n">
        <v>93.82082</v>
      </c>
    </row>
    <row r="43" customFormat="false" ht="12.8" hidden="false" customHeight="false" outlineLevel="0" collapsed="false">
      <c r="A43" s="113" t="s">
        <v>208</v>
      </c>
      <c r="B43" s="0" t="s">
        <v>131</v>
      </c>
      <c r="C43" s="0" t="n">
        <v>0.99902344</v>
      </c>
      <c r="D43" s="0" t="s">
        <v>133</v>
      </c>
      <c r="E43" s="0" t="n">
        <v>0.00024139881</v>
      </c>
      <c r="F43" s="0" t="s">
        <v>145</v>
      </c>
      <c r="G43" s="0" t="n">
        <v>0.00022494793</v>
      </c>
      <c r="H43" s="0" t="s">
        <v>132</v>
      </c>
      <c r="I43" s="0" t="n">
        <v>0.00010216236</v>
      </c>
      <c r="J43" s="0" t="s">
        <v>134</v>
      </c>
      <c r="K43" s="0" t="n">
        <v>7.5399876E-005</v>
      </c>
      <c r="L43" s="0" t="n">
        <v>93.782974</v>
      </c>
    </row>
    <row r="44" customFormat="false" ht="12.8" hidden="false" customHeight="false" outlineLevel="0" collapsed="false">
      <c r="A44" s="113" t="s">
        <v>209</v>
      </c>
      <c r="B44" s="0" t="s">
        <v>131</v>
      </c>
      <c r="C44" s="0" t="n">
        <v>0.5961914</v>
      </c>
      <c r="D44" s="0" t="s">
        <v>132</v>
      </c>
      <c r="E44" s="0" t="n">
        <v>0.1340332</v>
      </c>
      <c r="F44" s="0" t="s">
        <v>134</v>
      </c>
      <c r="G44" s="0" t="n">
        <v>0.12890625</v>
      </c>
      <c r="H44" s="0" t="s">
        <v>133</v>
      </c>
      <c r="I44" s="0" t="n">
        <v>0.07879639</v>
      </c>
      <c r="J44" s="0" t="s">
        <v>193</v>
      </c>
      <c r="K44" s="0" t="n">
        <v>0.012374878</v>
      </c>
      <c r="L44" s="0" t="n">
        <v>93.7135</v>
      </c>
    </row>
    <row r="45" customFormat="false" ht="12.8" hidden="false" customHeight="false" outlineLevel="0" collapsed="false">
      <c r="A45" s="113" t="s">
        <v>210</v>
      </c>
      <c r="B45" s="0" t="s">
        <v>131</v>
      </c>
      <c r="C45" s="0" t="n">
        <v>0.7324219</v>
      </c>
      <c r="D45" s="0" t="s">
        <v>132</v>
      </c>
      <c r="E45" s="0" t="n">
        <v>0.23779297</v>
      </c>
      <c r="F45" s="0" t="s">
        <v>134</v>
      </c>
      <c r="G45" s="0" t="n">
        <v>0.009811401</v>
      </c>
      <c r="H45" s="0" t="s">
        <v>133</v>
      </c>
      <c r="I45" s="0" t="n">
        <v>0.00819397</v>
      </c>
      <c r="J45" s="0" t="s">
        <v>137</v>
      </c>
      <c r="K45" s="0" t="n">
        <v>0.007068634</v>
      </c>
      <c r="L45" s="0" t="n">
        <v>93.822174</v>
      </c>
    </row>
    <row r="46" customFormat="false" ht="12.8" hidden="false" customHeight="false" outlineLevel="0" collapsed="false">
      <c r="A46" s="113" t="s">
        <v>211</v>
      </c>
      <c r="B46" s="0" t="s">
        <v>131</v>
      </c>
      <c r="C46" s="0" t="n">
        <v>0.55371094</v>
      </c>
      <c r="D46" s="0" t="s">
        <v>137</v>
      </c>
      <c r="E46" s="0" t="n">
        <v>0.13574219</v>
      </c>
      <c r="F46" s="0" t="s">
        <v>133</v>
      </c>
      <c r="G46" s="0" t="n">
        <v>0.10241699</v>
      </c>
      <c r="H46" s="0" t="s">
        <v>134</v>
      </c>
      <c r="I46" s="0" t="n">
        <v>0.091796875</v>
      </c>
      <c r="J46" s="0" t="s">
        <v>132</v>
      </c>
      <c r="K46" s="0" t="n">
        <v>0.04336548</v>
      </c>
      <c r="L46" s="0" t="n">
        <v>93.694824</v>
      </c>
    </row>
    <row r="47" customFormat="false" ht="12.8" hidden="false" customHeight="false" outlineLevel="0" collapsed="false">
      <c r="A47" s="113" t="s">
        <v>212</v>
      </c>
      <c r="B47" s="0" t="s">
        <v>131</v>
      </c>
      <c r="C47" s="0" t="n">
        <v>0.98535156</v>
      </c>
      <c r="D47" s="0" t="s">
        <v>132</v>
      </c>
      <c r="E47" s="0" t="n">
        <v>0.012794495</v>
      </c>
      <c r="F47" s="0" t="s">
        <v>134</v>
      </c>
      <c r="G47" s="0" t="n">
        <v>0.0007929802</v>
      </c>
      <c r="H47" s="0" t="s">
        <v>133</v>
      </c>
      <c r="I47" s="0" t="n">
        <v>0.0006890297</v>
      </c>
      <c r="J47" s="0" t="s">
        <v>137</v>
      </c>
      <c r="K47" s="0" t="n">
        <v>9.179115E-005</v>
      </c>
      <c r="L47" s="0" t="n">
        <v>93.81861</v>
      </c>
    </row>
    <row r="48" customFormat="false" ht="12.8" hidden="false" customHeight="false" outlineLevel="0" collapsed="false">
      <c r="A48" s="113" t="s">
        <v>213</v>
      </c>
      <c r="B48" s="0" t="s">
        <v>193</v>
      </c>
      <c r="C48" s="0" t="n">
        <v>0.26391602</v>
      </c>
      <c r="D48" s="0" t="s">
        <v>160</v>
      </c>
      <c r="E48" s="0" t="n">
        <v>0.2055664</v>
      </c>
      <c r="F48" s="0" t="s">
        <v>194</v>
      </c>
      <c r="G48" s="0" t="n">
        <v>0.13061523</v>
      </c>
      <c r="H48" s="0" t="s">
        <v>131</v>
      </c>
      <c r="I48" s="0" t="n">
        <v>0.10913086</v>
      </c>
      <c r="J48" s="0" t="s">
        <v>214</v>
      </c>
      <c r="K48" s="0" t="n">
        <v>0.06365967</v>
      </c>
      <c r="L48" s="0" t="n">
        <v>93.82168</v>
      </c>
    </row>
    <row r="49" customFormat="false" ht="12.8" hidden="false" customHeight="false" outlineLevel="0" collapsed="false">
      <c r="A49" s="113" t="s">
        <v>215</v>
      </c>
      <c r="B49" s="0" t="s">
        <v>194</v>
      </c>
      <c r="C49" s="0" t="n">
        <v>0.30981445</v>
      </c>
      <c r="D49" s="0" t="s">
        <v>160</v>
      </c>
      <c r="E49" s="0" t="n">
        <v>0.19091797</v>
      </c>
      <c r="F49" s="0" t="s">
        <v>164</v>
      </c>
      <c r="G49" s="0" t="n">
        <v>0.1418457</v>
      </c>
      <c r="H49" s="0" t="s">
        <v>131</v>
      </c>
      <c r="I49" s="0" t="n">
        <v>0.11578369</v>
      </c>
      <c r="J49" s="0" t="s">
        <v>133</v>
      </c>
      <c r="K49" s="0" t="n">
        <v>0.103759766</v>
      </c>
      <c r="L49" s="0" t="n">
        <v>111.82123</v>
      </c>
    </row>
    <row r="50" customFormat="false" ht="12.8" hidden="false" customHeight="false" outlineLevel="0" collapsed="false">
      <c r="A50" s="113" t="s">
        <v>216</v>
      </c>
      <c r="B50" s="0" t="s">
        <v>131</v>
      </c>
      <c r="C50" s="0" t="n">
        <v>0.68310547</v>
      </c>
      <c r="D50" s="0" t="s">
        <v>132</v>
      </c>
      <c r="E50" s="0" t="n">
        <v>0.2697754</v>
      </c>
      <c r="F50" s="0" t="s">
        <v>182</v>
      </c>
      <c r="G50" s="0" t="n">
        <v>0.01184082</v>
      </c>
      <c r="H50" s="0" t="s">
        <v>174</v>
      </c>
      <c r="I50" s="0" t="n">
        <v>0.0049362183</v>
      </c>
      <c r="J50" s="0" t="s">
        <v>180</v>
      </c>
      <c r="K50" s="0" t="n">
        <v>0.0043563843</v>
      </c>
      <c r="L50" s="0" t="n">
        <v>93.62406</v>
      </c>
    </row>
    <row r="53" customFormat="false" ht="17.35" hidden="false" customHeight="false" outlineLevel="0" collapsed="false"/>
    <row r="54" customFormat="false" ht="23.8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17.3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2018-08-04T11:51:36Z</dcterms:modified>
  <cp:revision>387</cp:revision>
  <dc:subject/>
  <dc:title/>
</cp:coreProperties>
</file>