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4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4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4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4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5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5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5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5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5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5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5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5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6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6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6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6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6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6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6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6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6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6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7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7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7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7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7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7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7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2.xml" ContentType="application/vnd.openxmlformats-officedocument.drawing+xml"/>
  <Override PartName="/xl/charts/chart7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7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7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80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8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82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83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8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85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86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87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88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89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90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91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9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9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9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9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96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97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98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99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100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101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102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103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104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105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106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107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08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109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10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11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12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23.xml" ContentType="application/vnd.openxmlformats-officedocument.drawing+xml"/>
  <Override PartName="/xl/charts/chart113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-38400" yWindow="-3795" windowWidth="38400" windowHeight="22215" activeTab="21"/>
  </bookViews>
  <sheets>
    <sheet name="All_BR (2)" sheetId="23" r:id="rId1"/>
    <sheet name="F" sheetId="4" r:id="rId2"/>
    <sheet name="Cl" sheetId="5" r:id="rId3"/>
    <sheet name="Br" sheetId="6" r:id="rId4"/>
    <sheet name="NO3" sheetId="7" r:id="rId5"/>
    <sheet name="Ca" sheetId="3" r:id="rId6"/>
    <sheet name="SO4" sheetId="8" r:id="rId7"/>
    <sheet name="PO4" sheetId="9" r:id="rId8"/>
    <sheet name="Na" sheetId="1" r:id="rId9"/>
    <sheet name="K" sheetId="10" r:id="rId10"/>
    <sheet name="Mg" sheetId="11" r:id="rId11"/>
    <sheet name="Al" sheetId="2" r:id="rId12"/>
    <sheet name="V" sheetId="13" r:id="rId13"/>
    <sheet name="Cr" sheetId="14" r:id="rId14"/>
    <sheet name="Mn" sheetId="15" r:id="rId15"/>
    <sheet name="Fe" sheetId="16" r:id="rId16"/>
    <sheet name="Cu" sheetId="17" r:id="rId17"/>
    <sheet name="Zn" sheetId="18" r:id="rId18"/>
    <sheet name="Ga" sheetId="19" r:id="rId19"/>
    <sheet name="As" sheetId="20" r:id="rId20"/>
    <sheet name="Dissolved Silica" sheetId="21" r:id="rId21"/>
    <sheet name="All_BR" sheetId="12" r:id="rId22"/>
    <sheet name="Sheet1" sheetId="22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4" l="1"/>
  <c r="Q19" i="4"/>
  <c r="Q20" i="4"/>
  <c r="Q21" i="4"/>
  <c r="Q22" i="4"/>
  <c r="M22" i="21"/>
  <c r="L22" i="21"/>
  <c r="M21" i="21"/>
  <c r="L21" i="21"/>
  <c r="M20" i="21"/>
  <c r="L20" i="21"/>
  <c r="M19" i="21"/>
  <c r="L19" i="21"/>
  <c r="M18" i="21"/>
  <c r="L18" i="21"/>
  <c r="R22" i="20"/>
  <c r="Q22" i="20"/>
  <c r="P22" i="20"/>
  <c r="O22" i="20"/>
  <c r="N22" i="20"/>
  <c r="M22" i="20"/>
  <c r="L22" i="20"/>
  <c r="R21" i="20"/>
  <c r="Q21" i="20"/>
  <c r="P21" i="20"/>
  <c r="O21" i="20"/>
  <c r="N21" i="20"/>
  <c r="M21" i="20"/>
  <c r="L21" i="20"/>
  <c r="R20" i="20"/>
  <c r="Q20" i="20"/>
  <c r="P20" i="20"/>
  <c r="O20" i="20"/>
  <c r="N20" i="20"/>
  <c r="M20" i="20"/>
  <c r="L20" i="20"/>
  <c r="R19" i="20"/>
  <c r="Q19" i="20"/>
  <c r="P19" i="20"/>
  <c r="O19" i="20"/>
  <c r="N19" i="20"/>
  <c r="M19" i="20"/>
  <c r="L19" i="20"/>
  <c r="R18" i="20"/>
  <c r="Q18" i="20"/>
  <c r="P18" i="20"/>
  <c r="O18" i="20"/>
  <c r="N18" i="20"/>
  <c r="M18" i="20"/>
  <c r="L18" i="20"/>
  <c r="R22" i="19"/>
  <c r="Q22" i="19"/>
  <c r="P22" i="19"/>
  <c r="O22" i="19"/>
  <c r="N22" i="19"/>
  <c r="M22" i="19"/>
  <c r="L22" i="19"/>
  <c r="R21" i="19"/>
  <c r="Q21" i="19"/>
  <c r="P21" i="19"/>
  <c r="O21" i="19"/>
  <c r="N21" i="19"/>
  <c r="M21" i="19"/>
  <c r="L21" i="19"/>
  <c r="R20" i="19"/>
  <c r="Q20" i="19"/>
  <c r="P20" i="19"/>
  <c r="O20" i="19"/>
  <c r="N20" i="19"/>
  <c r="M20" i="19"/>
  <c r="L20" i="19"/>
  <c r="R19" i="19"/>
  <c r="Q19" i="19"/>
  <c r="P19" i="19"/>
  <c r="O19" i="19"/>
  <c r="N19" i="19"/>
  <c r="M19" i="19"/>
  <c r="L19" i="19"/>
  <c r="R18" i="19"/>
  <c r="Q18" i="19"/>
  <c r="P18" i="19"/>
  <c r="O18" i="19"/>
  <c r="N18" i="19"/>
  <c r="M18" i="19"/>
  <c r="L18" i="19"/>
  <c r="R22" i="18"/>
  <c r="Q22" i="18"/>
  <c r="P22" i="18"/>
  <c r="O22" i="18"/>
  <c r="N22" i="18"/>
  <c r="M22" i="18"/>
  <c r="L22" i="18"/>
  <c r="R21" i="18"/>
  <c r="Q21" i="18"/>
  <c r="P21" i="18"/>
  <c r="O21" i="18"/>
  <c r="N21" i="18"/>
  <c r="M21" i="18"/>
  <c r="L21" i="18"/>
  <c r="R20" i="18"/>
  <c r="Q20" i="18"/>
  <c r="P20" i="18"/>
  <c r="O20" i="18"/>
  <c r="N20" i="18"/>
  <c r="M20" i="18"/>
  <c r="L20" i="18"/>
  <c r="R19" i="18"/>
  <c r="Q19" i="18"/>
  <c r="P19" i="18"/>
  <c r="O19" i="18"/>
  <c r="N19" i="18"/>
  <c r="M19" i="18"/>
  <c r="L19" i="18"/>
  <c r="R18" i="18"/>
  <c r="Q18" i="18"/>
  <c r="P18" i="18"/>
  <c r="O18" i="18"/>
  <c r="N18" i="18"/>
  <c r="M18" i="18"/>
  <c r="L18" i="18"/>
  <c r="R22" i="17"/>
  <c r="Q22" i="17"/>
  <c r="P22" i="17"/>
  <c r="O22" i="17"/>
  <c r="N22" i="17"/>
  <c r="M22" i="17"/>
  <c r="L22" i="17"/>
  <c r="R21" i="17"/>
  <c r="Q21" i="17"/>
  <c r="P21" i="17"/>
  <c r="O21" i="17"/>
  <c r="N21" i="17"/>
  <c r="M21" i="17"/>
  <c r="L21" i="17"/>
  <c r="R20" i="17"/>
  <c r="Q20" i="17"/>
  <c r="P20" i="17"/>
  <c r="O20" i="17"/>
  <c r="N20" i="17"/>
  <c r="M20" i="17"/>
  <c r="L20" i="17"/>
  <c r="R19" i="17"/>
  <c r="Q19" i="17"/>
  <c r="P19" i="17"/>
  <c r="O19" i="17"/>
  <c r="N19" i="17"/>
  <c r="M19" i="17"/>
  <c r="L19" i="17"/>
  <c r="R18" i="17"/>
  <c r="Q18" i="17"/>
  <c r="P18" i="17"/>
  <c r="O18" i="17"/>
  <c r="N18" i="17"/>
  <c r="M18" i="17"/>
  <c r="L18" i="17"/>
  <c r="R22" i="16"/>
  <c r="Q22" i="16"/>
  <c r="P22" i="16"/>
  <c r="O22" i="16"/>
  <c r="N22" i="16"/>
  <c r="M22" i="16"/>
  <c r="L22" i="16"/>
  <c r="R21" i="16"/>
  <c r="Q21" i="16"/>
  <c r="P21" i="16"/>
  <c r="O21" i="16"/>
  <c r="N21" i="16"/>
  <c r="M21" i="16"/>
  <c r="L21" i="16"/>
  <c r="R20" i="16"/>
  <c r="Q20" i="16"/>
  <c r="P20" i="16"/>
  <c r="O20" i="16"/>
  <c r="N20" i="16"/>
  <c r="M20" i="16"/>
  <c r="L20" i="16"/>
  <c r="R19" i="16"/>
  <c r="Q19" i="16"/>
  <c r="P19" i="16"/>
  <c r="O19" i="16"/>
  <c r="N19" i="16"/>
  <c r="M19" i="16"/>
  <c r="L19" i="16"/>
  <c r="R18" i="16"/>
  <c r="Q18" i="16"/>
  <c r="P18" i="16"/>
  <c r="O18" i="16"/>
  <c r="N18" i="16"/>
  <c r="M18" i="16"/>
  <c r="L18" i="16"/>
  <c r="R22" i="15"/>
  <c r="Q22" i="15"/>
  <c r="P22" i="15"/>
  <c r="O22" i="15"/>
  <c r="N22" i="15"/>
  <c r="M22" i="15"/>
  <c r="L22" i="15"/>
  <c r="R21" i="15"/>
  <c r="Q21" i="15"/>
  <c r="P21" i="15"/>
  <c r="O21" i="15"/>
  <c r="N21" i="15"/>
  <c r="M21" i="15"/>
  <c r="L21" i="15"/>
  <c r="R20" i="15"/>
  <c r="Q20" i="15"/>
  <c r="P20" i="15"/>
  <c r="O20" i="15"/>
  <c r="N20" i="15"/>
  <c r="M20" i="15"/>
  <c r="L20" i="15"/>
  <c r="R19" i="15"/>
  <c r="Q19" i="15"/>
  <c r="P19" i="15"/>
  <c r="O19" i="15"/>
  <c r="N19" i="15"/>
  <c r="M19" i="15"/>
  <c r="L19" i="15"/>
  <c r="R18" i="15"/>
  <c r="Q18" i="15"/>
  <c r="P18" i="15"/>
  <c r="O18" i="15"/>
  <c r="N18" i="15"/>
  <c r="M18" i="15"/>
  <c r="L18" i="15"/>
  <c r="R22" i="14"/>
  <c r="Q22" i="14"/>
  <c r="P22" i="14"/>
  <c r="O22" i="14"/>
  <c r="N22" i="14"/>
  <c r="M22" i="14"/>
  <c r="L22" i="14"/>
  <c r="R21" i="14"/>
  <c r="Q21" i="14"/>
  <c r="P21" i="14"/>
  <c r="O21" i="14"/>
  <c r="N21" i="14"/>
  <c r="M21" i="14"/>
  <c r="L21" i="14"/>
  <c r="R20" i="14"/>
  <c r="Q20" i="14"/>
  <c r="P20" i="14"/>
  <c r="O20" i="14"/>
  <c r="N20" i="14"/>
  <c r="M20" i="14"/>
  <c r="L20" i="14"/>
  <c r="R19" i="14"/>
  <c r="Q19" i="14"/>
  <c r="P19" i="14"/>
  <c r="O19" i="14"/>
  <c r="N19" i="14"/>
  <c r="M19" i="14"/>
  <c r="L19" i="14"/>
  <c r="R18" i="14"/>
  <c r="Q18" i="14"/>
  <c r="P18" i="14"/>
  <c r="O18" i="14"/>
  <c r="N18" i="14"/>
  <c r="M18" i="14"/>
  <c r="L18" i="14"/>
  <c r="R22" i="13"/>
  <c r="Q22" i="13"/>
  <c r="P22" i="13"/>
  <c r="O22" i="13"/>
  <c r="N22" i="13"/>
  <c r="M22" i="13"/>
  <c r="L22" i="13"/>
  <c r="R21" i="13"/>
  <c r="Q21" i="13"/>
  <c r="P21" i="13"/>
  <c r="O21" i="13"/>
  <c r="N21" i="13"/>
  <c r="M21" i="13"/>
  <c r="L21" i="13"/>
  <c r="R20" i="13"/>
  <c r="Q20" i="13"/>
  <c r="P20" i="13"/>
  <c r="O20" i="13"/>
  <c r="N20" i="13"/>
  <c r="M20" i="13"/>
  <c r="L20" i="13"/>
  <c r="R19" i="13"/>
  <c r="Q19" i="13"/>
  <c r="P19" i="13"/>
  <c r="O19" i="13"/>
  <c r="N19" i="13"/>
  <c r="M19" i="13"/>
  <c r="L19" i="13"/>
  <c r="R18" i="13"/>
  <c r="Q18" i="13"/>
  <c r="P18" i="13"/>
  <c r="O18" i="13"/>
  <c r="N18" i="13"/>
  <c r="M18" i="13"/>
  <c r="L18" i="13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22" i="11"/>
  <c r="Q22" i="11"/>
  <c r="P22" i="11"/>
  <c r="O22" i="11"/>
  <c r="N22" i="11"/>
  <c r="M22" i="11"/>
  <c r="L22" i="11"/>
  <c r="R21" i="11"/>
  <c r="Q21" i="11"/>
  <c r="P21" i="11"/>
  <c r="O21" i="11"/>
  <c r="N21" i="11"/>
  <c r="M21" i="11"/>
  <c r="L21" i="11"/>
  <c r="R20" i="11"/>
  <c r="Q20" i="11"/>
  <c r="P20" i="11"/>
  <c r="O20" i="11"/>
  <c r="N20" i="11"/>
  <c r="M20" i="11"/>
  <c r="L20" i="11"/>
  <c r="R19" i="11"/>
  <c r="Q19" i="11"/>
  <c r="P19" i="11"/>
  <c r="O19" i="11"/>
  <c r="N19" i="11"/>
  <c r="M19" i="11"/>
  <c r="L19" i="11"/>
  <c r="R18" i="11"/>
  <c r="Q18" i="11"/>
  <c r="P18" i="11"/>
  <c r="O18" i="11"/>
  <c r="N18" i="11"/>
  <c r="M18" i="11"/>
  <c r="L18" i="11"/>
  <c r="R22" i="10"/>
  <c r="Q22" i="10"/>
  <c r="P22" i="10"/>
  <c r="O22" i="10"/>
  <c r="N22" i="10"/>
  <c r="M22" i="10"/>
  <c r="L22" i="10"/>
  <c r="R21" i="10"/>
  <c r="Q21" i="10"/>
  <c r="P21" i="10"/>
  <c r="O21" i="10"/>
  <c r="N21" i="10"/>
  <c r="M21" i="10"/>
  <c r="L21" i="10"/>
  <c r="R20" i="10"/>
  <c r="Q20" i="10"/>
  <c r="P20" i="10"/>
  <c r="O20" i="10"/>
  <c r="N20" i="10"/>
  <c r="M20" i="10"/>
  <c r="L20" i="10"/>
  <c r="R19" i="10"/>
  <c r="Q19" i="10"/>
  <c r="P19" i="10"/>
  <c r="O19" i="10"/>
  <c r="N19" i="10"/>
  <c r="M19" i="10"/>
  <c r="L19" i="10"/>
  <c r="R18" i="10"/>
  <c r="Q18" i="10"/>
  <c r="P18" i="10"/>
  <c r="O18" i="10"/>
  <c r="N18" i="10"/>
  <c r="M18" i="10"/>
  <c r="L18" i="10"/>
  <c r="R22" i="1"/>
  <c r="Q22" i="1"/>
  <c r="P22" i="1"/>
  <c r="O22" i="1"/>
  <c r="N22" i="1"/>
  <c r="M22" i="1"/>
  <c r="L22" i="1"/>
  <c r="R21" i="1"/>
  <c r="Q21" i="1"/>
  <c r="P21" i="1"/>
  <c r="O21" i="1"/>
  <c r="N21" i="1"/>
  <c r="M21" i="1"/>
  <c r="L21" i="1"/>
  <c r="R20" i="1"/>
  <c r="Q20" i="1"/>
  <c r="P20" i="1"/>
  <c r="O20" i="1"/>
  <c r="N20" i="1"/>
  <c r="M20" i="1"/>
  <c r="L20" i="1"/>
  <c r="R19" i="1"/>
  <c r="Q19" i="1"/>
  <c r="P19" i="1"/>
  <c r="O19" i="1"/>
  <c r="N19" i="1"/>
  <c r="M19" i="1"/>
  <c r="L19" i="1"/>
  <c r="R18" i="1"/>
  <c r="Q18" i="1"/>
  <c r="P18" i="1"/>
  <c r="O18" i="1"/>
  <c r="N18" i="1"/>
  <c r="M18" i="1"/>
  <c r="L18" i="1"/>
  <c r="R22" i="9"/>
  <c r="Q22" i="9"/>
  <c r="P22" i="9"/>
  <c r="O22" i="9"/>
  <c r="N22" i="9"/>
  <c r="M22" i="9"/>
  <c r="L22" i="9"/>
  <c r="R21" i="9"/>
  <c r="Q21" i="9"/>
  <c r="P21" i="9"/>
  <c r="O21" i="9"/>
  <c r="N21" i="9"/>
  <c r="M21" i="9"/>
  <c r="L21" i="9"/>
  <c r="R20" i="9"/>
  <c r="Q20" i="9"/>
  <c r="P20" i="9"/>
  <c r="O20" i="9"/>
  <c r="N20" i="9"/>
  <c r="M20" i="9"/>
  <c r="L20" i="9"/>
  <c r="R19" i="9"/>
  <c r="Q19" i="9"/>
  <c r="P19" i="9"/>
  <c r="O19" i="9"/>
  <c r="N19" i="9"/>
  <c r="M19" i="9"/>
  <c r="L19" i="9"/>
  <c r="R18" i="9"/>
  <c r="Q18" i="9"/>
  <c r="P18" i="9"/>
  <c r="O18" i="9"/>
  <c r="N18" i="9"/>
  <c r="M18" i="9"/>
  <c r="L18" i="9"/>
  <c r="R22" i="8"/>
  <c r="Q22" i="8"/>
  <c r="P22" i="8"/>
  <c r="O22" i="8"/>
  <c r="N22" i="8"/>
  <c r="M22" i="8"/>
  <c r="L22" i="8"/>
  <c r="R21" i="8"/>
  <c r="Q21" i="8"/>
  <c r="P21" i="8"/>
  <c r="O21" i="8"/>
  <c r="N21" i="8"/>
  <c r="M21" i="8"/>
  <c r="L21" i="8"/>
  <c r="R20" i="8"/>
  <c r="Q20" i="8"/>
  <c r="P20" i="8"/>
  <c r="O20" i="8"/>
  <c r="N20" i="8"/>
  <c r="M20" i="8"/>
  <c r="L20" i="8"/>
  <c r="R19" i="8"/>
  <c r="Q19" i="8"/>
  <c r="P19" i="8"/>
  <c r="O19" i="8"/>
  <c r="N19" i="8"/>
  <c r="M19" i="8"/>
  <c r="L19" i="8"/>
  <c r="R18" i="8"/>
  <c r="Q18" i="8"/>
  <c r="P18" i="8"/>
  <c r="O18" i="8"/>
  <c r="N18" i="8"/>
  <c r="M18" i="8"/>
  <c r="L18" i="8"/>
  <c r="R22" i="3"/>
  <c r="Q22" i="3"/>
  <c r="P22" i="3"/>
  <c r="O22" i="3"/>
  <c r="N22" i="3"/>
  <c r="M22" i="3"/>
  <c r="L22" i="3"/>
  <c r="R21" i="3"/>
  <c r="Q21" i="3"/>
  <c r="P21" i="3"/>
  <c r="O21" i="3"/>
  <c r="N21" i="3"/>
  <c r="M21" i="3"/>
  <c r="L21" i="3"/>
  <c r="R20" i="3"/>
  <c r="Q20" i="3"/>
  <c r="P20" i="3"/>
  <c r="O20" i="3"/>
  <c r="N20" i="3"/>
  <c r="M20" i="3"/>
  <c r="L20" i="3"/>
  <c r="R19" i="3"/>
  <c r="Q19" i="3"/>
  <c r="P19" i="3"/>
  <c r="O19" i="3"/>
  <c r="N19" i="3"/>
  <c r="M19" i="3"/>
  <c r="L19" i="3"/>
  <c r="R18" i="3"/>
  <c r="Q18" i="3"/>
  <c r="P18" i="3"/>
  <c r="O18" i="3"/>
  <c r="N18" i="3"/>
  <c r="M18" i="3"/>
  <c r="L18" i="3"/>
  <c r="R22" i="7"/>
  <c r="Q22" i="7"/>
  <c r="P22" i="7"/>
  <c r="O22" i="7"/>
  <c r="N22" i="7"/>
  <c r="M22" i="7"/>
  <c r="L22" i="7"/>
  <c r="R21" i="7"/>
  <c r="Q21" i="7"/>
  <c r="P21" i="7"/>
  <c r="O21" i="7"/>
  <c r="N21" i="7"/>
  <c r="M21" i="7"/>
  <c r="L21" i="7"/>
  <c r="R20" i="7"/>
  <c r="Q20" i="7"/>
  <c r="P20" i="7"/>
  <c r="O20" i="7"/>
  <c r="N20" i="7"/>
  <c r="M20" i="7"/>
  <c r="L20" i="7"/>
  <c r="R19" i="7"/>
  <c r="Q19" i="7"/>
  <c r="P19" i="7"/>
  <c r="O19" i="7"/>
  <c r="N19" i="7"/>
  <c r="M19" i="7"/>
  <c r="L19" i="7"/>
  <c r="R18" i="7"/>
  <c r="Q18" i="7"/>
  <c r="P18" i="7"/>
  <c r="O18" i="7"/>
  <c r="N18" i="7"/>
  <c r="M18" i="7"/>
  <c r="L18" i="7"/>
  <c r="R22" i="6"/>
  <c r="Q22" i="6"/>
  <c r="P22" i="6"/>
  <c r="O22" i="6"/>
  <c r="N22" i="6"/>
  <c r="M22" i="6"/>
  <c r="L22" i="6"/>
  <c r="R21" i="6"/>
  <c r="Q21" i="6"/>
  <c r="P21" i="6"/>
  <c r="O21" i="6"/>
  <c r="N21" i="6"/>
  <c r="M21" i="6"/>
  <c r="L21" i="6"/>
  <c r="R20" i="6"/>
  <c r="Q20" i="6"/>
  <c r="P20" i="6"/>
  <c r="O20" i="6"/>
  <c r="N20" i="6"/>
  <c r="M20" i="6"/>
  <c r="L20" i="6"/>
  <c r="R19" i="6"/>
  <c r="Q19" i="6"/>
  <c r="P19" i="6"/>
  <c r="O19" i="6"/>
  <c r="N19" i="6"/>
  <c r="M19" i="6"/>
  <c r="L19" i="6"/>
  <c r="R18" i="6"/>
  <c r="Q18" i="6"/>
  <c r="P18" i="6"/>
  <c r="O18" i="6"/>
  <c r="N18" i="6"/>
  <c r="M18" i="6"/>
  <c r="L18" i="6"/>
  <c r="R22" i="5"/>
  <c r="Q22" i="5"/>
  <c r="P22" i="5"/>
  <c r="O22" i="5"/>
  <c r="N22" i="5"/>
  <c r="M22" i="5"/>
  <c r="L22" i="5"/>
  <c r="R21" i="5"/>
  <c r="Q21" i="5"/>
  <c r="P21" i="5"/>
  <c r="O21" i="5"/>
  <c r="N21" i="5"/>
  <c r="M21" i="5"/>
  <c r="L21" i="5"/>
  <c r="R20" i="5"/>
  <c r="Q20" i="5"/>
  <c r="P20" i="5"/>
  <c r="O20" i="5"/>
  <c r="N20" i="5"/>
  <c r="M20" i="5"/>
  <c r="L20" i="5"/>
  <c r="R19" i="5"/>
  <c r="Q19" i="5"/>
  <c r="P19" i="5"/>
  <c r="O19" i="5"/>
  <c r="N19" i="5"/>
  <c r="M19" i="5"/>
  <c r="L19" i="5"/>
  <c r="R18" i="5"/>
  <c r="Q18" i="5"/>
  <c r="P18" i="5"/>
  <c r="O18" i="5"/>
  <c r="N18" i="5"/>
  <c r="M18" i="5"/>
  <c r="L18" i="5"/>
  <c r="R22" i="4"/>
  <c r="R21" i="4"/>
  <c r="R20" i="4"/>
  <c r="R19" i="4"/>
  <c r="R18" i="4"/>
  <c r="M22" i="4"/>
  <c r="M21" i="4"/>
  <c r="M20" i="4"/>
  <c r="M19" i="4"/>
  <c r="M18" i="4"/>
  <c r="L18" i="4"/>
  <c r="L19" i="4"/>
  <c r="L20" i="4"/>
  <c r="L21" i="4"/>
  <c r="L22" i="4"/>
  <c r="L12" i="4"/>
  <c r="F25" i="21" l="1"/>
  <c r="C25" i="21"/>
  <c r="F24" i="21"/>
  <c r="C24" i="21"/>
  <c r="F23" i="21"/>
  <c r="C23" i="21"/>
  <c r="F22" i="21"/>
  <c r="C22" i="21"/>
  <c r="F21" i="21"/>
  <c r="C21" i="21"/>
  <c r="F20" i="21"/>
  <c r="N21" i="21" s="1"/>
  <c r="C20" i="21"/>
  <c r="F19" i="21"/>
  <c r="C19" i="21"/>
  <c r="F18" i="21"/>
  <c r="C18" i="21"/>
  <c r="F17" i="21"/>
  <c r="C17" i="21"/>
  <c r="M16" i="21"/>
  <c r="F16" i="21"/>
  <c r="C16" i="21"/>
  <c r="M15" i="21"/>
  <c r="F15" i="21"/>
  <c r="C15" i="21"/>
  <c r="M14" i="21"/>
  <c r="F14" i="21"/>
  <c r="N19" i="21" s="1"/>
  <c r="C14" i="21"/>
  <c r="M13" i="21"/>
  <c r="F13" i="21"/>
  <c r="G13" i="21" s="1"/>
  <c r="C13" i="21"/>
  <c r="D13" i="21" s="1"/>
  <c r="D16" i="21" s="1"/>
  <c r="D19" i="21" s="1"/>
  <c r="D22" i="21" s="1"/>
  <c r="D25" i="21" s="1"/>
  <c r="M12" i="21"/>
  <c r="F12" i="21"/>
  <c r="G12" i="21" s="1"/>
  <c r="C12" i="21"/>
  <c r="D12" i="21" s="1"/>
  <c r="D15" i="21" s="1"/>
  <c r="D18" i="21" s="1"/>
  <c r="D21" i="21" s="1"/>
  <c r="D24" i="21" s="1"/>
  <c r="F11" i="21"/>
  <c r="N18" i="21" s="1"/>
  <c r="D11" i="21"/>
  <c r="C11" i="21"/>
  <c r="F25" i="20"/>
  <c r="C25" i="20"/>
  <c r="F24" i="20"/>
  <c r="C24" i="20"/>
  <c r="F23" i="20"/>
  <c r="C23" i="20"/>
  <c r="F22" i="20"/>
  <c r="N15" i="20" s="1"/>
  <c r="C22" i="20"/>
  <c r="F21" i="20"/>
  <c r="C21" i="20"/>
  <c r="F20" i="20"/>
  <c r="C20" i="20"/>
  <c r="F19" i="20"/>
  <c r="C19" i="20"/>
  <c r="F18" i="20"/>
  <c r="N14" i="20" s="1"/>
  <c r="C18" i="20"/>
  <c r="F17" i="20"/>
  <c r="C17" i="20"/>
  <c r="M16" i="20"/>
  <c r="F16" i="20"/>
  <c r="C16" i="20"/>
  <c r="M15" i="20"/>
  <c r="F15" i="20"/>
  <c r="C15" i="20"/>
  <c r="M14" i="20"/>
  <c r="F14" i="20"/>
  <c r="C14" i="20"/>
  <c r="N13" i="20"/>
  <c r="M13" i="20"/>
  <c r="G13" i="20"/>
  <c r="F13" i="20"/>
  <c r="D13" i="20"/>
  <c r="D16" i="20" s="1"/>
  <c r="D19" i="20" s="1"/>
  <c r="D22" i="20" s="1"/>
  <c r="D25" i="20" s="1"/>
  <c r="C13" i="20"/>
  <c r="M12" i="20"/>
  <c r="F12" i="20"/>
  <c r="G12" i="20" s="1"/>
  <c r="C12" i="20"/>
  <c r="D12" i="20" s="1"/>
  <c r="F11" i="20"/>
  <c r="C11" i="20"/>
  <c r="D11" i="20" s="1"/>
  <c r="L12" i="20" s="1"/>
  <c r="F25" i="19"/>
  <c r="C25" i="19"/>
  <c r="F24" i="19"/>
  <c r="C24" i="19"/>
  <c r="F23" i="19"/>
  <c r="C23" i="19"/>
  <c r="F22" i="19"/>
  <c r="C22" i="19"/>
  <c r="F21" i="19"/>
  <c r="C21" i="19"/>
  <c r="F20" i="19"/>
  <c r="C20" i="19"/>
  <c r="F19" i="19"/>
  <c r="C19" i="19"/>
  <c r="F18" i="19"/>
  <c r="C18" i="19"/>
  <c r="F17" i="19"/>
  <c r="C17" i="19"/>
  <c r="N16" i="19"/>
  <c r="M16" i="19"/>
  <c r="F16" i="19"/>
  <c r="N13" i="19" s="1"/>
  <c r="C16" i="19"/>
  <c r="N15" i="19"/>
  <c r="M15" i="19"/>
  <c r="F15" i="19"/>
  <c r="C15" i="19"/>
  <c r="N14" i="19"/>
  <c r="M14" i="19"/>
  <c r="F14" i="19"/>
  <c r="C14" i="19"/>
  <c r="M13" i="19"/>
  <c r="F13" i="19"/>
  <c r="G13" i="19" s="1"/>
  <c r="C13" i="19"/>
  <c r="D13" i="19" s="1"/>
  <c r="M12" i="19"/>
  <c r="F12" i="19"/>
  <c r="G12" i="19" s="1"/>
  <c r="C12" i="19"/>
  <c r="D12" i="19" s="1"/>
  <c r="D15" i="19" s="1"/>
  <c r="D18" i="19" s="1"/>
  <c r="F11" i="19"/>
  <c r="D11" i="19"/>
  <c r="L12" i="19" s="1"/>
  <c r="C11" i="19"/>
  <c r="F25" i="18"/>
  <c r="C25" i="18"/>
  <c r="F24" i="18"/>
  <c r="C24" i="18"/>
  <c r="F23" i="18"/>
  <c r="C23" i="18"/>
  <c r="F22" i="18"/>
  <c r="C22" i="18"/>
  <c r="F21" i="18"/>
  <c r="C21" i="18"/>
  <c r="F20" i="18"/>
  <c r="C20" i="18"/>
  <c r="F19" i="18"/>
  <c r="C19" i="18"/>
  <c r="F18" i="18"/>
  <c r="C18" i="18"/>
  <c r="F17" i="18"/>
  <c r="C17" i="18"/>
  <c r="N16" i="18"/>
  <c r="M16" i="18"/>
  <c r="F16" i="18"/>
  <c r="C16" i="18"/>
  <c r="M15" i="18"/>
  <c r="F15" i="18"/>
  <c r="N13" i="18" s="1"/>
  <c r="C15" i="18"/>
  <c r="M14" i="18"/>
  <c r="F14" i="18"/>
  <c r="C14" i="18"/>
  <c r="M13" i="18"/>
  <c r="F13" i="18"/>
  <c r="G13" i="18" s="1"/>
  <c r="C13" i="18"/>
  <c r="D13" i="18" s="1"/>
  <c r="D16" i="18" s="1"/>
  <c r="D19" i="18" s="1"/>
  <c r="D22" i="18" s="1"/>
  <c r="D25" i="18" s="1"/>
  <c r="M12" i="18"/>
  <c r="F12" i="18"/>
  <c r="G12" i="18" s="1"/>
  <c r="D12" i="18"/>
  <c r="D15" i="18" s="1"/>
  <c r="C12" i="18"/>
  <c r="F11" i="18"/>
  <c r="C11" i="18"/>
  <c r="D11" i="18" s="1"/>
  <c r="F25" i="17"/>
  <c r="N16" i="17" s="1"/>
  <c r="C25" i="17"/>
  <c r="F24" i="17"/>
  <c r="C24" i="17"/>
  <c r="F23" i="17"/>
  <c r="C23" i="17"/>
  <c r="F22" i="17"/>
  <c r="N15" i="17" s="1"/>
  <c r="C22" i="17"/>
  <c r="F21" i="17"/>
  <c r="C21" i="17"/>
  <c r="F20" i="17"/>
  <c r="C20" i="17"/>
  <c r="F19" i="17"/>
  <c r="C19" i="17"/>
  <c r="F18" i="17"/>
  <c r="C18" i="17"/>
  <c r="F17" i="17"/>
  <c r="C17" i="17"/>
  <c r="M16" i="17"/>
  <c r="F16" i="17"/>
  <c r="C16" i="17"/>
  <c r="M15" i="17"/>
  <c r="F15" i="17"/>
  <c r="C15" i="17"/>
  <c r="N14" i="17"/>
  <c r="M14" i="17"/>
  <c r="F14" i="17"/>
  <c r="C14" i="17"/>
  <c r="M13" i="17"/>
  <c r="F13" i="17"/>
  <c r="G13" i="17" s="1"/>
  <c r="C13" i="17"/>
  <c r="D13" i="17" s="1"/>
  <c r="D16" i="17" s="1"/>
  <c r="D19" i="17" s="1"/>
  <c r="D22" i="17" s="1"/>
  <c r="D25" i="17" s="1"/>
  <c r="M12" i="17"/>
  <c r="F12" i="17"/>
  <c r="G12" i="17" s="1"/>
  <c r="C12" i="17"/>
  <c r="D12" i="17" s="1"/>
  <c r="F11" i="17"/>
  <c r="C11" i="17"/>
  <c r="D11" i="17" s="1"/>
  <c r="F25" i="16"/>
  <c r="C25" i="16"/>
  <c r="F24" i="16"/>
  <c r="C24" i="16"/>
  <c r="F23" i="16"/>
  <c r="C23" i="16"/>
  <c r="F22" i="16"/>
  <c r="C22" i="16"/>
  <c r="F21" i="16"/>
  <c r="C21" i="16"/>
  <c r="F20" i="16"/>
  <c r="C20" i="16"/>
  <c r="F19" i="16"/>
  <c r="C19" i="16"/>
  <c r="F18" i="16"/>
  <c r="C18" i="16"/>
  <c r="F17" i="16"/>
  <c r="N14" i="16" s="1"/>
  <c r="C17" i="16"/>
  <c r="N16" i="16"/>
  <c r="M16" i="16"/>
  <c r="F16" i="16"/>
  <c r="C16" i="16"/>
  <c r="M15" i="16"/>
  <c r="F15" i="16"/>
  <c r="C15" i="16"/>
  <c r="M14" i="16"/>
  <c r="F14" i="16"/>
  <c r="C14" i="16"/>
  <c r="M13" i="16"/>
  <c r="F13" i="16"/>
  <c r="G13" i="16" s="1"/>
  <c r="C13" i="16"/>
  <c r="D13" i="16" s="1"/>
  <c r="D16" i="16" s="1"/>
  <c r="D19" i="16" s="1"/>
  <c r="D22" i="16" s="1"/>
  <c r="D25" i="16" s="1"/>
  <c r="M12" i="16"/>
  <c r="F12" i="16"/>
  <c r="G12" i="16" s="1"/>
  <c r="C12" i="16"/>
  <c r="D12" i="16" s="1"/>
  <c r="F11" i="16"/>
  <c r="C11" i="16"/>
  <c r="D11" i="16" s="1"/>
  <c r="D14" i="16" s="1"/>
  <c r="F25" i="15"/>
  <c r="C25" i="15"/>
  <c r="F24" i="15"/>
  <c r="C24" i="15"/>
  <c r="F23" i="15"/>
  <c r="C23" i="15"/>
  <c r="F22" i="15"/>
  <c r="C22" i="15"/>
  <c r="F21" i="15"/>
  <c r="C21" i="15"/>
  <c r="F20" i="15"/>
  <c r="C20" i="15"/>
  <c r="F19" i="15"/>
  <c r="C19" i="15"/>
  <c r="F18" i="15"/>
  <c r="C18" i="15"/>
  <c r="F17" i="15"/>
  <c r="C17" i="15"/>
  <c r="N16" i="15"/>
  <c r="M16" i="15"/>
  <c r="F16" i="15"/>
  <c r="C16" i="15"/>
  <c r="M15" i="15"/>
  <c r="F15" i="15"/>
  <c r="C15" i="15"/>
  <c r="M14" i="15"/>
  <c r="F14" i="15"/>
  <c r="C14" i="15"/>
  <c r="M13" i="15"/>
  <c r="F13" i="15"/>
  <c r="G13" i="15" s="1"/>
  <c r="C13" i="15"/>
  <c r="D13" i="15" s="1"/>
  <c r="D16" i="15" s="1"/>
  <c r="D19" i="15" s="1"/>
  <c r="D22" i="15" s="1"/>
  <c r="D25" i="15" s="1"/>
  <c r="M12" i="15"/>
  <c r="F12" i="15"/>
  <c r="G12" i="15" s="1"/>
  <c r="D12" i="15"/>
  <c r="D15" i="15" s="1"/>
  <c r="D18" i="15" s="1"/>
  <c r="D21" i="15" s="1"/>
  <c r="D24" i="15" s="1"/>
  <c r="C12" i="15"/>
  <c r="F11" i="15"/>
  <c r="C11" i="15"/>
  <c r="D11" i="15" s="1"/>
  <c r="F25" i="14"/>
  <c r="N16" i="14" s="1"/>
  <c r="C25" i="14"/>
  <c r="F24" i="14"/>
  <c r="C24" i="14"/>
  <c r="F23" i="14"/>
  <c r="C23" i="14"/>
  <c r="F22" i="14"/>
  <c r="C22" i="14"/>
  <c r="F21" i="14"/>
  <c r="C21" i="14"/>
  <c r="F20" i="14"/>
  <c r="C20" i="14"/>
  <c r="F19" i="14"/>
  <c r="C19" i="14"/>
  <c r="F18" i="14"/>
  <c r="C18" i="14"/>
  <c r="F17" i="14"/>
  <c r="C17" i="14"/>
  <c r="M16" i="14"/>
  <c r="F16" i="14"/>
  <c r="C16" i="14"/>
  <c r="M15" i="14"/>
  <c r="F15" i="14"/>
  <c r="C15" i="14"/>
  <c r="N14" i="14"/>
  <c r="M14" i="14"/>
  <c r="F14" i="14"/>
  <c r="N13" i="14" s="1"/>
  <c r="C14" i="14"/>
  <c r="M13" i="14"/>
  <c r="F13" i="14"/>
  <c r="G13" i="14" s="1"/>
  <c r="C13" i="14"/>
  <c r="D13" i="14" s="1"/>
  <c r="D16" i="14" s="1"/>
  <c r="D19" i="14" s="1"/>
  <c r="D22" i="14" s="1"/>
  <c r="D25" i="14" s="1"/>
  <c r="M12" i="14"/>
  <c r="F12" i="14"/>
  <c r="G12" i="14" s="1"/>
  <c r="C12" i="14"/>
  <c r="D12" i="14" s="1"/>
  <c r="D15" i="14" s="1"/>
  <c r="D18" i="14" s="1"/>
  <c r="D21" i="14" s="1"/>
  <c r="D24" i="14" s="1"/>
  <c r="F11" i="14"/>
  <c r="C11" i="14"/>
  <c r="D11" i="14" s="1"/>
  <c r="F25" i="13"/>
  <c r="C25" i="13"/>
  <c r="F24" i="13"/>
  <c r="C24" i="13"/>
  <c r="F23" i="13"/>
  <c r="C23" i="13"/>
  <c r="F22" i="13"/>
  <c r="C22" i="13"/>
  <c r="F21" i="13"/>
  <c r="N15" i="13" s="1"/>
  <c r="C21" i="13"/>
  <c r="F20" i="13"/>
  <c r="C20" i="13"/>
  <c r="F19" i="13"/>
  <c r="C19" i="13"/>
  <c r="F18" i="13"/>
  <c r="C18" i="13"/>
  <c r="F17" i="13"/>
  <c r="N14" i="13" s="1"/>
  <c r="C17" i="13"/>
  <c r="N16" i="13"/>
  <c r="M16" i="13"/>
  <c r="F16" i="13"/>
  <c r="C16" i="13"/>
  <c r="M15" i="13"/>
  <c r="F15" i="13"/>
  <c r="C15" i="13"/>
  <c r="M14" i="13"/>
  <c r="F14" i="13"/>
  <c r="N13" i="13" s="1"/>
  <c r="C14" i="13"/>
  <c r="M13" i="13"/>
  <c r="F13" i="13"/>
  <c r="G13" i="13" s="1"/>
  <c r="C13" i="13"/>
  <c r="D13" i="13" s="1"/>
  <c r="M12" i="13"/>
  <c r="F12" i="13"/>
  <c r="G12" i="13" s="1"/>
  <c r="C12" i="13"/>
  <c r="D12" i="13" s="1"/>
  <c r="D15" i="13" s="1"/>
  <c r="D18" i="13" s="1"/>
  <c r="D21" i="13" s="1"/>
  <c r="D24" i="13" s="1"/>
  <c r="F11" i="13"/>
  <c r="C11" i="13"/>
  <c r="D11" i="13" s="1"/>
  <c r="F25" i="11"/>
  <c r="C25" i="11"/>
  <c r="F24" i="11"/>
  <c r="C24" i="11"/>
  <c r="F23" i="11"/>
  <c r="C23" i="11"/>
  <c r="F22" i="11"/>
  <c r="C22" i="11"/>
  <c r="F21" i="11"/>
  <c r="C21" i="11"/>
  <c r="F20" i="11"/>
  <c r="C20" i="11"/>
  <c r="F19" i="11"/>
  <c r="C19" i="11"/>
  <c r="F18" i="11"/>
  <c r="C18" i="11"/>
  <c r="F17" i="11"/>
  <c r="C17" i="11"/>
  <c r="M16" i="11"/>
  <c r="F16" i="11"/>
  <c r="C16" i="11"/>
  <c r="M15" i="11"/>
  <c r="F15" i="11"/>
  <c r="C15" i="11"/>
  <c r="M14" i="11"/>
  <c r="F14" i="11"/>
  <c r="C14" i="11"/>
  <c r="M13" i="11"/>
  <c r="F13" i="11"/>
  <c r="G13" i="11" s="1"/>
  <c r="C13" i="11"/>
  <c r="D13" i="11" s="1"/>
  <c r="D16" i="11" s="1"/>
  <c r="D19" i="11" s="1"/>
  <c r="D22" i="11" s="1"/>
  <c r="D25" i="11" s="1"/>
  <c r="M12" i="11"/>
  <c r="F12" i="11"/>
  <c r="G12" i="11" s="1"/>
  <c r="C12" i="11"/>
  <c r="D12" i="11" s="1"/>
  <c r="D15" i="11" s="1"/>
  <c r="D18" i="11" s="1"/>
  <c r="D21" i="11" s="1"/>
  <c r="D24" i="11" s="1"/>
  <c r="F11" i="11"/>
  <c r="C11" i="11"/>
  <c r="D11" i="11" s="1"/>
  <c r="F25" i="10"/>
  <c r="C25" i="10"/>
  <c r="F24" i="10"/>
  <c r="N16" i="10" s="1"/>
  <c r="C24" i="10"/>
  <c r="F23" i="10"/>
  <c r="C23" i="10"/>
  <c r="F22" i="10"/>
  <c r="N15" i="10" s="1"/>
  <c r="C22" i="10"/>
  <c r="F21" i="10"/>
  <c r="C21" i="10"/>
  <c r="F20" i="10"/>
  <c r="C20" i="10"/>
  <c r="F19" i="10"/>
  <c r="C19" i="10"/>
  <c r="F18" i="10"/>
  <c r="C18" i="10"/>
  <c r="F17" i="10"/>
  <c r="N14" i="10" s="1"/>
  <c r="C17" i="10"/>
  <c r="M16" i="10"/>
  <c r="F16" i="10"/>
  <c r="C16" i="10"/>
  <c r="M15" i="10"/>
  <c r="F15" i="10"/>
  <c r="C15" i="10"/>
  <c r="M14" i="10"/>
  <c r="F14" i="10"/>
  <c r="C14" i="10"/>
  <c r="M13" i="10"/>
  <c r="F13" i="10"/>
  <c r="G13" i="10" s="1"/>
  <c r="C13" i="10"/>
  <c r="D13" i="10" s="1"/>
  <c r="D16" i="10" s="1"/>
  <c r="D19" i="10" s="1"/>
  <c r="D22" i="10" s="1"/>
  <c r="D25" i="10" s="1"/>
  <c r="M12" i="10"/>
  <c r="F12" i="10"/>
  <c r="G12" i="10" s="1"/>
  <c r="C12" i="10"/>
  <c r="D12" i="10" s="1"/>
  <c r="D15" i="10" s="1"/>
  <c r="D18" i="10" s="1"/>
  <c r="D21" i="10" s="1"/>
  <c r="D24" i="10" s="1"/>
  <c r="G11" i="10"/>
  <c r="F11" i="10"/>
  <c r="C11" i="10"/>
  <c r="D11" i="10" s="1"/>
  <c r="F25" i="9"/>
  <c r="C25" i="9"/>
  <c r="F24" i="9"/>
  <c r="C24" i="9"/>
  <c r="F23" i="9"/>
  <c r="C23" i="9"/>
  <c r="F22" i="9"/>
  <c r="C22" i="9"/>
  <c r="F21" i="9"/>
  <c r="C21" i="9"/>
  <c r="F20" i="9"/>
  <c r="C20" i="9"/>
  <c r="F19" i="9"/>
  <c r="C19" i="9"/>
  <c r="F18" i="9"/>
  <c r="C18" i="9"/>
  <c r="F17" i="9"/>
  <c r="N14" i="9" s="1"/>
  <c r="C17" i="9"/>
  <c r="N16" i="9"/>
  <c r="M16" i="9"/>
  <c r="F16" i="9"/>
  <c r="C16" i="9"/>
  <c r="M15" i="9"/>
  <c r="F15" i="9"/>
  <c r="C15" i="9"/>
  <c r="M14" i="9"/>
  <c r="F14" i="9"/>
  <c r="C14" i="9"/>
  <c r="N13" i="9"/>
  <c r="M13" i="9"/>
  <c r="F13" i="9"/>
  <c r="G13" i="9" s="1"/>
  <c r="D13" i="9"/>
  <c r="D16" i="9" s="1"/>
  <c r="D19" i="9" s="1"/>
  <c r="D22" i="9" s="1"/>
  <c r="D25" i="9" s="1"/>
  <c r="C13" i="9"/>
  <c r="M12" i="9"/>
  <c r="F12" i="9"/>
  <c r="G12" i="9" s="1"/>
  <c r="C12" i="9"/>
  <c r="D12" i="9" s="1"/>
  <c r="D15" i="9" s="1"/>
  <c r="D18" i="9" s="1"/>
  <c r="D21" i="9" s="1"/>
  <c r="D24" i="9" s="1"/>
  <c r="F11" i="9"/>
  <c r="C11" i="9"/>
  <c r="D11" i="9" s="1"/>
  <c r="F25" i="8"/>
  <c r="C25" i="8"/>
  <c r="F24" i="8"/>
  <c r="C24" i="8"/>
  <c r="F23" i="8"/>
  <c r="N16" i="8" s="1"/>
  <c r="C23" i="8"/>
  <c r="F22" i="8"/>
  <c r="C22" i="8"/>
  <c r="F21" i="8"/>
  <c r="C21" i="8"/>
  <c r="F20" i="8"/>
  <c r="C20" i="8"/>
  <c r="F19" i="8"/>
  <c r="C19" i="8"/>
  <c r="F18" i="8"/>
  <c r="C18" i="8"/>
  <c r="F17" i="8"/>
  <c r="C17" i="8"/>
  <c r="M16" i="8"/>
  <c r="F16" i="8"/>
  <c r="C16" i="8"/>
  <c r="M15" i="8"/>
  <c r="F15" i="8"/>
  <c r="C15" i="8"/>
  <c r="M14" i="8"/>
  <c r="F14" i="8"/>
  <c r="C14" i="8"/>
  <c r="M13" i="8"/>
  <c r="F13" i="8"/>
  <c r="G13" i="8" s="1"/>
  <c r="C13" i="8"/>
  <c r="D13" i="8" s="1"/>
  <c r="D16" i="8" s="1"/>
  <c r="D19" i="8" s="1"/>
  <c r="D22" i="8" s="1"/>
  <c r="D25" i="8" s="1"/>
  <c r="M12" i="8"/>
  <c r="F12" i="8"/>
  <c r="G12" i="8" s="1"/>
  <c r="C12" i="8"/>
  <c r="D12" i="8" s="1"/>
  <c r="D15" i="8" s="1"/>
  <c r="D18" i="8" s="1"/>
  <c r="D21" i="8" s="1"/>
  <c r="D24" i="8" s="1"/>
  <c r="F11" i="8"/>
  <c r="D11" i="8"/>
  <c r="C11" i="8"/>
  <c r="F25" i="7"/>
  <c r="C25" i="7"/>
  <c r="F24" i="7"/>
  <c r="C24" i="7"/>
  <c r="F23" i="7"/>
  <c r="C23" i="7"/>
  <c r="F22" i="7"/>
  <c r="C22" i="7"/>
  <c r="F21" i="7"/>
  <c r="C21" i="7"/>
  <c r="F20" i="7"/>
  <c r="C20" i="7"/>
  <c r="F19" i="7"/>
  <c r="C19" i="7"/>
  <c r="F18" i="7"/>
  <c r="C18" i="7"/>
  <c r="F17" i="7"/>
  <c r="N14" i="7" s="1"/>
  <c r="C17" i="7"/>
  <c r="N16" i="7"/>
  <c r="M16" i="7"/>
  <c r="F16" i="7"/>
  <c r="C16" i="7"/>
  <c r="M15" i="7"/>
  <c r="F15" i="7"/>
  <c r="C15" i="7"/>
  <c r="M14" i="7"/>
  <c r="F14" i="7"/>
  <c r="C14" i="7"/>
  <c r="M13" i="7"/>
  <c r="F13" i="7"/>
  <c r="G13" i="7" s="1"/>
  <c r="C13" i="7"/>
  <c r="D13" i="7" s="1"/>
  <c r="D16" i="7" s="1"/>
  <c r="D19" i="7" s="1"/>
  <c r="D22" i="7" s="1"/>
  <c r="D25" i="7" s="1"/>
  <c r="M12" i="7"/>
  <c r="F12" i="7"/>
  <c r="G12" i="7" s="1"/>
  <c r="C12" i="7"/>
  <c r="D12" i="7" s="1"/>
  <c r="D15" i="7" s="1"/>
  <c r="D18" i="7" s="1"/>
  <c r="D21" i="7" s="1"/>
  <c r="D24" i="7" s="1"/>
  <c r="F11" i="7"/>
  <c r="D11" i="7"/>
  <c r="C11" i="7"/>
  <c r="F25" i="6"/>
  <c r="C25" i="6"/>
  <c r="F24" i="6"/>
  <c r="C24" i="6"/>
  <c r="F23" i="6"/>
  <c r="C23" i="6"/>
  <c r="F22" i="6"/>
  <c r="C22" i="6"/>
  <c r="F21" i="6"/>
  <c r="C21" i="6"/>
  <c r="F20" i="6"/>
  <c r="C20" i="6"/>
  <c r="F19" i="6"/>
  <c r="C19" i="6"/>
  <c r="F18" i="6"/>
  <c r="C18" i="6"/>
  <c r="F17" i="6"/>
  <c r="C17" i="6"/>
  <c r="N16" i="6"/>
  <c r="M16" i="6"/>
  <c r="F16" i="6"/>
  <c r="C16" i="6"/>
  <c r="M15" i="6"/>
  <c r="F15" i="6"/>
  <c r="C15" i="6"/>
  <c r="N14" i="6"/>
  <c r="M14" i="6"/>
  <c r="F14" i="6"/>
  <c r="N13" i="6" s="1"/>
  <c r="C14" i="6"/>
  <c r="M13" i="6"/>
  <c r="F13" i="6"/>
  <c r="G13" i="6" s="1"/>
  <c r="C13" i="6"/>
  <c r="D13" i="6" s="1"/>
  <c r="D16" i="6" s="1"/>
  <c r="D19" i="6" s="1"/>
  <c r="D22" i="6" s="1"/>
  <c r="D25" i="6" s="1"/>
  <c r="M12" i="6"/>
  <c r="F12" i="6"/>
  <c r="G12" i="6" s="1"/>
  <c r="C12" i="6"/>
  <c r="D12" i="6" s="1"/>
  <c r="D15" i="6" s="1"/>
  <c r="D18" i="6" s="1"/>
  <c r="D21" i="6" s="1"/>
  <c r="D24" i="6" s="1"/>
  <c r="F11" i="6"/>
  <c r="C11" i="6"/>
  <c r="D11" i="6" s="1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N16" i="5"/>
  <c r="M16" i="5"/>
  <c r="F16" i="5"/>
  <c r="C16" i="5"/>
  <c r="N15" i="5"/>
  <c r="M15" i="5"/>
  <c r="F15" i="5"/>
  <c r="C15" i="5"/>
  <c r="M14" i="5"/>
  <c r="F14" i="5"/>
  <c r="C14" i="5"/>
  <c r="M13" i="5"/>
  <c r="F13" i="5"/>
  <c r="G13" i="5" s="1"/>
  <c r="C13" i="5"/>
  <c r="D13" i="5" s="1"/>
  <c r="D16" i="5" s="1"/>
  <c r="D19" i="5" s="1"/>
  <c r="D22" i="5" s="1"/>
  <c r="D25" i="5" s="1"/>
  <c r="M12" i="5"/>
  <c r="F12" i="5"/>
  <c r="G12" i="5" s="1"/>
  <c r="G15" i="5" s="1"/>
  <c r="D12" i="5"/>
  <c r="D15" i="5" s="1"/>
  <c r="D18" i="5" s="1"/>
  <c r="D21" i="5" s="1"/>
  <c r="D24" i="5" s="1"/>
  <c r="C12" i="5"/>
  <c r="F11" i="5"/>
  <c r="G11" i="5" s="1"/>
  <c r="C11" i="5"/>
  <c r="D11" i="5" s="1"/>
  <c r="F25" i="4"/>
  <c r="C25" i="4"/>
  <c r="F24" i="4"/>
  <c r="N16" i="4" s="1"/>
  <c r="C24" i="4"/>
  <c r="F23" i="4"/>
  <c r="C23" i="4"/>
  <c r="F22" i="4"/>
  <c r="C22" i="4"/>
  <c r="F21" i="4"/>
  <c r="C21" i="4"/>
  <c r="F20" i="4"/>
  <c r="N21" i="4" s="1"/>
  <c r="C20" i="4"/>
  <c r="F19" i="4"/>
  <c r="C19" i="4"/>
  <c r="F18" i="4"/>
  <c r="C18" i="4"/>
  <c r="F17" i="4"/>
  <c r="C17" i="4"/>
  <c r="M16" i="4"/>
  <c r="F16" i="4"/>
  <c r="C16" i="4"/>
  <c r="M15" i="4"/>
  <c r="F15" i="4"/>
  <c r="C15" i="4"/>
  <c r="M14" i="4"/>
  <c r="F14" i="4"/>
  <c r="C14" i="4"/>
  <c r="M13" i="4"/>
  <c r="F13" i="4"/>
  <c r="G13" i="4" s="1"/>
  <c r="C13" i="4"/>
  <c r="D13" i="4" s="1"/>
  <c r="D16" i="4" s="1"/>
  <c r="D19" i="4" s="1"/>
  <c r="D22" i="4" s="1"/>
  <c r="D25" i="4" s="1"/>
  <c r="M12" i="4"/>
  <c r="F12" i="4"/>
  <c r="G12" i="4" s="1"/>
  <c r="C12" i="4"/>
  <c r="D12" i="4" s="1"/>
  <c r="D15" i="4" s="1"/>
  <c r="D18" i="4" s="1"/>
  <c r="D21" i="4" s="1"/>
  <c r="D24" i="4" s="1"/>
  <c r="F11" i="4"/>
  <c r="C11" i="4"/>
  <c r="D11" i="4" s="1"/>
  <c r="C24" i="1"/>
  <c r="C22" i="1"/>
  <c r="M16" i="1"/>
  <c r="M15" i="1"/>
  <c r="M14" i="1"/>
  <c r="M13" i="1"/>
  <c r="R12" i="1"/>
  <c r="Q12" i="1"/>
  <c r="P12" i="1"/>
  <c r="O12" i="1"/>
  <c r="N12" i="1"/>
  <c r="M12" i="1"/>
  <c r="L12" i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M16" i="3"/>
  <c r="F16" i="3"/>
  <c r="C16" i="3"/>
  <c r="N15" i="3"/>
  <c r="M15" i="3"/>
  <c r="F15" i="3"/>
  <c r="C15" i="3"/>
  <c r="M14" i="3"/>
  <c r="F14" i="3"/>
  <c r="C14" i="3"/>
  <c r="M13" i="3"/>
  <c r="F13" i="3"/>
  <c r="G13" i="3" s="1"/>
  <c r="C13" i="3"/>
  <c r="D13" i="3" s="1"/>
  <c r="D16" i="3" s="1"/>
  <c r="D19" i="3" s="1"/>
  <c r="D22" i="3" s="1"/>
  <c r="D25" i="3" s="1"/>
  <c r="M12" i="3"/>
  <c r="F12" i="3"/>
  <c r="G12" i="3" s="1"/>
  <c r="C12" i="3"/>
  <c r="D12" i="3" s="1"/>
  <c r="F11" i="3"/>
  <c r="G11" i="3" s="1"/>
  <c r="C11" i="3"/>
  <c r="D11" i="3" s="1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M16" i="2"/>
  <c r="F16" i="2"/>
  <c r="C16" i="2"/>
  <c r="M15" i="2"/>
  <c r="F15" i="2"/>
  <c r="C15" i="2"/>
  <c r="M14" i="2"/>
  <c r="F14" i="2"/>
  <c r="C14" i="2"/>
  <c r="M13" i="2"/>
  <c r="F13" i="2"/>
  <c r="G13" i="2" s="1"/>
  <c r="C13" i="2"/>
  <c r="D13" i="2" s="1"/>
  <c r="M12" i="2"/>
  <c r="F12" i="2"/>
  <c r="G12" i="2" s="1"/>
  <c r="H12" i="2" s="1"/>
  <c r="I12" i="2" s="1"/>
  <c r="C12" i="2"/>
  <c r="D12" i="2" s="1"/>
  <c r="F11" i="2"/>
  <c r="C11" i="2"/>
  <c r="D11" i="2" s="1"/>
  <c r="D14" i="2" s="1"/>
  <c r="F25" i="1"/>
  <c r="F21" i="1"/>
  <c r="F22" i="1"/>
  <c r="F18" i="1"/>
  <c r="F19" i="1"/>
  <c r="F15" i="1"/>
  <c r="F16" i="1"/>
  <c r="F12" i="1"/>
  <c r="G12" i="1" s="1"/>
  <c r="H12" i="1" s="1"/>
  <c r="I12" i="1" s="1"/>
  <c r="F13" i="1"/>
  <c r="G13" i="1" s="1"/>
  <c r="C25" i="1"/>
  <c r="C21" i="1"/>
  <c r="C19" i="1"/>
  <c r="C18" i="1"/>
  <c r="C16" i="1"/>
  <c r="C15" i="1"/>
  <c r="C12" i="1"/>
  <c r="D12" i="1" s="1"/>
  <c r="C13" i="1"/>
  <c r="D13" i="1" s="1"/>
  <c r="N15" i="21" l="1"/>
  <c r="N22" i="21"/>
  <c r="N14" i="21"/>
  <c r="N20" i="21"/>
  <c r="N22" i="4"/>
  <c r="N20" i="4"/>
  <c r="N13" i="4"/>
  <c r="N16" i="21"/>
  <c r="N13" i="21"/>
  <c r="H13" i="21"/>
  <c r="I13" i="21" s="1"/>
  <c r="G16" i="21"/>
  <c r="L12" i="21"/>
  <c r="G15" i="21"/>
  <c r="H12" i="21"/>
  <c r="I12" i="21" s="1"/>
  <c r="N12" i="21"/>
  <c r="G11" i="21"/>
  <c r="O18" i="21" s="1"/>
  <c r="D14" i="21"/>
  <c r="D15" i="20"/>
  <c r="D18" i="20" s="1"/>
  <c r="D21" i="20" s="1"/>
  <c r="D24" i="20" s="1"/>
  <c r="D21" i="19"/>
  <c r="D24" i="19" s="1"/>
  <c r="D16" i="19"/>
  <c r="D19" i="19" s="1"/>
  <c r="D22" i="19" s="1"/>
  <c r="D25" i="19" s="1"/>
  <c r="D18" i="18"/>
  <c r="D21" i="18" s="1"/>
  <c r="D24" i="18" s="1"/>
  <c r="D15" i="17"/>
  <c r="D18" i="17" s="1"/>
  <c r="D21" i="17" s="1"/>
  <c r="D24" i="17" s="1"/>
  <c r="D16" i="13"/>
  <c r="D19" i="13" s="1"/>
  <c r="D22" i="13" s="1"/>
  <c r="D25" i="13" s="1"/>
  <c r="N16" i="20"/>
  <c r="G15" i="20"/>
  <c r="H12" i="20"/>
  <c r="I12" i="20" s="1"/>
  <c r="N12" i="20"/>
  <c r="H13" i="20"/>
  <c r="I13" i="20" s="1"/>
  <c r="G16" i="20"/>
  <c r="G11" i="20"/>
  <c r="D14" i="20"/>
  <c r="H13" i="19"/>
  <c r="I13" i="19" s="1"/>
  <c r="G16" i="19"/>
  <c r="G15" i="19"/>
  <c r="H12" i="19"/>
  <c r="I12" i="19" s="1"/>
  <c r="N12" i="19"/>
  <c r="G11" i="19"/>
  <c r="D14" i="19"/>
  <c r="N15" i="18"/>
  <c r="N14" i="18"/>
  <c r="L12" i="18"/>
  <c r="D14" i="18"/>
  <c r="G15" i="18"/>
  <c r="H12" i="18"/>
  <c r="I12" i="18" s="1"/>
  <c r="N12" i="18"/>
  <c r="H13" i="18"/>
  <c r="I13" i="18" s="1"/>
  <c r="G16" i="18"/>
  <c r="G11" i="18"/>
  <c r="N13" i="17"/>
  <c r="G16" i="17"/>
  <c r="H13" i="17"/>
  <c r="I13" i="17" s="1"/>
  <c r="L12" i="17"/>
  <c r="D14" i="17"/>
  <c r="G15" i="17"/>
  <c r="H12" i="17"/>
  <c r="I12" i="17" s="1"/>
  <c r="N12" i="17"/>
  <c r="G11" i="17"/>
  <c r="N13" i="16"/>
  <c r="N15" i="16"/>
  <c r="G16" i="16"/>
  <c r="H13" i="16"/>
  <c r="I13" i="16" s="1"/>
  <c r="D17" i="16"/>
  <c r="L12" i="16"/>
  <c r="D15" i="16"/>
  <c r="D18" i="16" s="1"/>
  <c r="D21" i="16" s="1"/>
  <c r="D24" i="16" s="1"/>
  <c r="G15" i="16"/>
  <c r="H12" i="16"/>
  <c r="I12" i="16" s="1"/>
  <c r="N12" i="16"/>
  <c r="G11" i="16"/>
  <c r="N14" i="15"/>
  <c r="N13" i="15"/>
  <c r="N15" i="15"/>
  <c r="L12" i="15"/>
  <c r="D14" i="15"/>
  <c r="G15" i="15"/>
  <c r="H12" i="15"/>
  <c r="I12" i="15" s="1"/>
  <c r="N12" i="15"/>
  <c r="H13" i="15"/>
  <c r="I13" i="15" s="1"/>
  <c r="G16" i="15"/>
  <c r="G11" i="15"/>
  <c r="N15" i="14"/>
  <c r="G16" i="14"/>
  <c r="H13" i="14"/>
  <c r="I13" i="14" s="1"/>
  <c r="L12" i="14"/>
  <c r="D14" i="14"/>
  <c r="G15" i="14"/>
  <c r="H12" i="14"/>
  <c r="I12" i="14" s="1"/>
  <c r="N12" i="14"/>
  <c r="G11" i="14"/>
  <c r="G15" i="13"/>
  <c r="H12" i="13"/>
  <c r="I12" i="13" s="1"/>
  <c r="G16" i="13"/>
  <c r="H13" i="13"/>
  <c r="I13" i="13" s="1"/>
  <c r="L12" i="13"/>
  <c r="D14" i="13"/>
  <c r="N12" i="13"/>
  <c r="G11" i="13"/>
  <c r="N14" i="11"/>
  <c r="N13" i="11"/>
  <c r="N15" i="11"/>
  <c r="G16" i="11"/>
  <c r="H13" i="11"/>
  <c r="I13" i="11" s="1"/>
  <c r="L12" i="11"/>
  <c r="D14" i="11"/>
  <c r="N12" i="11"/>
  <c r="N16" i="11"/>
  <c r="G11" i="11"/>
  <c r="H12" i="11"/>
  <c r="I12" i="11" s="1"/>
  <c r="G15" i="11"/>
  <c r="N13" i="10"/>
  <c r="G16" i="10"/>
  <c r="H13" i="10"/>
  <c r="I13" i="10" s="1"/>
  <c r="L12" i="10"/>
  <c r="D14" i="10"/>
  <c r="G15" i="10"/>
  <c r="H12" i="10"/>
  <c r="I12" i="10" s="1"/>
  <c r="N12" i="10"/>
  <c r="O12" i="10"/>
  <c r="H11" i="10"/>
  <c r="G14" i="10"/>
  <c r="G16" i="9"/>
  <c r="H13" i="9"/>
  <c r="I13" i="9" s="1"/>
  <c r="G15" i="9"/>
  <c r="H12" i="9"/>
  <c r="I12" i="9" s="1"/>
  <c r="D14" i="9"/>
  <c r="L12" i="9"/>
  <c r="N12" i="9"/>
  <c r="N15" i="9"/>
  <c r="G11" i="9"/>
  <c r="N15" i="8"/>
  <c r="N14" i="8"/>
  <c r="N13" i="8"/>
  <c r="G16" i="8"/>
  <c r="H13" i="8"/>
  <c r="I13" i="8" s="1"/>
  <c r="L12" i="8"/>
  <c r="G15" i="8"/>
  <c r="H12" i="8"/>
  <c r="I12" i="8" s="1"/>
  <c r="N12" i="8"/>
  <c r="G11" i="8"/>
  <c r="D14" i="8"/>
  <c r="N15" i="7"/>
  <c r="N13" i="7"/>
  <c r="G16" i="7"/>
  <c r="H13" i="7"/>
  <c r="I13" i="7" s="1"/>
  <c r="L12" i="7"/>
  <c r="G15" i="7"/>
  <c r="H12" i="7"/>
  <c r="I12" i="7" s="1"/>
  <c r="N12" i="7"/>
  <c r="G11" i="7"/>
  <c r="D14" i="7"/>
  <c r="N15" i="6"/>
  <c r="G16" i="6"/>
  <c r="H13" i="6"/>
  <c r="I13" i="6" s="1"/>
  <c r="L12" i="6"/>
  <c r="D14" i="6"/>
  <c r="G15" i="6"/>
  <c r="H12" i="6"/>
  <c r="I12" i="6" s="1"/>
  <c r="N12" i="6"/>
  <c r="G11" i="6"/>
  <c r="N13" i="5"/>
  <c r="N14" i="5"/>
  <c r="G14" i="5"/>
  <c r="H11" i="5"/>
  <c r="O12" i="5"/>
  <c r="L12" i="5"/>
  <c r="D14" i="5"/>
  <c r="H15" i="5"/>
  <c r="I15" i="5" s="1"/>
  <c r="G18" i="5"/>
  <c r="N12" i="5"/>
  <c r="H13" i="5"/>
  <c r="I13" i="5" s="1"/>
  <c r="G16" i="5"/>
  <c r="H12" i="5"/>
  <c r="I12" i="5" s="1"/>
  <c r="N15" i="4"/>
  <c r="N18" i="4"/>
  <c r="N19" i="4"/>
  <c r="N14" i="4"/>
  <c r="D14" i="4"/>
  <c r="G16" i="4"/>
  <c r="H13" i="4"/>
  <c r="I13" i="4" s="1"/>
  <c r="G15" i="4"/>
  <c r="H12" i="4"/>
  <c r="I12" i="4" s="1"/>
  <c r="N12" i="4"/>
  <c r="G11" i="4"/>
  <c r="N13" i="3"/>
  <c r="N15" i="2"/>
  <c r="D16" i="2"/>
  <c r="D19" i="2" s="1"/>
  <c r="D22" i="2" s="1"/>
  <c r="D25" i="2" s="1"/>
  <c r="F24" i="1"/>
  <c r="D15" i="1"/>
  <c r="D18" i="1" s="1"/>
  <c r="D21" i="1" s="1"/>
  <c r="D24" i="1" s="1"/>
  <c r="G11" i="2"/>
  <c r="N13" i="2"/>
  <c r="D15" i="3"/>
  <c r="D18" i="3" s="1"/>
  <c r="D21" i="3" s="1"/>
  <c r="D24" i="3" s="1"/>
  <c r="H12" i="3"/>
  <c r="I12" i="3" s="1"/>
  <c r="G15" i="3"/>
  <c r="G16" i="3"/>
  <c r="H13" i="3"/>
  <c r="I13" i="3" s="1"/>
  <c r="L12" i="3"/>
  <c r="H11" i="3"/>
  <c r="N12" i="3"/>
  <c r="D14" i="3"/>
  <c r="N14" i="3"/>
  <c r="N16" i="3"/>
  <c r="O12" i="3"/>
  <c r="G14" i="3"/>
  <c r="G16" i="2"/>
  <c r="H13" i="2"/>
  <c r="I13" i="2" s="1"/>
  <c r="D17" i="2"/>
  <c r="D15" i="2"/>
  <c r="D18" i="2" s="1"/>
  <c r="D21" i="2" s="1"/>
  <c r="D24" i="2" s="1"/>
  <c r="L12" i="2"/>
  <c r="H11" i="2"/>
  <c r="N12" i="2"/>
  <c r="N14" i="2"/>
  <c r="G15" i="2"/>
  <c r="N16" i="2"/>
  <c r="O12" i="2"/>
  <c r="G14" i="2"/>
  <c r="D16" i="1"/>
  <c r="D19" i="1" s="1"/>
  <c r="D22" i="1" s="1"/>
  <c r="D25" i="1" s="1"/>
  <c r="G16" i="1"/>
  <c r="H13" i="1"/>
  <c r="I13" i="1" s="1"/>
  <c r="G15" i="1"/>
  <c r="F11" i="1"/>
  <c r="H15" i="21" l="1"/>
  <c r="I15" i="21" s="1"/>
  <c r="G18" i="21"/>
  <c r="D17" i="21"/>
  <c r="L13" i="21"/>
  <c r="G19" i="21"/>
  <c r="H16" i="21"/>
  <c r="I16" i="21" s="1"/>
  <c r="G14" i="21"/>
  <c r="O19" i="21" s="1"/>
  <c r="O12" i="21"/>
  <c r="H11" i="21"/>
  <c r="P18" i="21" s="1"/>
  <c r="G14" i="20"/>
  <c r="H11" i="20"/>
  <c r="O12" i="20"/>
  <c r="H15" i="20"/>
  <c r="I15" i="20" s="1"/>
  <c r="G18" i="20"/>
  <c r="G19" i="20"/>
  <c r="H16" i="20"/>
  <c r="I16" i="20" s="1"/>
  <c r="D17" i="20"/>
  <c r="L13" i="20"/>
  <c r="H15" i="19"/>
  <c r="I15" i="19" s="1"/>
  <c r="G18" i="19"/>
  <c r="G14" i="19"/>
  <c r="H11" i="19"/>
  <c r="O12" i="19"/>
  <c r="G19" i="19"/>
  <c r="H16" i="19"/>
  <c r="I16" i="19" s="1"/>
  <c r="D17" i="19"/>
  <c r="L13" i="19"/>
  <c r="H15" i="18"/>
  <c r="I15" i="18" s="1"/>
  <c r="G18" i="18"/>
  <c r="G14" i="18"/>
  <c r="H11" i="18"/>
  <c r="O12" i="18"/>
  <c r="G19" i="18"/>
  <c r="H16" i="18"/>
  <c r="I16" i="18" s="1"/>
  <c r="D17" i="18"/>
  <c r="L13" i="18"/>
  <c r="H15" i="17"/>
  <c r="I15" i="17" s="1"/>
  <c r="G18" i="17"/>
  <c r="D17" i="17"/>
  <c r="L13" i="17"/>
  <c r="G14" i="17"/>
  <c r="H11" i="17"/>
  <c r="O12" i="17"/>
  <c r="G19" i="17"/>
  <c r="H16" i="17"/>
  <c r="I16" i="17" s="1"/>
  <c r="L13" i="16"/>
  <c r="G14" i="16"/>
  <c r="H11" i="16"/>
  <c r="O12" i="16"/>
  <c r="L14" i="16"/>
  <c r="D20" i="16"/>
  <c r="H15" i="16"/>
  <c r="I15" i="16" s="1"/>
  <c r="G18" i="16"/>
  <c r="G19" i="16"/>
  <c r="H16" i="16"/>
  <c r="I16" i="16" s="1"/>
  <c r="H15" i="15"/>
  <c r="I15" i="15" s="1"/>
  <c r="G18" i="15"/>
  <c r="G14" i="15"/>
  <c r="H11" i="15"/>
  <c r="O12" i="15"/>
  <c r="G19" i="15"/>
  <c r="H16" i="15"/>
  <c r="I16" i="15" s="1"/>
  <c r="D17" i="15"/>
  <c r="L13" i="15"/>
  <c r="D17" i="14"/>
  <c r="L13" i="14"/>
  <c r="H15" i="14"/>
  <c r="I15" i="14" s="1"/>
  <c r="G18" i="14"/>
  <c r="G14" i="14"/>
  <c r="H11" i="14"/>
  <c r="O12" i="14"/>
  <c r="G19" i="14"/>
  <c r="H16" i="14"/>
  <c r="I16" i="14" s="1"/>
  <c r="D17" i="13"/>
  <c r="L13" i="13"/>
  <c r="G19" i="13"/>
  <c r="H16" i="13"/>
  <c r="I16" i="13" s="1"/>
  <c r="H15" i="13"/>
  <c r="I15" i="13" s="1"/>
  <c r="G18" i="13"/>
  <c r="G14" i="13"/>
  <c r="H11" i="13"/>
  <c r="O12" i="13"/>
  <c r="G19" i="11"/>
  <c r="H16" i="11"/>
  <c r="I16" i="11" s="1"/>
  <c r="H15" i="11"/>
  <c r="I15" i="11" s="1"/>
  <c r="G18" i="11"/>
  <c r="D17" i="11"/>
  <c r="L13" i="11"/>
  <c r="G14" i="11"/>
  <c r="H11" i="11"/>
  <c r="O12" i="11"/>
  <c r="I11" i="10"/>
  <c r="P12" i="10"/>
  <c r="G19" i="10"/>
  <c r="H16" i="10"/>
  <c r="I16" i="10" s="1"/>
  <c r="H15" i="10"/>
  <c r="I15" i="10" s="1"/>
  <c r="G18" i="10"/>
  <c r="D17" i="10"/>
  <c r="L13" i="10"/>
  <c r="H14" i="10"/>
  <c r="O13" i="10"/>
  <c r="G17" i="10"/>
  <c r="H15" i="9"/>
  <c r="I15" i="9" s="1"/>
  <c r="G18" i="9"/>
  <c r="L13" i="9"/>
  <c r="D17" i="9"/>
  <c r="H11" i="9"/>
  <c r="G14" i="9"/>
  <c r="O12" i="9"/>
  <c r="G19" i="9"/>
  <c r="H16" i="9"/>
  <c r="I16" i="9" s="1"/>
  <c r="D17" i="8"/>
  <c r="L13" i="8"/>
  <c r="H15" i="8"/>
  <c r="I15" i="8" s="1"/>
  <c r="G18" i="8"/>
  <c r="G19" i="8"/>
  <c r="H16" i="8"/>
  <c r="I16" i="8" s="1"/>
  <c r="G14" i="8"/>
  <c r="H11" i="8"/>
  <c r="O12" i="8"/>
  <c r="H15" i="7"/>
  <c r="I15" i="7" s="1"/>
  <c r="G18" i="7"/>
  <c r="G14" i="7"/>
  <c r="H11" i="7"/>
  <c r="O12" i="7"/>
  <c r="G19" i="7"/>
  <c r="H16" i="7"/>
  <c r="I16" i="7" s="1"/>
  <c r="D17" i="7"/>
  <c r="L13" i="7"/>
  <c r="H15" i="6"/>
  <c r="I15" i="6" s="1"/>
  <c r="G18" i="6"/>
  <c r="D17" i="6"/>
  <c r="L13" i="6"/>
  <c r="G14" i="6"/>
  <c r="H11" i="6"/>
  <c r="O12" i="6"/>
  <c r="G19" i="6"/>
  <c r="H16" i="6"/>
  <c r="I16" i="6" s="1"/>
  <c r="H16" i="5"/>
  <c r="I16" i="5" s="1"/>
  <c r="G19" i="5"/>
  <c r="I11" i="5"/>
  <c r="P12" i="5"/>
  <c r="G21" i="5"/>
  <c r="H18" i="5"/>
  <c r="I18" i="5" s="1"/>
  <c r="G17" i="5"/>
  <c r="H14" i="5"/>
  <c r="O13" i="5"/>
  <c r="D17" i="5"/>
  <c r="L13" i="5"/>
  <c r="O18" i="4"/>
  <c r="G14" i="4"/>
  <c r="H11" i="4"/>
  <c r="O12" i="4"/>
  <c r="H15" i="4"/>
  <c r="I15" i="4" s="1"/>
  <c r="G18" i="4"/>
  <c r="G19" i="4"/>
  <c r="H16" i="4"/>
  <c r="I16" i="4" s="1"/>
  <c r="D17" i="4"/>
  <c r="L13" i="4"/>
  <c r="P12" i="3"/>
  <c r="I11" i="3"/>
  <c r="H16" i="3"/>
  <c r="I16" i="3" s="1"/>
  <c r="G19" i="3"/>
  <c r="H14" i="3"/>
  <c r="O13" i="3"/>
  <c r="G17" i="3"/>
  <c r="D17" i="3"/>
  <c r="L13" i="3"/>
  <c r="H15" i="3"/>
  <c r="I15" i="3" s="1"/>
  <c r="G18" i="3"/>
  <c r="H14" i="2"/>
  <c r="O13" i="2"/>
  <c r="G17" i="2"/>
  <c r="H15" i="2"/>
  <c r="I15" i="2" s="1"/>
  <c r="G18" i="2"/>
  <c r="P12" i="2"/>
  <c r="I11" i="2"/>
  <c r="L13" i="2"/>
  <c r="L14" i="2"/>
  <c r="D20" i="2"/>
  <c r="G19" i="2"/>
  <c r="H16" i="2"/>
  <c r="I16" i="2" s="1"/>
  <c r="H15" i="1"/>
  <c r="G18" i="1"/>
  <c r="G19" i="1"/>
  <c r="H16" i="1"/>
  <c r="I16" i="1" s="1"/>
  <c r="F14" i="1"/>
  <c r="F17" i="1"/>
  <c r="F20" i="1"/>
  <c r="F23" i="1"/>
  <c r="G11" i="1"/>
  <c r="C14" i="1"/>
  <c r="C17" i="1"/>
  <c r="C20" i="1"/>
  <c r="C23" i="1"/>
  <c r="C11" i="1"/>
  <c r="D11" i="1" s="1"/>
  <c r="H19" i="21" l="1"/>
  <c r="I19" i="21" s="1"/>
  <c r="G22" i="21"/>
  <c r="I11" i="21"/>
  <c r="Q18" i="21" s="1"/>
  <c r="P12" i="21"/>
  <c r="L14" i="21"/>
  <c r="D20" i="21"/>
  <c r="G17" i="21"/>
  <c r="O20" i="21" s="1"/>
  <c r="H14" i="21"/>
  <c r="P19" i="21" s="1"/>
  <c r="O13" i="21"/>
  <c r="G21" i="21"/>
  <c r="H18" i="21"/>
  <c r="I18" i="21" s="1"/>
  <c r="G21" i="20"/>
  <c r="H18" i="20"/>
  <c r="I18" i="20" s="1"/>
  <c r="L14" i="20"/>
  <c r="D20" i="20"/>
  <c r="I11" i="20"/>
  <c r="P12" i="20"/>
  <c r="G17" i="20"/>
  <c r="H14" i="20"/>
  <c r="O13" i="20"/>
  <c r="H19" i="20"/>
  <c r="I19" i="20" s="1"/>
  <c r="G22" i="20"/>
  <c r="I11" i="19"/>
  <c r="P12" i="19"/>
  <c r="G17" i="19"/>
  <c r="H14" i="19"/>
  <c r="O13" i="19"/>
  <c r="L14" i="19"/>
  <c r="D20" i="19"/>
  <c r="H19" i="19"/>
  <c r="I19" i="19" s="1"/>
  <c r="G22" i="19"/>
  <c r="H18" i="19"/>
  <c r="I18" i="19" s="1"/>
  <c r="G21" i="19"/>
  <c r="G17" i="18"/>
  <c r="H14" i="18"/>
  <c r="O13" i="18"/>
  <c r="L14" i="18"/>
  <c r="D20" i="18"/>
  <c r="G21" i="18"/>
  <c r="H18" i="18"/>
  <c r="I18" i="18" s="1"/>
  <c r="I11" i="18"/>
  <c r="P12" i="18"/>
  <c r="H19" i="18"/>
  <c r="I19" i="18" s="1"/>
  <c r="G22" i="18"/>
  <c r="G17" i="17"/>
  <c r="H14" i="17"/>
  <c r="O13" i="17"/>
  <c r="H19" i="17"/>
  <c r="I19" i="17" s="1"/>
  <c r="G22" i="17"/>
  <c r="L14" i="17"/>
  <c r="D20" i="17"/>
  <c r="I11" i="17"/>
  <c r="P12" i="17"/>
  <c r="G21" i="17"/>
  <c r="H18" i="17"/>
  <c r="I18" i="17" s="1"/>
  <c r="H19" i="16"/>
  <c r="I19" i="16" s="1"/>
  <c r="G22" i="16"/>
  <c r="I11" i="16"/>
  <c r="P12" i="16"/>
  <c r="G21" i="16"/>
  <c r="H18" i="16"/>
  <c r="I18" i="16" s="1"/>
  <c r="G17" i="16"/>
  <c r="H14" i="16"/>
  <c r="O13" i="16"/>
  <c r="D23" i="16"/>
  <c r="L15" i="16"/>
  <c r="L14" i="15"/>
  <c r="D20" i="15"/>
  <c r="G17" i="15"/>
  <c r="H14" i="15"/>
  <c r="O13" i="15"/>
  <c r="G21" i="15"/>
  <c r="H18" i="15"/>
  <c r="I18" i="15" s="1"/>
  <c r="I11" i="15"/>
  <c r="P12" i="15"/>
  <c r="H19" i="15"/>
  <c r="I19" i="15" s="1"/>
  <c r="G22" i="15"/>
  <c r="G21" i="14"/>
  <c r="H18" i="14"/>
  <c r="I18" i="14" s="1"/>
  <c r="G17" i="14"/>
  <c r="H14" i="14"/>
  <c r="O13" i="14"/>
  <c r="H19" i="14"/>
  <c r="I19" i="14" s="1"/>
  <c r="G22" i="14"/>
  <c r="I11" i="14"/>
  <c r="P12" i="14"/>
  <c r="L14" i="14"/>
  <c r="D20" i="14"/>
  <c r="H19" i="13"/>
  <c r="I19" i="13" s="1"/>
  <c r="G22" i="13"/>
  <c r="I11" i="13"/>
  <c r="P12" i="13"/>
  <c r="G17" i="13"/>
  <c r="H14" i="13"/>
  <c r="O13" i="13"/>
  <c r="H18" i="13"/>
  <c r="I18" i="13" s="1"/>
  <c r="G21" i="13"/>
  <c r="L14" i="13"/>
  <c r="D20" i="13"/>
  <c r="L14" i="11"/>
  <c r="D20" i="11"/>
  <c r="G21" i="11"/>
  <c r="H18" i="11"/>
  <c r="I18" i="11" s="1"/>
  <c r="I11" i="11"/>
  <c r="P12" i="11"/>
  <c r="O13" i="11"/>
  <c r="G17" i="11"/>
  <c r="H14" i="11"/>
  <c r="H19" i="11"/>
  <c r="I19" i="11" s="1"/>
  <c r="G22" i="11"/>
  <c r="I14" i="10"/>
  <c r="P13" i="10"/>
  <c r="H19" i="10"/>
  <c r="I19" i="10" s="1"/>
  <c r="G22" i="10"/>
  <c r="L14" i="10"/>
  <c r="D20" i="10"/>
  <c r="O14" i="10"/>
  <c r="G20" i="10"/>
  <c r="H17" i="10"/>
  <c r="G21" i="10"/>
  <c r="H18" i="10"/>
  <c r="I18" i="10" s="1"/>
  <c r="Q12" i="10"/>
  <c r="I11" i="9"/>
  <c r="P12" i="9"/>
  <c r="G22" i="9"/>
  <c r="H19" i="9"/>
  <c r="I19" i="9" s="1"/>
  <c r="L14" i="9"/>
  <c r="D20" i="9"/>
  <c r="G21" i="9"/>
  <c r="H18" i="9"/>
  <c r="I18" i="9" s="1"/>
  <c r="O13" i="9"/>
  <c r="H14" i="9"/>
  <c r="G17" i="9"/>
  <c r="I11" i="8"/>
  <c r="P12" i="8"/>
  <c r="G17" i="8"/>
  <c r="H14" i="8"/>
  <c r="O13" i="8"/>
  <c r="H19" i="8"/>
  <c r="I19" i="8" s="1"/>
  <c r="G22" i="8"/>
  <c r="G21" i="8"/>
  <c r="H18" i="8"/>
  <c r="I18" i="8" s="1"/>
  <c r="L14" i="8"/>
  <c r="D20" i="8"/>
  <c r="I11" i="7"/>
  <c r="P12" i="7"/>
  <c r="O13" i="7"/>
  <c r="H14" i="7"/>
  <c r="G17" i="7"/>
  <c r="L14" i="7"/>
  <c r="D20" i="7"/>
  <c r="G21" i="7"/>
  <c r="H18" i="7"/>
  <c r="I18" i="7" s="1"/>
  <c r="H19" i="7"/>
  <c r="I19" i="7" s="1"/>
  <c r="G22" i="7"/>
  <c r="G17" i="6"/>
  <c r="H14" i="6"/>
  <c r="O13" i="6"/>
  <c r="L14" i="6"/>
  <c r="D20" i="6"/>
  <c r="G21" i="6"/>
  <c r="H18" i="6"/>
  <c r="I18" i="6" s="1"/>
  <c r="H19" i="6"/>
  <c r="I19" i="6" s="1"/>
  <c r="G22" i="6"/>
  <c r="I11" i="6"/>
  <c r="P12" i="6"/>
  <c r="L14" i="5"/>
  <c r="D20" i="5"/>
  <c r="G24" i="5"/>
  <c r="J21" i="5" s="1"/>
  <c r="H21" i="5"/>
  <c r="I21" i="5" s="1"/>
  <c r="I14" i="5"/>
  <c r="P13" i="5"/>
  <c r="G20" i="5"/>
  <c r="H17" i="5"/>
  <c r="O14" i="5"/>
  <c r="Q12" i="5"/>
  <c r="H19" i="5"/>
  <c r="I19" i="5" s="1"/>
  <c r="G22" i="5"/>
  <c r="L14" i="4"/>
  <c r="D20" i="4"/>
  <c r="I11" i="4"/>
  <c r="P12" i="4"/>
  <c r="P18" i="4"/>
  <c r="O19" i="4"/>
  <c r="G17" i="4"/>
  <c r="H14" i="4"/>
  <c r="O13" i="4"/>
  <c r="G21" i="4"/>
  <c r="H18" i="4"/>
  <c r="I18" i="4" s="1"/>
  <c r="H19" i="4"/>
  <c r="I19" i="4" s="1"/>
  <c r="G22" i="4"/>
  <c r="N16" i="1"/>
  <c r="N15" i="1"/>
  <c r="N14" i="1"/>
  <c r="N13" i="1"/>
  <c r="L14" i="3"/>
  <c r="D20" i="3"/>
  <c r="I14" i="3"/>
  <c r="P13" i="3"/>
  <c r="G21" i="3"/>
  <c r="H18" i="3"/>
  <c r="I18" i="3" s="1"/>
  <c r="Q12" i="3"/>
  <c r="H17" i="3"/>
  <c r="O14" i="3"/>
  <c r="G20" i="3"/>
  <c r="H19" i="3"/>
  <c r="I19" i="3" s="1"/>
  <c r="G22" i="3"/>
  <c r="G21" i="2"/>
  <c r="H18" i="2"/>
  <c r="I18" i="2" s="1"/>
  <c r="L15" i="2"/>
  <c r="D23" i="2"/>
  <c r="Q12" i="2"/>
  <c r="H19" i="2"/>
  <c r="I19" i="2" s="1"/>
  <c r="G22" i="2"/>
  <c r="H17" i="2"/>
  <c r="O14" i="2"/>
  <c r="G20" i="2"/>
  <c r="I14" i="2"/>
  <c r="P13" i="2"/>
  <c r="I15" i="1"/>
  <c r="H18" i="1"/>
  <c r="G21" i="1"/>
  <c r="H19" i="1"/>
  <c r="I19" i="1" s="1"/>
  <c r="G22" i="1"/>
  <c r="H11" i="1"/>
  <c r="D14" i="1"/>
  <c r="G14" i="1"/>
  <c r="O13" i="1" s="1"/>
  <c r="D23" i="21" l="1"/>
  <c r="L15" i="21"/>
  <c r="G24" i="21"/>
  <c r="J21" i="21" s="1"/>
  <c r="H21" i="21"/>
  <c r="I21" i="21" s="1"/>
  <c r="I14" i="21"/>
  <c r="Q19" i="21" s="1"/>
  <c r="P13" i="21"/>
  <c r="O14" i="21"/>
  <c r="G20" i="21"/>
  <c r="O21" i="21" s="1"/>
  <c r="H17" i="21"/>
  <c r="P20" i="21" s="1"/>
  <c r="Q12" i="21"/>
  <c r="G25" i="21"/>
  <c r="J22" i="21" s="1"/>
  <c r="H22" i="21"/>
  <c r="I22" i="21" s="1"/>
  <c r="O14" i="20"/>
  <c r="G20" i="20"/>
  <c r="H17" i="20"/>
  <c r="Q12" i="20"/>
  <c r="D23" i="20"/>
  <c r="L15" i="20"/>
  <c r="G24" i="20"/>
  <c r="J21" i="20" s="1"/>
  <c r="H21" i="20"/>
  <c r="I21" i="20" s="1"/>
  <c r="I14" i="20"/>
  <c r="P13" i="20"/>
  <c r="G25" i="20"/>
  <c r="J22" i="20" s="1"/>
  <c r="H22" i="20"/>
  <c r="I22" i="20" s="1"/>
  <c r="I14" i="19"/>
  <c r="P13" i="19"/>
  <c r="D23" i="19"/>
  <c r="L15" i="19"/>
  <c r="G25" i="19"/>
  <c r="J22" i="19" s="1"/>
  <c r="H22" i="19"/>
  <c r="I22" i="19" s="1"/>
  <c r="O14" i="19"/>
  <c r="G20" i="19"/>
  <c r="H17" i="19"/>
  <c r="G24" i="19"/>
  <c r="J21" i="19"/>
  <c r="H21" i="19"/>
  <c r="I21" i="19" s="1"/>
  <c r="Q12" i="19"/>
  <c r="D23" i="18"/>
  <c r="L15" i="18"/>
  <c r="I14" i="18"/>
  <c r="P13" i="18"/>
  <c r="Q12" i="18"/>
  <c r="O14" i="18"/>
  <c r="G20" i="18"/>
  <c r="H17" i="18"/>
  <c r="G24" i="18"/>
  <c r="J21" i="18"/>
  <c r="H21" i="18"/>
  <c r="I21" i="18" s="1"/>
  <c r="G25" i="18"/>
  <c r="H22" i="18"/>
  <c r="I22" i="18" s="1"/>
  <c r="G25" i="17"/>
  <c r="J22" i="17" s="1"/>
  <c r="H22" i="17"/>
  <c r="I22" i="17" s="1"/>
  <c r="Q12" i="17"/>
  <c r="I14" i="17"/>
  <c r="P13" i="17"/>
  <c r="G24" i="17"/>
  <c r="J21" i="17" s="1"/>
  <c r="H21" i="17"/>
  <c r="I21" i="17" s="1"/>
  <c r="O14" i="17"/>
  <c r="G20" i="17"/>
  <c r="H17" i="17"/>
  <c r="D23" i="17"/>
  <c r="L15" i="17"/>
  <c r="G24" i="16"/>
  <c r="J21" i="16" s="1"/>
  <c r="H21" i="16"/>
  <c r="I21" i="16" s="1"/>
  <c r="L16" i="16"/>
  <c r="I14" i="16"/>
  <c r="P13" i="16"/>
  <c r="Q12" i="16"/>
  <c r="G25" i="16"/>
  <c r="J22" i="16" s="1"/>
  <c r="H22" i="16"/>
  <c r="I22" i="16" s="1"/>
  <c r="O14" i="16"/>
  <c r="G20" i="16"/>
  <c r="H17" i="16"/>
  <c r="O14" i="15"/>
  <c r="G20" i="15"/>
  <c r="H17" i="15"/>
  <c r="Q12" i="15"/>
  <c r="I14" i="15"/>
  <c r="P13" i="15"/>
  <c r="G24" i="15"/>
  <c r="J21" i="15" s="1"/>
  <c r="H21" i="15"/>
  <c r="I21" i="15" s="1"/>
  <c r="D23" i="15"/>
  <c r="L15" i="15"/>
  <c r="G25" i="15"/>
  <c r="J22" i="15" s="1"/>
  <c r="H22" i="15"/>
  <c r="I22" i="15" s="1"/>
  <c r="O14" i="14"/>
  <c r="G20" i="14"/>
  <c r="H17" i="14"/>
  <c r="I14" i="14"/>
  <c r="P13" i="14"/>
  <c r="Q12" i="14"/>
  <c r="G25" i="14"/>
  <c r="J22" i="14" s="1"/>
  <c r="H22" i="14"/>
  <c r="I22" i="14" s="1"/>
  <c r="D23" i="14"/>
  <c r="L15" i="14"/>
  <c r="G24" i="14"/>
  <c r="J21" i="14"/>
  <c r="H21" i="14"/>
  <c r="I21" i="14" s="1"/>
  <c r="O14" i="13"/>
  <c r="G20" i="13"/>
  <c r="H17" i="13"/>
  <c r="Q12" i="13"/>
  <c r="G24" i="13"/>
  <c r="H21" i="13"/>
  <c r="I21" i="13" s="1"/>
  <c r="H22" i="13"/>
  <c r="I22" i="13" s="1"/>
  <c r="G25" i="13"/>
  <c r="J22" i="13"/>
  <c r="D23" i="13"/>
  <c r="L15" i="13"/>
  <c r="I14" i="13"/>
  <c r="P13" i="13"/>
  <c r="I14" i="11"/>
  <c r="P13" i="11"/>
  <c r="D23" i="11"/>
  <c r="L15" i="11"/>
  <c r="G25" i="11"/>
  <c r="H22" i="11"/>
  <c r="I22" i="11" s="1"/>
  <c r="Q12" i="11"/>
  <c r="O14" i="11"/>
  <c r="G20" i="11"/>
  <c r="H17" i="11"/>
  <c r="H21" i="11"/>
  <c r="I21" i="11" s="1"/>
  <c r="G24" i="11"/>
  <c r="G25" i="10"/>
  <c r="J22" i="10"/>
  <c r="H22" i="10"/>
  <c r="I22" i="10" s="1"/>
  <c r="G24" i="10"/>
  <c r="J21" i="10" s="1"/>
  <c r="H21" i="10"/>
  <c r="I21" i="10" s="1"/>
  <c r="D23" i="10"/>
  <c r="L15" i="10"/>
  <c r="P14" i="10"/>
  <c r="I17" i="10"/>
  <c r="Q13" i="10"/>
  <c r="G23" i="10"/>
  <c r="J20" i="10" s="1"/>
  <c r="H20" i="10"/>
  <c r="O15" i="10"/>
  <c r="I14" i="9"/>
  <c r="P13" i="9"/>
  <c r="G25" i="9"/>
  <c r="J22" i="9"/>
  <c r="H22" i="9"/>
  <c r="I22" i="9" s="1"/>
  <c r="G24" i="9"/>
  <c r="J21" i="9"/>
  <c r="H21" i="9"/>
  <c r="I21" i="9" s="1"/>
  <c r="O14" i="9"/>
  <c r="G20" i="9"/>
  <c r="H17" i="9"/>
  <c r="D23" i="9"/>
  <c r="L15" i="9"/>
  <c r="Q12" i="9"/>
  <c r="D23" i="8"/>
  <c r="L15" i="8"/>
  <c r="G24" i="8"/>
  <c r="J21" i="8" s="1"/>
  <c r="H21" i="8"/>
  <c r="I21" i="8" s="1"/>
  <c r="I14" i="8"/>
  <c r="P13" i="8"/>
  <c r="O14" i="8"/>
  <c r="G20" i="8"/>
  <c r="H17" i="8"/>
  <c r="G25" i="8"/>
  <c r="J22" i="8" s="1"/>
  <c r="H22" i="8"/>
  <c r="I22" i="8" s="1"/>
  <c r="Q12" i="8"/>
  <c r="O14" i="7"/>
  <c r="G20" i="7"/>
  <c r="H17" i="7"/>
  <c r="I14" i="7"/>
  <c r="P13" i="7"/>
  <c r="D23" i="7"/>
  <c r="L15" i="7"/>
  <c r="G25" i="7"/>
  <c r="J22" i="7"/>
  <c r="H22" i="7"/>
  <c r="I22" i="7" s="1"/>
  <c r="G24" i="7"/>
  <c r="J21" i="7"/>
  <c r="H21" i="7"/>
  <c r="I21" i="7" s="1"/>
  <c r="Q12" i="7"/>
  <c r="I14" i="6"/>
  <c r="P13" i="6"/>
  <c r="D23" i="6"/>
  <c r="L15" i="6"/>
  <c r="O14" i="6"/>
  <c r="G20" i="6"/>
  <c r="H17" i="6"/>
  <c r="G24" i="6"/>
  <c r="J21" i="6" s="1"/>
  <c r="H21" i="6"/>
  <c r="I21" i="6" s="1"/>
  <c r="Q12" i="6"/>
  <c r="G25" i="6"/>
  <c r="J22" i="6" s="1"/>
  <c r="H22" i="6"/>
  <c r="I22" i="6" s="1"/>
  <c r="Q13" i="5"/>
  <c r="P14" i="5"/>
  <c r="I17" i="5"/>
  <c r="H24" i="5"/>
  <c r="I24" i="5" s="1"/>
  <c r="J12" i="5"/>
  <c r="J24" i="5"/>
  <c r="J15" i="5"/>
  <c r="J18" i="5"/>
  <c r="H20" i="5"/>
  <c r="O15" i="5"/>
  <c r="G23" i="5"/>
  <c r="J20" i="5" s="1"/>
  <c r="D23" i="5"/>
  <c r="L15" i="5"/>
  <c r="G25" i="5"/>
  <c r="J22" i="5" s="1"/>
  <c r="H22" i="5"/>
  <c r="I22" i="5" s="1"/>
  <c r="Q12" i="4"/>
  <c r="O14" i="4"/>
  <c r="G20" i="4"/>
  <c r="O20" i="4"/>
  <c r="H17" i="4"/>
  <c r="G25" i="4"/>
  <c r="H22" i="4"/>
  <c r="I22" i="4" s="1"/>
  <c r="G24" i="4"/>
  <c r="J21" i="4" s="1"/>
  <c r="H21" i="4"/>
  <c r="I21" i="4" s="1"/>
  <c r="P19" i="4"/>
  <c r="I14" i="4"/>
  <c r="P13" i="4"/>
  <c r="D23" i="4"/>
  <c r="L15" i="4"/>
  <c r="L13" i="1"/>
  <c r="L15" i="3"/>
  <c r="D23" i="3"/>
  <c r="H22" i="3"/>
  <c r="I22" i="3" s="1"/>
  <c r="G25" i="3"/>
  <c r="J22" i="3" s="1"/>
  <c r="H21" i="3"/>
  <c r="I21" i="3" s="1"/>
  <c r="G24" i="3"/>
  <c r="O15" i="3"/>
  <c r="G23" i="3"/>
  <c r="J20" i="3" s="1"/>
  <c r="H20" i="3"/>
  <c r="I17" i="3"/>
  <c r="P14" i="3"/>
  <c r="Q13" i="3"/>
  <c r="Q13" i="2"/>
  <c r="H22" i="2"/>
  <c r="I22" i="2" s="1"/>
  <c r="G25" i="2"/>
  <c r="J22" i="2" s="1"/>
  <c r="L16" i="2"/>
  <c r="H21" i="2"/>
  <c r="I21" i="2" s="1"/>
  <c r="G24" i="2"/>
  <c r="J21" i="2" s="1"/>
  <c r="G23" i="2"/>
  <c r="H20" i="2"/>
  <c r="O15" i="2"/>
  <c r="I17" i="2"/>
  <c r="P14" i="2"/>
  <c r="I18" i="1"/>
  <c r="I11" i="1"/>
  <c r="D17" i="1"/>
  <c r="H22" i="1"/>
  <c r="I22" i="1" s="1"/>
  <c r="G25" i="1"/>
  <c r="J22" i="1" s="1"/>
  <c r="H21" i="1"/>
  <c r="G24" i="1"/>
  <c r="H14" i="1"/>
  <c r="G17" i="1"/>
  <c r="Q13" i="21" l="1"/>
  <c r="H24" i="21"/>
  <c r="I24" i="21" s="1"/>
  <c r="J24" i="21"/>
  <c r="J12" i="21"/>
  <c r="J15" i="21"/>
  <c r="J18" i="21"/>
  <c r="G23" i="21"/>
  <c r="O22" i="21" s="1"/>
  <c r="H20" i="21"/>
  <c r="P21" i="21" s="1"/>
  <c r="O15" i="21"/>
  <c r="P14" i="21"/>
  <c r="I17" i="21"/>
  <c r="Q20" i="21" s="1"/>
  <c r="L16" i="21"/>
  <c r="J25" i="21"/>
  <c r="H25" i="21"/>
  <c r="I25" i="21" s="1"/>
  <c r="J13" i="21"/>
  <c r="J16" i="21"/>
  <c r="J19" i="21"/>
  <c r="P14" i="20"/>
  <c r="I17" i="20"/>
  <c r="Q13" i="20"/>
  <c r="H24" i="20"/>
  <c r="I24" i="20" s="1"/>
  <c r="J24" i="20"/>
  <c r="J12" i="20"/>
  <c r="J15" i="20"/>
  <c r="J18" i="20"/>
  <c r="J20" i="20"/>
  <c r="G23" i="20"/>
  <c r="H20" i="20"/>
  <c r="O15" i="20"/>
  <c r="J25" i="20"/>
  <c r="H25" i="20"/>
  <c r="I25" i="20" s="1"/>
  <c r="J13" i="20"/>
  <c r="J16" i="20"/>
  <c r="J19" i="20"/>
  <c r="L16" i="20"/>
  <c r="H24" i="19"/>
  <c r="I24" i="19" s="1"/>
  <c r="J24" i="19"/>
  <c r="J12" i="19"/>
  <c r="J15" i="19"/>
  <c r="J18" i="19"/>
  <c r="J25" i="19"/>
  <c r="H25" i="19"/>
  <c r="I25" i="19" s="1"/>
  <c r="J13" i="19"/>
  <c r="J16" i="19"/>
  <c r="J19" i="19"/>
  <c r="P14" i="19"/>
  <c r="I17" i="19"/>
  <c r="G23" i="19"/>
  <c r="H20" i="19"/>
  <c r="O15" i="19"/>
  <c r="L16" i="19"/>
  <c r="Q13" i="19"/>
  <c r="P14" i="18"/>
  <c r="I17" i="18"/>
  <c r="Q13" i="18"/>
  <c r="H24" i="18"/>
  <c r="I24" i="18" s="1"/>
  <c r="J24" i="18"/>
  <c r="J12" i="18"/>
  <c r="J15" i="18"/>
  <c r="J18" i="18"/>
  <c r="J25" i="18"/>
  <c r="H25" i="18"/>
  <c r="I25" i="18" s="1"/>
  <c r="J13" i="18"/>
  <c r="J16" i="18"/>
  <c r="J19" i="18"/>
  <c r="J22" i="18"/>
  <c r="G23" i="18"/>
  <c r="H20" i="18"/>
  <c r="O15" i="18"/>
  <c r="L16" i="18"/>
  <c r="G23" i="17"/>
  <c r="H20" i="17"/>
  <c r="O15" i="17"/>
  <c r="P14" i="17"/>
  <c r="I17" i="17"/>
  <c r="Q13" i="17"/>
  <c r="L16" i="17"/>
  <c r="H24" i="17"/>
  <c r="I24" i="17" s="1"/>
  <c r="J24" i="17"/>
  <c r="J12" i="17"/>
  <c r="J15" i="17"/>
  <c r="J18" i="17"/>
  <c r="J25" i="17"/>
  <c r="H25" i="17"/>
  <c r="I25" i="17" s="1"/>
  <c r="J13" i="17"/>
  <c r="J16" i="17"/>
  <c r="J19" i="17"/>
  <c r="G23" i="16"/>
  <c r="J20" i="16" s="1"/>
  <c r="H20" i="16"/>
  <c r="O15" i="16"/>
  <c r="J25" i="16"/>
  <c r="H25" i="16"/>
  <c r="I25" i="16" s="1"/>
  <c r="J13" i="16"/>
  <c r="J16" i="16"/>
  <c r="J19" i="16"/>
  <c r="Q13" i="16"/>
  <c r="P14" i="16"/>
  <c r="I17" i="16"/>
  <c r="H24" i="16"/>
  <c r="I24" i="16" s="1"/>
  <c r="J24" i="16"/>
  <c r="J12" i="16"/>
  <c r="J15" i="16"/>
  <c r="J18" i="16"/>
  <c r="L16" i="15"/>
  <c r="P14" i="15"/>
  <c r="I17" i="15"/>
  <c r="H24" i="15"/>
  <c r="I24" i="15" s="1"/>
  <c r="J24" i="15"/>
  <c r="J12" i="15"/>
  <c r="J15" i="15"/>
  <c r="J18" i="15"/>
  <c r="G23" i="15"/>
  <c r="H20" i="15"/>
  <c r="O15" i="15"/>
  <c r="J25" i="15"/>
  <c r="H25" i="15"/>
  <c r="I25" i="15" s="1"/>
  <c r="J13" i="15"/>
  <c r="J16" i="15"/>
  <c r="J19" i="15"/>
  <c r="Q13" i="15"/>
  <c r="P14" i="14"/>
  <c r="I17" i="14"/>
  <c r="Q13" i="14"/>
  <c r="G23" i="14"/>
  <c r="H20" i="14"/>
  <c r="O15" i="14"/>
  <c r="L16" i="14"/>
  <c r="J25" i="14"/>
  <c r="H25" i="14"/>
  <c r="I25" i="14" s="1"/>
  <c r="J13" i="14"/>
  <c r="J16" i="14"/>
  <c r="J19" i="14"/>
  <c r="H24" i="14"/>
  <c r="I24" i="14" s="1"/>
  <c r="J24" i="14"/>
  <c r="J12" i="14"/>
  <c r="J15" i="14"/>
  <c r="J18" i="14"/>
  <c r="J24" i="13"/>
  <c r="H24" i="13"/>
  <c r="I24" i="13" s="1"/>
  <c r="J12" i="13"/>
  <c r="J15" i="13"/>
  <c r="J18" i="13"/>
  <c r="L16" i="13"/>
  <c r="G23" i="13"/>
  <c r="J20" i="13" s="1"/>
  <c r="H20" i="13"/>
  <c r="O15" i="13"/>
  <c r="P14" i="13"/>
  <c r="I17" i="13"/>
  <c r="J25" i="13"/>
  <c r="H25" i="13"/>
  <c r="I25" i="13" s="1"/>
  <c r="J13" i="13"/>
  <c r="J16" i="13"/>
  <c r="J19" i="13"/>
  <c r="Q13" i="13"/>
  <c r="J21" i="13"/>
  <c r="P14" i="11"/>
  <c r="I17" i="11"/>
  <c r="G23" i="11"/>
  <c r="H20" i="11"/>
  <c r="O15" i="11"/>
  <c r="L16" i="11"/>
  <c r="J25" i="11"/>
  <c r="H25" i="11"/>
  <c r="I25" i="11" s="1"/>
  <c r="J13" i="11"/>
  <c r="J16" i="11"/>
  <c r="J19" i="11"/>
  <c r="J22" i="11"/>
  <c r="H24" i="11"/>
  <c r="I24" i="11" s="1"/>
  <c r="J24" i="11"/>
  <c r="J12" i="11"/>
  <c r="J15" i="11"/>
  <c r="J18" i="11"/>
  <c r="J21" i="11"/>
  <c r="Q13" i="11"/>
  <c r="R15" i="10"/>
  <c r="H24" i="10"/>
  <c r="I24" i="10" s="1"/>
  <c r="J24" i="10"/>
  <c r="J12" i="10"/>
  <c r="J15" i="10"/>
  <c r="J18" i="10"/>
  <c r="H23" i="10"/>
  <c r="O16" i="10"/>
  <c r="J23" i="10"/>
  <c r="J11" i="10"/>
  <c r="J14" i="10"/>
  <c r="J17" i="10"/>
  <c r="L16" i="10"/>
  <c r="Q14" i="10"/>
  <c r="I20" i="10"/>
  <c r="P15" i="10"/>
  <c r="J25" i="10"/>
  <c r="H25" i="10"/>
  <c r="I25" i="10" s="1"/>
  <c r="J13" i="10"/>
  <c r="J16" i="10"/>
  <c r="J19" i="10"/>
  <c r="H24" i="9"/>
  <c r="I24" i="9" s="1"/>
  <c r="J24" i="9"/>
  <c r="J12" i="9"/>
  <c r="J15" i="9"/>
  <c r="J18" i="9"/>
  <c r="P14" i="9"/>
  <c r="I17" i="9"/>
  <c r="J25" i="9"/>
  <c r="H25" i="9"/>
  <c r="I25" i="9" s="1"/>
  <c r="J13" i="9"/>
  <c r="J16" i="9"/>
  <c r="J19" i="9"/>
  <c r="L16" i="9"/>
  <c r="G23" i="9"/>
  <c r="J20" i="9" s="1"/>
  <c r="H20" i="9"/>
  <c r="O15" i="9"/>
  <c r="Q13" i="9"/>
  <c r="Q13" i="8"/>
  <c r="J25" i="8"/>
  <c r="H25" i="8"/>
  <c r="I25" i="8" s="1"/>
  <c r="J13" i="8"/>
  <c r="J16" i="8"/>
  <c r="J19" i="8"/>
  <c r="H24" i="8"/>
  <c r="I24" i="8" s="1"/>
  <c r="J24" i="8"/>
  <c r="J12" i="8"/>
  <c r="J15" i="8"/>
  <c r="J18" i="8"/>
  <c r="P14" i="8"/>
  <c r="I17" i="8"/>
  <c r="G23" i="8"/>
  <c r="J20" i="8" s="1"/>
  <c r="H20" i="8"/>
  <c r="O15" i="8"/>
  <c r="L16" i="8"/>
  <c r="H24" i="7"/>
  <c r="I24" i="7" s="1"/>
  <c r="J24" i="7"/>
  <c r="J12" i="7"/>
  <c r="J15" i="7"/>
  <c r="J18" i="7"/>
  <c r="G23" i="7"/>
  <c r="H20" i="7"/>
  <c r="O15" i="7"/>
  <c r="Q13" i="7"/>
  <c r="P14" i="7"/>
  <c r="I17" i="7"/>
  <c r="J25" i="7"/>
  <c r="H25" i="7"/>
  <c r="I25" i="7" s="1"/>
  <c r="J13" i="7"/>
  <c r="J16" i="7"/>
  <c r="J19" i="7"/>
  <c r="L16" i="7"/>
  <c r="L16" i="6"/>
  <c r="G23" i="6"/>
  <c r="H20" i="6"/>
  <c r="O15" i="6"/>
  <c r="H24" i="6"/>
  <c r="I24" i="6" s="1"/>
  <c r="J24" i="6"/>
  <c r="J12" i="6"/>
  <c r="J15" i="6"/>
  <c r="J18" i="6"/>
  <c r="P14" i="6"/>
  <c r="I17" i="6"/>
  <c r="Q13" i="6"/>
  <c r="J25" i="6"/>
  <c r="H25" i="6"/>
  <c r="I25" i="6" s="1"/>
  <c r="J13" i="6"/>
  <c r="J16" i="6"/>
  <c r="J19" i="6"/>
  <c r="L16" i="5"/>
  <c r="H23" i="5"/>
  <c r="O16" i="5"/>
  <c r="J23" i="5"/>
  <c r="J11" i="5"/>
  <c r="J14" i="5"/>
  <c r="J17" i="5"/>
  <c r="Q14" i="5"/>
  <c r="P15" i="5"/>
  <c r="I20" i="5"/>
  <c r="J25" i="5"/>
  <c r="H25" i="5"/>
  <c r="I25" i="5" s="1"/>
  <c r="J13" i="5"/>
  <c r="J16" i="5"/>
  <c r="J19" i="5"/>
  <c r="R15" i="5"/>
  <c r="P14" i="4"/>
  <c r="P20" i="4"/>
  <c r="I17" i="4"/>
  <c r="Q13" i="4"/>
  <c r="J25" i="4"/>
  <c r="H25" i="4"/>
  <c r="I25" i="4" s="1"/>
  <c r="J13" i="4"/>
  <c r="J16" i="4"/>
  <c r="J19" i="4"/>
  <c r="L16" i="4"/>
  <c r="G23" i="4"/>
  <c r="J20" i="4" s="1"/>
  <c r="H20" i="4"/>
  <c r="O15" i="4"/>
  <c r="O21" i="4"/>
  <c r="H24" i="4"/>
  <c r="I24" i="4" s="1"/>
  <c r="J24" i="4"/>
  <c r="J12" i="4"/>
  <c r="J15" i="4"/>
  <c r="J18" i="4"/>
  <c r="J22" i="4"/>
  <c r="O14" i="1"/>
  <c r="L14" i="1"/>
  <c r="P13" i="1"/>
  <c r="J24" i="3"/>
  <c r="H24" i="3"/>
  <c r="I24" i="3" s="1"/>
  <c r="J12" i="3"/>
  <c r="J15" i="3"/>
  <c r="J18" i="3"/>
  <c r="L16" i="3"/>
  <c r="Q14" i="3"/>
  <c r="I20" i="3"/>
  <c r="P15" i="3"/>
  <c r="J25" i="3"/>
  <c r="H25" i="3"/>
  <c r="I25" i="3" s="1"/>
  <c r="J13" i="3"/>
  <c r="J16" i="3"/>
  <c r="J19" i="3"/>
  <c r="H23" i="3"/>
  <c r="O16" i="3"/>
  <c r="J23" i="3"/>
  <c r="J11" i="3"/>
  <c r="J14" i="3"/>
  <c r="J17" i="3"/>
  <c r="J21" i="3"/>
  <c r="R15" i="3" s="1"/>
  <c r="Q14" i="2"/>
  <c r="H23" i="2"/>
  <c r="O16" i="2"/>
  <c r="J23" i="2"/>
  <c r="J11" i="2"/>
  <c r="J14" i="2"/>
  <c r="J17" i="2"/>
  <c r="J20" i="2"/>
  <c r="I20" i="2"/>
  <c r="P15" i="2"/>
  <c r="H24" i="2"/>
  <c r="I24" i="2" s="1"/>
  <c r="J24" i="2"/>
  <c r="J12" i="2"/>
  <c r="J15" i="2"/>
  <c r="J18" i="2"/>
  <c r="J25" i="2"/>
  <c r="H25" i="2"/>
  <c r="I25" i="2" s="1"/>
  <c r="J13" i="2"/>
  <c r="J16" i="2"/>
  <c r="J19" i="2"/>
  <c r="J21" i="1"/>
  <c r="I21" i="1"/>
  <c r="I14" i="1"/>
  <c r="D20" i="1"/>
  <c r="H24" i="1"/>
  <c r="J12" i="1"/>
  <c r="J24" i="1"/>
  <c r="J15" i="1"/>
  <c r="J18" i="1"/>
  <c r="J25" i="1"/>
  <c r="H25" i="1"/>
  <c r="I25" i="1" s="1"/>
  <c r="J13" i="1"/>
  <c r="J16" i="1"/>
  <c r="J19" i="1"/>
  <c r="H17" i="1"/>
  <c r="G20" i="1"/>
  <c r="J20" i="21" l="1"/>
  <c r="R21" i="21" s="1"/>
  <c r="I20" i="21"/>
  <c r="Q21" i="21" s="1"/>
  <c r="P15" i="21"/>
  <c r="Q14" i="21"/>
  <c r="H23" i="21"/>
  <c r="P22" i="21" s="1"/>
  <c r="O16" i="21"/>
  <c r="J23" i="21"/>
  <c r="R22" i="21" s="1"/>
  <c r="J11" i="21"/>
  <c r="R18" i="21" s="1"/>
  <c r="J14" i="21"/>
  <c r="R19" i="21" s="1"/>
  <c r="J17" i="21"/>
  <c r="R20" i="21" s="1"/>
  <c r="I20" i="20"/>
  <c r="P15" i="20"/>
  <c r="H23" i="20"/>
  <c r="O16" i="20"/>
  <c r="J23" i="20"/>
  <c r="J11" i="20"/>
  <c r="J14" i="20"/>
  <c r="J17" i="20"/>
  <c r="R15" i="20"/>
  <c r="Q14" i="20"/>
  <c r="I20" i="19"/>
  <c r="P15" i="19"/>
  <c r="H23" i="19"/>
  <c r="O16" i="19"/>
  <c r="J23" i="19"/>
  <c r="J11" i="19"/>
  <c r="J14" i="19"/>
  <c r="J17" i="19"/>
  <c r="J20" i="19"/>
  <c r="Q14" i="19"/>
  <c r="I20" i="18"/>
  <c r="P15" i="18"/>
  <c r="Q14" i="18"/>
  <c r="H23" i="18"/>
  <c r="O16" i="18"/>
  <c r="J23" i="18"/>
  <c r="J11" i="18"/>
  <c r="J14" i="18"/>
  <c r="J17" i="18"/>
  <c r="J20" i="18"/>
  <c r="I20" i="17"/>
  <c r="P15" i="17"/>
  <c r="H23" i="17"/>
  <c r="O16" i="17"/>
  <c r="J23" i="17"/>
  <c r="J11" i="17"/>
  <c r="J14" i="17"/>
  <c r="J17" i="17"/>
  <c r="Q14" i="17"/>
  <c r="J20" i="17"/>
  <c r="Q14" i="16"/>
  <c r="I20" i="16"/>
  <c r="P15" i="16"/>
  <c r="H23" i="16"/>
  <c r="O16" i="16"/>
  <c r="J23" i="16"/>
  <c r="J11" i="16"/>
  <c r="J14" i="16"/>
  <c r="J17" i="16"/>
  <c r="R15" i="16"/>
  <c r="I20" i="15"/>
  <c r="P15" i="15"/>
  <c r="Q14" i="15"/>
  <c r="H23" i="15"/>
  <c r="O16" i="15"/>
  <c r="J23" i="15"/>
  <c r="J11" i="15"/>
  <c r="J14" i="15"/>
  <c r="J17" i="15"/>
  <c r="J20" i="15"/>
  <c r="I20" i="14"/>
  <c r="P15" i="14"/>
  <c r="H23" i="14"/>
  <c r="O16" i="14"/>
  <c r="J23" i="14"/>
  <c r="J11" i="14"/>
  <c r="J14" i="14"/>
  <c r="J17" i="14"/>
  <c r="J20" i="14"/>
  <c r="Q14" i="14"/>
  <c r="R15" i="13"/>
  <c r="I20" i="13"/>
  <c r="P15" i="13"/>
  <c r="H23" i="13"/>
  <c r="J23" i="13"/>
  <c r="O16" i="13"/>
  <c r="J11" i="13"/>
  <c r="J14" i="13"/>
  <c r="J17" i="13"/>
  <c r="Q14" i="13"/>
  <c r="I20" i="11"/>
  <c r="P15" i="11"/>
  <c r="H23" i="11"/>
  <c r="O16" i="11"/>
  <c r="J23" i="11"/>
  <c r="J11" i="11"/>
  <c r="J14" i="11"/>
  <c r="J17" i="11"/>
  <c r="J20" i="11"/>
  <c r="Q14" i="11"/>
  <c r="R14" i="10"/>
  <c r="P16" i="10"/>
  <c r="I23" i="10"/>
  <c r="R13" i="10"/>
  <c r="R12" i="10"/>
  <c r="R16" i="10"/>
  <c r="Q15" i="10"/>
  <c r="R15" i="9"/>
  <c r="Q14" i="9"/>
  <c r="H23" i="9"/>
  <c r="O16" i="9"/>
  <c r="J23" i="9"/>
  <c r="J11" i="9"/>
  <c r="J14" i="9"/>
  <c r="J17" i="9"/>
  <c r="I20" i="9"/>
  <c r="P15" i="9"/>
  <c r="I20" i="8"/>
  <c r="P15" i="8"/>
  <c r="R15" i="8"/>
  <c r="Q14" i="8"/>
  <c r="H23" i="8"/>
  <c r="O16" i="8"/>
  <c r="J23" i="8"/>
  <c r="J11" i="8"/>
  <c r="J14" i="8"/>
  <c r="J17" i="8"/>
  <c r="Q14" i="7"/>
  <c r="H23" i="7"/>
  <c r="O16" i="7"/>
  <c r="J23" i="7"/>
  <c r="J11" i="7"/>
  <c r="J14" i="7"/>
  <c r="J17" i="7"/>
  <c r="J20" i="7"/>
  <c r="I20" i="7"/>
  <c r="P15" i="7"/>
  <c r="I20" i="6"/>
  <c r="P15" i="6"/>
  <c r="H23" i="6"/>
  <c r="O16" i="6"/>
  <c r="J23" i="6"/>
  <c r="J11" i="6"/>
  <c r="J14" i="6"/>
  <c r="J17" i="6"/>
  <c r="J20" i="6"/>
  <c r="Q14" i="6"/>
  <c r="R12" i="5"/>
  <c r="R13" i="5"/>
  <c r="R16" i="5"/>
  <c r="Q15" i="5"/>
  <c r="P16" i="5"/>
  <c r="I23" i="5"/>
  <c r="R14" i="5"/>
  <c r="R15" i="4"/>
  <c r="H23" i="4"/>
  <c r="O22" i="4"/>
  <c r="O16" i="4"/>
  <c r="J23" i="4"/>
  <c r="J11" i="4"/>
  <c r="J14" i="4"/>
  <c r="J17" i="4"/>
  <c r="Q14" i="4"/>
  <c r="I20" i="4"/>
  <c r="P15" i="4"/>
  <c r="P21" i="4"/>
  <c r="Q13" i="1"/>
  <c r="O15" i="1"/>
  <c r="P14" i="1"/>
  <c r="L15" i="1"/>
  <c r="R12" i="3"/>
  <c r="P16" i="3"/>
  <c r="I23" i="3"/>
  <c r="R14" i="3"/>
  <c r="R16" i="3"/>
  <c r="R13" i="3"/>
  <c r="Q15" i="3"/>
  <c r="Q15" i="2"/>
  <c r="R12" i="2"/>
  <c r="P16" i="2"/>
  <c r="I23" i="2"/>
  <c r="R15" i="2"/>
  <c r="R16" i="2"/>
  <c r="R13" i="2"/>
  <c r="R14" i="2"/>
  <c r="I24" i="1"/>
  <c r="D23" i="1"/>
  <c r="I17" i="1"/>
  <c r="H20" i="1"/>
  <c r="G23" i="1"/>
  <c r="R15" i="21" l="1"/>
  <c r="R14" i="21"/>
  <c r="R12" i="21"/>
  <c r="R16" i="21"/>
  <c r="Q15" i="21"/>
  <c r="R13" i="21"/>
  <c r="P16" i="21"/>
  <c r="I23" i="21"/>
  <c r="Q22" i="21" s="1"/>
  <c r="R12" i="20"/>
  <c r="R16" i="20"/>
  <c r="R14" i="20"/>
  <c r="P16" i="20"/>
  <c r="I23" i="20"/>
  <c r="R13" i="20"/>
  <c r="Q15" i="20"/>
  <c r="R16" i="19"/>
  <c r="R12" i="19"/>
  <c r="P16" i="19"/>
  <c r="I23" i="19"/>
  <c r="R15" i="19"/>
  <c r="R14" i="19"/>
  <c r="Q15" i="19"/>
  <c r="R13" i="19"/>
  <c r="P16" i="18"/>
  <c r="I23" i="18"/>
  <c r="R15" i="18"/>
  <c r="R14" i="18"/>
  <c r="R13" i="18"/>
  <c r="R12" i="18"/>
  <c r="R16" i="18"/>
  <c r="Q15" i="18"/>
  <c r="P16" i="17"/>
  <c r="I23" i="17"/>
  <c r="R16" i="17"/>
  <c r="R15" i="17"/>
  <c r="R14" i="17"/>
  <c r="R12" i="17"/>
  <c r="R13" i="17"/>
  <c r="Q15" i="17"/>
  <c r="P16" i="16"/>
  <c r="I23" i="16"/>
  <c r="Q15" i="16"/>
  <c r="R12" i="16"/>
  <c r="R14" i="16"/>
  <c r="R13" i="16"/>
  <c r="R16" i="16"/>
  <c r="P16" i="15"/>
  <c r="I23" i="15"/>
  <c r="R15" i="15"/>
  <c r="R14" i="15"/>
  <c r="R13" i="15"/>
  <c r="R12" i="15"/>
  <c r="R16" i="15"/>
  <c r="Q15" i="15"/>
  <c r="R12" i="14"/>
  <c r="R16" i="14"/>
  <c r="P16" i="14"/>
  <c r="I23" i="14"/>
  <c r="R15" i="14"/>
  <c r="R14" i="14"/>
  <c r="R13" i="14"/>
  <c r="Q15" i="14"/>
  <c r="R16" i="13"/>
  <c r="R13" i="13"/>
  <c r="I23" i="13"/>
  <c r="P16" i="13"/>
  <c r="Q15" i="13"/>
  <c r="R14" i="13"/>
  <c r="R12" i="13"/>
  <c r="R16" i="11"/>
  <c r="R15" i="11"/>
  <c r="R12" i="11"/>
  <c r="P16" i="11"/>
  <c r="I23" i="11"/>
  <c r="R14" i="11"/>
  <c r="R13" i="11"/>
  <c r="Q15" i="11"/>
  <c r="Q16" i="10"/>
  <c r="R16" i="9"/>
  <c r="Q15" i="9"/>
  <c r="I23" i="9"/>
  <c r="P16" i="9"/>
  <c r="R14" i="9"/>
  <c r="R13" i="9"/>
  <c r="R12" i="9"/>
  <c r="P16" i="8"/>
  <c r="I23" i="8"/>
  <c r="R13" i="8"/>
  <c r="R12" i="8"/>
  <c r="R14" i="8"/>
  <c r="R16" i="8"/>
  <c r="Q15" i="8"/>
  <c r="R14" i="7"/>
  <c r="R12" i="7"/>
  <c r="R15" i="7"/>
  <c r="R13" i="7"/>
  <c r="R16" i="7"/>
  <c r="Q15" i="7"/>
  <c r="P16" i="7"/>
  <c r="I23" i="7"/>
  <c r="R12" i="6"/>
  <c r="R16" i="6"/>
  <c r="P16" i="6"/>
  <c r="I23" i="6"/>
  <c r="R15" i="6"/>
  <c r="R14" i="6"/>
  <c r="R13" i="6"/>
  <c r="Q15" i="6"/>
  <c r="Q16" i="5"/>
  <c r="R12" i="4"/>
  <c r="Q15" i="4"/>
  <c r="R13" i="4"/>
  <c r="R16" i="4"/>
  <c r="P16" i="4"/>
  <c r="I23" i="4"/>
  <c r="P22" i="4"/>
  <c r="R14" i="4"/>
  <c r="L16" i="1"/>
  <c r="P15" i="1"/>
  <c r="Q14" i="1"/>
  <c r="O16" i="1"/>
  <c r="Q16" i="3"/>
  <c r="Q16" i="2"/>
  <c r="I20" i="1"/>
  <c r="H23" i="1"/>
  <c r="J23" i="1"/>
  <c r="J11" i="1"/>
  <c r="J14" i="1"/>
  <c r="J17" i="1"/>
  <c r="J20" i="1"/>
  <c r="Q16" i="21" l="1"/>
  <c r="Q16" i="20"/>
  <c r="Q16" i="19"/>
  <c r="Q16" i="18"/>
  <c r="Q16" i="17"/>
  <c r="Q16" i="16"/>
  <c r="Q16" i="15"/>
  <c r="Q16" i="14"/>
  <c r="Q16" i="13"/>
  <c r="Q16" i="11"/>
  <c r="Q16" i="9"/>
  <c r="Q16" i="8"/>
  <c r="Q16" i="7"/>
  <c r="Q16" i="6"/>
  <c r="Q16" i="4"/>
  <c r="R16" i="1"/>
  <c r="P16" i="1"/>
  <c r="Q15" i="1"/>
  <c r="R15" i="1"/>
  <c r="R14" i="1"/>
  <c r="R13" i="1"/>
  <c r="I23" i="1"/>
  <c r="Q16" i="1" l="1"/>
</calcChain>
</file>

<file path=xl/comments1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0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1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2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3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4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5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6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7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8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19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2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20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3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4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5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6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7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8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comments9.xml><?xml version="1.0" encoding="utf-8"?>
<comments xmlns="http://schemas.openxmlformats.org/spreadsheetml/2006/main">
  <authors>
    <author>Gijs Breedveld</author>
    <author>Clara Sena</author>
  </authors>
  <commentList>
    <comment ref="E10" authorId="0" shapeId="0">
      <text>
        <r>
          <rPr>
            <b/>
            <sz val="9"/>
            <color rgb="FF000000"/>
            <rFont val="Tahoma"/>
            <family val="2"/>
          </rPr>
          <t>Gijs Breedveld: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Concentration in centrifuge tubes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conc. (mg/L) x volume (L)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leached/weight sample (=0,004 kg in this example)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Gijs Breedveld:</t>
        </r>
        <r>
          <rPr>
            <sz val="9"/>
            <color indexed="81"/>
            <rFont val="Tahoma"/>
            <family val="2"/>
          </rPr>
          <t xml:space="preserve">
Amount leached in mg/kg/amount present in sample (mg/kg) in this example 200 mg/kg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Clara Sena:</t>
        </r>
        <r>
          <rPr>
            <sz val="9"/>
            <color indexed="81"/>
            <rFont val="Tahoma"/>
            <family val="2"/>
          </rPr>
          <t xml:space="preserve">
In the eventual case that you do not have the initial conc "A" (mg/kg), then you can refer to the total amount leached.</t>
        </r>
      </text>
    </comment>
  </commentList>
</comments>
</file>

<file path=xl/sharedStrings.xml><?xml version="1.0" encoding="utf-8"?>
<sst xmlns="http://schemas.openxmlformats.org/spreadsheetml/2006/main" count="880" uniqueCount="132">
  <si>
    <t>Project</t>
  </si>
  <si>
    <t>Date</t>
  </si>
  <si>
    <t>revision</t>
  </si>
  <si>
    <t>Title</t>
  </si>
  <si>
    <t>Fraction</t>
  </si>
  <si>
    <t>L/S</t>
  </si>
  <si>
    <t>Cum L/S</t>
  </si>
  <si>
    <t>Sample weight (g)</t>
  </si>
  <si>
    <t>Liquid added (ml)</t>
  </si>
  <si>
    <t>Batch leaching test Bauxite residu</t>
  </si>
  <si>
    <t>MSc thesis Jorge Felipe Torres Ortiz</t>
  </si>
  <si>
    <t>% of total content</t>
  </si>
  <si>
    <t>% of total leached</t>
  </si>
  <si>
    <t>1-1</t>
  </si>
  <si>
    <t>1-2</t>
  </si>
  <si>
    <t>1-3</t>
  </si>
  <si>
    <t>2-1</t>
  </si>
  <si>
    <t>2-2</t>
  </si>
  <si>
    <t>2-3</t>
  </si>
  <si>
    <t>3-1</t>
  </si>
  <si>
    <t>3-2</t>
  </si>
  <si>
    <t>3-3</t>
  </si>
  <si>
    <t>4-1</t>
  </si>
  <si>
    <t>4-2</t>
  </si>
  <si>
    <t>4-3</t>
  </si>
  <si>
    <t>5-1</t>
  </si>
  <si>
    <t>5-2</t>
  </si>
  <si>
    <t>5-3</t>
  </si>
  <si>
    <t>Mean</t>
  </si>
  <si>
    <t>Standard deviation</t>
  </si>
  <si>
    <t>Data to be filled in</t>
  </si>
  <si>
    <t>Conc "Na" (mg/kg)</t>
  </si>
  <si>
    <t>Liquid Nadded (ml)</t>
  </si>
  <si>
    <t>Conc. "Na" (mg/L)</t>
  </si>
  <si>
    <t>Amount "Na" (mg)</t>
  </si>
  <si>
    <t>Cum. Amount "Na" (mg)</t>
  </si>
  <si>
    <t>Cum. amount "Na"/sample (mg/kg)</t>
  </si>
  <si>
    <t>Conc "Al" (mg/kg)</t>
  </si>
  <si>
    <t>Conc. "Al" (mg/L)</t>
  </si>
  <si>
    <t>Amount "Al" (mg)</t>
  </si>
  <si>
    <t>Cum. Amount "Al" (mg)</t>
  </si>
  <si>
    <t>Cum. amount "Al"/sample (mg/kg)</t>
  </si>
  <si>
    <t>Conc. "Ca" (mg/L)</t>
  </si>
  <si>
    <t>Amount "Ca" (mg)</t>
  </si>
  <si>
    <t>Cum. Amount "Ca" (mg)</t>
  </si>
  <si>
    <t>Cum. amount "Ca"/sample (mg/kg)</t>
  </si>
  <si>
    <t>Conc "Ca" (mg/kg)</t>
  </si>
  <si>
    <t>Conc "F" (mg/kg)</t>
  </si>
  <si>
    <t>Conc. "F" (mg/L)</t>
  </si>
  <si>
    <t>Amount "F" (mg)</t>
  </si>
  <si>
    <t>Cum. Amount "F" (mg)</t>
  </si>
  <si>
    <t>Cum. amount "F"/sample (mg/kg)</t>
  </si>
  <si>
    <t>Conc "Cl" (mg/kg)</t>
  </si>
  <si>
    <t>Conc. "Cl" (mg/L)</t>
  </si>
  <si>
    <t>Amount "Cl" (mg)</t>
  </si>
  <si>
    <t>Cum. Amount "Cl" (mg)</t>
  </si>
  <si>
    <t>Cum. amount "Cl"/sample (mg/kg)</t>
  </si>
  <si>
    <t>Conc "Br" (mg/kg)</t>
  </si>
  <si>
    <t>Conc. "Br" (mg/L)</t>
  </si>
  <si>
    <t>Amount "Br" (mg)</t>
  </si>
  <si>
    <t>Cum. Amount "Br" (mg)</t>
  </si>
  <si>
    <t>Cum. amount "Br"/sample (mg/kg)</t>
  </si>
  <si>
    <t>Conc "NO3" (mg/kg)</t>
  </si>
  <si>
    <t>Conc. "NO3" (mg/L)</t>
  </si>
  <si>
    <t>Amount "NO3" (mg)</t>
  </si>
  <si>
    <t>Cum. Amount "NO3" (mg)</t>
  </si>
  <si>
    <t>Cum. amount "NO3"/sample (mg/kg)</t>
  </si>
  <si>
    <t>Conc "SO4" (mg/kg)</t>
  </si>
  <si>
    <t>Conc. "SO4" (mg/L)</t>
  </si>
  <si>
    <t>Amount "SO4" (mg)</t>
  </si>
  <si>
    <t>Cum. Amount "SO4" (mg)</t>
  </si>
  <si>
    <t>Cum. amount "SO4"/sample (mg/kg)</t>
  </si>
  <si>
    <t>Conc "PO4" (mg/kg)</t>
  </si>
  <si>
    <t>Conc. "PO4" (mg/L)</t>
  </si>
  <si>
    <t>Amount "PO4" (mg)</t>
  </si>
  <si>
    <t>Cum. Amount "PO4" (mg)</t>
  </si>
  <si>
    <t>Cum. amount "PO4"/sample (mg/kg)</t>
  </si>
  <si>
    <t>Conc "K" (mg/kg)</t>
  </si>
  <si>
    <t>Conc. "K" (mg/L)</t>
  </si>
  <si>
    <t>Amount "K" (mg)</t>
  </si>
  <si>
    <t>Cum. Amount "K" (mg)</t>
  </si>
  <si>
    <t>Cum. amount "K"/sample (mg/kg)</t>
  </si>
  <si>
    <t>Conc "Mg" (mg/kg)</t>
  </si>
  <si>
    <t>Conc. "Mg" (mg/L)</t>
  </si>
  <si>
    <t>Amount "Mg" (mg)</t>
  </si>
  <si>
    <t>Cum. Amount "Mg" (mg)</t>
  </si>
  <si>
    <t>Cum. amount "Mg"/sample (mg/kg)</t>
  </si>
  <si>
    <t>Conc "V" (mg/kg)</t>
  </si>
  <si>
    <t>Conc. "V" (mg/L)</t>
  </si>
  <si>
    <t>Amount "V" (mg)</t>
  </si>
  <si>
    <t>Cum. Amount "V" (mg)</t>
  </si>
  <si>
    <t>Cum. amount "V"/sample (mg/kg)</t>
  </si>
  <si>
    <t>Conc "Cr" (mg/kg)</t>
  </si>
  <si>
    <t>Conc. "Cr" (mg/L)</t>
  </si>
  <si>
    <t>Amount "Cr" (mg)</t>
  </si>
  <si>
    <t>Cum. Amount "Cr" (mg)</t>
  </si>
  <si>
    <t>Cum. amount "Cr"/sample (mg/kg)</t>
  </si>
  <si>
    <t>Conc "Mn" (mg/kg)</t>
  </si>
  <si>
    <t>Conc. "Mn" (mg/L)</t>
  </si>
  <si>
    <t>Amount "Mn" (mg)</t>
  </si>
  <si>
    <t>Cum. Amount "Mn" (mg)</t>
  </si>
  <si>
    <t>Cum. amount "Mn"/sample (mg/kg)</t>
  </si>
  <si>
    <t>Conc "Fe" (mg/kg)</t>
  </si>
  <si>
    <t>Conc. "Fe" (mg/L)</t>
  </si>
  <si>
    <t>Amount "Fe" (mg)</t>
  </si>
  <si>
    <t>Cum. Amount "Fe" (mg)</t>
  </si>
  <si>
    <t>Cum. amount "Fe"/sample (mg/kg)</t>
  </si>
  <si>
    <t>Conc "Cu" (mg/kg)</t>
  </si>
  <si>
    <t>Conc. "Cu" (mg/L)</t>
  </si>
  <si>
    <t>Amount "Cu" (mg)</t>
  </si>
  <si>
    <t>Cum. Amount "Cu" (mg)</t>
  </si>
  <si>
    <t>Cum. amount "Cu"/sample (mg/kg)</t>
  </si>
  <si>
    <t>Conc "Zn" (mg/kg)</t>
  </si>
  <si>
    <t>Conc. "Zn" (mg/L)</t>
  </si>
  <si>
    <t>Amount "Zn" (mg)</t>
  </si>
  <si>
    <t>Cum. Amount "Zn" (mg)</t>
  </si>
  <si>
    <t>Cum. amount "Zn"/sample (mg/kg)</t>
  </si>
  <si>
    <t>Conc "Ga" (mg/kg)</t>
  </si>
  <si>
    <t>Conc. "Ga" (mg/L)</t>
  </si>
  <si>
    <t>Amount "Ga" (mg)</t>
  </si>
  <si>
    <t>Cum. Amount "Ga" (mg)</t>
  </si>
  <si>
    <t>Cum. amount "Ga"/sample (mg/kg)</t>
  </si>
  <si>
    <t>Conc "As" (mg/kg)</t>
  </si>
  <si>
    <t>Conc. "As" (mg/L)</t>
  </si>
  <si>
    <t>Amount "As" (mg)</t>
  </si>
  <si>
    <t>Cum. Amount "As" (mg)</t>
  </si>
  <si>
    <t>Cum. amount "As"/sample (mg/kg)</t>
  </si>
  <si>
    <t>Conc "Dissolved Silica" (mg/kg)</t>
  </si>
  <si>
    <t>Conc. "Dissolved Silica" (mg/L)</t>
  </si>
  <si>
    <t>Amount "Dissolved Silica" (mg)</t>
  </si>
  <si>
    <t>Cum. Amount "Dissolved Silica" (mg)</t>
  </si>
  <si>
    <t>Cum. amount "Dissolved Silica"/sample (mg/kg)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</si>
</sst>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2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vertical="top"/>
    </xf>
    <xf numFmtId="2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Fill="1" applyAlignment="1">
      <alignment vertical="top" wrapText="1"/>
    </xf>
    <xf numFmtId="165" fontId="0" fillId="0" borderId="0" xfId="0" applyNumberFormat="1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Fill="1" applyBorder="1" applyAlignment="1">
      <alignment vertical="top" wrapText="1"/>
    </xf>
    <xf numFmtId="0" fontId="2" fillId="0" borderId="1" xfId="0" applyFont="1" applyBorder="1"/>
    <xf numFmtId="0" fontId="2" fillId="2" borderId="0" xfId="0" applyFont="1" applyFill="1"/>
    <xf numFmtId="2" fontId="5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0" fillId="4" borderId="2" xfId="0" applyNumberFormat="1" applyFill="1" applyBorder="1"/>
    <xf numFmtId="2" fontId="0" fillId="4" borderId="5" xfId="0" applyNumberFormat="1" applyFill="1" applyBorder="1"/>
    <xf numFmtId="2" fontId="0" fillId="4" borderId="0" xfId="0" applyNumberFormat="1" applyFill="1" applyBorder="1"/>
    <xf numFmtId="2" fontId="0" fillId="4" borderId="4" xfId="0" applyNumberFormat="1" applyFill="1" applyBorder="1"/>
    <xf numFmtId="49" fontId="0" fillId="0" borderId="0" xfId="0" applyNumberFormat="1"/>
    <xf numFmtId="0" fontId="0" fillId="0" borderId="10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F!$M$18:$M$22</c:f>
                <c:numCache>
                  <c:formatCode>General</c:formatCode>
                  <c:ptCount val="5"/>
                  <c:pt idx="0">
                    <c:v>7.0395706939809649E-2</c:v>
                  </c:pt>
                  <c:pt idx="1">
                    <c:v>2.0548046676563271E-2</c:v>
                  </c:pt>
                  <c:pt idx="2">
                    <c:v>1.2472191289246483E-2</c:v>
                  </c:pt>
                  <c:pt idx="3">
                    <c:v>4.7140452079103209E-3</c:v>
                  </c:pt>
                  <c:pt idx="4">
                    <c:v>8.1649658092772682E-3</c:v>
                  </c:pt>
                </c:numCache>
              </c:numRef>
            </c:plus>
            <c:minus>
              <c:numRef>
                <c:f>F!$M$18:$M$22</c:f>
                <c:numCache>
                  <c:formatCode>General</c:formatCode>
                  <c:ptCount val="5"/>
                  <c:pt idx="0">
                    <c:v>7.0395706939809649E-2</c:v>
                  </c:pt>
                  <c:pt idx="1">
                    <c:v>2.0548046676563271E-2</c:v>
                  </c:pt>
                  <c:pt idx="2">
                    <c:v>1.2472191289246483E-2</c:v>
                  </c:pt>
                  <c:pt idx="3">
                    <c:v>4.7140452079103209E-3</c:v>
                  </c:pt>
                  <c:pt idx="4">
                    <c:v>8.1649658092772682E-3</c:v>
                  </c:pt>
                </c:numCache>
              </c:numRef>
            </c:minus>
          </c:errBars>
          <c:xVal>
            <c:numRef>
              <c:f>F!$L$12:$L$16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F!$M$12:$M$16</c:f>
              <c:numCache>
                <c:formatCode>0.00</c:formatCode>
                <c:ptCount val="5"/>
                <c:pt idx="0">
                  <c:v>1.2733333333333332</c:v>
                </c:pt>
                <c:pt idx="1">
                  <c:v>0.61333333333333329</c:v>
                </c:pt>
                <c:pt idx="2">
                  <c:v>0.3833333333333333</c:v>
                </c:pt>
                <c:pt idx="3">
                  <c:v>0.33666666666666667</c:v>
                </c:pt>
                <c:pt idx="4">
                  <c:v>0.38999999999999996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B1-C94C-8740-BE497E135B5F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[1]F!$M$18:$M$22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[1]F!$L$12:$L$16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B1-C94C-8740-BE497E135B5F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plus>
            <c:minus>
              <c:numRef>
                <c:f>[2]F!$M$18:$M$22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minus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[2]F!$M$12:$M$16</c:f>
              <c:numCache>
                <c:formatCode>General</c:formatCode>
                <c:ptCount val="5"/>
                <c:pt idx="0">
                  <c:v>1.5533333333333335</c:v>
                </c:pt>
                <c:pt idx="1">
                  <c:v>0.67</c:v>
                </c:pt>
                <c:pt idx="2">
                  <c:v>0.34333333333333332</c:v>
                </c:pt>
                <c:pt idx="3">
                  <c:v>0.29333333333333333</c:v>
                </c:pt>
                <c:pt idx="4">
                  <c:v>0.44333333333333336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B1-C94C-8740-BE497E135B5F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plus>
            <c:minus>
              <c:numRef>
                <c:f>[3]F!$M$18:$M$22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minus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[3]F!$M$12:$M$16</c:f>
              <c:numCache>
                <c:formatCode>General</c:formatCode>
                <c:ptCount val="5"/>
                <c:pt idx="0">
                  <c:v>0.51</c:v>
                </c:pt>
                <c:pt idx="1">
                  <c:v>0.5033333333333333</c:v>
                </c:pt>
                <c:pt idx="2">
                  <c:v>0.38666666666666666</c:v>
                </c:pt>
                <c:pt idx="3">
                  <c:v>0.31666666666666665</c:v>
                </c:pt>
                <c:pt idx="4">
                  <c:v>0.47000000000000003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B1-C94C-8740-BE497E13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F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Ca!$R$18:$R$22</c:f>
                <c:numCache>
                  <c:formatCode>General</c:formatCode>
                  <c:ptCount val="5"/>
                  <c:pt idx="0">
                    <c:v>1.1804638880220675</c:v>
                  </c:pt>
                  <c:pt idx="1">
                    <c:v>4.0939246117998929</c:v>
                  </c:pt>
                  <c:pt idx="2">
                    <c:v>4.1217342003511703</c:v>
                  </c:pt>
                  <c:pt idx="3">
                    <c:v>4.7693898849294181</c:v>
                  </c:pt>
                  <c:pt idx="4">
                    <c:v>0</c:v>
                  </c:pt>
                </c:numCache>
              </c:numRef>
            </c:plus>
            <c:minus>
              <c:numRef>
                <c:f>Ca!$R$18:$R$22</c:f>
                <c:numCache>
                  <c:formatCode>General</c:formatCode>
                  <c:ptCount val="5"/>
                  <c:pt idx="0">
                    <c:v>1.1804638880220675</c:v>
                  </c:pt>
                  <c:pt idx="1">
                    <c:v>4.0939246117998929</c:v>
                  </c:pt>
                  <c:pt idx="2">
                    <c:v>4.1217342003511703</c:v>
                  </c:pt>
                  <c:pt idx="3">
                    <c:v>4.7693898849294181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Ca!$R$12:$R$16</c:f>
              <c:numCache>
                <c:formatCode>0.00</c:formatCode>
                <c:ptCount val="5"/>
                <c:pt idx="0">
                  <c:v>33.64579043444099</c:v>
                </c:pt>
                <c:pt idx="1">
                  <c:v>54.410549623459815</c:v>
                </c:pt>
                <c:pt idx="2">
                  <c:v>77.294636794691428</c:v>
                </c:pt>
                <c:pt idx="3">
                  <c:v>93.258668789902629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7-564A-846D-C8FCCFC1E571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[1]Ca!$R$12:$R$16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B7-564A-846D-C8FCCFC1E571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plus>
            <c:minus>
              <c:numRef>
                <c:f>[2]Ca!$R$18:$R$22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[2]Ca!$L$12:$L$16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[2]Ca!$R$12:$R$16</c:f>
              <c:numCache>
                <c:formatCode>General</c:formatCode>
                <c:ptCount val="5"/>
                <c:pt idx="0">
                  <c:v>29.634502672932353</c:v>
                </c:pt>
                <c:pt idx="1">
                  <c:v>52.333248376526264</c:v>
                </c:pt>
                <c:pt idx="2">
                  <c:v>75.164494236444952</c:v>
                </c:pt>
                <c:pt idx="3">
                  <c:v>91.023942717699057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B7-564A-846D-C8FCCFC1E571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plus>
            <c:minus>
              <c:numRef>
                <c:f>[3]Ca!$R$18:$R$22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[3]Ca!$L$12:$L$16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[3]Ca!$R$12:$R$16</c:f>
              <c:numCache>
                <c:formatCode>General</c:formatCode>
                <c:ptCount val="5"/>
                <c:pt idx="0">
                  <c:v>40.912093074509436</c:v>
                </c:pt>
                <c:pt idx="1">
                  <c:v>82.877249082680422</c:v>
                </c:pt>
                <c:pt idx="2">
                  <c:v>90.454505635258613</c:v>
                </c:pt>
                <c:pt idx="3">
                  <c:v>94.496453880536521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B7-564A-846D-C8FCCFC1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Ca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Mn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Mn!$R$18:$R$22</c:f>
                <c:numCache>
                  <c:formatCode>General</c:formatCode>
                  <c:ptCount val="5"/>
                  <c:pt idx="0">
                    <c:v>47.14045207910317</c:v>
                  </c:pt>
                  <c:pt idx="1">
                    <c:v>47.14045207910317</c:v>
                  </c:pt>
                  <c:pt idx="2">
                    <c:v>47.14045207910317</c:v>
                  </c:pt>
                  <c:pt idx="3">
                    <c:v>47.14045207910317</c:v>
                  </c:pt>
                  <c:pt idx="4">
                    <c:v>0</c:v>
                  </c:pt>
                </c:numCache>
              </c:numRef>
            </c:plus>
            <c:minus>
              <c:numRef>
                <c:f>Mn!$R$18:$R$22</c:f>
                <c:numCache>
                  <c:formatCode>General</c:formatCode>
                  <c:ptCount val="5"/>
                  <c:pt idx="0">
                    <c:v>47.14045207910317</c:v>
                  </c:pt>
                  <c:pt idx="1">
                    <c:v>47.14045207910317</c:v>
                  </c:pt>
                  <c:pt idx="2">
                    <c:v>47.14045207910317</c:v>
                  </c:pt>
                  <c:pt idx="3">
                    <c:v>47.14045207910317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Mn!$R$12:$R$16</c:f>
              <c:numCache>
                <c:formatCode>0.00</c:formatCode>
                <c:ptCount val="5"/>
                <c:pt idx="0">
                  <c:v>33.333333333333336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66.666666666666671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6-0642-A3E7-0D97B99C6688}"/>
            </c:ext>
          </c:extLst>
        </c:ser>
        <c:ser>
          <c:idx val="2"/>
          <c:order val="1"/>
          <c:tx>
            <c:v>Fraction Mn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[1]Mn!$L$18:$L$22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[1]Mn!$L$18:$L$22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[1]Mn!$L$12:$L$16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[1]Mn!$R$12:$R$16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A6-0642-A3E7-0D97B99C6688}"/>
            </c:ext>
          </c:extLst>
        </c:ser>
        <c:ser>
          <c:idx val="3"/>
          <c:order val="2"/>
          <c:tx>
            <c:v>Fraction Mn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[2]Mn!$L$12:$L$16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[2]Mn!$R$12:$R$16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A6-0642-A3E7-0D97B99C6688}"/>
            </c:ext>
          </c:extLst>
        </c:ser>
        <c:ser>
          <c:idx val="0"/>
          <c:order val="3"/>
          <c:tx>
            <c:v>Fraction Mn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[3]Mn!$L$12:$L$16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[3]Mn!$R$12:$R$16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6-0642-A3E7-0D97B99C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Fe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9.428090415820635E-3</c:v>
                  </c:pt>
                  <c:pt idx="2">
                    <c:v>4.1096093353126514E-2</c:v>
                  </c:pt>
                  <c:pt idx="3">
                    <c:v>0.16048537489614301</c:v>
                  </c:pt>
                  <c:pt idx="4">
                    <c:v>0.39064049969249215</c:v>
                  </c:pt>
                </c:numCache>
              </c:numRef>
            </c:plus>
            <c:minus>
              <c:numRef>
                <c:f>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9.428090415820635E-3</c:v>
                  </c:pt>
                  <c:pt idx="2">
                    <c:v>4.1096093353126514E-2</c:v>
                  </c:pt>
                  <c:pt idx="3">
                    <c:v>0.16048537489614301</c:v>
                  </c:pt>
                  <c:pt idx="4">
                    <c:v>0.39064049969249215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Fe!$M$12:$M$16</c:f>
              <c:numCache>
                <c:formatCode>0.00</c:formatCode>
                <c:ptCount val="5"/>
                <c:pt idx="0">
                  <c:v>0</c:v>
                </c:pt>
                <c:pt idx="1">
                  <c:v>1.3333333333333334E-2</c:v>
                </c:pt>
                <c:pt idx="2">
                  <c:v>7.6666666666666675E-2</c:v>
                </c:pt>
                <c:pt idx="3">
                  <c:v>0.22666666666666666</c:v>
                </c:pt>
                <c:pt idx="4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AF-5B43-B59B-0C78926FAD3D}"/>
            </c:ext>
          </c:extLst>
        </c:ser>
        <c:ser>
          <c:idx val="2"/>
          <c:order val="1"/>
          <c:tx>
            <c:v>Conc Fe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[1]Fe!$L$18:$L$22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[1]Fe!$L$18:$L$22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[1]Fe!$L$12:$L$16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[1]Fe!$M$12:$M$16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AF-5B43-B59B-0C78926FAD3D}"/>
            </c:ext>
          </c:extLst>
        </c:ser>
        <c:ser>
          <c:idx val="3"/>
          <c:order val="2"/>
          <c:tx>
            <c:v>Conc Fe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plus>
            <c:minus>
              <c:numRef>
                <c:f>[2]Fe!$M$18:$M$22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[2]Fe!$L$12:$L$16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[2]Fe!$M$12:$M$16</c:f>
              <c:numCache>
                <c:formatCode>General</c:formatCode>
                <c:ptCount val="5"/>
                <c:pt idx="0">
                  <c:v>4.6666666666666669E-2</c:v>
                </c:pt>
                <c:pt idx="1">
                  <c:v>1.3966666666666667</c:v>
                </c:pt>
                <c:pt idx="2">
                  <c:v>3.8266666666666667</c:v>
                </c:pt>
                <c:pt idx="3">
                  <c:v>5.3433333333333337</c:v>
                </c:pt>
                <c:pt idx="4">
                  <c:v>8.2566666666666659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AF-5B43-B59B-0C78926FAD3D}"/>
            </c:ext>
          </c:extLst>
        </c:ser>
        <c:ser>
          <c:idx val="0"/>
          <c:order val="3"/>
          <c:tx>
            <c:v>Conc Fe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plus>
            <c:minus>
              <c:numRef>
                <c:f>[3]Fe!$M$18:$M$22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[3]Fe!$L$12:$L$16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[3]Fe!$M$12:$M$16</c:f>
              <c:numCache>
                <c:formatCode>General</c:formatCode>
                <c:ptCount val="5"/>
                <c:pt idx="0">
                  <c:v>0.24333333333333332</c:v>
                </c:pt>
                <c:pt idx="1">
                  <c:v>0.28333333333333338</c:v>
                </c:pt>
                <c:pt idx="2">
                  <c:v>4.6666666666666669E-2</c:v>
                </c:pt>
                <c:pt idx="3">
                  <c:v>0</c:v>
                </c:pt>
                <c:pt idx="4">
                  <c:v>1.3333333333333334E-2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AF-5B43-B59B-0C78926F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Fe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1.1227322623262703</c:v>
                  </c:pt>
                  <c:pt idx="2">
                    <c:v>1.6690452735699928</c:v>
                  </c:pt>
                  <c:pt idx="3">
                    <c:v>0.55024911254800568</c:v>
                  </c:pt>
                  <c:pt idx="4">
                    <c:v>0</c:v>
                  </c:pt>
                </c:numCache>
              </c:numRef>
            </c:plus>
            <c:minus>
              <c:numRef>
                <c:f>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1.1227322623262703</c:v>
                  </c:pt>
                  <c:pt idx="2">
                    <c:v>1.6690452735699928</c:v>
                  </c:pt>
                  <c:pt idx="3">
                    <c:v>0.55024911254800568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Fe!$R$12:$R$16</c:f>
              <c:numCache>
                <c:formatCode>0.00</c:formatCode>
                <c:ptCount val="5"/>
                <c:pt idx="0">
                  <c:v>0</c:v>
                </c:pt>
                <c:pt idx="1">
                  <c:v>1.2938909300421482</c:v>
                </c:pt>
                <c:pt idx="2">
                  <c:v>9.9986236613278194</c:v>
                </c:pt>
                <c:pt idx="3">
                  <c:v>33.500112126051107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E-AF4E-A8E5-2C7222C4F5E1}"/>
            </c:ext>
          </c:extLst>
        </c:ser>
        <c:ser>
          <c:idx val="2"/>
          <c:order val="1"/>
          <c:tx>
            <c:v>Fraction Fe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[1]Fe!$L$18:$L$22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[1]Fe!$L$18:$L$22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[1]Fe!$L$12:$L$16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[1]Fe!$R$12:$R$16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DE-AF4E-A8E5-2C7222C4F5E1}"/>
            </c:ext>
          </c:extLst>
        </c:ser>
        <c:ser>
          <c:idx val="3"/>
          <c:order val="2"/>
          <c:tx>
            <c:v>Fraction Fe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plus>
            <c:minus>
              <c:numRef>
                <c:f>[2]Fe!$R$18:$R$22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[2]Fe!$L$12:$L$16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[2]Fe!$R$12:$R$16</c:f>
              <c:numCache>
                <c:formatCode>General</c:formatCode>
                <c:ptCount val="5"/>
                <c:pt idx="0">
                  <c:v>0.24259459806492001</c:v>
                </c:pt>
                <c:pt idx="1">
                  <c:v>7.6056083747070105</c:v>
                </c:pt>
                <c:pt idx="2">
                  <c:v>27.70832931441085</c:v>
                </c:pt>
                <c:pt idx="3">
                  <c:v>55.754778039184067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DE-AF4E-A8E5-2C7222C4F5E1}"/>
            </c:ext>
          </c:extLst>
        </c:ser>
        <c:ser>
          <c:idx val="0"/>
          <c:order val="3"/>
          <c:tx>
            <c:v>Fraction Fe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plus>
            <c:minus>
              <c:numRef>
                <c:f>[3]Fe!$R$18:$R$22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[3]Fe!$L$12:$L$16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[3]Fe!$R$12:$R$16</c:f>
              <c:numCache>
                <c:formatCode>General</c:formatCode>
                <c:ptCount val="5"/>
                <c:pt idx="0">
                  <c:v>41.795598947871177</c:v>
                </c:pt>
                <c:pt idx="1">
                  <c:v>89.888261282456483</c:v>
                </c:pt>
                <c:pt idx="2">
                  <c:v>98.009035102580924</c:v>
                </c:pt>
                <c:pt idx="3">
                  <c:v>98.009035102580924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E-AF4E-A8E5-2C7222C4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Cu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Cu!$M$18:$M$22</c:f>
                <c:numCache>
                  <c:formatCode>General</c:formatCode>
                  <c:ptCount val="5"/>
                  <c:pt idx="0">
                    <c:v>5.4365021434333645E-2</c:v>
                  </c:pt>
                  <c:pt idx="1">
                    <c:v>4.7140452079103175E-3</c:v>
                  </c:pt>
                  <c:pt idx="2">
                    <c:v>5.6568542494923796E-2</c:v>
                  </c:pt>
                  <c:pt idx="3">
                    <c:v>4.4969125210773474E-2</c:v>
                  </c:pt>
                  <c:pt idx="4">
                    <c:v>7.0710678118654766E-2</c:v>
                  </c:pt>
                </c:numCache>
              </c:numRef>
            </c:plus>
            <c:minus>
              <c:numRef>
                <c:f>Cu!$M$18:$M$22</c:f>
                <c:numCache>
                  <c:formatCode>General</c:formatCode>
                  <c:ptCount val="5"/>
                  <c:pt idx="0">
                    <c:v>5.4365021434333645E-2</c:v>
                  </c:pt>
                  <c:pt idx="1">
                    <c:v>4.7140452079103175E-3</c:v>
                  </c:pt>
                  <c:pt idx="2">
                    <c:v>5.6568542494923796E-2</c:v>
                  </c:pt>
                  <c:pt idx="3">
                    <c:v>4.4969125210773474E-2</c:v>
                  </c:pt>
                  <c:pt idx="4">
                    <c:v>7.0710678118654766E-2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Cu!$M$12:$M$16</c:f>
              <c:numCache>
                <c:formatCode>0.00</c:formatCode>
                <c:ptCount val="5"/>
                <c:pt idx="0">
                  <c:v>5.3333333333333337E-2</c:v>
                </c:pt>
                <c:pt idx="1">
                  <c:v>3.3333333333333335E-3</c:v>
                </c:pt>
                <c:pt idx="2">
                  <c:v>5.000000000000001E-2</c:v>
                </c:pt>
                <c:pt idx="3">
                  <c:v>3.6666666666666667E-2</c:v>
                </c:pt>
                <c:pt idx="4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E5-414C-9561-E5648949CADF}"/>
            </c:ext>
          </c:extLst>
        </c:ser>
        <c:ser>
          <c:idx val="2"/>
          <c:order val="1"/>
          <c:tx>
            <c:v>Conc Cu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[1]Cu!$L$18:$L$22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[1]Cu!$L$18:$L$22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[1]Cu!$M$18:$M$22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[1]Cu!$M$18:$M$22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[1]Cu!$L$12:$L$16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[1]Cu!$M$12:$M$16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E5-414C-9561-E5648949CADF}"/>
            </c:ext>
          </c:extLst>
        </c:ser>
        <c:ser>
          <c:idx val="3"/>
          <c:order val="2"/>
          <c:tx>
            <c:v>Conc Cu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plus>
            <c:minus>
              <c:numRef>
                <c:f>[2]Cu!$M$18:$M$22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[2]Cu!$L$12:$L$16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[2]Cu!$M$12:$M$16</c:f>
              <c:numCache>
                <c:formatCode>General</c:formatCode>
                <c:ptCount val="5"/>
                <c:pt idx="0">
                  <c:v>1.3333333333333334E-2</c:v>
                </c:pt>
                <c:pt idx="1">
                  <c:v>8.3333333333333329E-2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E5-414C-9561-E5648949CADF}"/>
            </c:ext>
          </c:extLst>
        </c:ser>
        <c:ser>
          <c:idx val="0"/>
          <c:order val="3"/>
          <c:tx>
            <c:v>Conc Cu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plus>
            <c:minus>
              <c:numRef>
                <c:f>[3]Cu!$M$18:$M$22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[3]Cu!$L$12:$L$16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[3]Cu!$M$12:$M$16</c:f>
              <c:numCache>
                <c:formatCode>General</c:formatCode>
                <c:ptCount val="5"/>
                <c:pt idx="0">
                  <c:v>7.3333333333333334E-2</c:v>
                </c:pt>
                <c:pt idx="1">
                  <c:v>7.3333333333333334E-2</c:v>
                </c:pt>
                <c:pt idx="2">
                  <c:v>0.02</c:v>
                </c:pt>
                <c:pt idx="3">
                  <c:v>3.6666666666666667E-2</c:v>
                </c:pt>
                <c:pt idx="4">
                  <c:v>5.6666666666666664E-2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5-414C-9561-E5648949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Cu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Cu!$R$18:$R$22</c:f>
                <c:numCache>
                  <c:formatCode>General</c:formatCode>
                  <c:ptCount val="5"/>
                  <c:pt idx="0">
                    <c:v>40.482736562745984</c:v>
                  </c:pt>
                  <c:pt idx="1">
                    <c:v>39.485322273127423</c:v>
                  </c:pt>
                  <c:pt idx="2">
                    <c:v>32.640891534465091</c:v>
                  </c:pt>
                  <c:pt idx="3">
                    <c:v>35.329178437757172</c:v>
                  </c:pt>
                  <c:pt idx="4">
                    <c:v>0</c:v>
                  </c:pt>
                </c:numCache>
              </c:numRef>
            </c:plus>
            <c:minus>
              <c:numRef>
                <c:f>Cu!$R$18:$R$22</c:f>
                <c:numCache>
                  <c:formatCode>General</c:formatCode>
                  <c:ptCount val="5"/>
                  <c:pt idx="0">
                    <c:v>40.482736562745984</c:v>
                  </c:pt>
                  <c:pt idx="1">
                    <c:v>39.485322273127423</c:v>
                  </c:pt>
                  <c:pt idx="2">
                    <c:v>32.640891534465091</c:v>
                  </c:pt>
                  <c:pt idx="3">
                    <c:v>35.329178437757172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Cu!$R$12:$R$16</c:f>
              <c:numCache>
                <c:formatCode>0.00</c:formatCode>
                <c:ptCount val="5"/>
                <c:pt idx="0">
                  <c:v>35.698197084878906</c:v>
                </c:pt>
                <c:pt idx="1">
                  <c:v>37.36381403707329</c:v>
                </c:pt>
                <c:pt idx="2">
                  <c:v>59.466841479052022</c:v>
                </c:pt>
                <c:pt idx="3">
                  <c:v>75.018498352912346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F-8047-B670-CF4348B5F8DF}"/>
            </c:ext>
          </c:extLst>
        </c:ser>
        <c:ser>
          <c:idx val="2"/>
          <c:order val="1"/>
          <c:tx>
            <c:v>Fraction Cu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[1]Cu!$L$18:$L$22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[1]Cu!$L$18:$L$22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[1]Cu!$R$18:$R$22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[1]Cu!$R$18:$R$22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[1]Cu!$L$12:$L$16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[1]Cu!$R$12:$R$16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BF-8047-B670-CF4348B5F8DF}"/>
            </c:ext>
          </c:extLst>
        </c:ser>
        <c:ser>
          <c:idx val="3"/>
          <c:order val="2"/>
          <c:tx>
            <c:v>Fraction Cu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plus>
            <c:minus>
              <c:numRef>
                <c:f>[2]Cu!$R$18:$R$22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[2]Cu!$L$12:$L$16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[2]Cu!$R$12:$R$16</c:f>
              <c:numCache>
                <c:formatCode>General</c:formatCode>
                <c:ptCount val="5"/>
                <c:pt idx="0">
                  <c:v>13.471544081310929</c:v>
                </c:pt>
                <c:pt idx="1">
                  <c:v>47.643118830760706</c:v>
                </c:pt>
                <c:pt idx="2">
                  <c:v>59.933186839505133</c:v>
                </c:pt>
                <c:pt idx="3">
                  <c:v>83.311567040510923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BF-8047-B670-CF4348B5F8DF}"/>
            </c:ext>
          </c:extLst>
        </c:ser>
        <c:ser>
          <c:idx val="0"/>
          <c:order val="3"/>
          <c:tx>
            <c:v>Fraction Cu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plus>
            <c:minus>
              <c:numRef>
                <c:f>[3]Cu!$R$18:$R$22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[3]Cu!$L$12:$L$16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[3]Cu!$R$12:$R$16</c:f>
              <c:numCache>
                <c:formatCode>General</c:formatCode>
                <c:ptCount val="5"/>
                <c:pt idx="0">
                  <c:v>19.141772575401088</c:v>
                </c:pt>
                <c:pt idx="1">
                  <c:v>35.383737784144834</c:v>
                </c:pt>
                <c:pt idx="2">
                  <c:v>47.99454708167201</c:v>
                </c:pt>
                <c:pt idx="3">
                  <c:v>76.942641496166701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8047-B670-CF4348B5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Zn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Zn!$M$18:$M$22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plus>
            <c:minus>
              <c:numRef>
                <c:f>Zn!$M$18:$M$22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Zn!$L$12:$L$16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Zn!$M$12:$M$16</c:f>
              <c:numCache>
                <c:formatCode>0.00</c:formatCode>
                <c:ptCount val="5"/>
                <c:pt idx="0">
                  <c:v>3.3333333333333333E-2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2.6666666666666668E-2</c:v>
                </c:pt>
                <c:pt idx="4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15-6940-80E2-699235628432}"/>
            </c:ext>
          </c:extLst>
        </c:ser>
        <c:ser>
          <c:idx val="2"/>
          <c:order val="1"/>
          <c:tx>
            <c:v>Conc Zn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[1]Zn!$L$18:$L$22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[1]Zn!$L$18:$L$22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[1]Zn!$M$18:$M$22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[1]Zn!$M$18:$M$22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[1]Zn!$L$12:$L$16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[1]Zn!$M$12:$M$16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15-6940-80E2-699235628432}"/>
            </c:ext>
          </c:extLst>
        </c:ser>
        <c:ser>
          <c:idx val="3"/>
          <c:order val="2"/>
          <c:tx>
            <c:v>Conc Zn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[2]Zn!$M$18:$M$22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[2]Zn!$L$12:$L$16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[2]Zn!$M$12:$M$16</c:f>
              <c:numCache>
                <c:formatCode>General</c:formatCode>
                <c:ptCount val="5"/>
                <c:pt idx="0">
                  <c:v>1.6666666666666666E-2</c:v>
                </c:pt>
                <c:pt idx="1">
                  <c:v>4.3333333333333335E-2</c:v>
                </c:pt>
                <c:pt idx="2">
                  <c:v>1.6666666666666666E-2</c:v>
                </c:pt>
                <c:pt idx="3">
                  <c:v>1.3333333333333334E-2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15-6940-80E2-699235628432}"/>
            </c:ext>
          </c:extLst>
        </c:ser>
        <c:ser>
          <c:idx val="0"/>
          <c:order val="3"/>
          <c:tx>
            <c:v>Conc Zn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plus>
            <c:minus>
              <c:numRef>
                <c:f>[3]Zn!$M$18:$M$22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[3]Zn!$L$12:$L$16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[3]Zn!$M$12:$M$16</c:f>
              <c:numCache>
                <c:formatCode>General</c:formatCode>
                <c:ptCount val="5"/>
                <c:pt idx="0">
                  <c:v>4.3333333333333335E-2</c:v>
                </c:pt>
                <c:pt idx="1">
                  <c:v>0.13666666666666666</c:v>
                </c:pt>
                <c:pt idx="2">
                  <c:v>2.6666666666666668E-2</c:v>
                </c:pt>
                <c:pt idx="3">
                  <c:v>0.03</c:v>
                </c:pt>
                <c:pt idx="4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5-6940-80E2-69923562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Zn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Zn!$R$18:$R$22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plus>
            <c:minus>
              <c:numRef>
                <c:f>Zn!$R$18:$R$22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Zn!$L$12:$L$16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Zn!$R$12:$R$16</c:f>
              <c:numCache>
                <c:formatCode>0.00</c:formatCode>
                <c:ptCount val="5"/>
                <c:pt idx="0">
                  <c:v>22.277990244184043</c:v>
                </c:pt>
                <c:pt idx="1">
                  <c:v>28.897241941216532</c:v>
                </c:pt>
                <c:pt idx="2">
                  <c:v>61.326404703650468</c:v>
                </c:pt>
                <c:pt idx="3">
                  <c:v>78.217200305595256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06-9642-B9FD-1A2BF69D1E14}"/>
            </c:ext>
          </c:extLst>
        </c:ser>
        <c:ser>
          <c:idx val="2"/>
          <c:order val="1"/>
          <c:tx>
            <c:v>Fraction Zn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[1]Zn!$L$18:$L$22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[1]Zn!$L$18:$L$22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[1]Zn!$R$18:$R$22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[1]Zn!$R$18:$R$22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[1]Zn!$L$12:$L$16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[1]Zn!$R$12:$R$16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06-9642-B9FD-1A2BF69D1E14}"/>
            </c:ext>
          </c:extLst>
        </c:ser>
        <c:ser>
          <c:idx val="3"/>
          <c:order val="2"/>
          <c:tx>
            <c:v>Fraction Zn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plus>
            <c:minus>
              <c:numRef>
                <c:f>[2]Zn!$R$18:$R$22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[2]Zn!$L$12:$L$16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[2]Zn!$R$12:$R$16</c:f>
              <c:numCache>
                <c:formatCode>General</c:formatCode>
                <c:ptCount val="5"/>
                <c:pt idx="0">
                  <c:v>15.239990462439074</c:v>
                </c:pt>
                <c:pt idx="1">
                  <c:v>45.409310824431145</c:v>
                </c:pt>
                <c:pt idx="2">
                  <c:v>65.292695071928421</c:v>
                </c:pt>
                <c:pt idx="3">
                  <c:v>82.371510136313546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06-9642-B9FD-1A2BF69D1E14}"/>
            </c:ext>
          </c:extLst>
        </c:ser>
        <c:ser>
          <c:idx val="0"/>
          <c:order val="3"/>
          <c:tx>
            <c:v>Fraction Zn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plus>
            <c:minus>
              <c:numRef>
                <c:f>[3]Zn!$R$18:$R$22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[3]Zn!$L$12:$L$16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[3]Zn!$R$12:$R$16</c:f>
              <c:numCache>
                <c:formatCode>General</c:formatCode>
                <c:ptCount val="5"/>
                <c:pt idx="0">
                  <c:v>13.366885249428302</c:v>
                </c:pt>
                <c:pt idx="1">
                  <c:v>45.478653030945992</c:v>
                </c:pt>
                <c:pt idx="2">
                  <c:v>61.677218814253649</c:v>
                </c:pt>
                <c:pt idx="3">
                  <c:v>81.881454580436767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06-9642-B9FD-1A2BF69D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Ga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plus>
            <c:minus>
              <c:numRef>
                <c:f>Ga!$M$18:$M$22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Ga!$M$12:$M$16</c:f>
              <c:numCache>
                <c:formatCode>0.00</c:formatCode>
                <c:ptCount val="5"/>
                <c:pt idx="0">
                  <c:v>3.3333333333333333E-2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2.6666666666666668E-2</c:v>
                </c:pt>
                <c:pt idx="4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78-1541-8D08-5B788F4FF080}"/>
            </c:ext>
          </c:extLst>
        </c:ser>
        <c:ser>
          <c:idx val="2"/>
          <c:order val="1"/>
          <c:tx>
            <c:v>Conc Ga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[1]Ga!$L$18:$L$22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[1]Ga!$L$18:$L$22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[1]Ga!$L$12:$L$16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[1]Ga!$M$12:$M$16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78-1541-8D08-5B788F4FF080}"/>
            </c:ext>
          </c:extLst>
        </c:ser>
        <c:ser>
          <c:idx val="3"/>
          <c:order val="2"/>
          <c:tx>
            <c:v>Conc Ga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[2]Ga!$L$12:$L$16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[2]Ga!$M$12:$M$16</c:f>
              <c:numCache>
                <c:formatCode>General</c:formatCode>
                <c:ptCount val="5"/>
                <c:pt idx="0">
                  <c:v>0.19000000000000003</c:v>
                </c:pt>
                <c:pt idx="1">
                  <c:v>4.6666666666666669E-2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78-1541-8D08-5B788F4FF080}"/>
            </c:ext>
          </c:extLst>
        </c:ser>
        <c:ser>
          <c:idx val="0"/>
          <c:order val="3"/>
          <c:tx>
            <c:v>Conc Ga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[3]Ga!$M$18:$M$22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[3]Ga!$L$12:$L$16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[3]Ga!$M$12:$M$16</c:f>
              <c:numCache>
                <c:formatCode>General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2.3333333333333334E-2</c:v>
                </c:pt>
                <c:pt idx="3">
                  <c:v>0.02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78-1541-8D08-5B788F4F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Ga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plus>
            <c:minus>
              <c:numRef>
                <c:f>Ga!$R$18:$R$22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Ga!$R$12:$R$16</c:f>
              <c:numCache>
                <c:formatCode>0.00</c:formatCode>
                <c:ptCount val="5"/>
                <c:pt idx="0">
                  <c:v>22.277990244184043</c:v>
                </c:pt>
                <c:pt idx="1">
                  <c:v>28.897241941216532</c:v>
                </c:pt>
                <c:pt idx="2">
                  <c:v>61.326404703650468</c:v>
                </c:pt>
                <c:pt idx="3">
                  <c:v>78.217200305595256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02-2E4F-866F-FDCC5389C3D8}"/>
            </c:ext>
          </c:extLst>
        </c:ser>
        <c:ser>
          <c:idx val="2"/>
          <c:order val="1"/>
          <c:tx>
            <c:v>Fraction Ga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[1]Ga!$L$18:$L$22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[1]Ga!$L$18:$L$22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[1]Ga!$R$18:$R$22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[1]Ga!$R$18:$R$22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[1]Ga!$L$12:$L$16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[1]Ga!$R$12:$R$16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02-2E4F-866F-FDCC5389C3D8}"/>
            </c:ext>
          </c:extLst>
        </c:ser>
        <c:ser>
          <c:idx val="3"/>
          <c:order val="2"/>
          <c:tx>
            <c:v>Fraction Ga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plus>
            <c:minus>
              <c:numRef>
                <c:f>[2]Ga!$R$18:$R$22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[2]Ga!$L$12:$L$16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[2]Ga!$R$12:$R$16</c:f>
              <c:numCache>
                <c:formatCode>General</c:formatCode>
                <c:ptCount val="5"/>
                <c:pt idx="0">
                  <c:v>68.595106148623131</c:v>
                </c:pt>
                <c:pt idx="1">
                  <c:v>85.535924221373193</c:v>
                </c:pt>
                <c:pt idx="2">
                  <c:v>92.757997936301862</c:v>
                </c:pt>
                <c:pt idx="3">
                  <c:v>96.369034793766176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02-2E4F-866F-FDCC5389C3D8}"/>
            </c:ext>
          </c:extLst>
        </c:ser>
        <c:ser>
          <c:idx val="0"/>
          <c:order val="3"/>
          <c:tx>
            <c:v>Fraction Ga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plus>
            <c:minus>
              <c:numRef>
                <c:f>[3]Ga!$R$18:$R$22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[3]Ga!$L$12:$L$16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[3]Ga!$R$12:$R$16</c:f>
              <c:numCache>
                <c:formatCode>General</c:formatCode>
                <c:ptCount val="5"/>
                <c:pt idx="0">
                  <c:v>22.372683723934419</c:v>
                </c:pt>
                <c:pt idx="1">
                  <c:v>33.560085280353888</c:v>
                </c:pt>
                <c:pt idx="2">
                  <c:v>59.341493206008757</c:v>
                </c:pt>
                <c:pt idx="3">
                  <c:v>81.782414275393876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02-2E4F-866F-FDCC5389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As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As!$M$18:$M$22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As!$M$18:$M$22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As!$M$12:$M$16</c:f>
              <c:numCache>
                <c:formatCode>0.00</c:formatCode>
                <c:ptCount val="5"/>
                <c:pt idx="0">
                  <c:v>1.6666666666666666E-2</c:v>
                </c:pt>
                <c:pt idx="1">
                  <c:v>0.01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8C-E24C-832E-B816F79244FA}"/>
            </c:ext>
          </c:extLst>
        </c:ser>
        <c:ser>
          <c:idx val="2"/>
          <c:order val="1"/>
          <c:tx>
            <c:v>Conc As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[1]As!$L$18:$L$22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[1]As!$L$12:$L$16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[1]As!$M$12:$M$16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8C-E24C-832E-B816F79244FA}"/>
            </c:ext>
          </c:extLst>
        </c:ser>
        <c:ser>
          <c:idx val="3"/>
          <c:order val="2"/>
          <c:tx>
            <c:v>Conc As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plus>
            <c:minus>
              <c:numRef>
                <c:f>[2]As!$M$18:$M$22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[2]As!$L$12:$L$16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[2]As!$M$12:$M$16</c:f>
              <c:numCache>
                <c:formatCode>General</c:formatCode>
                <c:ptCount val="5"/>
                <c:pt idx="0">
                  <c:v>2.6666666666666668E-2</c:v>
                </c:pt>
                <c:pt idx="1">
                  <c:v>2.6666666666666668E-2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8C-E24C-832E-B816F79244FA}"/>
            </c:ext>
          </c:extLst>
        </c:ser>
        <c:ser>
          <c:idx val="0"/>
          <c:order val="3"/>
          <c:tx>
            <c:v>Conc As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[3]As!$L$12:$L$16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[3]As!$M$12:$M$16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8C-E24C-832E-B816F792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Na!$R$18:$R$22</c:f>
                <c:numCache>
                  <c:formatCode>General</c:formatCode>
                  <c:ptCount val="5"/>
                  <c:pt idx="0">
                    <c:v>1.1230210554014928</c:v>
                  </c:pt>
                  <c:pt idx="1">
                    <c:v>0.38169751846297734</c:v>
                  </c:pt>
                  <c:pt idx="2">
                    <c:v>0.19483815268207119</c:v>
                  </c:pt>
                  <c:pt idx="3">
                    <c:v>0.21799851353616451</c:v>
                  </c:pt>
                  <c:pt idx="4">
                    <c:v>0</c:v>
                  </c:pt>
                </c:numCache>
              </c:numRef>
            </c:plus>
            <c:minus>
              <c:numRef>
                <c:f>Na!$R$18:$R$22</c:f>
                <c:numCache>
                  <c:formatCode>General</c:formatCode>
                  <c:ptCount val="5"/>
                  <c:pt idx="0">
                    <c:v>1.1230210554014928</c:v>
                  </c:pt>
                  <c:pt idx="1">
                    <c:v>0.38169751846297734</c:v>
                  </c:pt>
                  <c:pt idx="2">
                    <c:v>0.19483815268207119</c:v>
                  </c:pt>
                  <c:pt idx="3">
                    <c:v>0.21799851353616451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Na!$L$12:$L$16</c:f>
              <c:numCache>
                <c:formatCode>0.00</c:formatCode>
                <c:ptCount val="5"/>
                <c:pt idx="0">
                  <c:v>10.256410256410257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Na!$R$12:$R$16</c:f>
              <c:numCache>
                <c:formatCode>0.00</c:formatCode>
                <c:ptCount val="5"/>
                <c:pt idx="0">
                  <c:v>42.699253759831464</c:v>
                </c:pt>
                <c:pt idx="1">
                  <c:v>63.304859701525523</c:v>
                </c:pt>
                <c:pt idx="2">
                  <c:v>78.150012704769821</c:v>
                </c:pt>
                <c:pt idx="3">
                  <c:v>89.64436156994806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BD-794E-BB4A-B67FAEFAF330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[1]Na!$R$18:$R$22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[1]Na!$L$12:$L$16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[1]Na!$R$12:$R$16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BD-794E-BB4A-B67FAEFAF330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plus>
            <c:minus>
              <c:numRef>
                <c:f>[2]Na!$R$18:$R$22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[2]Na!$L$12:$L$16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[2]Na!$R$12:$R$16</c:f>
              <c:numCache>
                <c:formatCode>General</c:formatCode>
                <c:ptCount val="5"/>
                <c:pt idx="0">
                  <c:v>41.266757127892909</c:v>
                </c:pt>
                <c:pt idx="1">
                  <c:v>63.929937372542781</c:v>
                </c:pt>
                <c:pt idx="2">
                  <c:v>78.452198848731925</c:v>
                </c:pt>
                <c:pt idx="3">
                  <c:v>89.893605555192153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BD-794E-BB4A-B67FAEFAF330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plus>
            <c:minus>
              <c:numRef>
                <c:f>[3]Na!$R$18:$R$22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[3]Na!$L$12:$L$16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[3]Na!$R$12:$R$16</c:f>
              <c:numCache>
                <c:formatCode>General</c:formatCode>
                <c:ptCount val="5"/>
                <c:pt idx="0">
                  <c:v>57.577444814110031</c:v>
                </c:pt>
                <c:pt idx="1">
                  <c:v>81.480195800825996</c:v>
                </c:pt>
                <c:pt idx="2">
                  <c:v>90.025782866318082</c:v>
                </c:pt>
                <c:pt idx="3">
                  <c:v>95.574811369265703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BD-794E-BB4A-B67FAEFA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</a:t>
                </a:r>
                <a:r>
                  <a:rPr lang="en-US" sz="1000" b="0" i="0" u="none" strike="noStrike" baseline="0">
                    <a:effectLst/>
                  </a:rPr>
                  <a:t>Na </a:t>
                </a:r>
                <a:r>
                  <a:rPr lang="en-US"/>
                  <a:t>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As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As!$R$18:$R$22</c:f>
                <c:numCache>
                  <c:formatCode>General</c:formatCode>
                  <c:ptCount val="5"/>
                  <c:pt idx="0">
                    <c:v>7.0342992678955154</c:v>
                  </c:pt>
                  <c:pt idx="1">
                    <c:v>6.8396226808018366</c:v>
                  </c:pt>
                  <c:pt idx="2">
                    <c:v>3.4336976479402974</c:v>
                  </c:pt>
                  <c:pt idx="3">
                    <c:v>2.2718756323695199</c:v>
                  </c:pt>
                  <c:pt idx="4">
                    <c:v>0</c:v>
                  </c:pt>
                </c:numCache>
              </c:numRef>
            </c:plus>
            <c:minus>
              <c:numRef>
                <c:f>As!$R$18:$R$22</c:f>
                <c:numCache>
                  <c:formatCode>General</c:formatCode>
                  <c:ptCount val="5"/>
                  <c:pt idx="0">
                    <c:v>7.0342992678955154</c:v>
                  </c:pt>
                  <c:pt idx="1">
                    <c:v>6.8396226808018366</c:v>
                  </c:pt>
                  <c:pt idx="2">
                    <c:v>3.4336976479402974</c:v>
                  </c:pt>
                  <c:pt idx="3">
                    <c:v>2.2718756323695199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As!$R$12:$R$16</c:f>
              <c:numCache>
                <c:formatCode>0.00</c:formatCode>
                <c:ptCount val="5"/>
                <c:pt idx="0">
                  <c:v>26.253487879552221</c:v>
                </c:pt>
                <c:pt idx="1">
                  <c:v>42.108948597502199</c:v>
                </c:pt>
                <c:pt idx="2">
                  <c:v>52.410269737482359</c:v>
                </c:pt>
                <c:pt idx="3">
                  <c:v>68.275975676306942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E-9F4C-97A0-3F83D2F59275}"/>
            </c:ext>
          </c:extLst>
        </c:ser>
        <c:ser>
          <c:idx val="2"/>
          <c:order val="1"/>
          <c:tx>
            <c:v>Fraction As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[1]As!$L$18:$L$22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[1]As!$L$12:$L$16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[1]As!$R$12:$R$16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E-9F4C-97A0-3F83D2F59275}"/>
            </c:ext>
          </c:extLst>
        </c:ser>
        <c:ser>
          <c:idx val="3"/>
          <c:order val="2"/>
          <c:tx>
            <c:v>Fraction As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plus>
            <c:minus>
              <c:numRef>
                <c:f>[2]As!$R$18:$R$22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[2]As!$L$12:$L$16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[2]As!$R$12:$R$16</c:f>
              <c:numCache>
                <c:formatCode>General</c:formatCode>
                <c:ptCount val="5"/>
                <c:pt idx="0">
                  <c:v>26.419539398843622</c:v>
                </c:pt>
                <c:pt idx="1">
                  <c:v>53.051118762382124</c:v>
                </c:pt>
                <c:pt idx="2">
                  <c:v>73.133503821323799</c:v>
                </c:pt>
                <c:pt idx="3">
                  <c:v>89.900512036004031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0E-9F4C-97A0-3F83D2F59275}"/>
            </c:ext>
          </c:extLst>
        </c:ser>
        <c:ser>
          <c:idx val="0"/>
          <c:order val="3"/>
          <c:tx>
            <c:v>Fraction As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[3]As!$L$12:$L$16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[3]As!$R$12:$R$16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E-9F4C-97A0-3F83D2F5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Dissolved Silica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'Dissolved Silica'!$M$18:$M$22</c:f>
                <c:numCache>
                  <c:formatCode>General</c:formatCode>
                  <c:ptCount val="5"/>
                  <c:pt idx="0">
                    <c:v>4.4093229261040383</c:v>
                  </c:pt>
                  <c:pt idx="1">
                    <c:v>1.7987247334338547</c:v>
                  </c:pt>
                  <c:pt idx="2">
                    <c:v>8.9776365239162796</c:v>
                  </c:pt>
                  <c:pt idx="3">
                    <c:v>9.4036032219333645</c:v>
                  </c:pt>
                  <c:pt idx="4">
                    <c:v>0.9606946560808084</c:v>
                  </c:pt>
                </c:numCache>
              </c:numRef>
            </c:plus>
            <c:minus>
              <c:numRef>
                <c:f>'Dissolved Silica'!$M$18:$M$22</c:f>
                <c:numCache>
                  <c:formatCode>General</c:formatCode>
                  <c:ptCount val="5"/>
                  <c:pt idx="0">
                    <c:v>4.4093229261040383</c:v>
                  </c:pt>
                  <c:pt idx="1">
                    <c:v>1.7987247334338547</c:v>
                  </c:pt>
                  <c:pt idx="2">
                    <c:v>8.9776365239162796</c:v>
                  </c:pt>
                  <c:pt idx="3">
                    <c:v>9.4036032219333645</c:v>
                  </c:pt>
                  <c:pt idx="4">
                    <c:v>0.9606946560808084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'Dissolved Silica'!$M$12:$M$16</c:f>
              <c:numCache>
                <c:formatCode>0.00</c:formatCode>
                <c:ptCount val="5"/>
                <c:pt idx="0">
                  <c:v>6.4370000000000003</c:v>
                </c:pt>
                <c:pt idx="1">
                  <c:v>13.601999999999999</c:v>
                </c:pt>
                <c:pt idx="2">
                  <c:v>12.909666666666666</c:v>
                </c:pt>
                <c:pt idx="3">
                  <c:v>7.6673333333333344</c:v>
                </c:pt>
                <c:pt idx="4">
                  <c:v>2.8913333333333333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2-414F-A2B1-4E0360A8A75B}"/>
            </c:ext>
          </c:extLst>
        </c:ser>
        <c:ser>
          <c:idx val="2"/>
          <c:order val="1"/>
          <c:tx>
            <c:v>Conc Dissolved Silica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'[1]Dissolved Silica'!$L$18:$L$22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'[1]Dissolved Silica'!$M$18:$M$22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'[1]Dissolved Silica'!$L$12:$L$16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'[1]Dissolved Silica'!$M$12:$M$16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D2-414F-A2B1-4E0360A8A75B}"/>
            </c:ext>
          </c:extLst>
        </c:ser>
        <c:ser>
          <c:idx val="3"/>
          <c:order val="2"/>
          <c:tx>
            <c:v>Conc Dissolved Silica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'[2]Dissolved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'[2]Dissolved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'[2]Dissolved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plus>
            <c:minus>
              <c:numRef>
                <c:f>'[2]Dissolved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'[2]Dissolved Silica'!$L$12:$L$16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'[2]Dissolved Silica'!$M$12:$M$16</c:f>
              <c:numCache>
                <c:formatCode>General</c:formatCode>
                <c:ptCount val="5"/>
                <c:pt idx="0">
                  <c:v>3.5766666666666667</c:v>
                </c:pt>
                <c:pt idx="1">
                  <c:v>21.375666666666664</c:v>
                </c:pt>
                <c:pt idx="2">
                  <c:v>23.551000000000002</c:v>
                </c:pt>
                <c:pt idx="3">
                  <c:v>3.4293333333333336</c:v>
                </c:pt>
                <c:pt idx="4">
                  <c:v>15.962333333333333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D2-414F-A2B1-4E0360A8A75B}"/>
            </c:ext>
          </c:extLst>
        </c:ser>
        <c:ser>
          <c:idx val="0"/>
          <c:order val="3"/>
          <c:tx>
            <c:v>Conc Dissolved Silica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'[3]Dissolved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'[3]Dissolved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plus>
            <c:minus>
              <c:numRef>
                <c:f>'[3]Dissolved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'[3]Dissolved Silica'!$L$12:$L$16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'[3]Dissolved Silica'!$M$12:$M$16</c:f>
              <c:numCache>
                <c:formatCode>General</c:formatCode>
                <c:ptCount val="5"/>
                <c:pt idx="0">
                  <c:v>15.686666666666667</c:v>
                </c:pt>
                <c:pt idx="1">
                  <c:v>20.733000000000001</c:v>
                </c:pt>
                <c:pt idx="2">
                  <c:v>11.975</c:v>
                </c:pt>
                <c:pt idx="3">
                  <c:v>5.8326666666666656</c:v>
                </c:pt>
                <c:pt idx="4">
                  <c:v>0.80133333333333334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2-414F-A2B1-4E0360A8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Dissolved Silica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'Dissolved Silica'!$R$18:$R$22</c:f>
                <c:numCache>
                  <c:formatCode>General</c:formatCode>
                  <c:ptCount val="5"/>
                  <c:pt idx="0">
                    <c:v>15.277140256668956</c:v>
                  </c:pt>
                  <c:pt idx="1">
                    <c:v>22.764454048766762</c:v>
                  </c:pt>
                  <c:pt idx="2">
                    <c:v>11.306518642450813</c:v>
                  </c:pt>
                  <c:pt idx="3">
                    <c:v>1.5200120997305835</c:v>
                  </c:pt>
                  <c:pt idx="4">
                    <c:v>0</c:v>
                  </c:pt>
                </c:numCache>
              </c:numRef>
            </c:plus>
            <c:minus>
              <c:numRef>
                <c:f>'Dissolved Silica'!$R$18:$R$22</c:f>
                <c:numCache>
                  <c:formatCode>General</c:formatCode>
                  <c:ptCount val="5"/>
                  <c:pt idx="0">
                    <c:v>15.277140256668956</c:v>
                  </c:pt>
                  <c:pt idx="1">
                    <c:v>22.764454048766762</c:v>
                  </c:pt>
                  <c:pt idx="2">
                    <c:v>11.306518642450813</c:v>
                  </c:pt>
                  <c:pt idx="3">
                    <c:v>1.5200120997305835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'Dissolved Silica'!$R$12:$R$16</c:f>
              <c:numCache>
                <c:formatCode>0.00</c:formatCode>
                <c:ptCount val="5"/>
                <c:pt idx="0">
                  <c:v>17.00958851078364</c:v>
                </c:pt>
                <c:pt idx="1">
                  <c:v>52.853051309771921</c:v>
                </c:pt>
                <c:pt idx="2">
                  <c:v>80.832327211285573</c:v>
                </c:pt>
                <c:pt idx="3">
                  <c:v>92.883196540762768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06-CF47-ACA3-EF679BD429CD}"/>
            </c:ext>
          </c:extLst>
        </c:ser>
        <c:ser>
          <c:idx val="2"/>
          <c:order val="1"/>
          <c:tx>
            <c:v>Fraction Dissolved Silica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'[1]Dissolved Silica'!$L$18:$L$22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'[1]Dissolved Silica'!$R$18:$R$22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'[1]Dissolved Silica'!$L$12:$L$16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'[1]Dissolved Silica'!$R$12:$R$16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06-CF47-ACA3-EF679BD429CD}"/>
            </c:ext>
          </c:extLst>
        </c:ser>
        <c:ser>
          <c:idx val="3"/>
          <c:order val="2"/>
          <c:tx>
            <c:v>Fraction Dissolved Silica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'[2]Dissolved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'[2]Dissolved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'[2]Dissolved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plus>
            <c:minus>
              <c:numRef>
                <c:f>'[2]Dissolved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'[2]Dissolved Silica'!$L$12:$L$16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'[2]Dissolved Silica'!$R$12:$R$16</c:f>
              <c:numCache>
                <c:formatCode>General</c:formatCode>
                <c:ptCount val="5"/>
                <c:pt idx="0">
                  <c:v>4.5392166625609898</c:v>
                </c:pt>
                <c:pt idx="1">
                  <c:v>36.896808260533817</c:v>
                </c:pt>
                <c:pt idx="2">
                  <c:v>72.788867572905829</c:v>
                </c:pt>
                <c:pt idx="3">
                  <c:v>77.928329127365771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06-CF47-ACA3-EF679BD429CD}"/>
            </c:ext>
          </c:extLst>
        </c:ser>
        <c:ser>
          <c:idx val="0"/>
          <c:order val="3"/>
          <c:tx>
            <c:v>Fraction Dissolved Silica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'[3]Dissolved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'[3]Dissolved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'[3]Dissolved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plus>
            <c:minus>
              <c:numRef>
                <c:f>'[3]Dissolved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'[3]Dissolved Silica'!$L$12:$L$16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'[3]Dissolved Silica'!$R$12:$R$16</c:f>
              <c:numCache>
                <c:formatCode>General</c:formatCode>
                <c:ptCount val="5"/>
                <c:pt idx="0">
                  <c:v>28.908042027540223</c:v>
                </c:pt>
                <c:pt idx="1">
                  <c:v>67.036185344608796</c:v>
                </c:pt>
                <c:pt idx="2">
                  <c:v>88.327404654651232</c:v>
                </c:pt>
                <c:pt idx="3">
                  <c:v>98.5381843258034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06-CF47-ACA3-EF679BD4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F BR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F!$R$12:$R$16</c:f>
              <c:numCache>
                <c:formatCode>0.00</c:formatCode>
                <c:ptCount val="5"/>
                <c:pt idx="0">
                  <c:v>42.545757428933236</c:v>
                </c:pt>
                <c:pt idx="1">
                  <c:v>62.986148587263358</c:v>
                </c:pt>
                <c:pt idx="2">
                  <c:v>75.768671104358134</c:v>
                </c:pt>
                <c:pt idx="3">
                  <c:v>86.995517212947405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D-EE46-8C44-3612DEC71D2E}"/>
            </c:ext>
          </c:extLst>
        </c:ser>
        <c:ser>
          <c:idx val="2"/>
          <c:order val="1"/>
          <c:tx>
            <c:v>Fraction F Açaí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[1]F!$R$18:$R$22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D-EE46-8C44-3612DEC71D2E}"/>
            </c:ext>
          </c:extLst>
        </c:ser>
        <c:ser>
          <c:idx val="3"/>
          <c:order val="2"/>
          <c:tx>
            <c:v>Fraction F Soil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[2]F!$R$12:$R$16</c:f>
              <c:numCache>
                <c:formatCode>General</c:formatCode>
                <c:ptCount val="5"/>
                <c:pt idx="0">
                  <c:v>46.921681653254268</c:v>
                </c:pt>
                <c:pt idx="1">
                  <c:v>67.322408190858539</c:v>
                </c:pt>
                <c:pt idx="2">
                  <c:v>77.707384978458037</c:v>
                </c:pt>
                <c:pt idx="3">
                  <c:v>86.580436428404937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AD-EE46-8C44-3612DEC71D2E}"/>
            </c:ext>
          </c:extLst>
        </c:ser>
        <c:ser>
          <c:idx val="0"/>
          <c:order val="3"/>
          <c:tx>
            <c:v>Fraction F Gypsum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[3]F!$R$12:$R$16</c:f>
              <c:numCache>
                <c:formatCode>General</c:formatCode>
                <c:ptCount val="5"/>
                <c:pt idx="0">
                  <c:v>23.399208848017395</c:v>
                </c:pt>
                <c:pt idx="1">
                  <c:v>46.368937687273927</c:v>
                </c:pt>
                <c:pt idx="2">
                  <c:v>64.013782672091608</c:v>
                </c:pt>
                <c:pt idx="3">
                  <c:v>78.413243693112136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AD-EE46-8C44-3612DEC71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19573628153563"/>
          <c:y val="0.62049260008729124"/>
          <c:w val="0.71805026635001457"/>
          <c:h val="0.17164524064595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00881111512008"/>
          <c:y val="5.0925925925925923E-2"/>
          <c:w val="0.75902588068198085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Na!$M$18:$M$22</c:f>
                <c:numCache>
                  <c:formatCode>General</c:formatCode>
                  <c:ptCount val="5"/>
                  <c:pt idx="0">
                    <c:v>6.463499224276446</c:v>
                  </c:pt>
                  <c:pt idx="1">
                    <c:v>11.154288662014963</c:v>
                  </c:pt>
                  <c:pt idx="2">
                    <c:v>5.7313581869105521</c:v>
                  </c:pt>
                  <c:pt idx="3">
                    <c:v>1.9325803131219799</c:v>
                  </c:pt>
                  <c:pt idx="4">
                    <c:v>3.9738394532240493</c:v>
                  </c:pt>
                </c:numCache>
              </c:numRef>
            </c:plus>
            <c:minus>
              <c:numRef>
                <c:f>Na!$M$18:$M$22</c:f>
                <c:numCache>
                  <c:formatCode>General</c:formatCode>
                  <c:ptCount val="5"/>
                  <c:pt idx="0">
                    <c:v>6.463499224276446</c:v>
                  </c:pt>
                  <c:pt idx="1">
                    <c:v>11.154288662014963</c:v>
                  </c:pt>
                  <c:pt idx="2">
                    <c:v>5.7313581869105521</c:v>
                  </c:pt>
                  <c:pt idx="3">
                    <c:v>1.9325803131219799</c:v>
                  </c:pt>
                  <c:pt idx="4">
                    <c:v>3.9738394532240493</c:v>
                  </c:pt>
                </c:numCache>
              </c:numRef>
            </c:minus>
          </c:errBars>
          <c:xVal>
            <c:numRef>
              <c:f>Na!$L$12:$L$16</c:f>
              <c:numCache>
                <c:formatCode>0.00</c:formatCode>
                <c:ptCount val="5"/>
                <c:pt idx="0">
                  <c:v>10.256410256410257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Na!$M$12:$M$16</c:f>
              <c:numCache>
                <c:formatCode>0.00</c:formatCode>
                <c:ptCount val="5"/>
                <c:pt idx="0">
                  <c:v>451.98333333333335</c:v>
                </c:pt>
                <c:pt idx="1">
                  <c:v>225.37333333333333</c:v>
                </c:pt>
                <c:pt idx="2">
                  <c:v>159.16</c:v>
                </c:pt>
                <c:pt idx="3">
                  <c:v>123.21</c:v>
                </c:pt>
                <c:pt idx="4">
                  <c:v>111.05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3-9747-916F-1CF14C0DB12D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[1]Na!$M$18:$M$22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[1]Na!$L$12:$L$16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[1]Na!$M$12:$M$16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C3-9747-916F-1CF14C0DB12D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plus>
            <c:minus>
              <c:numRef>
                <c:f>[2]Na!$M$18:$M$22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minus>
          </c:errBars>
          <c:xVal>
            <c:numRef>
              <c:f>[2]Na!$L$12:$L$16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[2]Na!$M$12:$M$16</c:f>
              <c:numCache>
                <c:formatCode>General</c:formatCode>
                <c:ptCount val="5"/>
                <c:pt idx="0">
                  <c:v>446.83666666666664</c:v>
                </c:pt>
                <c:pt idx="1">
                  <c:v>243.87666666666667</c:v>
                </c:pt>
                <c:pt idx="2">
                  <c:v>157.24</c:v>
                </c:pt>
                <c:pt idx="3">
                  <c:v>123.86</c:v>
                </c:pt>
                <c:pt idx="4">
                  <c:v>108.87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C3-9747-916F-1CF14C0DB12D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plus>
            <c:minus>
              <c:numRef>
                <c:f>[3]Na!$M$18:$M$22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minus>
          </c:errBars>
          <c:xVal>
            <c:numRef>
              <c:f>[3]Na!$L$12:$L$16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[3]Na!$M$12:$M$16</c:f>
              <c:numCache>
                <c:formatCode>General</c:formatCode>
                <c:ptCount val="5"/>
                <c:pt idx="0">
                  <c:v>741.54666666666662</c:v>
                </c:pt>
                <c:pt idx="1">
                  <c:v>308.10666666666663</c:v>
                </c:pt>
                <c:pt idx="2">
                  <c:v>109.75666666666666</c:v>
                </c:pt>
                <c:pt idx="3">
                  <c:v>71.253333333333345</c:v>
                </c:pt>
                <c:pt idx="4">
                  <c:v>57.006666666666661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C3-9747-916F-1CF14C0D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Na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K!$M$18:$M$22</c:f>
                <c:numCache>
                  <c:formatCode>General</c:formatCode>
                  <c:ptCount val="5"/>
                  <c:pt idx="0">
                    <c:v>5.3124591501697474E-2</c:v>
                  </c:pt>
                  <c:pt idx="1">
                    <c:v>3.091206165165232E-2</c:v>
                  </c:pt>
                  <c:pt idx="2">
                    <c:v>0.78986637407151894</c:v>
                  </c:pt>
                  <c:pt idx="3">
                    <c:v>4.7842333648024357E-2</c:v>
                  </c:pt>
                  <c:pt idx="4">
                    <c:v>0.86267027304758814</c:v>
                  </c:pt>
                </c:numCache>
              </c:numRef>
            </c:plus>
            <c:minus>
              <c:numRef>
                <c:f>K!$M$18:$M$22</c:f>
                <c:numCache>
                  <c:formatCode>General</c:formatCode>
                  <c:ptCount val="5"/>
                  <c:pt idx="0">
                    <c:v>5.3124591501697474E-2</c:v>
                  </c:pt>
                  <c:pt idx="1">
                    <c:v>3.091206165165232E-2</c:v>
                  </c:pt>
                  <c:pt idx="2">
                    <c:v>0.78986637407151894</c:v>
                  </c:pt>
                  <c:pt idx="3">
                    <c:v>4.7842333648024357E-2</c:v>
                  </c:pt>
                  <c:pt idx="4">
                    <c:v>0.86267027304758814</c:v>
                  </c:pt>
                </c:numCache>
              </c:numRef>
            </c:minus>
          </c:errBars>
          <c:xVal>
            <c:numRef>
              <c:f>K!$L$12:$L$16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K!$M$12:$M$16</c:f>
              <c:numCache>
                <c:formatCode>0.00</c:formatCode>
                <c:ptCount val="5"/>
                <c:pt idx="0">
                  <c:v>1.0166666666666666</c:v>
                </c:pt>
                <c:pt idx="1">
                  <c:v>0.57666666666666666</c:v>
                </c:pt>
                <c:pt idx="2">
                  <c:v>1.0233333333333334</c:v>
                </c:pt>
                <c:pt idx="3">
                  <c:v>0.42333333333333334</c:v>
                </c:pt>
                <c:pt idx="4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14-844A-9579-F35932DBDE40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[1]K!$L$18:$L$22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[1]K!$L$18:$L$22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[1]K!$M$18:$M$22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[1]K!$M$18:$M$22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[1]K!$L$12:$L$16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[1]K!$M$12:$M$16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14-844A-9579-F35932DBDE40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plus>
            <c:minus>
              <c:numRef>
                <c:f>[2]K!$M$18:$M$22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minus>
          </c:errBars>
          <c:xVal>
            <c:numRef>
              <c:f>[2]K!$L$12:$L$16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[2]K!$M$12:$M$16</c:f>
              <c:numCache>
                <c:formatCode>General</c:formatCode>
                <c:ptCount val="5"/>
                <c:pt idx="0">
                  <c:v>0.98999999999999988</c:v>
                </c:pt>
                <c:pt idx="1">
                  <c:v>0.65</c:v>
                </c:pt>
                <c:pt idx="2">
                  <c:v>0.51</c:v>
                </c:pt>
                <c:pt idx="3">
                  <c:v>0.39333333333333331</c:v>
                </c:pt>
                <c:pt idx="4">
                  <c:v>0.28333333333333333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14-844A-9579-F35932DBDE40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plus>
            <c:minus>
              <c:numRef>
                <c:f>[3]K!$M$18:$M$22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minus>
          </c:errBars>
          <c:xVal>
            <c:numRef>
              <c:f>[3]K!$L$12:$L$16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[3]K!$M$12:$M$16</c:f>
              <c:numCache>
                <c:formatCode>General</c:formatCode>
                <c:ptCount val="5"/>
                <c:pt idx="0">
                  <c:v>1.53</c:v>
                </c:pt>
                <c:pt idx="1">
                  <c:v>0.75666666666666671</c:v>
                </c:pt>
                <c:pt idx="2">
                  <c:v>0.36999999999999994</c:v>
                </c:pt>
                <c:pt idx="3">
                  <c:v>0.26</c:v>
                </c:pt>
                <c:pt idx="4">
                  <c:v>0.22333333333333336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514-844A-9579-F35932DB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K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K!$R$18:$R$22</c:f>
                <c:numCache>
                  <c:formatCode>General</c:formatCode>
                  <c:ptCount val="5"/>
                  <c:pt idx="0">
                    <c:v>10.2789686083372</c:v>
                  </c:pt>
                  <c:pt idx="1">
                    <c:v>15.847121004219055</c:v>
                  </c:pt>
                  <c:pt idx="2">
                    <c:v>7.6206793788221523</c:v>
                  </c:pt>
                  <c:pt idx="3">
                    <c:v>10.443210030919371</c:v>
                  </c:pt>
                  <c:pt idx="4">
                    <c:v>0</c:v>
                  </c:pt>
                </c:numCache>
              </c:numRef>
            </c:plus>
            <c:minus>
              <c:numRef>
                <c:f>K!$R$18:$R$22</c:f>
                <c:numCache>
                  <c:formatCode>General</c:formatCode>
                  <c:ptCount val="5"/>
                  <c:pt idx="0">
                    <c:v>10.2789686083372</c:v>
                  </c:pt>
                  <c:pt idx="1">
                    <c:v>15.847121004219055</c:v>
                  </c:pt>
                  <c:pt idx="2">
                    <c:v>7.6206793788221523</c:v>
                  </c:pt>
                  <c:pt idx="3">
                    <c:v>10.443210030919371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K!$L$12:$L$16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K!$R$12:$R$16</c:f>
              <c:numCache>
                <c:formatCode>0.00</c:formatCode>
                <c:ptCount val="5"/>
                <c:pt idx="0">
                  <c:v>29.685744254639008</c:v>
                </c:pt>
                <c:pt idx="1">
                  <c:v>46.353551773524138</c:v>
                </c:pt>
                <c:pt idx="2">
                  <c:v>68.54497351374981</c:v>
                </c:pt>
                <c:pt idx="3">
                  <c:v>80.291720393774469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4-6C4A-99BE-C8E3E7FF2055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[1]K!$L$18:$L$22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[1]K!$L$18:$L$22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[1]K!$R$18:$R$22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[1]K!$R$18:$R$22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[1]K!$L$12:$L$16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[1]K!$R$12:$R$16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04-6C4A-99BE-C8E3E7FF2055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plus>
            <c:minus>
              <c:numRef>
                <c:f>[2]K!$R$18:$R$22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[2]K!$L$12:$L$16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[2]K!$R$12:$R$16</c:f>
              <c:numCache>
                <c:formatCode>General</c:formatCode>
                <c:ptCount val="5"/>
                <c:pt idx="0">
                  <c:v>34.959415398218916</c:v>
                </c:pt>
                <c:pt idx="1">
                  <c:v>58.03826819357338</c:v>
                </c:pt>
                <c:pt idx="2">
                  <c:v>76.043692671803527</c:v>
                </c:pt>
                <c:pt idx="3">
                  <c:v>89.925575918196856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04-6C4A-99BE-C8E3E7FF2055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plus>
            <c:minus>
              <c:numRef>
                <c:f>[3]K!$R$18:$R$22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[3]K!$L$12:$L$16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[3]K!$R$12:$R$16</c:f>
              <c:numCache>
                <c:formatCode>General</c:formatCode>
                <c:ptCount val="5"/>
                <c:pt idx="0">
                  <c:v>48.690155608333122</c:v>
                </c:pt>
                <c:pt idx="1">
                  <c:v>72.783982749675104</c:v>
                </c:pt>
                <c:pt idx="2">
                  <c:v>84.591808073395654</c:v>
                </c:pt>
                <c:pt idx="3">
                  <c:v>92.887907545502955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004-6C4A-99BE-C8E3E7FF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K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144.31000000000003</c:v>
                </c:pt>
                <c:pt idx="1">
                  <c:v>56.536666666666662</c:v>
                </c:pt>
                <c:pt idx="2">
                  <c:v>34.82</c:v>
                </c:pt>
                <c:pt idx="3">
                  <c:v>25.89</c:v>
                </c:pt>
                <c:pt idx="4">
                  <c:v>23.926666666666666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5-9C41-A666-EAFEAA4B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50.625406147243218</c:v>
                </c:pt>
                <c:pt idx="1">
                  <c:v>70.394065947675884</c:v>
                </c:pt>
                <c:pt idx="2">
                  <c:v>82.577907390690015</c:v>
                </c:pt>
                <c:pt idx="3">
                  <c:v>91.635186273021944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1-1240-B464-2A7FE7F5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minus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144.31000000000003</c:v>
                </c:pt>
                <c:pt idx="1">
                  <c:v>56.536666666666662</c:v>
                </c:pt>
                <c:pt idx="2">
                  <c:v>34.82</c:v>
                </c:pt>
                <c:pt idx="3">
                  <c:v>25.89</c:v>
                </c:pt>
                <c:pt idx="4">
                  <c:v>23.926666666666666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C-214C-B102-684E4F5B9D63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[1]Al!$M$18:$M$22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[1]Al!$M$18:$M$22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[1]Al!$L$12:$L$16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[1]Al!$M$12:$M$16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7C-214C-B102-684E4F5B9D63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plus>
            <c:minus>
              <c:numRef>
                <c:f>[2]Al!$M$18:$M$22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minus>
          </c:errBars>
          <c:xVal>
            <c:numRef>
              <c:f>[2]Al!$L$12:$L$16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[2]Al!$M$12:$M$16</c:f>
              <c:numCache>
                <c:formatCode>General</c:formatCode>
                <c:ptCount val="5"/>
                <c:pt idx="0">
                  <c:v>122.44333333333334</c:v>
                </c:pt>
                <c:pt idx="1">
                  <c:v>55.926666666666669</c:v>
                </c:pt>
                <c:pt idx="2">
                  <c:v>36.853333333333332</c:v>
                </c:pt>
                <c:pt idx="3">
                  <c:v>27.966666666666669</c:v>
                </c:pt>
                <c:pt idx="4">
                  <c:v>26.656666666666666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7C-214C-B102-684E4F5B9D63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plus>
            <c:minus>
              <c:numRef>
                <c:f>[3]Al!$M$18:$M$22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minus>
          </c:errBars>
          <c:xVal>
            <c:numRef>
              <c:f>[3]Al!$L$12:$L$16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[3]Al!$M$12:$M$16</c:f>
              <c:numCache>
                <c:formatCode>General</c:formatCode>
                <c:ptCount val="5"/>
                <c:pt idx="0">
                  <c:v>0.44333333333333336</c:v>
                </c:pt>
                <c:pt idx="1">
                  <c:v>0.29333333333333339</c:v>
                </c:pt>
                <c:pt idx="2">
                  <c:v>4.8500000000000005</c:v>
                </c:pt>
                <c:pt idx="3">
                  <c:v>10.783333333333333</c:v>
                </c:pt>
                <c:pt idx="4">
                  <c:v>10.763333333333334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7C-214C-B102-684E4F5B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Al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50.625406147243218</c:v>
                </c:pt>
                <c:pt idx="1">
                  <c:v>70.394065947675884</c:v>
                </c:pt>
                <c:pt idx="2">
                  <c:v>82.577907390690015</c:v>
                </c:pt>
                <c:pt idx="3">
                  <c:v>91.635186273021944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0-604A-948E-2A41BD4E894C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[1]Al!$R$18:$R$22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[1]Al!$R$18:$R$22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[1]Al!$L$12:$L$16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[1]Al!$R$12:$R$16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00-604A-948E-2A41BD4E894C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plus>
            <c:minus>
              <c:numRef>
                <c:f>[2]Al!$R$18:$R$22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[2]Al!$L$12:$L$16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[2]Al!$R$12:$R$16</c:f>
              <c:numCache>
                <c:formatCode>General</c:formatCode>
                <c:ptCount val="5"/>
                <c:pt idx="0">
                  <c:v>45.140847071642007</c:v>
                </c:pt>
                <c:pt idx="1">
                  <c:v>66.023114033104335</c:v>
                </c:pt>
                <c:pt idx="2">
                  <c:v>79.685190862489989</c:v>
                </c:pt>
                <c:pt idx="3">
                  <c:v>90.049475881408554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00-604A-948E-2A41BD4E894C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plus>
            <c:minus>
              <c:numRef>
                <c:f>[3]Al!$R$18:$R$22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[3]Al!$L$12:$L$16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[3]Al!$R$12:$R$16</c:f>
              <c:numCache>
                <c:formatCode>General</c:formatCode>
                <c:ptCount val="5"/>
                <c:pt idx="0">
                  <c:v>1.8363025401033906</c:v>
                </c:pt>
                <c:pt idx="1">
                  <c:v>2.8559554268259792</c:v>
                </c:pt>
                <c:pt idx="2">
                  <c:v>21.070658877852221</c:v>
                </c:pt>
                <c:pt idx="3">
                  <c:v>61.647142887627801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00-604A-948E-2A41BD4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V!$M$18:$M$22</c:f>
                <c:numCache>
                  <c:formatCode>General</c:formatCode>
                  <c:ptCount val="5"/>
                  <c:pt idx="0">
                    <c:v>4.8989794855663557E-2</c:v>
                  </c:pt>
                  <c:pt idx="1">
                    <c:v>4.1899350299921832E-2</c:v>
                  </c:pt>
                  <c:pt idx="2">
                    <c:v>2.4944382578492939E-2</c:v>
                  </c:pt>
                  <c:pt idx="3">
                    <c:v>4.7140452079103209E-3</c:v>
                  </c:pt>
                  <c:pt idx="4">
                    <c:v>9.428090415820628E-3</c:v>
                  </c:pt>
                </c:numCache>
              </c:numRef>
            </c:plus>
            <c:minus>
              <c:numRef>
                <c:f>V!$M$18:$M$22</c:f>
                <c:numCache>
                  <c:formatCode>General</c:formatCode>
                  <c:ptCount val="5"/>
                  <c:pt idx="0">
                    <c:v>4.8989794855663557E-2</c:v>
                  </c:pt>
                  <c:pt idx="1">
                    <c:v>4.1899350299921832E-2</c:v>
                  </c:pt>
                  <c:pt idx="2">
                    <c:v>2.4944382578492939E-2</c:v>
                  </c:pt>
                  <c:pt idx="3">
                    <c:v>4.7140452079103209E-3</c:v>
                  </c:pt>
                  <c:pt idx="4">
                    <c:v>9.428090415820628E-3</c:v>
                  </c:pt>
                </c:numCache>
              </c:numRef>
            </c:minus>
          </c:errBars>
          <c:xVal>
            <c:numRef>
              <c:f>V!$L$12:$L$16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V!$M$12:$M$16</c:f>
              <c:numCache>
                <c:formatCode>0.00</c:formatCode>
                <c:ptCount val="5"/>
                <c:pt idx="0">
                  <c:v>0.56000000000000005</c:v>
                </c:pt>
                <c:pt idx="1">
                  <c:v>0.39333333333333331</c:v>
                </c:pt>
                <c:pt idx="2">
                  <c:v>0.33666666666666667</c:v>
                </c:pt>
                <c:pt idx="3">
                  <c:v>0.26666666666666666</c:v>
                </c:pt>
                <c:pt idx="4">
                  <c:v>0.23666666666666666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EC-594A-ACBE-E0CD3EE9AA5B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[1]V!$L$18:$L$22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[1]V!$L$18:$L$22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[1]V!$M$18:$M$22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[1]V!$M$18:$M$22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[1]V!$L$12:$L$16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[1]V!$M$12:$M$16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EC-594A-ACBE-E0CD3EE9AA5B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plus>
            <c:minus>
              <c:numRef>
                <c:f>[2]V!$M$18:$M$22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minus>
          </c:errBars>
          <c:xVal>
            <c:numRef>
              <c:f>[2]V!$L$12:$L$16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[2]V!$M$12:$M$16</c:f>
              <c:numCache>
                <c:formatCode>General</c:formatCode>
                <c:ptCount val="5"/>
                <c:pt idx="0">
                  <c:v>0.93666666666666665</c:v>
                </c:pt>
                <c:pt idx="1">
                  <c:v>0.65666666666666662</c:v>
                </c:pt>
                <c:pt idx="2">
                  <c:v>0.34999999999999992</c:v>
                </c:pt>
                <c:pt idx="3">
                  <c:v>0.20333333333333337</c:v>
                </c:pt>
                <c:pt idx="4">
                  <c:v>0.14666666666666667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EC-594A-ACBE-E0CD3EE9AA5B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plus>
            <c:minus>
              <c:numRef>
                <c:f>[3]V!$M$18:$M$22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minus>
          </c:errBars>
          <c:xVal>
            <c:numRef>
              <c:f>[3]V!$L$12:$L$16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[3]V!$M$12:$M$16</c:f>
              <c:numCache>
                <c:formatCode>General</c:formatCode>
                <c:ptCount val="5"/>
                <c:pt idx="0">
                  <c:v>0.14333333333333334</c:v>
                </c:pt>
                <c:pt idx="1">
                  <c:v>0.15000000000000002</c:v>
                </c:pt>
                <c:pt idx="2">
                  <c:v>0.13666666666666669</c:v>
                </c:pt>
                <c:pt idx="3">
                  <c:v>0.10000000000000002</c:v>
                </c:pt>
                <c:pt idx="4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EC-594A-ACBE-E0CD3EE9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V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F!$R$12:$R$16</c:f>
              <c:numCache>
                <c:formatCode>0.00</c:formatCode>
                <c:ptCount val="5"/>
                <c:pt idx="0">
                  <c:v>42.545757428933236</c:v>
                </c:pt>
                <c:pt idx="1">
                  <c:v>62.986148587263358</c:v>
                </c:pt>
                <c:pt idx="2">
                  <c:v>75.768671104358134</c:v>
                </c:pt>
                <c:pt idx="3">
                  <c:v>86.995517212947405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5-2F4B-A800-BB15A1F02F83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[1]F!$R$18:$R$22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05-2F4B-A800-BB15A1F02F83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[2]F!$R$12:$R$16</c:f>
              <c:numCache>
                <c:formatCode>General</c:formatCode>
                <c:ptCount val="5"/>
                <c:pt idx="0">
                  <c:v>46.921681653254268</c:v>
                </c:pt>
                <c:pt idx="1">
                  <c:v>67.322408190858539</c:v>
                </c:pt>
                <c:pt idx="2">
                  <c:v>77.707384978458037</c:v>
                </c:pt>
                <c:pt idx="3">
                  <c:v>86.580436428404937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05-2F4B-A800-BB15A1F02F83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[3]F!$R$12:$R$16</c:f>
              <c:numCache>
                <c:formatCode>General</c:formatCode>
                <c:ptCount val="5"/>
                <c:pt idx="0">
                  <c:v>23.399208848017395</c:v>
                </c:pt>
                <c:pt idx="1">
                  <c:v>46.368937687273927</c:v>
                </c:pt>
                <c:pt idx="2">
                  <c:v>64.013782672091608</c:v>
                </c:pt>
                <c:pt idx="3">
                  <c:v>78.413243693112136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05-2F4B-A800-BB15A1F0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</a:t>
                </a:r>
                <a:r>
                  <a:rPr lang="en-US" sz="1000" b="0" i="0" u="none" strike="noStrike" baseline="0">
                    <a:effectLst/>
                  </a:rPr>
                  <a:t>F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V!$R$18:$R$22</c:f>
                <c:numCache>
                  <c:formatCode>General</c:formatCode>
                  <c:ptCount val="5"/>
                  <c:pt idx="0">
                    <c:v>0.96216808710837098</c:v>
                  </c:pt>
                  <c:pt idx="1">
                    <c:v>1.8264988731094494</c:v>
                  </c:pt>
                  <c:pt idx="2">
                    <c:v>1.9916895981362122</c:v>
                  </c:pt>
                  <c:pt idx="3">
                    <c:v>1.2981612245671252</c:v>
                  </c:pt>
                  <c:pt idx="4">
                    <c:v>0</c:v>
                  </c:pt>
                </c:numCache>
              </c:numRef>
            </c:plus>
            <c:minus>
              <c:numRef>
                <c:f>V!$R$18:$R$22</c:f>
                <c:numCache>
                  <c:formatCode>General</c:formatCode>
                  <c:ptCount val="5"/>
                  <c:pt idx="0">
                    <c:v>0.96216808710837098</c:v>
                  </c:pt>
                  <c:pt idx="1">
                    <c:v>1.8264988731094494</c:v>
                  </c:pt>
                  <c:pt idx="2">
                    <c:v>1.9916895981362122</c:v>
                  </c:pt>
                  <c:pt idx="3">
                    <c:v>1.2981612245671252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V!$L$12:$L$16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V!$R$12:$R$16</c:f>
              <c:numCache>
                <c:formatCode>0.00</c:formatCode>
                <c:ptCount val="5"/>
                <c:pt idx="0">
                  <c:v>31.243556072652797</c:v>
                </c:pt>
                <c:pt idx="1">
                  <c:v>53.089163746182152</c:v>
                </c:pt>
                <c:pt idx="2">
                  <c:v>71.833554758004496</c:v>
                </c:pt>
                <c:pt idx="3">
                  <c:v>86.737310956034264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F7-8B48-A108-058FEEAD051B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[1]V!$L$18:$L$22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[1]V!$L$18:$L$22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[1]V!$R$18:$R$22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[1]V!$R$18:$R$22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[1]V!$L$12:$L$16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[1]V!$R$12:$R$16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F7-8B48-A108-058FEEAD051B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plus>
            <c:minus>
              <c:numRef>
                <c:f>[2]V!$R$18:$R$22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[2]V!$L$12:$L$16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[2]V!$R$12:$R$16</c:f>
              <c:numCache>
                <c:formatCode>General</c:formatCode>
                <c:ptCount val="5"/>
                <c:pt idx="0">
                  <c:v>40.719205208982324</c:v>
                </c:pt>
                <c:pt idx="1">
                  <c:v>69.452114928009365</c:v>
                </c:pt>
                <c:pt idx="2">
                  <c:v>84.694896470301089</c:v>
                </c:pt>
                <c:pt idx="3">
                  <c:v>93.555852326654232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F7-8B48-A108-058FEEAD051B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plus>
            <c:minus>
              <c:numRef>
                <c:f>[3]V!$R$18:$R$22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[3]V!$L$12:$L$16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[3]V!$R$12:$R$16</c:f>
              <c:numCache>
                <c:formatCode>General</c:formatCode>
                <c:ptCount val="5"/>
                <c:pt idx="0">
                  <c:v>23.872461711521623</c:v>
                </c:pt>
                <c:pt idx="1">
                  <c:v>48.830440876945794</c:v>
                </c:pt>
                <c:pt idx="2">
                  <c:v>71.663045993562221</c:v>
                </c:pt>
                <c:pt idx="3">
                  <c:v>88.362249905191334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F7-8B48-A108-058FEEAD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V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3750427847967"/>
          <c:y val="5.0925925925925923E-2"/>
          <c:w val="0.7682969690525953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Cr!$M$18:$M$22</c:f>
                <c:numCache>
                  <c:formatCode>General</c:formatCode>
                  <c:ptCount val="5"/>
                  <c:pt idx="0">
                    <c:v>4.714045207910314E-3</c:v>
                  </c:pt>
                  <c:pt idx="1">
                    <c:v>0</c:v>
                  </c:pt>
                  <c:pt idx="2">
                    <c:v>9.4280904158206315E-3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Cr!$M$18:$M$22</c:f>
                <c:numCache>
                  <c:formatCode>General</c:formatCode>
                  <c:ptCount val="5"/>
                  <c:pt idx="0">
                    <c:v>4.714045207910314E-3</c:v>
                  </c:pt>
                  <c:pt idx="1">
                    <c:v>0</c:v>
                  </c:pt>
                  <c:pt idx="2">
                    <c:v>9.4280904158206315E-3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Cr!$M$12:$M$16</c:f>
              <c:numCache>
                <c:formatCode>0.00</c:formatCode>
                <c:ptCount val="5"/>
                <c:pt idx="0">
                  <c:v>5.6666666666666664E-2</c:v>
                </c:pt>
                <c:pt idx="1">
                  <c:v>0.02</c:v>
                </c:pt>
                <c:pt idx="2">
                  <c:v>1.6666666666666666E-2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CE-F747-918B-A928A35F1FA2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[1]Cr!$L$12:$L$16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CE-F747-918B-A928A35F1FA2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[2]Cr!$M$18:$M$22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[2]Cr!$L$12:$L$16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[2]Cr!$M$12:$M$16</c:f>
              <c:numCache>
                <c:formatCode>General</c:formatCode>
                <c:ptCount val="5"/>
                <c:pt idx="0">
                  <c:v>4.6666666666666669E-2</c:v>
                </c:pt>
                <c:pt idx="1">
                  <c:v>1.6666666666666666E-2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CE-F747-918B-A928A35F1FA2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[3]Cr!$L$12:$L$16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[3]Cr!$M$12:$M$16</c:f>
              <c:numCache>
                <c:formatCode>General</c:formatCode>
                <c:ptCount val="5"/>
                <c:pt idx="0">
                  <c:v>4.3333333333333335E-2</c:v>
                </c:pt>
                <c:pt idx="1">
                  <c:v>1.3333333333333334E-2</c:v>
                </c:pt>
                <c:pt idx="2">
                  <c:v>3.3333333333333335E-3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CE-F747-918B-A928A35F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Cr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Cr!$R$18:$R$22</c:f>
                <c:numCache>
                  <c:formatCode>General</c:formatCode>
                  <c:ptCount val="5"/>
                  <c:pt idx="0">
                    <c:v>7.7824315010512874</c:v>
                  </c:pt>
                  <c:pt idx="1">
                    <c:v>9.0667998790520787</c:v>
                  </c:pt>
                  <c:pt idx="2">
                    <c:v>3.5856525726179695</c:v>
                  </c:pt>
                  <c:pt idx="3">
                    <c:v>0.65953892046124685</c:v>
                  </c:pt>
                  <c:pt idx="4">
                    <c:v>0</c:v>
                  </c:pt>
                </c:numCache>
              </c:numRef>
            </c:plus>
            <c:minus>
              <c:numRef>
                <c:f>Cr!$R$18:$R$22</c:f>
                <c:numCache>
                  <c:formatCode>General</c:formatCode>
                  <c:ptCount val="5"/>
                  <c:pt idx="0">
                    <c:v>7.7824315010512874</c:v>
                  </c:pt>
                  <c:pt idx="1">
                    <c:v>9.0667998790520787</c:v>
                  </c:pt>
                  <c:pt idx="2">
                    <c:v>3.5856525726179695</c:v>
                  </c:pt>
                  <c:pt idx="3">
                    <c:v>0.65953892046124685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Cr!$R$12:$R$16</c:f>
              <c:numCache>
                <c:formatCode>0.00</c:formatCode>
                <c:ptCount val="5"/>
                <c:pt idx="0">
                  <c:v>52.136978925706934</c:v>
                </c:pt>
                <c:pt idx="1">
                  <c:v>70.375836263788855</c:v>
                </c:pt>
                <c:pt idx="2">
                  <c:v>85.061500850288454</c:v>
                </c:pt>
                <c:pt idx="3">
                  <c:v>90.877119617941844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44-064E-BCC2-B63D5E2436B7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[1]Cr!$L$12:$L$16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44-064E-BCC2-B63D5E2436B7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plus>
            <c:minus>
              <c:numRef>
                <c:f>[2]Cr!$R$18:$R$22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[2]Cr!$L$12:$L$16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[2]Cr!$R$12:$R$16</c:f>
              <c:numCache>
                <c:formatCode>General</c:formatCode>
                <c:ptCount val="5"/>
                <c:pt idx="0">
                  <c:v>40.01833089104035</c:v>
                </c:pt>
                <c:pt idx="1">
                  <c:v>54.306291297953884</c:v>
                </c:pt>
                <c:pt idx="2">
                  <c:v>71.526751357483704</c:v>
                </c:pt>
                <c:pt idx="3">
                  <c:v>85.728091873957354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44-064E-BCC2-B63D5E2436B7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[3]Cr!$L$12:$L$16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[3]Cr!$R$12:$R$16</c:f>
              <c:numCache>
                <c:formatCode>General</c:formatCode>
                <c:ptCount val="5"/>
                <c:pt idx="0">
                  <c:v>72.600891842107444</c:v>
                </c:pt>
                <c:pt idx="1">
                  <c:v>95.216002174754919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44-064E-BCC2-B63D5E24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Cr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21640838424918"/>
          <c:y val="5.0925925925925923E-2"/>
          <c:w val="0.7368178591093462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</c:errBars>
          <c:xVal>
            <c:numRef>
              <c:f>Mn!$L$12:$L$16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Mn!$M$12:$M$16</c:f>
              <c:numCache>
                <c:formatCode>0.00</c:formatCode>
                <c:ptCount val="5"/>
                <c:pt idx="0">
                  <c:v>3.3333333333333335E-3</c:v>
                </c:pt>
                <c:pt idx="1">
                  <c:v>0</c:v>
                </c:pt>
                <c:pt idx="2">
                  <c:v>3.3333333333333335E-3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D4-4842-B1E6-C86F3AE690EF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[1]Mn!$L$18:$L$22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[1]Mn!$L$18:$L$22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[1]Mn!$L$12:$L$16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[1]Mn!$M$12:$M$16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D4-4842-B1E6-C86F3AE690EF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[2]Mn!$M$18:$M$22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</c:errBars>
          <c:xVal>
            <c:numRef>
              <c:f>[2]Mn!$L$12:$L$16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[2]Mn!$M$12:$M$16</c:f>
              <c:numCache>
                <c:formatCode>General</c:formatCode>
                <c:ptCount val="5"/>
                <c:pt idx="0">
                  <c:v>0</c:v>
                </c:pt>
                <c:pt idx="1">
                  <c:v>3.3333333333333335E-3</c:v>
                </c:pt>
                <c:pt idx="2">
                  <c:v>0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D4-4842-B1E6-C86F3AE690EF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[3]Mn!$M$18:$M$22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[3]Mn!$L$12:$L$16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[3]Mn!$M$12:$M$16</c:f>
              <c:numCache>
                <c:formatCode>General</c:formatCode>
                <c:ptCount val="5"/>
                <c:pt idx="0">
                  <c:v>3.3333333333333335E-3</c:v>
                </c:pt>
                <c:pt idx="1">
                  <c:v>3.3333333333333335E-3</c:v>
                </c:pt>
                <c:pt idx="2">
                  <c:v>0</c:v>
                </c:pt>
                <c:pt idx="3">
                  <c:v>3.3333333333333335E-3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D4-4842-B1E6-C86F3AE6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Mn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081347896059106"/>
          <c:y val="4.4476280324355071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Mn!$R$18:$R$22</c:f>
                <c:numCache>
                  <c:formatCode>General</c:formatCode>
                  <c:ptCount val="5"/>
                  <c:pt idx="0">
                    <c:v>47.14045207910317</c:v>
                  </c:pt>
                  <c:pt idx="1">
                    <c:v>47.14045207910317</c:v>
                  </c:pt>
                  <c:pt idx="2">
                    <c:v>47.14045207910317</c:v>
                  </c:pt>
                  <c:pt idx="3">
                    <c:v>47.14045207910317</c:v>
                  </c:pt>
                  <c:pt idx="4">
                    <c:v>0</c:v>
                  </c:pt>
                </c:numCache>
              </c:numRef>
            </c:plus>
            <c:minus>
              <c:numRef>
                <c:f>Mn!$R$18:$R$22</c:f>
                <c:numCache>
                  <c:formatCode>General</c:formatCode>
                  <c:ptCount val="5"/>
                  <c:pt idx="0">
                    <c:v>47.14045207910317</c:v>
                  </c:pt>
                  <c:pt idx="1">
                    <c:v>47.14045207910317</c:v>
                  </c:pt>
                  <c:pt idx="2">
                    <c:v>47.14045207910317</c:v>
                  </c:pt>
                  <c:pt idx="3">
                    <c:v>47.14045207910317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Mn!$L$12:$L$16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Mn!$R$12:$R$16</c:f>
              <c:numCache>
                <c:formatCode>0.00</c:formatCode>
                <c:ptCount val="5"/>
                <c:pt idx="0">
                  <c:v>33.333333333333336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66.666666666666671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C-E149-9D39-7D9788F5457F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[1]Mn!$L$18:$L$22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[1]Mn!$L$18:$L$22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[1]Mn!$L$12:$L$16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[1]Mn!$R$12:$R$16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CC-E149-9D39-7D9788F5457F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[2]Mn!$L$12:$L$16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[2]Mn!$R$12:$R$16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CC-E149-9D39-7D9788F5457F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[3]Mn!$R$18:$R$22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[3]Mn!$L$12:$L$16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[3]Mn!$R$12:$R$16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CC-E149-9D39-7D9788F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Mn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9.428090415820635E-3</c:v>
                  </c:pt>
                  <c:pt idx="2">
                    <c:v>4.1096093353126514E-2</c:v>
                  </c:pt>
                  <c:pt idx="3">
                    <c:v>0.16048537489614301</c:v>
                  </c:pt>
                  <c:pt idx="4">
                    <c:v>0.39064049969249215</c:v>
                  </c:pt>
                </c:numCache>
              </c:numRef>
            </c:plus>
            <c:minus>
              <c:numRef>
                <c:f>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9.428090415820635E-3</c:v>
                  </c:pt>
                  <c:pt idx="2">
                    <c:v>4.1096093353126514E-2</c:v>
                  </c:pt>
                  <c:pt idx="3">
                    <c:v>0.16048537489614301</c:v>
                  </c:pt>
                  <c:pt idx="4">
                    <c:v>0.39064049969249215</c:v>
                  </c:pt>
                </c:numCache>
              </c:numRef>
            </c:minus>
          </c:errBars>
          <c:xVal>
            <c:numRef>
              <c:f>Fe!$L$12:$L$16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Fe!$M$12:$M$16</c:f>
              <c:numCache>
                <c:formatCode>0.00</c:formatCode>
                <c:ptCount val="5"/>
                <c:pt idx="0">
                  <c:v>0</c:v>
                </c:pt>
                <c:pt idx="1">
                  <c:v>1.3333333333333334E-2</c:v>
                </c:pt>
                <c:pt idx="2">
                  <c:v>7.6666666666666675E-2</c:v>
                </c:pt>
                <c:pt idx="3">
                  <c:v>0.22666666666666666</c:v>
                </c:pt>
                <c:pt idx="4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8F-5849-B927-68B81DE61865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[1]Fe!$L$18:$L$22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[1]Fe!$L$18:$L$22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[1]Fe!$L$12:$L$16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[1]Fe!$M$12:$M$16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8F-5849-B927-68B81DE61865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plus>
            <c:minus>
              <c:numRef>
                <c:f>[2]Fe!$M$18:$M$22</c:f>
                <c:numCache>
                  <c:formatCode>General</c:formatCode>
                  <c:ptCount val="5"/>
                  <c:pt idx="0">
                    <c:v>1.6996731711975941E-2</c:v>
                  </c:pt>
                  <c:pt idx="1">
                    <c:v>0.44342104395509002</c:v>
                  </c:pt>
                  <c:pt idx="2">
                    <c:v>0.74477438791145911</c:v>
                  </c:pt>
                  <c:pt idx="3">
                    <c:v>1.6431135755699373</c:v>
                  </c:pt>
                  <c:pt idx="4">
                    <c:v>2.0884656781687592</c:v>
                  </c:pt>
                </c:numCache>
              </c:numRef>
            </c:minus>
          </c:errBars>
          <c:xVal>
            <c:numRef>
              <c:f>[2]Fe!$L$12:$L$16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[2]Fe!$M$12:$M$16</c:f>
              <c:numCache>
                <c:formatCode>General</c:formatCode>
                <c:ptCount val="5"/>
                <c:pt idx="0">
                  <c:v>4.6666666666666669E-2</c:v>
                </c:pt>
                <c:pt idx="1">
                  <c:v>1.3966666666666667</c:v>
                </c:pt>
                <c:pt idx="2">
                  <c:v>3.8266666666666667</c:v>
                </c:pt>
                <c:pt idx="3">
                  <c:v>5.3433333333333337</c:v>
                </c:pt>
                <c:pt idx="4">
                  <c:v>8.2566666666666659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58F-5849-B927-68B81DE61865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plus>
            <c:minus>
              <c:numRef>
                <c:f>[3]Fe!$M$18:$M$22</c:f>
                <c:numCache>
                  <c:formatCode>General</c:formatCode>
                  <c:ptCount val="5"/>
                  <c:pt idx="0">
                    <c:v>9.428090415820628E-3</c:v>
                  </c:pt>
                  <c:pt idx="1">
                    <c:v>4.0276819911981836E-2</c:v>
                  </c:pt>
                  <c:pt idx="2">
                    <c:v>9.4280904158206055E-3</c:v>
                  </c:pt>
                  <c:pt idx="3">
                    <c:v>0</c:v>
                  </c:pt>
                  <c:pt idx="4">
                    <c:v>1.885618083164127E-2</c:v>
                  </c:pt>
                </c:numCache>
              </c:numRef>
            </c:minus>
          </c:errBars>
          <c:xVal>
            <c:numRef>
              <c:f>[3]Fe!$L$12:$L$16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[3]Fe!$M$12:$M$16</c:f>
              <c:numCache>
                <c:formatCode>General</c:formatCode>
                <c:ptCount val="5"/>
                <c:pt idx="0">
                  <c:v>0.24333333333333332</c:v>
                </c:pt>
                <c:pt idx="1">
                  <c:v>0.28333333333333338</c:v>
                </c:pt>
                <c:pt idx="2">
                  <c:v>4.6666666666666669E-2</c:v>
                </c:pt>
                <c:pt idx="3">
                  <c:v>0</c:v>
                </c:pt>
                <c:pt idx="4">
                  <c:v>1.3333333333333334E-2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58F-5849-B927-68B81DE6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Fe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39520577147037"/>
          <c:y val="3.8876250543607549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1.1227322623262703</c:v>
                  </c:pt>
                  <c:pt idx="2">
                    <c:v>1.6690452735699928</c:v>
                  </c:pt>
                  <c:pt idx="3">
                    <c:v>0.55024911254800568</c:v>
                  </c:pt>
                  <c:pt idx="4">
                    <c:v>0</c:v>
                  </c:pt>
                </c:numCache>
              </c:numRef>
            </c:plus>
            <c:minus>
              <c:numRef>
                <c:f>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1.1227322623262703</c:v>
                  </c:pt>
                  <c:pt idx="2">
                    <c:v>1.6690452735699928</c:v>
                  </c:pt>
                  <c:pt idx="3">
                    <c:v>0.55024911254800568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Fe!$L$12:$L$16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Fe!$R$12:$R$16</c:f>
              <c:numCache>
                <c:formatCode>0.00</c:formatCode>
                <c:ptCount val="5"/>
                <c:pt idx="0">
                  <c:v>0</c:v>
                </c:pt>
                <c:pt idx="1">
                  <c:v>1.2938909300421482</c:v>
                </c:pt>
                <c:pt idx="2">
                  <c:v>9.9986236613278194</c:v>
                </c:pt>
                <c:pt idx="3">
                  <c:v>33.500112126051107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A8-1D41-BDAB-75AC7187D261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[1]Fe!$L$18:$L$22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[1]Fe!$L$18:$L$22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[1]Fe!$L$12:$L$16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[1]Fe!$R$12:$R$16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A8-1D41-BDAB-75AC7187D261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[2]Fe!$L$18:$L$22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plus>
            <c:minus>
              <c:numRef>
                <c:f>[2]Fe!$R$18:$R$22</c:f>
                <c:numCache>
                  <c:formatCode>General</c:formatCode>
                  <c:ptCount val="5"/>
                  <c:pt idx="0">
                    <c:v>7.0017279736448251E-2</c:v>
                  </c:pt>
                  <c:pt idx="1">
                    <c:v>1.9845248124806985</c:v>
                  </c:pt>
                  <c:pt idx="2">
                    <c:v>4.5062584955263434</c:v>
                  </c:pt>
                  <c:pt idx="3">
                    <c:v>11.7633030213164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[2]Fe!$L$12:$L$16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[2]Fe!$R$12:$R$16</c:f>
              <c:numCache>
                <c:formatCode>General</c:formatCode>
                <c:ptCount val="5"/>
                <c:pt idx="0">
                  <c:v>0.24259459806492001</c:v>
                </c:pt>
                <c:pt idx="1">
                  <c:v>7.6056083747070105</c:v>
                </c:pt>
                <c:pt idx="2">
                  <c:v>27.70832931441085</c:v>
                </c:pt>
                <c:pt idx="3">
                  <c:v>55.754778039184067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A8-1D41-BDAB-75AC7187D261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[3]Fe!$L$18:$L$22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plus>
            <c:minus>
              <c:numRef>
                <c:f>[3]Fe!$R$18:$R$22</c:f>
                <c:numCache>
                  <c:formatCode>General</c:formatCode>
                  <c:ptCount val="5"/>
                  <c:pt idx="0">
                    <c:v>3.6670333952682692</c:v>
                  </c:pt>
                  <c:pt idx="1">
                    <c:v>1.9348701084841924</c:v>
                  </c:pt>
                  <c:pt idx="2">
                    <c:v>2.8156495601388216</c:v>
                  </c:pt>
                  <c:pt idx="3">
                    <c:v>2.8156495601388216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[3]Fe!$L$12:$L$16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[3]Fe!$R$12:$R$16</c:f>
              <c:numCache>
                <c:formatCode>General</c:formatCode>
                <c:ptCount val="5"/>
                <c:pt idx="0">
                  <c:v>41.795598947871177</c:v>
                </c:pt>
                <c:pt idx="1">
                  <c:v>89.888261282456483</c:v>
                </c:pt>
                <c:pt idx="2">
                  <c:v>98.009035102580924</c:v>
                </c:pt>
                <c:pt idx="3">
                  <c:v>98.009035102580924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A8-1D41-BDAB-75AC7187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Fe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71072885512652817"/>
          <c:y val="0.60251564087574128"/>
          <c:w val="0.28281094965823383"/>
          <c:h val="0.17087081126684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676294728314"/>
          <c:y val="5.0925925925925923E-2"/>
          <c:w val="0.76376701157817728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Cu!$M$18:$M$22</c:f>
                <c:numCache>
                  <c:formatCode>General</c:formatCode>
                  <c:ptCount val="5"/>
                  <c:pt idx="0">
                    <c:v>5.4365021434333645E-2</c:v>
                  </c:pt>
                  <c:pt idx="1">
                    <c:v>4.7140452079103175E-3</c:v>
                  </c:pt>
                  <c:pt idx="2">
                    <c:v>5.6568542494923796E-2</c:v>
                  </c:pt>
                  <c:pt idx="3">
                    <c:v>4.4969125210773474E-2</c:v>
                  </c:pt>
                  <c:pt idx="4">
                    <c:v>7.0710678118654766E-2</c:v>
                  </c:pt>
                </c:numCache>
              </c:numRef>
            </c:plus>
            <c:minus>
              <c:numRef>
                <c:f>Cu!$M$18:$M$22</c:f>
                <c:numCache>
                  <c:formatCode>General</c:formatCode>
                  <c:ptCount val="5"/>
                  <c:pt idx="0">
                    <c:v>5.4365021434333645E-2</c:v>
                  </c:pt>
                  <c:pt idx="1">
                    <c:v>4.7140452079103175E-3</c:v>
                  </c:pt>
                  <c:pt idx="2">
                    <c:v>5.6568542494923796E-2</c:v>
                  </c:pt>
                  <c:pt idx="3">
                    <c:v>4.4969125210773474E-2</c:v>
                  </c:pt>
                  <c:pt idx="4">
                    <c:v>7.0710678118654766E-2</c:v>
                  </c:pt>
                </c:numCache>
              </c:numRef>
            </c:minus>
          </c:errBars>
          <c:xVal>
            <c:numRef>
              <c:f>Cu!$L$12:$L$16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Cu!$M$12:$M$16</c:f>
              <c:numCache>
                <c:formatCode>0.00</c:formatCode>
                <c:ptCount val="5"/>
                <c:pt idx="0">
                  <c:v>5.3333333333333337E-2</c:v>
                </c:pt>
                <c:pt idx="1">
                  <c:v>3.3333333333333335E-3</c:v>
                </c:pt>
                <c:pt idx="2">
                  <c:v>5.000000000000001E-2</c:v>
                </c:pt>
                <c:pt idx="3">
                  <c:v>3.6666666666666667E-2</c:v>
                </c:pt>
                <c:pt idx="4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2F-9B4E-9CC4-3AA747AC22C1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[1]Cu!$L$18:$L$22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[1]Cu!$L$18:$L$22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[1]Cu!$M$18:$M$22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[1]Cu!$M$18:$M$22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[1]Cu!$L$12:$L$16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[1]Cu!$M$12:$M$16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2F-9B4E-9CC4-3AA747AC22C1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plus>
            <c:minus>
              <c:numRef>
                <c:f>[2]Cu!$M$18:$M$22</c:f>
                <c:numCache>
                  <c:formatCode>General</c:formatCode>
                  <c:ptCount val="5"/>
                  <c:pt idx="0">
                    <c:v>4.7140452079103183E-3</c:v>
                  </c:pt>
                  <c:pt idx="1">
                    <c:v>0.1108552609887726</c:v>
                  </c:pt>
                  <c:pt idx="2">
                    <c:v>0</c:v>
                  </c:pt>
                  <c:pt idx="3">
                    <c:v>9.4280904158206315E-3</c:v>
                  </c:pt>
                  <c:pt idx="4">
                    <c:v>8.1649658092772612E-3</c:v>
                  </c:pt>
                </c:numCache>
              </c:numRef>
            </c:minus>
          </c:errBars>
          <c:xVal>
            <c:numRef>
              <c:f>[2]Cu!$L$12:$L$16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[2]Cu!$M$12:$M$16</c:f>
              <c:numCache>
                <c:formatCode>General</c:formatCode>
                <c:ptCount val="5"/>
                <c:pt idx="0">
                  <c:v>1.3333333333333334E-2</c:v>
                </c:pt>
                <c:pt idx="1">
                  <c:v>8.3333333333333329E-2</c:v>
                </c:pt>
                <c:pt idx="2">
                  <c:v>0.01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2F-9B4E-9CC4-3AA747AC22C1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plus>
            <c:minus>
              <c:numRef>
                <c:f>[3]Cu!$M$18:$M$22</c:f>
                <c:numCache>
                  <c:formatCode>General</c:formatCode>
                  <c:ptCount val="5"/>
                  <c:pt idx="0">
                    <c:v>8.9938250421546947E-2</c:v>
                  </c:pt>
                  <c:pt idx="1">
                    <c:v>9.6724120856979387E-2</c:v>
                  </c:pt>
                  <c:pt idx="2">
                    <c:v>2.1602468994692869E-2</c:v>
                  </c:pt>
                  <c:pt idx="3">
                    <c:v>3.8586123009300748E-2</c:v>
                  </c:pt>
                  <c:pt idx="4">
                    <c:v>4.0276819911981912E-2</c:v>
                  </c:pt>
                </c:numCache>
              </c:numRef>
            </c:minus>
          </c:errBars>
          <c:xVal>
            <c:numRef>
              <c:f>[3]Cu!$L$12:$L$16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[3]Cu!$M$12:$M$16</c:f>
              <c:numCache>
                <c:formatCode>General</c:formatCode>
                <c:ptCount val="5"/>
                <c:pt idx="0">
                  <c:v>7.3333333333333334E-2</c:v>
                </c:pt>
                <c:pt idx="1">
                  <c:v>7.3333333333333334E-2</c:v>
                </c:pt>
                <c:pt idx="2">
                  <c:v>0.02</c:v>
                </c:pt>
                <c:pt idx="3">
                  <c:v>3.6666666666666667E-2</c:v>
                </c:pt>
                <c:pt idx="4">
                  <c:v>5.6666666666666664E-2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2F-9B4E-9CC4-3AA747AC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Cu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Cu!$R$18:$R$22</c:f>
                <c:numCache>
                  <c:formatCode>General</c:formatCode>
                  <c:ptCount val="5"/>
                  <c:pt idx="0">
                    <c:v>40.482736562745984</c:v>
                  </c:pt>
                  <c:pt idx="1">
                    <c:v>39.485322273127423</c:v>
                  </c:pt>
                  <c:pt idx="2">
                    <c:v>32.640891534465091</c:v>
                  </c:pt>
                  <c:pt idx="3">
                    <c:v>35.329178437757172</c:v>
                  </c:pt>
                  <c:pt idx="4">
                    <c:v>0</c:v>
                  </c:pt>
                </c:numCache>
              </c:numRef>
            </c:plus>
            <c:minus>
              <c:numRef>
                <c:f>Cu!$R$18:$R$22</c:f>
                <c:numCache>
                  <c:formatCode>General</c:formatCode>
                  <c:ptCount val="5"/>
                  <c:pt idx="0">
                    <c:v>40.482736562745984</c:v>
                  </c:pt>
                  <c:pt idx="1">
                    <c:v>39.485322273127423</c:v>
                  </c:pt>
                  <c:pt idx="2">
                    <c:v>32.640891534465091</c:v>
                  </c:pt>
                  <c:pt idx="3">
                    <c:v>35.329178437757172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Cu!$L$12:$L$16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Cu!$R$12:$R$16</c:f>
              <c:numCache>
                <c:formatCode>0.00</c:formatCode>
                <c:ptCount val="5"/>
                <c:pt idx="0">
                  <c:v>35.698197084878906</c:v>
                </c:pt>
                <c:pt idx="1">
                  <c:v>37.36381403707329</c:v>
                </c:pt>
                <c:pt idx="2">
                  <c:v>59.466841479052022</c:v>
                </c:pt>
                <c:pt idx="3">
                  <c:v>75.018498352912346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4A9-914C-B076-E7D644AA52A2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[1]Cu!$L$18:$L$22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[1]Cu!$L$18:$L$22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[1]Cu!$R$18:$R$22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[1]Cu!$R$18:$R$22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[1]Cu!$L$12:$L$16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[1]Cu!$R$12:$R$16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4A9-914C-B076-E7D644AA52A2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[2]Cu!$L$18:$L$22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plus>
            <c:minus>
              <c:numRef>
                <c:f>[2]Cu!$R$18:$R$22</c:f>
                <c:numCache>
                  <c:formatCode>General</c:formatCode>
                  <c:ptCount val="5"/>
                  <c:pt idx="0">
                    <c:v>4.4836428324292692</c:v>
                  </c:pt>
                  <c:pt idx="1">
                    <c:v>32.707090330636582</c:v>
                  </c:pt>
                  <c:pt idx="2">
                    <c:v>26.708149607538829</c:v>
                  </c:pt>
                  <c:pt idx="3">
                    <c:v>13.571661036365532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[2]Cu!$L$12:$L$16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[2]Cu!$R$12:$R$16</c:f>
              <c:numCache>
                <c:formatCode>General</c:formatCode>
                <c:ptCount val="5"/>
                <c:pt idx="0">
                  <c:v>13.471544081310929</c:v>
                </c:pt>
                <c:pt idx="1">
                  <c:v>47.643118830760706</c:v>
                </c:pt>
                <c:pt idx="2">
                  <c:v>59.933186839505133</c:v>
                </c:pt>
                <c:pt idx="3">
                  <c:v>83.311567040510923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4A9-914C-B076-E7D644AA52A2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[3]Cu!$L$18:$L$22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plus>
            <c:minus>
              <c:numRef>
                <c:f>[3]Cu!$R$18:$R$22</c:f>
                <c:numCache>
                  <c:formatCode>General</c:formatCode>
                  <c:ptCount val="5"/>
                  <c:pt idx="0">
                    <c:v>16.756390022604847</c:v>
                  </c:pt>
                  <c:pt idx="1">
                    <c:v>34.422108902567949</c:v>
                  </c:pt>
                  <c:pt idx="2">
                    <c:v>25.579765720302753</c:v>
                  </c:pt>
                  <c:pt idx="3">
                    <c:v>22.089298359960623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[3]Cu!$L$12:$L$16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[3]Cu!$R$12:$R$16</c:f>
              <c:numCache>
                <c:formatCode>General</c:formatCode>
                <c:ptCount val="5"/>
                <c:pt idx="0">
                  <c:v>19.141772575401088</c:v>
                </c:pt>
                <c:pt idx="1">
                  <c:v>35.383737784144834</c:v>
                </c:pt>
                <c:pt idx="2">
                  <c:v>47.99454708167201</c:v>
                </c:pt>
                <c:pt idx="3">
                  <c:v>76.942641496166701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4A9-914C-B076-E7D644AA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</a:t>
                </a:r>
                <a:r>
                  <a:rPr lang="en-US" baseline="0"/>
                  <a:t> </a:t>
                </a:r>
                <a:r>
                  <a:rPr lang="en-US"/>
                  <a:t>Cu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9771429291846854"/>
          <c:y val="0.57124127703816507"/>
          <c:w val="0.29600293930656141"/>
          <c:h val="0.20840004787193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Zn!$M$18:$M$22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plus>
            <c:minus>
              <c:numRef>
                <c:f>Zn!$M$18:$M$22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minus>
          </c:errBars>
          <c:xVal>
            <c:numRef>
              <c:f>Zn!$L$12:$L$16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Zn!$M$12:$M$16</c:f>
              <c:numCache>
                <c:formatCode>0.00</c:formatCode>
                <c:ptCount val="5"/>
                <c:pt idx="0">
                  <c:v>3.3333333333333333E-2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2.6666666666666668E-2</c:v>
                </c:pt>
                <c:pt idx="4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0-2446-A0FA-F850E9728E6F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[1]Zn!$L$18:$L$22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[1]Zn!$L$18:$L$22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[1]Zn!$M$18:$M$22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[1]Zn!$M$18:$M$22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[1]Zn!$L$12:$L$16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[1]Zn!$M$12:$M$16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F0-2446-A0FA-F850E9728E6F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[2]Zn!$M$18:$M$22</c:f>
                <c:numCache>
                  <c:formatCode>General</c:formatCode>
                  <c:ptCount val="5"/>
                  <c:pt idx="0">
                    <c:v>9.4280904158206315E-3</c:v>
                  </c:pt>
                  <c:pt idx="1">
                    <c:v>4.7140452079103161E-2</c:v>
                  </c:pt>
                  <c:pt idx="2">
                    <c:v>9.4280904158206315E-3</c:v>
                  </c:pt>
                  <c:pt idx="3">
                    <c:v>4.7140452079103183E-3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[2]Zn!$L$12:$L$16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[2]Zn!$M$12:$M$16</c:f>
              <c:numCache>
                <c:formatCode>General</c:formatCode>
                <c:ptCount val="5"/>
                <c:pt idx="0">
                  <c:v>1.6666666666666666E-2</c:v>
                </c:pt>
                <c:pt idx="1">
                  <c:v>4.3333333333333335E-2</c:v>
                </c:pt>
                <c:pt idx="2">
                  <c:v>1.6666666666666666E-2</c:v>
                </c:pt>
                <c:pt idx="3">
                  <c:v>1.3333333333333334E-2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F0-2446-A0FA-F850E9728E6F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plus>
            <c:minus>
              <c:numRef>
                <c:f>[3]Zn!$M$18:$M$22</c:f>
                <c:numCache>
                  <c:formatCode>General</c:formatCode>
                  <c:ptCount val="5"/>
                  <c:pt idx="0">
                    <c:v>4.0276819911981912E-2</c:v>
                  </c:pt>
                  <c:pt idx="1">
                    <c:v>0.16499158227686109</c:v>
                  </c:pt>
                  <c:pt idx="2">
                    <c:v>1.6996731711975951E-2</c:v>
                  </c:pt>
                  <c:pt idx="3">
                    <c:v>2.1602468994692873E-2</c:v>
                  </c:pt>
                  <c:pt idx="4">
                    <c:v>2.1602468994692873E-2</c:v>
                  </c:pt>
                </c:numCache>
              </c:numRef>
            </c:minus>
          </c:errBars>
          <c:xVal>
            <c:numRef>
              <c:f>[3]Zn!$L$12:$L$16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[3]Zn!$M$12:$M$16</c:f>
              <c:numCache>
                <c:formatCode>General</c:formatCode>
                <c:ptCount val="5"/>
                <c:pt idx="0">
                  <c:v>4.3333333333333335E-2</c:v>
                </c:pt>
                <c:pt idx="1">
                  <c:v>0.13666666666666666</c:v>
                </c:pt>
                <c:pt idx="2">
                  <c:v>2.6666666666666668E-2</c:v>
                </c:pt>
                <c:pt idx="3">
                  <c:v>0.03</c:v>
                </c:pt>
                <c:pt idx="4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F0-2446-A0FA-F850E972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Zn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6090975208479"/>
          <c:y val="2.0111666696825119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Cl!$M$18:$M$22</c:f>
                <c:numCache>
                  <c:formatCode>General</c:formatCode>
                  <c:ptCount val="5"/>
                  <c:pt idx="0">
                    <c:v>4.2426406871192784E-2</c:v>
                  </c:pt>
                  <c:pt idx="1">
                    <c:v>2.4494897427831803E-2</c:v>
                  </c:pt>
                  <c:pt idx="2">
                    <c:v>7.1336448530108953E-2</c:v>
                  </c:pt>
                  <c:pt idx="3">
                    <c:v>6.4807406984078664E-2</c:v>
                  </c:pt>
                  <c:pt idx="4">
                    <c:v>4.7140452079103209E-3</c:v>
                  </c:pt>
                </c:numCache>
              </c:numRef>
            </c:plus>
            <c:minus>
              <c:numRef>
                <c:f>Cl!$M$18:$M$22</c:f>
                <c:numCache>
                  <c:formatCode>General</c:formatCode>
                  <c:ptCount val="5"/>
                  <c:pt idx="0">
                    <c:v>4.2426406871192784E-2</c:v>
                  </c:pt>
                  <c:pt idx="1">
                    <c:v>2.4494897427831803E-2</c:v>
                  </c:pt>
                  <c:pt idx="2">
                    <c:v>7.1336448530108953E-2</c:v>
                  </c:pt>
                  <c:pt idx="3">
                    <c:v>6.4807406984078664E-2</c:v>
                  </c:pt>
                  <c:pt idx="4">
                    <c:v>4.7140452079103209E-3</c:v>
                  </c:pt>
                </c:numCache>
              </c:numRef>
            </c:minus>
          </c:errBars>
          <c:xVal>
            <c:numRef>
              <c:f>Cl!$L$12:$L$16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Cl!$M$12:$M$16</c:f>
              <c:numCache>
                <c:formatCode>0.00</c:formatCode>
                <c:ptCount val="5"/>
                <c:pt idx="0">
                  <c:v>3.23</c:v>
                </c:pt>
                <c:pt idx="1">
                  <c:v>2.0299999999999998</c:v>
                </c:pt>
                <c:pt idx="2">
                  <c:v>1.843333333333333</c:v>
                </c:pt>
                <c:pt idx="3">
                  <c:v>1.72</c:v>
                </c:pt>
                <c:pt idx="4">
                  <c:v>1.6033333333333335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77-5C46-89B4-D5675385C305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[1]Cl!$M$18:$M$22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[1]Cl!$M$18:$M$22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[1]Cl!$L$12:$L$16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[1]Cl!$M$12:$M$16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77-5C46-89B4-D5675385C305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plus>
            <c:minus>
              <c:numRef>
                <c:f>[2]Cl!$M$18:$M$22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minus>
          </c:errBars>
          <c:xVal>
            <c:numRef>
              <c:f>[2]Cl!$L$12:$L$16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[2]Cl!$M$12:$M$16</c:f>
              <c:numCache>
                <c:formatCode>General</c:formatCode>
                <c:ptCount val="5"/>
                <c:pt idx="0">
                  <c:v>3.0966666666666671</c:v>
                </c:pt>
                <c:pt idx="1">
                  <c:v>2.2666666666666666</c:v>
                </c:pt>
                <c:pt idx="2">
                  <c:v>2.2933333333333334</c:v>
                </c:pt>
                <c:pt idx="3">
                  <c:v>1.8566666666666667</c:v>
                </c:pt>
                <c:pt idx="4">
                  <c:v>1.8333333333333333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77-5C46-89B4-D5675385C305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plus>
            <c:minus>
              <c:numRef>
                <c:f>[3]Cl!$M$18:$M$22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minus>
          </c:errBars>
          <c:xVal>
            <c:numRef>
              <c:f>[3]Cl!$L$12:$L$16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[3]Cl!$M$12:$M$16</c:f>
              <c:numCache>
                <c:formatCode>General</c:formatCode>
                <c:ptCount val="5"/>
                <c:pt idx="0">
                  <c:v>4.1566666666666663</c:v>
                </c:pt>
                <c:pt idx="1">
                  <c:v>2.1033333333333335</c:v>
                </c:pt>
                <c:pt idx="2">
                  <c:v>4.2766666666666664</c:v>
                </c:pt>
                <c:pt idx="3">
                  <c:v>1.5266666666666666</c:v>
                </c:pt>
                <c:pt idx="4">
                  <c:v>1.4766666666666666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B77-5C46-89B4-D5675385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Cl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Zn!$R$18:$R$22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plus>
            <c:minus>
              <c:numRef>
                <c:f>Zn!$R$18:$R$22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Zn!$L$12:$L$16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Zn!$R$12:$R$16</c:f>
              <c:numCache>
                <c:formatCode>0.00</c:formatCode>
                <c:ptCount val="5"/>
                <c:pt idx="0">
                  <c:v>22.277990244184043</c:v>
                </c:pt>
                <c:pt idx="1">
                  <c:v>28.897241941216532</c:v>
                </c:pt>
                <c:pt idx="2">
                  <c:v>61.326404703650468</c:v>
                </c:pt>
                <c:pt idx="3">
                  <c:v>78.217200305595256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4-DD4F-9B11-B31100E81056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[1]Zn!$L$18:$L$22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[1]Zn!$L$18:$L$22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[1]Zn!$R$18:$R$22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[1]Zn!$R$18:$R$22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[1]Zn!$L$12:$L$16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[1]Zn!$R$12:$R$16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64-DD4F-9B11-B31100E81056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[2]Zn!$L$18:$L$22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plus>
            <c:minus>
              <c:numRef>
                <c:f>[2]Zn!$R$18:$R$22</c:f>
                <c:numCache>
                  <c:formatCode>General</c:formatCode>
                  <c:ptCount val="5"/>
                  <c:pt idx="0">
                    <c:v>1.9547207113684109</c:v>
                  </c:pt>
                  <c:pt idx="1">
                    <c:v>23.121090802674427</c:v>
                  </c:pt>
                  <c:pt idx="2">
                    <c:v>13.716508296953691</c:v>
                  </c:pt>
                  <c:pt idx="3">
                    <c:v>5.6481564876961938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[2]Zn!$L$12:$L$16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[2]Zn!$R$12:$R$16</c:f>
              <c:numCache>
                <c:formatCode>General</c:formatCode>
                <c:ptCount val="5"/>
                <c:pt idx="0">
                  <c:v>15.239990462439074</c:v>
                </c:pt>
                <c:pt idx="1">
                  <c:v>45.409310824431145</c:v>
                </c:pt>
                <c:pt idx="2">
                  <c:v>65.292695071928421</c:v>
                </c:pt>
                <c:pt idx="3">
                  <c:v>82.371510136313546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64-DD4F-9B11-B31100E81056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[3]Zn!$L$18:$L$22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plus>
            <c:minus>
              <c:numRef>
                <c:f>[3]Zn!$R$18:$R$22</c:f>
                <c:numCache>
                  <c:formatCode>General</c:formatCode>
                  <c:ptCount val="5"/>
                  <c:pt idx="0">
                    <c:v>5.2073593842892718</c:v>
                  </c:pt>
                  <c:pt idx="1">
                    <c:v>29.789715793175755</c:v>
                  </c:pt>
                  <c:pt idx="2">
                    <c:v>19.306384123171188</c:v>
                  </c:pt>
                  <c:pt idx="3">
                    <c:v>13.667692929557512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[3]Zn!$L$12:$L$16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[3]Zn!$R$12:$R$16</c:f>
              <c:numCache>
                <c:formatCode>General</c:formatCode>
                <c:ptCount val="5"/>
                <c:pt idx="0">
                  <c:v>13.366885249428302</c:v>
                </c:pt>
                <c:pt idx="1">
                  <c:v>45.478653030945992</c:v>
                </c:pt>
                <c:pt idx="2">
                  <c:v>61.677218814253649</c:v>
                </c:pt>
                <c:pt idx="3">
                  <c:v>81.881454580436767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64-DD4F-9B11-B31100E8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 total </a:t>
                </a:r>
                <a:r>
                  <a:rPr lang="en-US" sz="1000" b="0" i="0" u="none" strike="noStrike" baseline="0">
                    <a:effectLst/>
                  </a:rPr>
                  <a:t>Zn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69771429291846854"/>
          <c:y val="0.57124127703816507"/>
          <c:w val="0.29600293930656141"/>
          <c:h val="0.20840004787193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3085206290029"/>
          <c:y val="5.0925925925925923E-2"/>
          <c:w val="0.76830378263110699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Ga!$M$18:$M$22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plus>
            <c:minus>
              <c:numRef>
                <c:f>Ga!$M$18:$M$22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minus>
          </c:errBars>
          <c:xVal>
            <c:numRef>
              <c:f>Ga!$L$12:$L$16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Ga!$M$12:$M$16</c:f>
              <c:numCache>
                <c:formatCode>0.00</c:formatCode>
                <c:ptCount val="5"/>
                <c:pt idx="0">
                  <c:v>3.3333333333333333E-2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2.6666666666666668E-2</c:v>
                </c:pt>
                <c:pt idx="4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1-E847-BD72-53B5143918AD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[1]Ga!$L$18:$L$22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[1]Ga!$L$18:$L$22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[1]Ga!$L$12:$L$16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[1]Ga!$M$12:$M$16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E1-E847-BD72-53B5143918AD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[2]Ga!$M$18:$M$22</c:f>
                <c:numCache>
                  <c:formatCode>General</c:formatCode>
                  <c:ptCount val="5"/>
                  <c:pt idx="0">
                    <c:v>2.7755575615628914E-17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[2]Ga!$L$12:$L$16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[2]Ga!$M$12:$M$16</c:f>
              <c:numCache>
                <c:formatCode>General</c:formatCode>
                <c:ptCount val="5"/>
                <c:pt idx="0">
                  <c:v>0.19000000000000003</c:v>
                </c:pt>
                <c:pt idx="1">
                  <c:v>4.6666666666666669E-2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E1-E847-BD72-53B5143918AD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[3]Ga!$M$18:$M$22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4.7140452079103157E-3</c:v>
                  </c:pt>
                  <c:pt idx="3">
                    <c:v>0</c:v>
                  </c:pt>
                  <c:pt idx="4">
                    <c:v>4.7140452079103123E-3</c:v>
                  </c:pt>
                </c:numCache>
              </c:numRef>
            </c:minus>
          </c:errBars>
          <c:xVal>
            <c:numRef>
              <c:f>[3]Ga!$L$12:$L$16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[3]Ga!$M$12:$M$16</c:f>
              <c:numCache>
                <c:formatCode>General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2.3333333333333334E-2</c:v>
                </c:pt>
                <c:pt idx="3">
                  <c:v>0.02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E1-E847-BD72-53B514391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Ga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3999864094658068"/>
          <c:y val="1.3711851041041395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Ga!$R$18:$R$22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plus>
            <c:minus>
              <c:numRef>
                <c:f>Ga!$R$18:$R$22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Ga!$L$12:$L$16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Ga!$R$12:$R$16</c:f>
              <c:numCache>
                <c:formatCode>0.00</c:formatCode>
                <c:ptCount val="5"/>
                <c:pt idx="0">
                  <c:v>22.277990244184043</c:v>
                </c:pt>
                <c:pt idx="1">
                  <c:v>28.897241941216532</c:v>
                </c:pt>
                <c:pt idx="2">
                  <c:v>61.326404703650468</c:v>
                </c:pt>
                <c:pt idx="3">
                  <c:v>78.217200305595256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761-C54B-9913-BDE6FA27944E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[1]Ga!$L$18:$L$22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[1]Ga!$L$18:$L$22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[1]Ga!$R$18:$R$22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[1]Ga!$R$18:$R$22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[1]Ga!$L$12:$L$16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[1]Ga!$R$12:$R$16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761-C54B-9913-BDE6FA27944E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[2]Ga!$L$18:$L$22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plus>
            <c:minus>
              <c:numRef>
                <c:f>[2]Ga!$R$18:$R$22</c:f>
                <c:numCache>
                  <c:formatCode>General</c:formatCode>
                  <c:ptCount val="5"/>
                  <c:pt idx="0">
                    <c:v>1.1501645815233534</c:v>
                  </c:pt>
                  <c:pt idx="1">
                    <c:v>0.24612938656290159</c:v>
                  </c:pt>
                  <c:pt idx="2">
                    <c:v>0.13135531548880797</c:v>
                  </c:pt>
                  <c:pt idx="3">
                    <c:v>7.4591753852986192E-2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[2]Ga!$L$12:$L$16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[2]Ga!$R$12:$R$16</c:f>
              <c:numCache>
                <c:formatCode>General</c:formatCode>
                <c:ptCount val="5"/>
                <c:pt idx="0">
                  <c:v>68.595106148623131</c:v>
                </c:pt>
                <c:pt idx="1">
                  <c:v>85.535924221373193</c:v>
                </c:pt>
                <c:pt idx="2">
                  <c:v>92.757997936301862</c:v>
                </c:pt>
                <c:pt idx="3">
                  <c:v>96.369034793766176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761-C54B-9913-BDE6FA27944E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[3]Ga!$L$18:$L$22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plus>
            <c:minus>
              <c:numRef>
                <c:f>[3]Ga!$R$18:$R$22</c:f>
                <c:numCache>
                  <c:formatCode>General</c:formatCode>
                  <c:ptCount val="5"/>
                  <c:pt idx="0">
                    <c:v>2.0274699956275892</c:v>
                  </c:pt>
                  <c:pt idx="1">
                    <c:v>3.0455266561699026</c:v>
                  </c:pt>
                  <c:pt idx="2">
                    <c:v>2.8612536623930063</c:v>
                  </c:pt>
                  <c:pt idx="3">
                    <c:v>4.167959679174758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[3]Ga!$L$12:$L$16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[3]Ga!$R$12:$R$16</c:f>
              <c:numCache>
                <c:formatCode>General</c:formatCode>
                <c:ptCount val="5"/>
                <c:pt idx="0">
                  <c:v>22.372683723934419</c:v>
                </c:pt>
                <c:pt idx="1">
                  <c:v>33.560085280353888</c:v>
                </c:pt>
                <c:pt idx="2">
                  <c:v>59.341493206008757</c:v>
                </c:pt>
                <c:pt idx="3">
                  <c:v>81.782414275393876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761-C54B-9913-BDE6FA27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 total Ga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69771429291846854"/>
          <c:y val="0.57124127703816507"/>
          <c:w val="0.29600293930656141"/>
          <c:h val="0.20840004787193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6884851367689"/>
          <c:y val="5.0925925925925923E-2"/>
          <c:w val="0.74134594421651989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As!$M$18:$M$22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As!$M$18:$M$22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As!$L$12:$L$16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As!$M$12:$M$16</c:f>
              <c:numCache>
                <c:formatCode>0.00</c:formatCode>
                <c:ptCount val="5"/>
                <c:pt idx="0">
                  <c:v>1.6666666666666666E-2</c:v>
                </c:pt>
                <c:pt idx="1">
                  <c:v>0.01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5D-4C40-AFED-979542BE1D25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[1]As!$L$18:$L$22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[1]As!$L$12:$L$16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[1]As!$M$12:$M$16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5D-4C40-AFED-979542BE1D25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plus>
            <c:minus>
              <c:numRef>
                <c:f>[2]As!$M$18:$M$22</c:f>
                <c:numCache>
                  <c:formatCode>General</c:formatCode>
                  <c:ptCount val="5"/>
                  <c:pt idx="0">
                    <c:v>4.7140452079103157E-3</c:v>
                  </c:pt>
                  <c:pt idx="1">
                    <c:v>4.7140452079103157E-3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[2]As!$L$12:$L$16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[2]As!$M$12:$M$16</c:f>
              <c:numCache>
                <c:formatCode>General</c:formatCode>
                <c:ptCount val="5"/>
                <c:pt idx="0">
                  <c:v>2.6666666666666668E-2</c:v>
                </c:pt>
                <c:pt idx="1">
                  <c:v>2.6666666666666668E-2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5D-4C40-AFED-979542BE1D25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[3]As!$M$18:$M$22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[3]As!$L$12:$L$16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[3]As!$M$12:$M$16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A5D-4C40-AFED-979542BE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As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6247272650242552"/>
          <c:y val="1.3712062805802885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As!$R$18:$R$22</c:f>
                <c:numCache>
                  <c:formatCode>General</c:formatCode>
                  <c:ptCount val="5"/>
                  <c:pt idx="0">
                    <c:v>7.0342992678955154</c:v>
                  </c:pt>
                  <c:pt idx="1">
                    <c:v>6.8396226808018366</c:v>
                  </c:pt>
                  <c:pt idx="2">
                    <c:v>3.4336976479402974</c:v>
                  </c:pt>
                  <c:pt idx="3">
                    <c:v>2.2718756323695199</c:v>
                  </c:pt>
                  <c:pt idx="4">
                    <c:v>0</c:v>
                  </c:pt>
                </c:numCache>
              </c:numRef>
            </c:plus>
            <c:minus>
              <c:numRef>
                <c:f>As!$R$18:$R$22</c:f>
                <c:numCache>
                  <c:formatCode>General</c:formatCode>
                  <c:ptCount val="5"/>
                  <c:pt idx="0">
                    <c:v>7.0342992678955154</c:v>
                  </c:pt>
                  <c:pt idx="1">
                    <c:v>6.8396226808018366</c:v>
                  </c:pt>
                  <c:pt idx="2">
                    <c:v>3.4336976479402974</c:v>
                  </c:pt>
                  <c:pt idx="3">
                    <c:v>2.2718756323695199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As!$L$12:$L$16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As!$R$12:$R$16</c:f>
              <c:numCache>
                <c:formatCode>0.00</c:formatCode>
                <c:ptCount val="5"/>
                <c:pt idx="0">
                  <c:v>26.253487879552221</c:v>
                </c:pt>
                <c:pt idx="1">
                  <c:v>42.108948597502199</c:v>
                </c:pt>
                <c:pt idx="2">
                  <c:v>52.410269737482359</c:v>
                </c:pt>
                <c:pt idx="3">
                  <c:v>68.275975676306942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32-0E40-B97E-D0639AA662BF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[1]As!$L$18:$L$22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[1]As!$L$12:$L$16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[1]As!$R$12:$R$16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32-0E40-B97E-D0639AA662BF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[2]As!$L$18:$L$22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plus>
            <c:minus>
              <c:numRef>
                <c:f>[2]As!$R$18:$R$22</c:f>
                <c:numCache>
                  <c:formatCode>General</c:formatCode>
                  <c:ptCount val="5"/>
                  <c:pt idx="0">
                    <c:v>3.1763405382651091</c:v>
                  </c:pt>
                  <c:pt idx="1">
                    <c:v>6.4844341503506229</c:v>
                  </c:pt>
                  <c:pt idx="2">
                    <c:v>5.4608194219505295</c:v>
                  </c:pt>
                  <c:pt idx="3">
                    <c:v>0.86878489829069239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[2]As!$L$12:$L$16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[2]As!$R$12:$R$16</c:f>
              <c:numCache>
                <c:formatCode>General</c:formatCode>
                <c:ptCount val="5"/>
                <c:pt idx="0">
                  <c:v>26.419539398843622</c:v>
                </c:pt>
                <c:pt idx="1">
                  <c:v>53.051118762382124</c:v>
                </c:pt>
                <c:pt idx="2">
                  <c:v>73.133503821323799</c:v>
                </c:pt>
                <c:pt idx="3">
                  <c:v>89.900512036004031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32-0E40-B97E-D0639AA662BF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[3]As!$L$18:$L$22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[3]As!$R$18:$R$22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[3]As!$L$12:$L$16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[3]As!$R$12:$R$16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32-0E40-B97E-D0639AA6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As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67524038257353747"/>
          <c:y val="0.52141569467493687"/>
          <c:w val="0.29600293930656141"/>
          <c:h val="0.20840004787193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11744021013834"/>
          <c:y val="5.0925925925925923E-2"/>
          <c:w val="0.73691719448386905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'Dissolved Silica'!$M$18:$M$22</c:f>
                <c:numCache>
                  <c:formatCode>General</c:formatCode>
                  <c:ptCount val="5"/>
                  <c:pt idx="0">
                    <c:v>4.4093229261040383</c:v>
                  </c:pt>
                  <c:pt idx="1">
                    <c:v>1.7987247334338547</c:v>
                  </c:pt>
                  <c:pt idx="2">
                    <c:v>8.9776365239162796</c:v>
                  </c:pt>
                  <c:pt idx="3">
                    <c:v>9.4036032219333645</c:v>
                  </c:pt>
                  <c:pt idx="4">
                    <c:v>0.9606946560808084</c:v>
                  </c:pt>
                </c:numCache>
              </c:numRef>
            </c:plus>
            <c:minus>
              <c:numRef>
                <c:f>'Dissolved Silica'!$M$18:$M$22</c:f>
                <c:numCache>
                  <c:formatCode>General</c:formatCode>
                  <c:ptCount val="5"/>
                  <c:pt idx="0">
                    <c:v>4.4093229261040383</c:v>
                  </c:pt>
                  <c:pt idx="1">
                    <c:v>1.7987247334338547</c:v>
                  </c:pt>
                  <c:pt idx="2">
                    <c:v>8.9776365239162796</c:v>
                  </c:pt>
                  <c:pt idx="3">
                    <c:v>9.4036032219333645</c:v>
                  </c:pt>
                  <c:pt idx="4">
                    <c:v>0.9606946560808084</c:v>
                  </c:pt>
                </c:numCache>
              </c:numRef>
            </c:minus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'Dissolved Silica'!$M$12:$M$16</c:f>
              <c:numCache>
                <c:formatCode>0.00</c:formatCode>
                <c:ptCount val="5"/>
                <c:pt idx="0">
                  <c:v>6.4370000000000003</c:v>
                </c:pt>
                <c:pt idx="1">
                  <c:v>13.601999999999999</c:v>
                </c:pt>
                <c:pt idx="2">
                  <c:v>12.909666666666666</c:v>
                </c:pt>
                <c:pt idx="3">
                  <c:v>7.6673333333333344</c:v>
                </c:pt>
                <c:pt idx="4">
                  <c:v>2.8913333333333333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E3-3842-B712-3E6CB546A0EF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'[1]Dissolved Silica'!$L$18:$L$22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'[1]Dissolved Silica'!$M$18:$M$22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'[1]Dissolved Silica'!$L$12:$L$16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'[1]Dissolved Silica'!$M$12:$M$16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E3-3842-B712-3E6CB546A0EF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'[2]Dissolved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'[2]Dissolved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'[2]Dissolved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plus>
            <c:minus>
              <c:numRef>
                <c:f>'[2]Dissolved Silica'!$M$18:$M$22</c:f>
                <c:numCache>
                  <c:formatCode>General</c:formatCode>
                  <c:ptCount val="5"/>
                  <c:pt idx="0">
                    <c:v>5.7911221998273641</c:v>
                  </c:pt>
                  <c:pt idx="1">
                    <c:v>0.86260381017784282</c:v>
                  </c:pt>
                  <c:pt idx="2">
                    <c:v>2.6703799355147946</c:v>
                  </c:pt>
                  <c:pt idx="3">
                    <c:v>0.22673405860905257</c:v>
                  </c:pt>
                  <c:pt idx="4">
                    <c:v>10.193050099618535</c:v>
                  </c:pt>
                </c:numCache>
              </c:numRef>
            </c:minus>
          </c:errBars>
          <c:xVal>
            <c:numRef>
              <c:f>'[2]Dissolved Silica'!$L$12:$L$16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'[2]Dissolved Silica'!$M$12:$M$16</c:f>
              <c:numCache>
                <c:formatCode>General</c:formatCode>
                <c:ptCount val="5"/>
                <c:pt idx="0">
                  <c:v>3.5766666666666667</c:v>
                </c:pt>
                <c:pt idx="1">
                  <c:v>21.375666666666664</c:v>
                </c:pt>
                <c:pt idx="2">
                  <c:v>23.551000000000002</c:v>
                </c:pt>
                <c:pt idx="3">
                  <c:v>3.4293333333333336</c:v>
                </c:pt>
                <c:pt idx="4">
                  <c:v>15.962333333333333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E3-3842-B712-3E6CB546A0EF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'[3]Dissolved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'[3]Dissolved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'[3]Dissolved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plus>
            <c:minus>
              <c:numRef>
                <c:f>'[3]Dissolved Silica'!$M$18:$M$22</c:f>
                <c:numCache>
                  <c:formatCode>General</c:formatCode>
                  <c:ptCount val="5"/>
                  <c:pt idx="0">
                    <c:v>0.48575462484216825</c:v>
                  </c:pt>
                  <c:pt idx="1">
                    <c:v>0.35272935800695726</c:v>
                  </c:pt>
                  <c:pt idx="2">
                    <c:v>3.700774063174721</c:v>
                  </c:pt>
                  <c:pt idx="3">
                    <c:v>2.9638637320602701</c:v>
                  </c:pt>
                  <c:pt idx="4">
                    <c:v>0.19015841349312446</c:v>
                  </c:pt>
                </c:numCache>
              </c:numRef>
            </c:minus>
          </c:errBars>
          <c:xVal>
            <c:numRef>
              <c:f>'[3]Dissolved Silica'!$L$12:$L$16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'[3]Dissolved Silica'!$M$12:$M$16</c:f>
              <c:numCache>
                <c:formatCode>General</c:formatCode>
                <c:ptCount val="5"/>
                <c:pt idx="0">
                  <c:v>15.686666666666667</c:v>
                </c:pt>
                <c:pt idx="1">
                  <c:v>20.733000000000001</c:v>
                </c:pt>
                <c:pt idx="2">
                  <c:v>11.975</c:v>
                </c:pt>
                <c:pt idx="3">
                  <c:v>5.8326666666666656</c:v>
                </c:pt>
                <c:pt idx="4">
                  <c:v>0.80133333333333334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E3-3842-B712-3E6CB546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SiO2(aq)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60770003741249923"/>
          <c:y val="1.3709686291413843E-2"/>
          <c:w val="0.31140897170843451"/>
          <c:h val="0.30464847176202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'Dissolved Silica'!$R$18:$R$22</c:f>
                <c:numCache>
                  <c:formatCode>General</c:formatCode>
                  <c:ptCount val="5"/>
                  <c:pt idx="0">
                    <c:v>15.277140256668956</c:v>
                  </c:pt>
                  <c:pt idx="1">
                    <c:v>22.764454048766762</c:v>
                  </c:pt>
                  <c:pt idx="2">
                    <c:v>11.306518642450813</c:v>
                  </c:pt>
                  <c:pt idx="3">
                    <c:v>1.5200120997305835</c:v>
                  </c:pt>
                  <c:pt idx="4">
                    <c:v>0</c:v>
                  </c:pt>
                </c:numCache>
              </c:numRef>
            </c:plus>
            <c:minus>
              <c:numRef>
                <c:f>'Dissolved Silica'!$R$18:$R$22</c:f>
                <c:numCache>
                  <c:formatCode>General</c:formatCode>
                  <c:ptCount val="5"/>
                  <c:pt idx="0">
                    <c:v>15.277140256668956</c:v>
                  </c:pt>
                  <c:pt idx="1">
                    <c:v>22.764454048766762</c:v>
                  </c:pt>
                  <c:pt idx="2">
                    <c:v>11.306518642450813</c:v>
                  </c:pt>
                  <c:pt idx="3">
                    <c:v>1.5200120997305835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'Dissolved Silica'!$R$12:$R$16</c:f>
              <c:numCache>
                <c:formatCode>0.00</c:formatCode>
                <c:ptCount val="5"/>
                <c:pt idx="0">
                  <c:v>17.00958851078364</c:v>
                </c:pt>
                <c:pt idx="1">
                  <c:v>52.853051309771921</c:v>
                </c:pt>
                <c:pt idx="2">
                  <c:v>80.832327211285573</c:v>
                </c:pt>
                <c:pt idx="3">
                  <c:v>92.883196540762768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F-C544-9425-C86DD3861B94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'[1]Dissolved Silica'!$L$18:$L$22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'[1]Dissolved Silica'!$R$18:$R$22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'[1]Dissolved Silica'!$R$18:$R$22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'[1]Dissolved Silica'!$L$12:$L$16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'[1]Dissolved Silica'!$R$12:$R$16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BF-C544-9425-C86DD3861B94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'[2]Dissolved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plus>
            <c:minus>
              <c:numRef>
                <c:f>'[2]Dissolved Silica'!$L$18:$L$22</c:f>
                <c:numCache>
                  <c:formatCode>General</c:formatCode>
                  <c:ptCount val="5"/>
                  <c:pt idx="0">
                    <c:v>7.8448206109302636E-3</c:v>
                  </c:pt>
                  <c:pt idx="1">
                    <c:v>3.73237766606868E-2</c:v>
                  </c:pt>
                  <c:pt idx="2">
                    <c:v>3.2444905456543528E-2</c:v>
                  </c:pt>
                  <c:pt idx="3">
                    <c:v>3.6135551978078551E-2</c:v>
                  </c:pt>
                  <c:pt idx="4">
                    <c:v>4.2278502792149689E-2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'[2]Dissolved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plus>
            <c:minus>
              <c:numRef>
                <c:f>'[2]Dissolved Silica'!$R$18:$R$22</c:f>
                <c:numCache>
                  <c:formatCode>General</c:formatCode>
                  <c:ptCount val="5"/>
                  <c:pt idx="0">
                    <c:v>7.23422982088716</c:v>
                  </c:pt>
                  <c:pt idx="1">
                    <c:v>6.0197864517197441</c:v>
                  </c:pt>
                  <c:pt idx="2">
                    <c:v>11.414905050922654</c:v>
                  </c:pt>
                  <c:pt idx="3">
                    <c:v>12.269126824890082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'[2]Dissolved Silica'!$L$12:$L$16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'[2]Dissolved Silica'!$R$12:$R$16</c:f>
              <c:numCache>
                <c:formatCode>General</c:formatCode>
                <c:ptCount val="5"/>
                <c:pt idx="0">
                  <c:v>4.5392166625609898</c:v>
                </c:pt>
                <c:pt idx="1">
                  <c:v>36.896808260533817</c:v>
                </c:pt>
                <c:pt idx="2">
                  <c:v>72.788867572905829</c:v>
                </c:pt>
                <c:pt idx="3">
                  <c:v>77.928329127365771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BF-C544-9425-C86DD3861B94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'[3]Dissolved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'[3]Dissolved Silica'!$L$18:$L$22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'[3]Dissolved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plus>
            <c:minus>
              <c:numRef>
                <c:f>'[3]Dissolved Silica'!$R$18:$R$22</c:f>
                <c:numCache>
                  <c:formatCode>General</c:formatCode>
                  <c:ptCount val="5"/>
                  <c:pt idx="0">
                    <c:v>4.0057232273965662</c:v>
                  </c:pt>
                  <c:pt idx="1">
                    <c:v>8.530462064391223</c:v>
                  </c:pt>
                  <c:pt idx="2">
                    <c:v>4.245533208655905</c:v>
                  </c:pt>
                  <c:pt idx="3">
                    <c:v>0.31824309171475462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'[3]Dissolved Silica'!$L$12:$L$16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'[3]Dissolved Silica'!$R$12:$R$16</c:f>
              <c:numCache>
                <c:formatCode>General</c:formatCode>
                <c:ptCount val="5"/>
                <c:pt idx="0">
                  <c:v>28.908042027540223</c:v>
                </c:pt>
                <c:pt idx="1">
                  <c:v>67.036185344608796</c:v>
                </c:pt>
                <c:pt idx="2">
                  <c:v>88.327404654651232</c:v>
                </c:pt>
                <c:pt idx="3">
                  <c:v>98.5381843258034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BF-C544-9425-C86DD38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</a:t>
                </a:r>
                <a:r>
                  <a:rPr lang="nb-NO" sz="1000" b="0" i="0" u="none" strike="noStrike" baseline="0">
                    <a:effectLst/>
                  </a:rPr>
                  <a:t> SiO2(aq</a:t>
                </a:r>
                <a:r>
                  <a:rPr lang="nb-NO" sz="1000" b="0" i="0" u="none" strike="noStrike" baseline="0"/>
                  <a:t>) </a:t>
                </a:r>
                <a:r>
                  <a:rPr lang="en-US"/>
                  <a:t>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67551565202186847"/>
          <c:y val="0.56000088010825333"/>
          <c:w val="0.26006248571749974"/>
          <c:h val="0.20206654661100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F!$M$18:$M$22</c:f>
                <c:numCache>
                  <c:formatCode>General</c:formatCode>
                  <c:ptCount val="5"/>
                  <c:pt idx="0">
                    <c:v>7.0395706939809649E-2</c:v>
                  </c:pt>
                  <c:pt idx="1">
                    <c:v>2.0548046676563271E-2</c:v>
                  </c:pt>
                  <c:pt idx="2">
                    <c:v>1.2472191289246483E-2</c:v>
                  </c:pt>
                  <c:pt idx="3">
                    <c:v>4.7140452079103209E-3</c:v>
                  </c:pt>
                  <c:pt idx="4">
                    <c:v>8.1649658092772682E-3</c:v>
                  </c:pt>
                </c:numCache>
              </c:numRef>
            </c:plus>
            <c:minus>
              <c:numRef>
                <c:f>F!$M$18:$M$22</c:f>
                <c:numCache>
                  <c:formatCode>General</c:formatCode>
                  <c:ptCount val="5"/>
                  <c:pt idx="0">
                    <c:v>7.0395706939809649E-2</c:v>
                  </c:pt>
                  <c:pt idx="1">
                    <c:v>2.0548046676563271E-2</c:v>
                  </c:pt>
                  <c:pt idx="2">
                    <c:v>1.2472191289246483E-2</c:v>
                  </c:pt>
                  <c:pt idx="3">
                    <c:v>4.7140452079103209E-3</c:v>
                  </c:pt>
                  <c:pt idx="4">
                    <c:v>8.1649658092772682E-3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F!$M$12:$M$16</c:f>
              <c:numCache>
                <c:formatCode>0.00</c:formatCode>
                <c:ptCount val="5"/>
                <c:pt idx="0">
                  <c:v>1.2733333333333332</c:v>
                </c:pt>
                <c:pt idx="1">
                  <c:v>0.61333333333333329</c:v>
                </c:pt>
                <c:pt idx="2">
                  <c:v>0.3833333333333333</c:v>
                </c:pt>
                <c:pt idx="3">
                  <c:v>0.33666666666666667</c:v>
                </c:pt>
                <c:pt idx="4">
                  <c:v>0.38999999999999996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2-CC4D-BC70-5005FB56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F!$R$12:$R$16</c:f>
              <c:numCache>
                <c:formatCode>0.00</c:formatCode>
                <c:ptCount val="5"/>
                <c:pt idx="0">
                  <c:v>42.545757428933236</c:v>
                </c:pt>
                <c:pt idx="1">
                  <c:v>62.986148587263358</c:v>
                </c:pt>
                <c:pt idx="2">
                  <c:v>75.768671104358134</c:v>
                </c:pt>
                <c:pt idx="3">
                  <c:v>86.995517212947405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A-B340-BE20-D66E4B83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Cl!$M$18:$M$22</c:f>
                <c:numCache>
                  <c:formatCode>General</c:formatCode>
                  <c:ptCount val="5"/>
                  <c:pt idx="0">
                    <c:v>4.2426406871192784E-2</c:v>
                  </c:pt>
                  <c:pt idx="1">
                    <c:v>2.4494897427831803E-2</c:v>
                  </c:pt>
                  <c:pt idx="2">
                    <c:v>7.1336448530108953E-2</c:v>
                  </c:pt>
                  <c:pt idx="3">
                    <c:v>6.4807406984078664E-2</c:v>
                  </c:pt>
                  <c:pt idx="4">
                    <c:v>4.7140452079103209E-3</c:v>
                  </c:pt>
                </c:numCache>
              </c:numRef>
            </c:plus>
            <c:minus>
              <c:numRef>
                <c:f>Cl!$M$18:$M$22</c:f>
                <c:numCache>
                  <c:formatCode>General</c:formatCode>
                  <c:ptCount val="5"/>
                  <c:pt idx="0">
                    <c:v>4.2426406871192784E-2</c:v>
                  </c:pt>
                  <c:pt idx="1">
                    <c:v>2.4494897427831803E-2</c:v>
                  </c:pt>
                  <c:pt idx="2">
                    <c:v>7.1336448530108953E-2</c:v>
                  </c:pt>
                  <c:pt idx="3">
                    <c:v>6.4807406984078664E-2</c:v>
                  </c:pt>
                  <c:pt idx="4">
                    <c:v>4.7140452079103209E-3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Cl!$M$12:$M$16</c:f>
              <c:numCache>
                <c:formatCode>0.00</c:formatCode>
                <c:ptCount val="5"/>
                <c:pt idx="0">
                  <c:v>3.23</c:v>
                </c:pt>
                <c:pt idx="1">
                  <c:v>2.0299999999999998</c:v>
                </c:pt>
                <c:pt idx="2">
                  <c:v>1.843333333333333</c:v>
                </c:pt>
                <c:pt idx="3">
                  <c:v>1.72</c:v>
                </c:pt>
                <c:pt idx="4">
                  <c:v>1.6033333333333335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5-8E43-BD98-8138BF04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Cl!$R$18:$R$22</c:f>
                <c:numCache>
                  <c:formatCode>General</c:formatCode>
                  <c:ptCount val="5"/>
                  <c:pt idx="0">
                    <c:v>0.32218004578648174</c:v>
                  </c:pt>
                  <c:pt idx="1">
                    <c:v>0.46859014620378298</c:v>
                  </c:pt>
                  <c:pt idx="2">
                    <c:v>0.58892691169107358</c:v>
                  </c:pt>
                  <c:pt idx="3">
                    <c:v>3.2632953315774128E-2</c:v>
                  </c:pt>
                  <c:pt idx="4">
                    <c:v>0</c:v>
                  </c:pt>
                </c:numCache>
              </c:numRef>
            </c:plus>
            <c:minus>
              <c:numRef>
                <c:f>Cl!$R$18:$R$22</c:f>
                <c:numCache>
                  <c:formatCode>General</c:formatCode>
                  <c:ptCount val="5"/>
                  <c:pt idx="0">
                    <c:v>0.32218004578648174</c:v>
                  </c:pt>
                  <c:pt idx="1">
                    <c:v>0.46859014620378298</c:v>
                  </c:pt>
                  <c:pt idx="2">
                    <c:v>0.58892691169107358</c:v>
                  </c:pt>
                  <c:pt idx="3">
                    <c:v>3.2632953315774128E-2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Cl!$R$12:$R$16</c:f>
              <c:numCache>
                <c:formatCode>0.00</c:formatCode>
                <c:ptCount val="5"/>
                <c:pt idx="0">
                  <c:v>31.041093736673986</c:v>
                </c:pt>
                <c:pt idx="1">
                  <c:v>50.487036493047377</c:v>
                </c:pt>
                <c:pt idx="2">
                  <c:v>68.15137280193828</c:v>
                </c:pt>
                <c:pt idx="3">
                  <c:v>84.635588516486621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96-BA4C-8737-246F5FBA33B9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[1]Cl!$R$18:$R$22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[1]Cl!$R$18:$R$22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[1]Cl!$L$12:$L$16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[1]Cl!$R$12:$R$16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296-BA4C-8737-246F5FBA33B9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plus>
            <c:minus>
              <c:numRef>
                <c:f>[2]Cl!$R$18:$R$22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[2]Cl!$L$12:$L$16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[2]Cl!$R$12:$R$16</c:f>
              <c:numCache>
                <c:formatCode>General</c:formatCode>
                <c:ptCount val="5"/>
                <c:pt idx="0">
                  <c:v>27.236337806759177</c:v>
                </c:pt>
                <c:pt idx="1">
                  <c:v>47.316239025199046</c:v>
                </c:pt>
                <c:pt idx="2">
                  <c:v>67.462513637514874</c:v>
                </c:pt>
                <c:pt idx="3">
                  <c:v>83.791199035611399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296-BA4C-8737-246F5FBA33B9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plus>
            <c:minus>
              <c:numRef>
                <c:f>[3]Cl!$R$18:$R$22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[3]Cl!$L$12:$L$16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[3]Cl!$R$12:$R$16</c:f>
              <c:numCache>
                <c:formatCode>General</c:formatCode>
                <c:ptCount val="5"/>
                <c:pt idx="0">
                  <c:v>32.81268082863005</c:v>
                </c:pt>
                <c:pt idx="1">
                  <c:v>49.332869175905934</c:v>
                </c:pt>
                <c:pt idx="2">
                  <c:v>76.312692548294706</c:v>
                </c:pt>
                <c:pt idx="3">
                  <c:v>88.381325126141363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296-BA4C-8737-246F5FBA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Cl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7484084408884548"/>
          <c:y val="0.5524767035426757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Cl!$R$18:$R$22</c:f>
                <c:numCache>
                  <c:formatCode>General</c:formatCode>
                  <c:ptCount val="5"/>
                  <c:pt idx="0">
                    <c:v>0.32218004578648174</c:v>
                  </c:pt>
                  <c:pt idx="1">
                    <c:v>0.46859014620378298</c:v>
                  </c:pt>
                  <c:pt idx="2">
                    <c:v>0.58892691169107358</c:v>
                  </c:pt>
                  <c:pt idx="3">
                    <c:v>3.2632953315774128E-2</c:v>
                  </c:pt>
                  <c:pt idx="4">
                    <c:v>0</c:v>
                  </c:pt>
                </c:numCache>
              </c:numRef>
            </c:plus>
            <c:minus>
              <c:numRef>
                <c:f>Cl!$R$18:$R$22</c:f>
                <c:numCache>
                  <c:formatCode>General</c:formatCode>
                  <c:ptCount val="5"/>
                  <c:pt idx="0">
                    <c:v>0.32218004578648174</c:v>
                  </c:pt>
                  <c:pt idx="1">
                    <c:v>0.46859014620378298</c:v>
                  </c:pt>
                  <c:pt idx="2">
                    <c:v>0.58892691169107358</c:v>
                  </c:pt>
                  <c:pt idx="3">
                    <c:v>3.2632953315774128E-2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Cl!$R$12:$R$16</c:f>
              <c:numCache>
                <c:formatCode>0.00</c:formatCode>
                <c:ptCount val="5"/>
                <c:pt idx="0">
                  <c:v>31.041093736673986</c:v>
                </c:pt>
                <c:pt idx="1">
                  <c:v>50.487036493047377</c:v>
                </c:pt>
                <c:pt idx="2">
                  <c:v>68.15137280193828</c:v>
                </c:pt>
                <c:pt idx="3">
                  <c:v>84.635588516486621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D-9845-8D08-12D71B40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Br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Br!$M$12:$M$16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6-7C44-B7F9-A973AAEF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Br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Br!$R$12:$R$16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2-EA4D-B6A9-0EE4F063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'NO3'!$M$18:$M$22</c:f>
                <c:numCache>
                  <c:formatCode>General</c:formatCode>
                  <c:ptCount val="5"/>
                  <c:pt idx="0">
                    <c:v>3.6817870057290807E-2</c:v>
                  </c:pt>
                  <c:pt idx="1">
                    <c:v>4.7140452079104259E-3</c:v>
                  </c:pt>
                  <c:pt idx="2">
                    <c:v>6.8475461947247129E-2</c:v>
                  </c:pt>
                  <c:pt idx="3">
                    <c:v>2.9439202887759617E-2</c:v>
                  </c:pt>
                  <c:pt idx="4">
                    <c:v>0</c:v>
                  </c:pt>
                </c:numCache>
              </c:numRef>
            </c:plus>
            <c:minus>
              <c:numRef>
                <c:f>'NO3'!$M$18:$M$22</c:f>
                <c:numCache>
                  <c:formatCode>General</c:formatCode>
                  <c:ptCount val="5"/>
                  <c:pt idx="0">
                    <c:v>3.6817870057290807E-2</c:v>
                  </c:pt>
                  <c:pt idx="1">
                    <c:v>4.7140452079104259E-3</c:v>
                  </c:pt>
                  <c:pt idx="2">
                    <c:v>6.8475461947247129E-2</c:v>
                  </c:pt>
                  <c:pt idx="3">
                    <c:v>2.9439202887759617E-2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'NO3'!$M$12:$M$16</c:f>
              <c:numCache>
                <c:formatCode>0.00</c:formatCode>
                <c:ptCount val="5"/>
                <c:pt idx="0">
                  <c:v>3.2033333333333331</c:v>
                </c:pt>
                <c:pt idx="1">
                  <c:v>3.1166666666666671</c:v>
                </c:pt>
                <c:pt idx="2">
                  <c:v>3.4966666666666661</c:v>
                </c:pt>
                <c:pt idx="3">
                  <c:v>3.43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F-6140-9711-D6A80906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NO3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'NO3'!$R$18:$R$22</c:f>
                <c:numCache>
                  <c:formatCode>General</c:formatCode>
                  <c:ptCount val="5"/>
                  <c:pt idx="0">
                    <c:v>0.3273008233086091</c:v>
                  </c:pt>
                  <c:pt idx="1">
                    <c:v>0.4235932418785045</c:v>
                  </c:pt>
                  <c:pt idx="2">
                    <c:v>4.5208121879888631E-2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'NO3'!$R$18:$R$22</c:f>
                <c:numCache>
                  <c:formatCode>General</c:formatCode>
                  <c:ptCount val="5"/>
                  <c:pt idx="0">
                    <c:v>0.3273008233086091</c:v>
                  </c:pt>
                  <c:pt idx="1">
                    <c:v>0.4235932418785045</c:v>
                  </c:pt>
                  <c:pt idx="2">
                    <c:v>4.5208121879888631E-2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'NO3'!$R$12:$R$16</c:f>
              <c:numCache>
                <c:formatCode>0.00</c:formatCode>
                <c:ptCount val="5"/>
                <c:pt idx="0">
                  <c:v>24.237142835379913</c:v>
                </c:pt>
                <c:pt idx="1">
                  <c:v>47.741030608821724</c:v>
                </c:pt>
                <c:pt idx="2">
                  <c:v>74.121518191444508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B-584B-9E92-ABF2E274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Ca!$M$18:$M$22</c:f>
                <c:numCache>
                  <c:formatCode>General</c:formatCode>
                  <c:ptCount val="5"/>
                  <c:pt idx="0">
                    <c:v>6.5945145554635962</c:v>
                  </c:pt>
                  <c:pt idx="1">
                    <c:v>2.0598219987820934</c:v>
                  </c:pt>
                  <c:pt idx="2">
                    <c:v>6.4548500283808865</c:v>
                  </c:pt>
                  <c:pt idx="3">
                    <c:v>2.4703755899772704</c:v>
                  </c:pt>
                  <c:pt idx="4">
                    <c:v>9.7011419717245424</c:v>
                  </c:pt>
                </c:numCache>
              </c:numRef>
            </c:plus>
            <c:minus>
              <c:numRef>
                <c:f>Ca!$M$18:$M$22</c:f>
                <c:numCache>
                  <c:formatCode>General</c:formatCode>
                  <c:ptCount val="5"/>
                  <c:pt idx="0">
                    <c:v>6.5945145554635962</c:v>
                  </c:pt>
                  <c:pt idx="1">
                    <c:v>2.0598219987820934</c:v>
                  </c:pt>
                  <c:pt idx="2">
                    <c:v>6.4548500283808865</c:v>
                  </c:pt>
                  <c:pt idx="3">
                    <c:v>2.4703755899772704</c:v>
                  </c:pt>
                  <c:pt idx="4">
                    <c:v>9.7011419717245424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Ca!$M$12:$M$16</c:f>
              <c:numCache>
                <c:formatCode>0.00</c:formatCode>
                <c:ptCount val="5"/>
                <c:pt idx="0">
                  <c:v>63.306666666666672</c:v>
                </c:pt>
                <c:pt idx="1">
                  <c:v>38.590000000000003</c:v>
                </c:pt>
                <c:pt idx="2">
                  <c:v>43.373333333333335</c:v>
                </c:pt>
                <c:pt idx="3">
                  <c:v>30.056666666666661</c:v>
                </c:pt>
                <c:pt idx="4">
                  <c:v>13.483333333333334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0-44E4-BF9F-38283FF3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Ca!$R$18:$R$22</c:f>
                <c:numCache>
                  <c:formatCode>General</c:formatCode>
                  <c:ptCount val="5"/>
                  <c:pt idx="0">
                    <c:v>1.1804638880220675</c:v>
                  </c:pt>
                  <c:pt idx="1">
                    <c:v>4.0939246117998929</c:v>
                  </c:pt>
                  <c:pt idx="2">
                    <c:v>4.1217342003511703</c:v>
                  </c:pt>
                  <c:pt idx="3">
                    <c:v>4.7693898849294181</c:v>
                  </c:pt>
                  <c:pt idx="4">
                    <c:v>0</c:v>
                  </c:pt>
                </c:numCache>
              </c:numRef>
            </c:plus>
            <c:minus>
              <c:numRef>
                <c:f>Ca!$R$18:$R$22</c:f>
                <c:numCache>
                  <c:formatCode>General</c:formatCode>
                  <c:ptCount val="5"/>
                  <c:pt idx="0">
                    <c:v>1.1804638880220675</c:v>
                  </c:pt>
                  <c:pt idx="1">
                    <c:v>4.0939246117998929</c:v>
                  </c:pt>
                  <c:pt idx="2">
                    <c:v>4.1217342003511703</c:v>
                  </c:pt>
                  <c:pt idx="3">
                    <c:v>4.7693898849294181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Ca!$R$12:$R$16</c:f>
              <c:numCache>
                <c:formatCode>0.00</c:formatCode>
                <c:ptCount val="5"/>
                <c:pt idx="0">
                  <c:v>33.64579043444099</c:v>
                </c:pt>
                <c:pt idx="1">
                  <c:v>54.410549623459815</c:v>
                </c:pt>
                <c:pt idx="2">
                  <c:v>77.294636794691428</c:v>
                </c:pt>
                <c:pt idx="3">
                  <c:v>93.258668789902629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6-43E2-A915-C6CE0AA4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SO4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'SO4'!$L$18:$L$22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'SO4'!$L$18:$L$22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'SO4'!$L$12:$L$16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'SO4'!$M$12:$M$16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B-6F41-B21B-2EC1F77A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SO4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'SO4'!$L$18:$L$22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'SO4'!$L$18:$L$22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'SO4'!$L$12:$L$16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'SO4'!$R$12:$R$16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B-A348-9CA6-F36CDFFEA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PO4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'PO4'!$L$18:$L$22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'PO4'!$L$18:$L$22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'PO4'!$M$18:$M$22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'PO4'!$L$12:$L$16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'PO4'!$M$12:$M$16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3-0746-A38B-C9844702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Br!$L$12:$L$16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Br!$M$12:$M$16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2-D946-B41E-29B339D0A166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[1]Br!$L$18:$L$22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[1]Br!$L$12:$L$16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72-D946-B41E-29B339D0A166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[2]Br!$L$12:$L$16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72-D946-B41E-29B339D0A166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[3]Br!$L$12:$L$16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72-D946-B41E-29B339D0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Br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061128303524975"/>
          <c:y val="0.47046247150215947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PO4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'PO4'!$L$18:$L$22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'PO4'!$L$18:$L$22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'PO4'!$R$18:$R$22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'PO4'!$L$12:$L$16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'PO4'!$R$12:$R$16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8-C341-B0EC-D18688BE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Na!$M$18:$M$22</c:f>
                <c:numCache>
                  <c:formatCode>General</c:formatCode>
                  <c:ptCount val="5"/>
                  <c:pt idx="0">
                    <c:v>6.463499224276446</c:v>
                  </c:pt>
                  <c:pt idx="1">
                    <c:v>11.154288662014963</c:v>
                  </c:pt>
                  <c:pt idx="2">
                    <c:v>5.7313581869105521</c:v>
                  </c:pt>
                  <c:pt idx="3">
                    <c:v>1.9325803131219799</c:v>
                  </c:pt>
                  <c:pt idx="4">
                    <c:v>3.9738394532240493</c:v>
                  </c:pt>
                </c:numCache>
              </c:numRef>
            </c:plus>
            <c:minus>
              <c:numRef>
                <c:f>Na!$M$18:$M$22</c:f>
                <c:numCache>
                  <c:formatCode>General</c:formatCode>
                  <c:ptCount val="5"/>
                  <c:pt idx="0">
                    <c:v>6.463499224276446</c:v>
                  </c:pt>
                  <c:pt idx="1">
                    <c:v>11.154288662014963</c:v>
                  </c:pt>
                  <c:pt idx="2">
                    <c:v>5.7313581869105521</c:v>
                  </c:pt>
                  <c:pt idx="3">
                    <c:v>1.9325803131219799</c:v>
                  </c:pt>
                  <c:pt idx="4">
                    <c:v>3.9738394532240493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Na!$L$12:$L$16</c:f>
              <c:numCache>
                <c:formatCode>0.00</c:formatCode>
                <c:ptCount val="5"/>
                <c:pt idx="0">
                  <c:v>10.256410256410257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Na!$M$12:$M$16</c:f>
              <c:numCache>
                <c:formatCode>0.00</c:formatCode>
                <c:ptCount val="5"/>
                <c:pt idx="0">
                  <c:v>451.98333333333335</c:v>
                </c:pt>
                <c:pt idx="1">
                  <c:v>225.37333333333333</c:v>
                </c:pt>
                <c:pt idx="2">
                  <c:v>159.16</c:v>
                </c:pt>
                <c:pt idx="3">
                  <c:v>123.21</c:v>
                </c:pt>
                <c:pt idx="4">
                  <c:v>111.05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7-40AC-84BB-597CF5AF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Na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Na!$R$18:$R$22</c:f>
                <c:numCache>
                  <c:formatCode>General</c:formatCode>
                  <c:ptCount val="5"/>
                  <c:pt idx="0">
                    <c:v>1.1230210554014928</c:v>
                  </c:pt>
                  <c:pt idx="1">
                    <c:v>0.38169751846297734</c:v>
                  </c:pt>
                  <c:pt idx="2">
                    <c:v>0.19483815268207119</c:v>
                  </c:pt>
                  <c:pt idx="3">
                    <c:v>0.21799851353616451</c:v>
                  </c:pt>
                  <c:pt idx="4">
                    <c:v>0</c:v>
                  </c:pt>
                </c:numCache>
              </c:numRef>
            </c:plus>
            <c:minus>
              <c:numRef>
                <c:f>Na!$R$18:$R$22</c:f>
                <c:numCache>
                  <c:formatCode>General</c:formatCode>
                  <c:ptCount val="5"/>
                  <c:pt idx="0">
                    <c:v>1.1230210554014928</c:v>
                  </c:pt>
                  <c:pt idx="1">
                    <c:v>0.38169751846297734</c:v>
                  </c:pt>
                  <c:pt idx="2">
                    <c:v>0.19483815268207119</c:v>
                  </c:pt>
                  <c:pt idx="3">
                    <c:v>0.21799851353616451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Na!$L$12:$L$16</c:f>
              <c:numCache>
                <c:formatCode>0.00</c:formatCode>
                <c:ptCount val="5"/>
                <c:pt idx="0">
                  <c:v>10.256410256410257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Na!$R$12:$R$16</c:f>
              <c:numCache>
                <c:formatCode>0.00</c:formatCode>
                <c:ptCount val="5"/>
                <c:pt idx="0">
                  <c:v>42.699253759831464</c:v>
                </c:pt>
                <c:pt idx="1">
                  <c:v>63.304859701525523</c:v>
                </c:pt>
                <c:pt idx="2">
                  <c:v>78.150012704769821</c:v>
                </c:pt>
                <c:pt idx="3">
                  <c:v>89.64436156994806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D-44B4-848D-8871D47C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K!$M$18:$M$22</c:f>
                <c:numCache>
                  <c:formatCode>General</c:formatCode>
                  <c:ptCount val="5"/>
                  <c:pt idx="0">
                    <c:v>5.3124591501697474E-2</c:v>
                  </c:pt>
                  <c:pt idx="1">
                    <c:v>3.091206165165232E-2</c:v>
                  </c:pt>
                  <c:pt idx="2">
                    <c:v>0.78986637407151894</c:v>
                  </c:pt>
                  <c:pt idx="3">
                    <c:v>4.7842333648024357E-2</c:v>
                  </c:pt>
                  <c:pt idx="4">
                    <c:v>0.86267027304758814</c:v>
                  </c:pt>
                </c:numCache>
              </c:numRef>
            </c:plus>
            <c:minus>
              <c:numRef>
                <c:f>K!$M$18:$M$22</c:f>
                <c:numCache>
                  <c:formatCode>General</c:formatCode>
                  <c:ptCount val="5"/>
                  <c:pt idx="0">
                    <c:v>5.3124591501697474E-2</c:v>
                  </c:pt>
                  <c:pt idx="1">
                    <c:v>3.091206165165232E-2</c:v>
                  </c:pt>
                  <c:pt idx="2">
                    <c:v>0.78986637407151894</c:v>
                  </c:pt>
                  <c:pt idx="3">
                    <c:v>4.7842333648024357E-2</c:v>
                  </c:pt>
                  <c:pt idx="4">
                    <c:v>0.86267027304758814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K!$M$12:$M$16</c:f>
              <c:numCache>
                <c:formatCode>0.00</c:formatCode>
                <c:ptCount val="5"/>
                <c:pt idx="0">
                  <c:v>1.0166666666666666</c:v>
                </c:pt>
                <c:pt idx="1">
                  <c:v>0.57666666666666666</c:v>
                </c:pt>
                <c:pt idx="2">
                  <c:v>1.0233333333333334</c:v>
                </c:pt>
                <c:pt idx="3">
                  <c:v>0.42333333333333334</c:v>
                </c:pt>
                <c:pt idx="4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5B48-9D0A-AB1B570E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K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K!$R$18:$R$22</c:f>
                <c:numCache>
                  <c:formatCode>General</c:formatCode>
                  <c:ptCount val="5"/>
                  <c:pt idx="0">
                    <c:v>10.2789686083372</c:v>
                  </c:pt>
                  <c:pt idx="1">
                    <c:v>15.847121004219055</c:v>
                  </c:pt>
                  <c:pt idx="2">
                    <c:v>7.6206793788221523</c:v>
                  </c:pt>
                  <c:pt idx="3">
                    <c:v>10.443210030919371</c:v>
                  </c:pt>
                  <c:pt idx="4">
                    <c:v>0</c:v>
                  </c:pt>
                </c:numCache>
              </c:numRef>
            </c:plus>
            <c:minus>
              <c:numRef>
                <c:f>K!$R$18:$R$22</c:f>
                <c:numCache>
                  <c:formatCode>General</c:formatCode>
                  <c:ptCount val="5"/>
                  <c:pt idx="0">
                    <c:v>10.2789686083372</c:v>
                  </c:pt>
                  <c:pt idx="1">
                    <c:v>15.847121004219055</c:v>
                  </c:pt>
                  <c:pt idx="2">
                    <c:v>7.6206793788221523</c:v>
                  </c:pt>
                  <c:pt idx="3">
                    <c:v>10.443210030919371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K!$R$12:$R$16</c:f>
              <c:numCache>
                <c:formatCode>0.00</c:formatCode>
                <c:ptCount val="5"/>
                <c:pt idx="0">
                  <c:v>29.685744254639008</c:v>
                </c:pt>
                <c:pt idx="1">
                  <c:v>46.353551773524138</c:v>
                </c:pt>
                <c:pt idx="2">
                  <c:v>68.54497351374981</c:v>
                </c:pt>
                <c:pt idx="3">
                  <c:v>80.291720393774469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1-8F4C-9934-08FA1D968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Mg!$L$18:$L$22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Mg!$L$18:$L$22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Mg!$M$18:$M$22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1.885618083164127E-2</c:v>
                  </c:pt>
                  <c:pt idx="3">
                    <c:v>0</c:v>
                  </c:pt>
                  <c:pt idx="4">
                    <c:v>3.2998316455372219E-2</c:v>
                  </c:pt>
                </c:numCache>
              </c:numRef>
            </c:plus>
            <c:minus>
              <c:numRef>
                <c:f>Mg!$M$18:$M$22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1.885618083164127E-2</c:v>
                  </c:pt>
                  <c:pt idx="3">
                    <c:v>0</c:v>
                  </c:pt>
                  <c:pt idx="4">
                    <c:v>3.2998316455372219E-2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Mg!$M$12:$M$16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1.3333333333333334E-2</c:v>
                </c:pt>
                <c:pt idx="3">
                  <c:v>0</c:v>
                </c:pt>
                <c:pt idx="4">
                  <c:v>2.3333333333333334E-2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0-E148-ADB1-88107491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Mg!$L$18:$L$22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Mg!$L$18:$L$22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Mg!$R$18:$R$22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Mg!$R$18:$R$22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Mg!$L$12:$L$16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Mg!$R$12:$R$16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7-2544-A2C3-0E2E6445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144.31000000000003</c:v>
                </c:pt>
                <c:pt idx="1">
                  <c:v>56.536666666666662</c:v>
                </c:pt>
                <c:pt idx="2">
                  <c:v>34.82</c:v>
                </c:pt>
                <c:pt idx="3">
                  <c:v>25.89</c:v>
                </c:pt>
                <c:pt idx="4">
                  <c:v>23.926666666666666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6-460C-9D57-463A3F0D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50.625406147243218</c:v>
                </c:pt>
                <c:pt idx="1">
                  <c:v>70.394065947675884</c:v>
                </c:pt>
                <c:pt idx="2">
                  <c:v>82.577907390690015</c:v>
                </c:pt>
                <c:pt idx="3">
                  <c:v>91.635186273021944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7-43A0-9F1E-6ED999C8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V!$M$18:$M$22</c:f>
                <c:numCache>
                  <c:formatCode>General</c:formatCode>
                  <c:ptCount val="5"/>
                  <c:pt idx="0">
                    <c:v>4.8989794855663557E-2</c:v>
                  </c:pt>
                  <c:pt idx="1">
                    <c:v>4.1899350299921832E-2</c:v>
                  </c:pt>
                  <c:pt idx="2">
                    <c:v>2.4944382578492939E-2</c:v>
                  </c:pt>
                  <c:pt idx="3">
                    <c:v>4.7140452079103209E-3</c:v>
                  </c:pt>
                  <c:pt idx="4">
                    <c:v>9.428090415820628E-3</c:v>
                  </c:pt>
                </c:numCache>
              </c:numRef>
            </c:plus>
            <c:minus>
              <c:numRef>
                <c:f>V!$M$18:$M$22</c:f>
                <c:numCache>
                  <c:formatCode>General</c:formatCode>
                  <c:ptCount val="5"/>
                  <c:pt idx="0">
                    <c:v>4.8989794855663557E-2</c:v>
                  </c:pt>
                  <c:pt idx="1">
                    <c:v>4.1899350299921832E-2</c:v>
                  </c:pt>
                  <c:pt idx="2">
                    <c:v>2.4944382578492939E-2</c:v>
                  </c:pt>
                  <c:pt idx="3">
                    <c:v>4.7140452079103209E-3</c:v>
                  </c:pt>
                  <c:pt idx="4">
                    <c:v>9.428090415820628E-3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V!$M$12:$M$16</c:f>
              <c:numCache>
                <c:formatCode>0.00</c:formatCode>
                <c:ptCount val="5"/>
                <c:pt idx="0">
                  <c:v>0.56000000000000005</c:v>
                </c:pt>
                <c:pt idx="1">
                  <c:v>0.39333333333333331</c:v>
                </c:pt>
                <c:pt idx="2">
                  <c:v>0.33666666666666667</c:v>
                </c:pt>
                <c:pt idx="3">
                  <c:v>0.26666666666666666</c:v>
                </c:pt>
                <c:pt idx="4">
                  <c:v>0.23666666666666666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6-7F43-8864-127C5F82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Br!$L$12:$L$16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Br!$R$12:$R$16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64-C940-87E1-E656386EBEB8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[1]Br!$L$18:$L$22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[1]Br!$L$12:$L$16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64-C940-87E1-E656386EBEB8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[2]Br!$L$12:$L$16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64-C940-87E1-E656386EBEB8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[3]Br!$L$12:$L$16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64-C940-87E1-E656386E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Br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21726870335839019"/>
          <c:y val="3.9577091799369295E-2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V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V!$R$18:$R$22</c:f>
                <c:numCache>
                  <c:formatCode>General</c:formatCode>
                  <c:ptCount val="5"/>
                  <c:pt idx="0">
                    <c:v>0.96216808710837098</c:v>
                  </c:pt>
                  <c:pt idx="1">
                    <c:v>1.8264988731094494</c:v>
                  </c:pt>
                  <c:pt idx="2">
                    <c:v>1.9916895981362122</c:v>
                  </c:pt>
                  <c:pt idx="3">
                    <c:v>1.2981612245671252</c:v>
                  </c:pt>
                  <c:pt idx="4">
                    <c:v>0</c:v>
                  </c:pt>
                </c:numCache>
              </c:numRef>
            </c:plus>
            <c:minus>
              <c:numRef>
                <c:f>V!$R$18:$R$22</c:f>
                <c:numCache>
                  <c:formatCode>General</c:formatCode>
                  <c:ptCount val="5"/>
                  <c:pt idx="0">
                    <c:v>0.96216808710837098</c:v>
                  </c:pt>
                  <c:pt idx="1">
                    <c:v>1.8264988731094494</c:v>
                  </c:pt>
                  <c:pt idx="2">
                    <c:v>1.9916895981362122</c:v>
                  </c:pt>
                  <c:pt idx="3">
                    <c:v>1.2981612245671252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V!$R$12:$R$16</c:f>
              <c:numCache>
                <c:formatCode>0.00</c:formatCode>
                <c:ptCount val="5"/>
                <c:pt idx="0">
                  <c:v>31.243556072652797</c:v>
                </c:pt>
                <c:pt idx="1">
                  <c:v>53.089163746182152</c:v>
                </c:pt>
                <c:pt idx="2">
                  <c:v>71.833554758004496</c:v>
                </c:pt>
                <c:pt idx="3">
                  <c:v>86.737310956034264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A-DD4F-9DA9-AE4541EA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Cr!$M$18:$M$22</c:f>
                <c:numCache>
                  <c:formatCode>General</c:formatCode>
                  <c:ptCount val="5"/>
                  <c:pt idx="0">
                    <c:v>4.714045207910314E-3</c:v>
                  </c:pt>
                  <c:pt idx="1">
                    <c:v>0</c:v>
                  </c:pt>
                  <c:pt idx="2">
                    <c:v>9.4280904158206315E-3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Cr!$M$18:$M$22</c:f>
                <c:numCache>
                  <c:formatCode>General</c:formatCode>
                  <c:ptCount val="5"/>
                  <c:pt idx="0">
                    <c:v>4.714045207910314E-3</c:v>
                  </c:pt>
                  <c:pt idx="1">
                    <c:v>0</c:v>
                  </c:pt>
                  <c:pt idx="2">
                    <c:v>9.4280904158206315E-3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Cr!$M$12:$M$16</c:f>
              <c:numCache>
                <c:formatCode>0.00</c:formatCode>
                <c:ptCount val="5"/>
                <c:pt idx="0">
                  <c:v>5.6666666666666664E-2</c:v>
                </c:pt>
                <c:pt idx="1">
                  <c:v>0.02</c:v>
                </c:pt>
                <c:pt idx="2">
                  <c:v>1.6666666666666666E-2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C-D340-A9FA-A34F5111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Cr!$R$18:$R$22</c:f>
                <c:numCache>
                  <c:formatCode>General</c:formatCode>
                  <c:ptCount val="5"/>
                  <c:pt idx="0">
                    <c:v>7.7824315010512874</c:v>
                  </c:pt>
                  <c:pt idx="1">
                    <c:v>9.0667998790520787</c:v>
                  </c:pt>
                  <c:pt idx="2">
                    <c:v>3.5856525726179695</c:v>
                  </c:pt>
                  <c:pt idx="3">
                    <c:v>0.65953892046124685</c:v>
                  </c:pt>
                  <c:pt idx="4">
                    <c:v>0</c:v>
                  </c:pt>
                </c:numCache>
              </c:numRef>
            </c:plus>
            <c:minus>
              <c:numRef>
                <c:f>Cr!$R$18:$R$22</c:f>
                <c:numCache>
                  <c:formatCode>General</c:formatCode>
                  <c:ptCount val="5"/>
                  <c:pt idx="0">
                    <c:v>7.7824315010512874</c:v>
                  </c:pt>
                  <c:pt idx="1">
                    <c:v>9.0667998790520787</c:v>
                  </c:pt>
                  <c:pt idx="2">
                    <c:v>3.5856525726179695</c:v>
                  </c:pt>
                  <c:pt idx="3">
                    <c:v>0.65953892046124685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Cr!$R$12:$R$16</c:f>
              <c:numCache>
                <c:formatCode>0.00</c:formatCode>
                <c:ptCount val="5"/>
                <c:pt idx="0">
                  <c:v>52.136978925706934</c:v>
                </c:pt>
                <c:pt idx="1">
                  <c:v>70.375836263788855</c:v>
                </c:pt>
                <c:pt idx="2">
                  <c:v>85.061500850288454</c:v>
                </c:pt>
                <c:pt idx="3">
                  <c:v>90.877119617941844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C-AC48-9A9F-629F4C0E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Mn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Mn!$M$12:$M$16</c:f>
              <c:numCache>
                <c:formatCode>0.00</c:formatCode>
                <c:ptCount val="5"/>
                <c:pt idx="0">
                  <c:v>3.3333333333333335E-3</c:v>
                </c:pt>
                <c:pt idx="1">
                  <c:v>0</c:v>
                </c:pt>
                <c:pt idx="2">
                  <c:v>3.3333333333333335E-3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0-434A-B753-EC2782850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Mn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Mn!$R$18:$R$22</c:f>
                <c:numCache>
                  <c:formatCode>General</c:formatCode>
                  <c:ptCount val="5"/>
                  <c:pt idx="0">
                    <c:v>47.14045207910317</c:v>
                  </c:pt>
                  <c:pt idx="1">
                    <c:v>47.14045207910317</c:v>
                  </c:pt>
                  <c:pt idx="2">
                    <c:v>47.14045207910317</c:v>
                  </c:pt>
                  <c:pt idx="3">
                    <c:v>47.14045207910317</c:v>
                  </c:pt>
                  <c:pt idx="4">
                    <c:v>0</c:v>
                  </c:pt>
                </c:numCache>
              </c:numRef>
            </c:plus>
            <c:minus>
              <c:numRef>
                <c:f>Mn!$R$18:$R$22</c:f>
                <c:numCache>
                  <c:formatCode>General</c:formatCode>
                  <c:ptCount val="5"/>
                  <c:pt idx="0">
                    <c:v>47.14045207910317</c:v>
                  </c:pt>
                  <c:pt idx="1">
                    <c:v>47.14045207910317</c:v>
                  </c:pt>
                  <c:pt idx="2">
                    <c:v>47.14045207910317</c:v>
                  </c:pt>
                  <c:pt idx="3">
                    <c:v>47.14045207910317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Mn!$R$12:$R$16</c:f>
              <c:numCache>
                <c:formatCode>0.00</c:formatCode>
                <c:ptCount val="5"/>
                <c:pt idx="0">
                  <c:v>33.333333333333336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66.666666666666671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B-5141-BD21-1CC58D60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9.428090415820635E-3</c:v>
                  </c:pt>
                  <c:pt idx="2">
                    <c:v>4.1096093353126514E-2</c:v>
                  </c:pt>
                  <c:pt idx="3">
                    <c:v>0.16048537489614301</c:v>
                  </c:pt>
                  <c:pt idx="4">
                    <c:v>0.39064049969249215</c:v>
                  </c:pt>
                </c:numCache>
              </c:numRef>
            </c:plus>
            <c:minus>
              <c:numRef>
                <c:f>Fe!$M$18:$M$22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9.428090415820635E-3</c:v>
                  </c:pt>
                  <c:pt idx="2">
                    <c:v>4.1096093353126514E-2</c:v>
                  </c:pt>
                  <c:pt idx="3">
                    <c:v>0.16048537489614301</c:v>
                  </c:pt>
                  <c:pt idx="4">
                    <c:v>0.39064049969249215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Fe!$M$12:$M$16</c:f>
              <c:numCache>
                <c:formatCode>0.00</c:formatCode>
                <c:ptCount val="5"/>
                <c:pt idx="0">
                  <c:v>0</c:v>
                </c:pt>
                <c:pt idx="1">
                  <c:v>1.3333333333333334E-2</c:v>
                </c:pt>
                <c:pt idx="2">
                  <c:v>7.6666666666666675E-2</c:v>
                </c:pt>
                <c:pt idx="3">
                  <c:v>0.22666666666666666</c:v>
                </c:pt>
                <c:pt idx="4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0-FD41-BEF0-EA266B48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Fe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Fe!$L$18:$L$22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1.1227322623262703</c:v>
                  </c:pt>
                  <c:pt idx="2">
                    <c:v>1.6690452735699928</c:v>
                  </c:pt>
                  <c:pt idx="3">
                    <c:v>0.55024911254800568</c:v>
                  </c:pt>
                  <c:pt idx="4">
                    <c:v>0</c:v>
                  </c:pt>
                </c:numCache>
              </c:numRef>
            </c:plus>
            <c:minus>
              <c:numRef>
                <c:f>Fe!$R$18:$R$22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1.1227322623262703</c:v>
                  </c:pt>
                  <c:pt idx="2">
                    <c:v>1.6690452735699928</c:v>
                  </c:pt>
                  <c:pt idx="3">
                    <c:v>0.55024911254800568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Fe!$R$12:$R$16</c:f>
              <c:numCache>
                <c:formatCode>0.00</c:formatCode>
                <c:ptCount val="5"/>
                <c:pt idx="0">
                  <c:v>0</c:v>
                </c:pt>
                <c:pt idx="1">
                  <c:v>1.2938909300421482</c:v>
                </c:pt>
                <c:pt idx="2">
                  <c:v>9.9986236613278194</c:v>
                </c:pt>
                <c:pt idx="3">
                  <c:v>33.500112126051107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2-9F46-9BBA-151C1B6A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Cu!$M$18:$M$22</c:f>
                <c:numCache>
                  <c:formatCode>General</c:formatCode>
                  <c:ptCount val="5"/>
                  <c:pt idx="0">
                    <c:v>5.4365021434333645E-2</c:v>
                  </c:pt>
                  <c:pt idx="1">
                    <c:v>4.7140452079103175E-3</c:v>
                  </c:pt>
                  <c:pt idx="2">
                    <c:v>5.6568542494923796E-2</c:v>
                  </c:pt>
                  <c:pt idx="3">
                    <c:v>4.4969125210773474E-2</c:v>
                  </c:pt>
                  <c:pt idx="4">
                    <c:v>7.0710678118654766E-2</c:v>
                  </c:pt>
                </c:numCache>
              </c:numRef>
            </c:plus>
            <c:minus>
              <c:numRef>
                <c:f>Cu!$M$18:$M$22</c:f>
                <c:numCache>
                  <c:formatCode>General</c:formatCode>
                  <c:ptCount val="5"/>
                  <c:pt idx="0">
                    <c:v>5.4365021434333645E-2</c:v>
                  </c:pt>
                  <c:pt idx="1">
                    <c:v>4.7140452079103175E-3</c:v>
                  </c:pt>
                  <c:pt idx="2">
                    <c:v>5.6568542494923796E-2</c:v>
                  </c:pt>
                  <c:pt idx="3">
                    <c:v>4.4969125210773474E-2</c:v>
                  </c:pt>
                  <c:pt idx="4">
                    <c:v>7.0710678118654766E-2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Cu!$M$12:$M$16</c:f>
              <c:numCache>
                <c:formatCode>0.00</c:formatCode>
                <c:ptCount val="5"/>
                <c:pt idx="0">
                  <c:v>5.3333333333333337E-2</c:v>
                </c:pt>
                <c:pt idx="1">
                  <c:v>3.3333333333333335E-3</c:v>
                </c:pt>
                <c:pt idx="2">
                  <c:v>5.000000000000001E-2</c:v>
                </c:pt>
                <c:pt idx="3">
                  <c:v>3.6666666666666667E-2</c:v>
                </c:pt>
                <c:pt idx="4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7-C947-B4D6-FB940589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Cu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Cu!$L$18:$L$22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Cu!$R$18:$R$22</c:f>
                <c:numCache>
                  <c:formatCode>General</c:formatCode>
                  <c:ptCount val="5"/>
                  <c:pt idx="0">
                    <c:v>40.482736562745984</c:v>
                  </c:pt>
                  <c:pt idx="1">
                    <c:v>39.485322273127423</c:v>
                  </c:pt>
                  <c:pt idx="2">
                    <c:v>32.640891534465091</c:v>
                  </c:pt>
                  <c:pt idx="3">
                    <c:v>35.329178437757172</c:v>
                  </c:pt>
                  <c:pt idx="4">
                    <c:v>0</c:v>
                  </c:pt>
                </c:numCache>
              </c:numRef>
            </c:plus>
            <c:minus>
              <c:numRef>
                <c:f>Cu!$R$18:$R$22</c:f>
                <c:numCache>
                  <c:formatCode>General</c:formatCode>
                  <c:ptCount val="5"/>
                  <c:pt idx="0">
                    <c:v>40.482736562745984</c:v>
                  </c:pt>
                  <c:pt idx="1">
                    <c:v>39.485322273127423</c:v>
                  </c:pt>
                  <c:pt idx="2">
                    <c:v>32.640891534465091</c:v>
                  </c:pt>
                  <c:pt idx="3">
                    <c:v>35.329178437757172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Cu!$L$12:$L$16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Cu!$R$12:$R$16</c:f>
              <c:numCache>
                <c:formatCode>0.00</c:formatCode>
                <c:ptCount val="5"/>
                <c:pt idx="0">
                  <c:v>35.698197084878906</c:v>
                </c:pt>
                <c:pt idx="1">
                  <c:v>37.36381403707329</c:v>
                </c:pt>
                <c:pt idx="2">
                  <c:v>59.466841479052022</c:v>
                </c:pt>
                <c:pt idx="3">
                  <c:v>75.018498352912346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F-FE43-92CE-F4553545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Zn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Zn!$M$18:$M$22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plus>
            <c:minus>
              <c:numRef>
                <c:f>Zn!$M$18:$M$22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Zn!$L$12:$L$16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Zn!$M$12:$M$16</c:f>
              <c:numCache>
                <c:formatCode>0.00</c:formatCode>
                <c:ptCount val="5"/>
                <c:pt idx="0">
                  <c:v>3.3333333333333333E-2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2.6666666666666668E-2</c:v>
                </c:pt>
                <c:pt idx="4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9-244D-8EA5-809189AB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'NO3'!$M$18:$M$22</c:f>
                <c:numCache>
                  <c:formatCode>General</c:formatCode>
                  <c:ptCount val="5"/>
                  <c:pt idx="0">
                    <c:v>3.6817870057290807E-2</c:v>
                  </c:pt>
                  <c:pt idx="1">
                    <c:v>4.7140452079104259E-3</c:v>
                  </c:pt>
                  <c:pt idx="2">
                    <c:v>6.8475461947247129E-2</c:v>
                  </c:pt>
                  <c:pt idx="3">
                    <c:v>2.9439202887759617E-2</c:v>
                  </c:pt>
                  <c:pt idx="4">
                    <c:v>0</c:v>
                  </c:pt>
                </c:numCache>
              </c:numRef>
            </c:plus>
            <c:minus>
              <c:numRef>
                <c:f>'NO3'!$M$18:$M$22</c:f>
                <c:numCache>
                  <c:formatCode>General</c:formatCode>
                  <c:ptCount val="5"/>
                  <c:pt idx="0">
                    <c:v>3.6817870057290807E-2</c:v>
                  </c:pt>
                  <c:pt idx="1">
                    <c:v>4.7140452079104259E-3</c:v>
                  </c:pt>
                  <c:pt idx="2">
                    <c:v>6.8475461947247129E-2</c:v>
                  </c:pt>
                  <c:pt idx="3">
                    <c:v>2.9439202887759617E-2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'NO3'!$M$12:$M$16</c:f>
              <c:numCache>
                <c:formatCode>0.00</c:formatCode>
                <c:ptCount val="5"/>
                <c:pt idx="0">
                  <c:v>3.2033333333333331</c:v>
                </c:pt>
                <c:pt idx="1">
                  <c:v>3.1166666666666671</c:v>
                </c:pt>
                <c:pt idx="2">
                  <c:v>3.4966666666666661</c:v>
                </c:pt>
                <c:pt idx="3">
                  <c:v>3.43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66-5D49-912D-9514434C65D5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[1]NO3!$L$18:$L$22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[1]NO3!$M$18:$M$22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[1]NO3!$L$12:$L$16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[1]NO3!$M$12:$M$16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66-5D49-912D-9514434C65D5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[2]NO3!$M$18:$M$22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plus>
            <c:minus>
              <c:numRef>
                <c:f>[2]NO3!$M$18:$M$22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minus>
          </c:errBars>
          <c:xVal>
            <c:numRef>
              <c:f>[2]NO3!$L$12:$L$16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[2]NO3!$M$12:$M$16</c:f>
              <c:numCache>
                <c:formatCode>General</c:formatCode>
                <c:ptCount val="5"/>
                <c:pt idx="0">
                  <c:v>3.2100000000000004</c:v>
                </c:pt>
                <c:pt idx="1">
                  <c:v>3.1466666666666665</c:v>
                </c:pt>
                <c:pt idx="2">
                  <c:v>3.4933333333333336</c:v>
                </c:pt>
                <c:pt idx="3">
                  <c:v>3.43</c:v>
                </c:pt>
                <c:pt idx="4">
                  <c:v>2.3066666666666666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66-5D49-912D-9514434C65D5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[3]NO3!$M$18:$M$22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plus>
            <c:minus>
              <c:numRef>
                <c:f>[3]NO3!$M$18:$M$22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minus>
          </c:errBars>
          <c:xVal>
            <c:numRef>
              <c:f>[3]NO3!$L$12:$L$16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[3]NO3!$M$12:$M$16</c:f>
              <c:numCache>
                <c:formatCode>General</c:formatCode>
                <c:ptCount val="5"/>
                <c:pt idx="0">
                  <c:v>3.1366666666666667</c:v>
                </c:pt>
                <c:pt idx="1">
                  <c:v>3.2266666666666666</c:v>
                </c:pt>
                <c:pt idx="2">
                  <c:v>3.4666666666666663</c:v>
                </c:pt>
                <c:pt idx="3">
                  <c:v>2.2966666666666669</c:v>
                </c:pt>
                <c:pt idx="4">
                  <c:v>3.4866666666666668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66-5D49-912D-9514434C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NO3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6248134512221526"/>
          <c:y val="1.3859240412601764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Zn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Zn!$L$18:$L$22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Zn!$R$18:$R$22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plus>
            <c:minus>
              <c:numRef>
                <c:f>Zn!$R$18:$R$22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Zn!$L$12:$L$16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Zn!$R$12:$R$16</c:f>
              <c:numCache>
                <c:formatCode>0.00</c:formatCode>
                <c:ptCount val="5"/>
                <c:pt idx="0">
                  <c:v>22.277990244184043</c:v>
                </c:pt>
                <c:pt idx="1">
                  <c:v>28.897241941216532</c:v>
                </c:pt>
                <c:pt idx="2">
                  <c:v>61.326404703650468</c:v>
                </c:pt>
                <c:pt idx="3">
                  <c:v>78.217200305595256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5-BE4C-96F8-E72289D9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plus>
            <c:minus>
              <c:numRef>
                <c:f>Ga!$M$18:$M$22</c:f>
                <c:numCache>
                  <c:formatCode>General</c:formatCode>
                  <c:ptCount val="5"/>
                  <c:pt idx="0">
                    <c:v>3.2998316455372226E-2</c:v>
                  </c:pt>
                  <c:pt idx="1">
                    <c:v>4.7140452079103183E-3</c:v>
                  </c:pt>
                  <c:pt idx="2">
                    <c:v>4.0824829046386298E-2</c:v>
                  </c:pt>
                  <c:pt idx="3">
                    <c:v>1.6996731711975951E-2</c:v>
                  </c:pt>
                  <c:pt idx="4">
                    <c:v>7.542472332656508E-2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Ga!$M$12:$M$16</c:f>
              <c:numCache>
                <c:formatCode>0.00</c:formatCode>
                <c:ptCount val="5"/>
                <c:pt idx="0">
                  <c:v>3.3333333333333333E-2</c:v>
                </c:pt>
                <c:pt idx="1">
                  <c:v>1.3333333333333334E-2</c:v>
                </c:pt>
                <c:pt idx="2">
                  <c:v>7.0000000000000007E-2</c:v>
                </c:pt>
                <c:pt idx="3">
                  <c:v>2.6666666666666668E-2</c:v>
                </c:pt>
                <c:pt idx="4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A-EF42-9EEB-02DF9ACC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Ga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Ga!$L$18:$L$22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plus>
            <c:minus>
              <c:numRef>
                <c:f>Ga!$R$18:$R$22</c:f>
                <c:numCache>
                  <c:formatCode>General</c:formatCode>
                  <c:ptCount val="5"/>
                  <c:pt idx="0">
                    <c:v>24.678498984902635</c:v>
                  </c:pt>
                  <c:pt idx="1">
                    <c:v>25.058867957766218</c:v>
                  </c:pt>
                  <c:pt idx="2">
                    <c:v>13.556404205704029</c:v>
                  </c:pt>
                  <c:pt idx="3">
                    <c:v>21.047125886170313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Ga!$R$12:$R$16</c:f>
              <c:numCache>
                <c:formatCode>0.00</c:formatCode>
                <c:ptCount val="5"/>
                <c:pt idx="0">
                  <c:v>22.277990244184043</c:v>
                </c:pt>
                <c:pt idx="1">
                  <c:v>28.897241941216532</c:v>
                </c:pt>
                <c:pt idx="2">
                  <c:v>61.326404703650468</c:v>
                </c:pt>
                <c:pt idx="3">
                  <c:v>78.217200305595256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B-6948-8B20-B8745758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As!$M$18:$M$22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As!$M$18:$M$22</c:f>
                <c:numCache>
                  <c:formatCode>General</c:formatCode>
                  <c:ptCount val="5"/>
                  <c:pt idx="0">
                    <c:v>4.7140452079103123E-3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As!$M$12:$M$16</c:f>
              <c:numCache>
                <c:formatCode>0.00</c:formatCode>
                <c:ptCount val="5"/>
                <c:pt idx="0">
                  <c:v>1.6666666666666666E-2</c:v>
                </c:pt>
                <c:pt idx="1">
                  <c:v>0.01</c:v>
                </c:pt>
                <c:pt idx="2">
                  <c:v>6.6666666666666671E-3</c:v>
                </c:pt>
                <c:pt idx="3">
                  <c:v>0.01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4-C84B-BF70-1A0879C2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As!$L$18:$L$22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As!$R$18:$R$22</c:f>
                <c:numCache>
                  <c:formatCode>General</c:formatCode>
                  <c:ptCount val="5"/>
                  <c:pt idx="0">
                    <c:v>7.0342992678955154</c:v>
                  </c:pt>
                  <c:pt idx="1">
                    <c:v>6.8396226808018366</c:v>
                  </c:pt>
                  <c:pt idx="2">
                    <c:v>3.4336976479402974</c:v>
                  </c:pt>
                  <c:pt idx="3">
                    <c:v>2.2718756323695199</c:v>
                  </c:pt>
                  <c:pt idx="4">
                    <c:v>0</c:v>
                  </c:pt>
                </c:numCache>
              </c:numRef>
            </c:plus>
            <c:minus>
              <c:numRef>
                <c:f>As!$R$18:$R$22</c:f>
                <c:numCache>
                  <c:formatCode>General</c:formatCode>
                  <c:ptCount val="5"/>
                  <c:pt idx="0">
                    <c:v>7.0342992678955154</c:v>
                  </c:pt>
                  <c:pt idx="1">
                    <c:v>6.8396226808018366</c:v>
                  </c:pt>
                  <c:pt idx="2">
                    <c:v>3.4336976479402974</c:v>
                  </c:pt>
                  <c:pt idx="3">
                    <c:v>2.2718756323695199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As!$L$12:$L$16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As!$R$12:$R$16</c:f>
              <c:numCache>
                <c:formatCode>0.00</c:formatCode>
                <c:ptCount val="5"/>
                <c:pt idx="0">
                  <c:v>26.253487879552221</c:v>
                </c:pt>
                <c:pt idx="1">
                  <c:v>42.108948597502199</c:v>
                </c:pt>
                <c:pt idx="2">
                  <c:v>52.410269737482359</c:v>
                </c:pt>
                <c:pt idx="3">
                  <c:v>68.275975676306942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4-114D-A30F-D2287F99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Dissolved Silica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'Dissolved Silica'!$M$18:$M$22</c:f>
                <c:numCache>
                  <c:formatCode>General</c:formatCode>
                  <c:ptCount val="5"/>
                  <c:pt idx="0">
                    <c:v>4.4093229261040383</c:v>
                  </c:pt>
                  <c:pt idx="1">
                    <c:v>1.7987247334338547</c:v>
                  </c:pt>
                  <c:pt idx="2">
                    <c:v>8.9776365239162796</c:v>
                  </c:pt>
                  <c:pt idx="3">
                    <c:v>9.4036032219333645</c:v>
                  </c:pt>
                  <c:pt idx="4">
                    <c:v>0.9606946560808084</c:v>
                  </c:pt>
                </c:numCache>
              </c:numRef>
            </c:plus>
            <c:minus>
              <c:numRef>
                <c:f>'Dissolved Silica'!$M$18:$M$22</c:f>
                <c:numCache>
                  <c:formatCode>General</c:formatCode>
                  <c:ptCount val="5"/>
                  <c:pt idx="0">
                    <c:v>4.4093229261040383</c:v>
                  </c:pt>
                  <c:pt idx="1">
                    <c:v>1.7987247334338547</c:v>
                  </c:pt>
                  <c:pt idx="2">
                    <c:v>8.9776365239162796</c:v>
                  </c:pt>
                  <c:pt idx="3">
                    <c:v>9.4036032219333645</c:v>
                  </c:pt>
                  <c:pt idx="4">
                    <c:v>0.9606946560808084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'Dissolved Silica'!$M$12:$M$16</c:f>
              <c:numCache>
                <c:formatCode>0.00</c:formatCode>
                <c:ptCount val="5"/>
                <c:pt idx="0">
                  <c:v>6.4370000000000003</c:v>
                </c:pt>
                <c:pt idx="1">
                  <c:v>13.601999999999999</c:v>
                </c:pt>
                <c:pt idx="2">
                  <c:v>12.909666666666666</c:v>
                </c:pt>
                <c:pt idx="3">
                  <c:v>7.6673333333333344</c:v>
                </c:pt>
                <c:pt idx="4">
                  <c:v>2.8913333333333333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6-C745-890C-21E43936C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09886264216977"/>
          <c:y val="6.7367066581858329E-2"/>
          <c:w val="0.6542919947506561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Dissolved Silica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'Dissolved Silica'!$L$18:$L$22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'Dissolved Silica'!$R$18:$R$22</c:f>
                <c:numCache>
                  <c:formatCode>General</c:formatCode>
                  <c:ptCount val="5"/>
                  <c:pt idx="0">
                    <c:v>15.277140256668956</c:v>
                  </c:pt>
                  <c:pt idx="1">
                    <c:v>22.764454048766762</c:v>
                  </c:pt>
                  <c:pt idx="2">
                    <c:v>11.306518642450813</c:v>
                  </c:pt>
                  <c:pt idx="3">
                    <c:v>1.5200120997305835</c:v>
                  </c:pt>
                  <c:pt idx="4">
                    <c:v>0</c:v>
                  </c:pt>
                </c:numCache>
              </c:numRef>
            </c:plus>
            <c:minus>
              <c:numRef>
                <c:f>'Dissolved Silica'!$R$18:$R$22</c:f>
                <c:numCache>
                  <c:formatCode>General</c:formatCode>
                  <c:ptCount val="5"/>
                  <c:pt idx="0">
                    <c:v>15.277140256668956</c:v>
                  </c:pt>
                  <c:pt idx="1">
                    <c:v>22.764454048766762</c:v>
                  </c:pt>
                  <c:pt idx="2">
                    <c:v>11.306518642450813</c:v>
                  </c:pt>
                  <c:pt idx="3">
                    <c:v>1.5200120997305835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'Dissolved Silica'!$L$12:$L$16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'Dissolved Silica'!$R$12:$R$16</c:f>
              <c:numCache>
                <c:formatCode>0.00</c:formatCode>
                <c:ptCount val="5"/>
                <c:pt idx="0">
                  <c:v>17.00958851078364</c:v>
                </c:pt>
                <c:pt idx="1">
                  <c:v>52.853051309771921</c:v>
                </c:pt>
                <c:pt idx="2">
                  <c:v>80.832327211285573</c:v>
                </c:pt>
                <c:pt idx="3">
                  <c:v>92.883196540762768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A-A442-90F9-E10C84C5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948335795120104"/>
          <c:y val="6.7367066581858329E-2"/>
          <c:w val="0.360503759314993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F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F!$M$18:$M$22</c:f>
                <c:numCache>
                  <c:formatCode>General</c:formatCode>
                  <c:ptCount val="5"/>
                  <c:pt idx="0">
                    <c:v>7.0395706939809649E-2</c:v>
                  </c:pt>
                  <c:pt idx="1">
                    <c:v>2.0548046676563271E-2</c:v>
                  </c:pt>
                  <c:pt idx="2">
                    <c:v>1.2472191289246483E-2</c:v>
                  </c:pt>
                  <c:pt idx="3">
                    <c:v>4.7140452079103209E-3</c:v>
                  </c:pt>
                  <c:pt idx="4">
                    <c:v>8.1649658092772682E-3</c:v>
                  </c:pt>
                </c:numCache>
              </c:numRef>
            </c:plus>
            <c:minus>
              <c:numRef>
                <c:f>F!$M$18:$M$22</c:f>
                <c:numCache>
                  <c:formatCode>General</c:formatCode>
                  <c:ptCount val="5"/>
                  <c:pt idx="0">
                    <c:v>7.0395706939809649E-2</c:v>
                  </c:pt>
                  <c:pt idx="1">
                    <c:v>2.0548046676563271E-2</c:v>
                  </c:pt>
                  <c:pt idx="2">
                    <c:v>1.2472191289246483E-2</c:v>
                  </c:pt>
                  <c:pt idx="3">
                    <c:v>4.7140452079103209E-3</c:v>
                  </c:pt>
                  <c:pt idx="4">
                    <c:v>8.1649658092772682E-3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F!$M$12:$M$16</c:f>
              <c:numCache>
                <c:formatCode>0.00</c:formatCode>
                <c:ptCount val="5"/>
                <c:pt idx="0">
                  <c:v>1.2733333333333332</c:v>
                </c:pt>
                <c:pt idx="1">
                  <c:v>0.61333333333333329</c:v>
                </c:pt>
                <c:pt idx="2">
                  <c:v>0.3833333333333333</c:v>
                </c:pt>
                <c:pt idx="3">
                  <c:v>0.33666666666666667</c:v>
                </c:pt>
                <c:pt idx="4">
                  <c:v>0.38999999999999996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B49-3C44-8756-C0D0033D3950}"/>
            </c:ext>
          </c:extLst>
        </c:ser>
        <c:ser>
          <c:idx val="0"/>
          <c:order val="1"/>
          <c:tx>
            <c:v>Conc F Açaí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[1]F!$M$18:$M$22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49-3C44-8756-C0D0033D3950}"/>
            </c:ext>
          </c:extLst>
        </c:ser>
        <c:ser>
          <c:idx val="3"/>
          <c:order val="2"/>
          <c:tx>
            <c:v>Conc F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plus>
            <c:minus>
              <c:numRef>
                <c:f>[2]F!$M$18:$M$22</c:f>
                <c:numCache>
                  <c:formatCode>General</c:formatCode>
                  <c:ptCount val="5"/>
                  <c:pt idx="0">
                    <c:v>4.9216076867444711E-2</c:v>
                  </c:pt>
                  <c:pt idx="1">
                    <c:v>1.4142135623730911E-2</c:v>
                  </c:pt>
                  <c:pt idx="2">
                    <c:v>9.4280904158206159E-3</c:v>
                  </c:pt>
                  <c:pt idx="3">
                    <c:v>9.4280904158206159E-3</c:v>
                  </c:pt>
                  <c:pt idx="4">
                    <c:v>5.9066817155564381E-2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[2]F!$M$12:$M$16</c:f>
              <c:numCache>
                <c:formatCode>General</c:formatCode>
                <c:ptCount val="5"/>
                <c:pt idx="0">
                  <c:v>1.5533333333333335</c:v>
                </c:pt>
                <c:pt idx="1">
                  <c:v>0.67</c:v>
                </c:pt>
                <c:pt idx="2">
                  <c:v>0.34333333333333332</c:v>
                </c:pt>
                <c:pt idx="3">
                  <c:v>0.29333333333333333</c:v>
                </c:pt>
                <c:pt idx="4">
                  <c:v>0.44333333333333336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B49-3C44-8756-C0D0033D3950}"/>
            </c:ext>
          </c:extLst>
        </c:ser>
        <c:ser>
          <c:idx val="2"/>
          <c:order val="3"/>
          <c:tx>
            <c:v>Conc F Gypsum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plus>
            <c:minus>
              <c:numRef>
                <c:f>[3]F!$M$18:$M$22</c:f>
                <c:numCache>
                  <c:formatCode>General</c:formatCode>
                  <c:ptCount val="5"/>
                  <c:pt idx="0">
                    <c:v>4.3204937989385725E-2</c:v>
                  </c:pt>
                  <c:pt idx="1">
                    <c:v>5.1854497287013482E-2</c:v>
                  </c:pt>
                  <c:pt idx="2">
                    <c:v>5.4365021434333589E-2</c:v>
                  </c:pt>
                  <c:pt idx="3">
                    <c:v>6.5996632910744354E-2</c:v>
                  </c:pt>
                  <c:pt idx="4">
                    <c:v>5.7154760664940484E-2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[3]F!$M$12:$M$16</c:f>
              <c:numCache>
                <c:formatCode>General</c:formatCode>
                <c:ptCount val="5"/>
                <c:pt idx="0">
                  <c:v>0.51</c:v>
                </c:pt>
                <c:pt idx="1">
                  <c:v>0.5033333333333333</c:v>
                </c:pt>
                <c:pt idx="2">
                  <c:v>0.38666666666666666</c:v>
                </c:pt>
                <c:pt idx="3">
                  <c:v>0.31666666666666665</c:v>
                </c:pt>
                <c:pt idx="4">
                  <c:v>0.47000000000000003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B49-3C44-8756-C0D0033D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868392957774399"/>
          <c:y val="5.5569600560071562E-2"/>
          <c:w val="0.56832952450534791"/>
          <c:h val="0.1312074598420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F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F!$L$18:$L$22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plus>
            <c:minus>
              <c:numRef>
                <c:f>F!$R$18:$R$22</c:f>
                <c:numCache>
                  <c:formatCode>General</c:formatCode>
                  <c:ptCount val="5"/>
                  <c:pt idx="0">
                    <c:v>1.97419817890535</c:v>
                  </c:pt>
                  <c:pt idx="1">
                    <c:v>1.2240791336118257</c:v>
                  </c:pt>
                  <c:pt idx="2">
                    <c:v>0.78078696368819978</c:v>
                  </c:pt>
                  <c:pt idx="3">
                    <c:v>0.45456689667070832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F!$R$12:$R$16</c:f>
              <c:numCache>
                <c:formatCode>0.00</c:formatCode>
                <c:ptCount val="5"/>
                <c:pt idx="0">
                  <c:v>42.545757428933236</c:v>
                </c:pt>
                <c:pt idx="1">
                  <c:v>62.986148587263358</c:v>
                </c:pt>
                <c:pt idx="2">
                  <c:v>75.768671104358134</c:v>
                </c:pt>
                <c:pt idx="3">
                  <c:v>86.995517212947405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39-E648-BA23-496D63431082}"/>
            </c:ext>
          </c:extLst>
        </c:ser>
        <c:ser>
          <c:idx val="2"/>
          <c:order val="1"/>
          <c:tx>
            <c:v>Fraction F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[1]F!$R$18:$R$22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[1]F!$R$18:$R$22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[1]F!$L$12:$L$16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[1]F!$R$12:$R$16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39-E648-BA23-496D63431082}"/>
            </c:ext>
          </c:extLst>
        </c:ser>
        <c:ser>
          <c:idx val="3"/>
          <c:order val="2"/>
          <c:tx>
            <c:v>Fraction F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[2]F!$L$18:$L$22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plus>
            <c:minus>
              <c:numRef>
                <c:f>[2]F!$R$18:$R$22</c:f>
                <c:numCache>
                  <c:formatCode>General</c:formatCode>
                  <c:ptCount val="5"/>
                  <c:pt idx="0">
                    <c:v>0.76493038600824859</c:v>
                  </c:pt>
                  <c:pt idx="1">
                    <c:v>0.73063840190554574</c:v>
                  </c:pt>
                  <c:pt idx="2">
                    <c:v>1.0215964162228013</c:v>
                  </c:pt>
                  <c:pt idx="3">
                    <c:v>1.38330993558337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[2]F!$L$12:$L$16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[2]F!$R$12:$R$16</c:f>
              <c:numCache>
                <c:formatCode>General</c:formatCode>
                <c:ptCount val="5"/>
                <c:pt idx="0">
                  <c:v>46.921681653254268</c:v>
                </c:pt>
                <c:pt idx="1">
                  <c:v>67.322408190858539</c:v>
                </c:pt>
                <c:pt idx="2">
                  <c:v>77.707384978458037</c:v>
                </c:pt>
                <c:pt idx="3">
                  <c:v>86.580436428404937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39-E648-BA23-496D63431082}"/>
            </c:ext>
          </c:extLst>
        </c:ser>
        <c:ser>
          <c:idx val="0"/>
          <c:order val="3"/>
          <c:tx>
            <c:v>Fraction F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[3]F!$L$18:$L$22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plus>
            <c:minus>
              <c:numRef>
                <c:f>[3]F!$R$18:$R$22</c:f>
                <c:numCache>
                  <c:formatCode>General</c:formatCode>
                  <c:ptCount val="5"/>
                  <c:pt idx="0">
                    <c:v>2.2463366738710779</c:v>
                  </c:pt>
                  <c:pt idx="1">
                    <c:v>3.135097239798093</c:v>
                  </c:pt>
                  <c:pt idx="2">
                    <c:v>4.1209339310083255</c:v>
                  </c:pt>
                  <c:pt idx="3">
                    <c:v>3.0315390995953675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[3]F!$L$12:$L$16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[3]F!$R$12:$R$16</c:f>
              <c:numCache>
                <c:formatCode>General</c:formatCode>
                <c:ptCount val="5"/>
                <c:pt idx="0">
                  <c:v>23.399208848017395</c:v>
                </c:pt>
                <c:pt idx="1">
                  <c:v>46.368937687273927</c:v>
                </c:pt>
                <c:pt idx="2">
                  <c:v>64.013782672091608</c:v>
                </c:pt>
                <c:pt idx="3">
                  <c:v>78.413243693112136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9-E648-BA23-496D6343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Cl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Cl!$M$18:$M$22</c:f>
                <c:numCache>
                  <c:formatCode>General</c:formatCode>
                  <c:ptCount val="5"/>
                  <c:pt idx="0">
                    <c:v>4.2426406871192784E-2</c:v>
                  </c:pt>
                  <c:pt idx="1">
                    <c:v>2.4494897427831803E-2</c:v>
                  </c:pt>
                  <c:pt idx="2">
                    <c:v>7.1336448530108953E-2</c:v>
                  </c:pt>
                  <c:pt idx="3">
                    <c:v>6.4807406984078664E-2</c:v>
                  </c:pt>
                  <c:pt idx="4">
                    <c:v>4.7140452079103209E-3</c:v>
                  </c:pt>
                </c:numCache>
              </c:numRef>
            </c:plus>
            <c:minus>
              <c:numRef>
                <c:f>Cl!$M$18:$M$22</c:f>
                <c:numCache>
                  <c:formatCode>General</c:formatCode>
                  <c:ptCount val="5"/>
                  <c:pt idx="0">
                    <c:v>4.2426406871192784E-2</c:v>
                  </c:pt>
                  <c:pt idx="1">
                    <c:v>2.4494897427831803E-2</c:v>
                  </c:pt>
                  <c:pt idx="2">
                    <c:v>7.1336448530108953E-2</c:v>
                  </c:pt>
                  <c:pt idx="3">
                    <c:v>6.4807406984078664E-2</c:v>
                  </c:pt>
                  <c:pt idx="4">
                    <c:v>4.7140452079103209E-3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Cl!$M$12:$M$16</c:f>
              <c:numCache>
                <c:formatCode>0.00</c:formatCode>
                <c:ptCount val="5"/>
                <c:pt idx="0">
                  <c:v>3.23</c:v>
                </c:pt>
                <c:pt idx="1">
                  <c:v>2.0299999999999998</c:v>
                </c:pt>
                <c:pt idx="2">
                  <c:v>1.843333333333333</c:v>
                </c:pt>
                <c:pt idx="3">
                  <c:v>1.72</c:v>
                </c:pt>
                <c:pt idx="4">
                  <c:v>1.6033333333333335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94-6E47-9CFB-C54FA19ED753}"/>
            </c:ext>
          </c:extLst>
        </c:ser>
        <c:ser>
          <c:idx val="2"/>
          <c:order val="1"/>
          <c:tx>
            <c:v>Conc Cl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[1]Cl!$M$18:$M$22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[1]Cl!$M$18:$M$22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[1]Cl!$L$12:$L$16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[1]Cl!$M$12:$M$16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94-6E47-9CFB-C54FA19ED753}"/>
            </c:ext>
          </c:extLst>
        </c:ser>
        <c:ser>
          <c:idx val="3"/>
          <c:order val="2"/>
          <c:tx>
            <c:v>Conc Cl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plus>
            <c:minus>
              <c:numRef>
                <c:f>[2]Cl!$M$18:$M$22</c:f>
                <c:numCache>
                  <c:formatCode>General</c:formatCode>
                  <c:ptCount val="5"/>
                  <c:pt idx="0">
                    <c:v>2.6246692913372689E-2</c:v>
                  </c:pt>
                  <c:pt idx="1">
                    <c:v>7.4087035902976231E-2</c:v>
                  </c:pt>
                  <c:pt idx="2">
                    <c:v>0.19293061504650383</c:v>
                  </c:pt>
                  <c:pt idx="3">
                    <c:v>4.6427960923947006E-2</c:v>
                  </c:pt>
                  <c:pt idx="4">
                    <c:v>4.9888765156985836E-2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[2]Cl!$M$12:$M$16</c:f>
              <c:numCache>
                <c:formatCode>General</c:formatCode>
                <c:ptCount val="5"/>
                <c:pt idx="0">
                  <c:v>3.0966666666666671</c:v>
                </c:pt>
                <c:pt idx="1">
                  <c:v>2.2666666666666666</c:v>
                </c:pt>
                <c:pt idx="2">
                  <c:v>2.2933333333333334</c:v>
                </c:pt>
                <c:pt idx="3">
                  <c:v>1.8566666666666667</c:v>
                </c:pt>
                <c:pt idx="4">
                  <c:v>1.8333333333333333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94-6E47-9CFB-C54FA19ED753}"/>
            </c:ext>
          </c:extLst>
        </c:ser>
        <c:ser>
          <c:idx val="0"/>
          <c:order val="3"/>
          <c:tx>
            <c:v>Conc Cl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plus>
            <c:minus>
              <c:numRef>
                <c:f>[3]Cl!$M$18:$M$22</c:f>
                <c:numCache>
                  <c:formatCode>General</c:formatCode>
                  <c:ptCount val="5"/>
                  <c:pt idx="0">
                    <c:v>2.357022603955192E-2</c:v>
                  </c:pt>
                  <c:pt idx="1">
                    <c:v>4.1899350299921839E-2</c:v>
                  </c:pt>
                  <c:pt idx="2">
                    <c:v>3.7146765972588014</c:v>
                  </c:pt>
                  <c:pt idx="3">
                    <c:v>9.4280904158206419E-3</c:v>
                  </c:pt>
                  <c:pt idx="4">
                    <c:v>1.6996731711975962E-2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[3]Cl!$M$12:$M$16</c:f>
              <c:numCache>
                <c:formatCode>General</c:formatCode>
                <c:ptCount val="5"/>
                <c:pt idx="0">
                  <c:v>4.1566666666666663</c:v>
                </c:pt>
                <c:pt idx="1">
                  <c:v>2.1033333333333335</c:v>
                </c:pt>
                <c:pt idx="2">
                  <c:v>4.2766666666666664</c:v>
                </c:pt>
                <c:pt idx="3">
                  <c:v>1.5266666666666666</c:v>
                </c:pt>
                <c:pt idx="4">
                  <c:v>1.4766666666666666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94-6E47-9CFB-C54FA19E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16421944105837"/>
          <c:y val="5.0925925925925923E-2"/>
          <c:w val="0.734870253890016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'NO3'!$R$18:$R$22</c:f>
                <c:numCache>
                  <c:formatCode>General</c:formatCode>
                  <c:ptCount val="5"/>
                  <c:pt idx="0">
                    <c:v>0.3273008233086091</c:v>
                  </c:pt>
                  <c:pt idx="1">
                    <c:v>0.4235932418785045</c:v>
                  </c:pt>
                  <c:pt idx="2">
                    <c:v>4.5208121879888631E-2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'NO3'!$R$18:$R$22</c:f>
                <c:numCache>
                  <c:formatCode>General</c:formatCode>
                  <c:ptCount val="5"/>
                  <c:pt idx="0">
                    <c:v>0.3273008233086091</c:v>
                  </c:pt>
                  <c:pt idx="1">
                    <c:v>0.4235932418785045</c:v>
                  </c:pt>
                  <c:pt idx="2">
                    <c:v>4.5208121879888631E-2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'NO3'!$R$12:$R$16</c:f>
              <c:numCache>
                <c:formatCode>0.00</c:formatCode>
                <c:ptCount val="5"/>
                <c:pt idx="0">
                  <c:v>24.237142835379913</c:v>
                </c:pt>
                <c:pt idx="1">
                  <c:v>47.741030608821724</c:v>
                </c:pt>
                <c:pt idx="2">
                  <c:v>74.121518191444508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D-564B-89D1-D3560DA50AD2}"/>
            </c:ext>
          </c:extLst>
        </c:ser>
        <c:ser>
          <c:idx val="2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[1]NO3!$L$18:$L$22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[1]NO3!$R$18:$R$22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[1]NO3!$L$12:$L$16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[1]NO3!$R$12:$R$16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D-564B-89D1-D3560DA50AD2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[2]NO3!$R$18:$R$22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plus>
            <c:minus>
              <c:numRef>
                <c:f>[2]NO3!$R$18:$R$22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[2]NO3!$L$12:$L$16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[2]NO3!$R$12:$R$16</c:f>
              <c:numCache>
                <c:formatCode>General</c:formatCode>
                <c:ptCount val="5"/>
                <c:pt idx="0">
                  <c:v>20.827842283036976</c:v>
                </c:pt>
                <c:pt idx="1">
                  <c:v>41.402707180090005</c:v>
                </c:pt>
                <c:pt idx="2">
                  <c:v>64.015024144776461</c:v>
                </c:pt>
                <c:pt idx="3">
                  <c:v>86.268399508070573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D-564B-89D1-D3560DA50AD2}"/>
            </c:ext>
          </c:extLst>
        </c:ser>
        <c:ser>
          <c:idx val="0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[3]NO3!$R$18:$R$22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plus>
            <c:minus>
              <c:numRef>
                <c:f>[3]NO3!$R$18:$R$22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[3]NO3!$L$12:$L$16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[3]NO3!$R$12:$R$16</c:f>
              <c:numCache>
                <c:formatCode>General</c:formatCode>
                <c:ptCount val="5"/>
                <c:pt idx="0">
                  <c:v>20.355387191888301</c:v>
                </c:pt>
                <c:pt idx="1">
                  <c:v>41.234526713270903</c:v>
                </c:pt>
                <c:pt idx="2">
                  <c:v>63.767299532718688</c:v>
                </c:pt>
                <c:pt idx="3">
                  <c:v>77.399517953144212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D-564B-89D1-D3560DA5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of total </a:t>
                </a:r>
                <a:r>
                  <a:rPr lang="en-US" sz="1000" b="0" i="0" u="none" strike="noStrike" baseline="0">
                    <a:effectLst/>
                  </a:rPr>
                  <a:t>NO3 </a:t>
                </a:r>
                <a:r>
                  <a:rPr lang="en-US"/>
                  <a:t>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.64343883443087302"/>
          <c:y val="0.53997178033958115"/>
          <c:w val="0.30972695793649591"/>
          <c:h val="0.22090957322721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Cl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Cl!$R$18:$R$22</c:f>
                <c:numCache>
                  <c:formatCode>General</c:formatCode>
                  <c:ptCount val="5"/>
                  <c:pt idx="0">
                    <c:v>0.32218004578648174</c:v>
                  </c:pt>
                  <c:pt idx="1">
                    <c:v>0.46859014620378298</c:v>
                  </c:pt>
                  <c:pt idx="2">
                    <c:v>0.58892691169107358</c:v>
                  </c:pt>
                  <c:pt idx="3">
                    <c:v>3.2632953315774128E-2</c:v>
                  </c:pt>
                  <c:pt idx="4">
                    <c:v>0</c:v>
                  </c:pt>
                </c:numCache>
              </c:numRef>
            </c:plus>
            <c:minus>
              <c:numRef>
                <c:f>Cl!$R$18:$R$22</c:f>
                <c:numCache>
                  <c:formatCode>General</c:formatCode>
                  <c:ptCount val="5"/>
                  <c:pt idx="0">
                    <c:v>0.32218004578648174</c:v>
                  </c:pt>
                  <c:pt idx="1">
                    <c:v>0.46859014620378298</c:v>
                  </c:pt>
                  <c:pt idx="2">
                    <c:v>0.58892691169107358</c:v>
                  </c:pt>
                  <c:pt idx="3">
                    <c:v>3.2632953315774128E-2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Cl!$R$12:$R$16</c:f>
              <c:numCache>
                <c:formatCode>0.00</c:formatCode>
                <c:ptCount val="5"/>
                <c:pt idx="0">
                  <c:v>31.041093736673986</c:v>
                </c:pt>
                <c:pt idx="1">
                  <c:v>50.487036493047377</c:v>
                </c:pt>
                <c:pt idx="2">
                  <c:v>68.15137280193828</c:v>
                </c:pt>
                <c:pt idx="3">
                  <c:v>84.635588516486621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D0-1844-A86D-AED6C08C53B0}"/>
            </c:ext>
          </c:extLst>
        </c:ser>
        <c:ser>
          <c:idx val="2"/>
          <c:order val="1"/>
          <c:tx>
            <c:v>Fraction Cl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[1]Cl!$R$18:$R$22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[1]Cl!$R$18:$R$22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[1]Cl!$L$12:$L$16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[1]Cl!$R$12:$R$16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D0-1844-A86D-AED6C08C53B0}"/>
            </c:ext>
          </c:extLst>
        </c:ser>
        <c:ser>
          <c:idx val="3"/>
          <c:order val="2"/>
          <c:tx>
            <c:v>Fraction Cl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plus>
            <c:minus>
              <c:numRef>
                <c:f>[2]Cl!$R$18:$R$22</c:f>
                <c:numCache>
                  <c:formatCode>General</c:formatCode>
                  <c:ptCount val="5"/>
                  <c:pt idx="0">
                    <c:v>0.64917245234703747</c:v>
                  </c:pt>
                  <c:pt idx="1">
                    <c:v>0.84951129650617607</c:v>
                  </c:pt>
                  <c:pt idx="2">
                    <c:v>0.64917286796763396</c:v>
                  </c:pt>
                  <c:pt idx="3">
                    <c:v>0.28902676593872784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[2]Cl!$R$12:$R$16</c:f>
              <c:numCache>
                <c:formatCode>General</c:formatCode>
                <c:ptCount val="5"/>
                <c:pt idx="0">
                  <c:v>27.236337806759177</c:v>
                </c:pt>
                <c:pt idx="1">
                  <c:v>47.316239025199046</c:v>
                </c:pt>
                <c:pt idx="2">
                  <c:v>67.462513637514874</c:v>
                </c:pt>
                <c:pt idx="3">
                  <c:v>83.791199035611399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D0-1844-A86D-AED6C08C53B0}"/>
            </c:ext>
          </c:extLst>
        </c:ser>
        <c:ser>
          <c:idx val="0"/>
          <c:order val="3"/>
          <c:tx>
            <c:v>Fraction Cl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plus>
            <c:minus>
              <c:numRef>
                <c:f>[3]Cl!$R$18:$R$22</c:f>
                <c:numCache>
                  <c:formatCode>General</c:formatCode>
                  <c:ptCount val="5"/>
                  <c:pt idx="0">
                    <c:v>7.6870213097054343</c:v>
                  </c:pt>
                  <c:pt idx="1">
                    <c:v>11.272908399420716</c:v>
                  </c:pt>
                  <c:pt idx="2">
                    <c:v>5.3553260406106995</c:v>
                  </c:pt>
                  <c:pt idx="3">
                    <c:v>2.5909934509059851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[3]Cl!$R$12:$R$16</c:f>
              <c:numCache>
                <c:formatCode>General</c:formatCode>
                <c:ptCount val="5"/>
                <c:pt idx="0">
                  <c:v>32.81268082863005</c:v>
                </c:pt>
                <c:pt idx="1">
                  <c:v>49.332869175905934</c:v>
                </c:pt>
                <c:pt idx="2">
                  <c:v>76.312692548294706</c:v>
                </c:pt>
                <c:pt idx="3">
                  <c:v>88.381325126141363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0-1844-A86D-AED6C08C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Br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Br!$M$12:$M$16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46-8C48-8E2F-FDEC820D31DF}"/>
            </c:ext>
          </c:extLst>
        </c:ser>
        <c:ser>
          <c:idx val="2"/>
          <c:order val="1"/>
          <c:tx>
            <c:v>Conc Br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[1]Br!$L$18:$L$22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[1]Br!$L$12:$L$16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46-8C48-8E2F-FDEC820D31DF}"/>
            </c:ext>
          </c:extLst>
        </c:ser>
        <c:ser>
          <c:idx val="3"/>
          <c:order val="2"/>
          <c:tx>
            <c:v>Conc Br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[2]Br!$L$12:$L$16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46-8C48-8E2F-FDEC820D31DF}"/>
            </c:ext>
          </c:extLst>
        </c:ser>
        <c:ser>
          <c:idx val="0"/>
          <c:order val="3"/>
          <c:tx>
            <c:v>Conc Br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[3]Br!$M$18:$M$22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[3]Br!$L$12:$L$16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[3]Br!$M$12:$M$16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46-8C48-8E2F-FDEC820D3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Br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Br!$L$18:$L$22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Br!$R$12:$R$16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7A-6644-A914-575167F5429E}"/>
            </c:ext>
          </c:extLst>
        </c:ser>
        <c:ser>
          <c:idx val="2"/>
          <c:order val="1"/>
          <c:tx>
            <c:v>Fraction Br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[1]Br!$L$18:$L$22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[1]Br!$L$12:$L$16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7A-6644-A914-575167F5429E}"/>
            </c:ext>
          </c:extLst>
        </c:ser>
        <c:ser>
          <c:idx val="3"/>
          <c:order val="2"/>
          <c:tx>
            <c:v>Fraction Br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[2]Br!$L$18:$L$22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[2]Br!$R$18:$R$22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[2]Br!$L$12:$L$16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7A-6644-A914-575167F5429E}"/>
            </c:ext>
          </c:extLst>
        </c:ser>
        <c:ser>
          <c:idx val="0"/>
          <c:order val="3"/>
          <c:tx>
            <c:v>Fraction Br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[3]Br!$L$18:$L$22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[3]Br!$R$18:$R$22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[3]Br!$L$12:$L$16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[3]Br!$R$12:$R$16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7A-6644-A914-575167F5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NO3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'NO3'!$M$18:$M$22</c:f>
                <c:numCache>
                  <c:formatCode>General</c:formatCode>
                  <c:ptCount val="5"/>
                  <c:pt idx="0">
                    <c:v>3.6817870057290807E-2</c:v>
                  </c:pt>
                  <c:pt idx="1">
                    <c:v>4.7140452079104259E-3</c:v>
                  </c:pt>
                  <c:pt idx="2">
                    <c:v>6.8475461947247129E-2</c:v>
                  </c:pt>
                  <c:pt idx="3">
                    <c:v>2.9439202887759617E-2</c:v>
                  </c:pt>
                  <c:pt idx="4">
                    <c:v>0</c:v>
                  </c:pt>
                </c:numCache>
              </c:numRef>
            </c:plus>
            <c:minus>
              <c:numRef>
                <c:f>'NO3'!$M$18:$M$22</c:f>
                <c:numCache>
                  <c:formatCode>General</c:formatCode>
                  <c:ptCount val="5"/>
                  <c:pt idx="0">
                    <c:v>3.6817870057290807E-2</c:v>
                  </c:pt>
                  <c:pt idx="1">
                    <c:v>4.7140452079104259E-3</c:v>
                  </c:pt>
                  <c:pt idx="2">
                    <c:v>6.8475461947247129E-2</c:v>
                  </c:pt>
                  <c:pt idx="3">
                    <c:v>2.9439202887759617E-2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'NO3'!$M$12:$M$16</c:f>
              <c:numCache>
                <c:formatCode>0.00</c:formatCode>
                <c:ptCount val="5"/>
                <c:pt idx="0">
                  <c:v>3.2033333333333331</c:v>
                </c:pt>
                <c:pt idx="1">
                  <c:v>3.1166666666666671</c:v>
                </c:pt>
                <c:pt idx="2">
                  <c:v>3.4966666666666661</c:v>
                </c:pt>
                <c:pt idx="3">
                  <c:v>3.43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5-0742-9A62-C4F2246BFE66}"/>
            </c:ext>
          </c:extLst>
        </c:ser>
        <c:ser>
          <c:idx val="2"/>
          <c:order val="1"/>
          <c:tx>
            <c:v>Conc NO3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[1]NO3!$L$18:$L$22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[1]NO3!$M$18:$M$22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[1]NO3!$L$12:$L$16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[1]NO3!$M$12:$M$16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5-0742-9A62-C4F2246BFE66}"/>
            </c:ext>
          </c:extLst>
        </c:ser>
        <c:ser>
          <c:idx val="3"/>
          <c:order val="2"/>
          <c:tx>
            <c:v>Conc NO3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[2]NO3!$M$18:$M$22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plus>
            <c:minus>
              <c:numRef>
                <c:f>[2]NO3!$M$18:$M$22</c:f>
                <c:numCache>
                  <c:formatCode>General</c:formatCode>
                  <c:ptCount val="5"/>
                  <c:pt idx="0">
                    <c:v>1.4142135623730857E-2</c:v>
                  </c:pt>
                  <c:pt idx="1">
                    <c:v>1.2472191289246563E-2</c:v>
                  </c:pt>
                  <c:pt idx="2">
                    <c:v>8.6538366571647776E-2</c:v>
                  </c:pt>
                  <c:pt idx="3">
                    <c:v>1.6329931618554536E-2</c:v>
                  </c:pt>
                  <c:pt idx="4">
                    <c:v>1.6311413863372546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[2]NO3!$L$12:$L$16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[2]NO3!$M$12:$M$16</c:f>
              <c:numCache>
                <c:formatCode>General</c:formatCode>
                <c:ptCount val="5"/>
                <c:pt idx="0">
                  <c:v>3.2100000000000004</c:v>
                </c:pt>
                <c:pt idx="1">
                  <c:v>3.1466666666666665</c:v>
                </c:pt>
                <c:pt idx="2">
                  <c:v>3.4933333333333336</c:v>
                </c:pt>
                <c:pt idx="3">
                  <c:v>3.43</c:v>
                </c:pt>
                <c:pt idx="4">
                  <c:v>2.3066666666666666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55-0742-9A62-C4F2246BFE66}"/>
            </c:ext>
          </c:extLst>
        </c:ser>
        <c:ser>
          <c:idx val="0"/>
          <c:order val="3"/>
          <c:tx>
            <c:v>Conc NO3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[3]NO3!$M$18:$M$22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plus>
            <c:minus>
              <c:numRef>
                <c:f>[3]NO3!$M$18:$M$22</c:f>
                <c:numCache>
                  <c:formatCode>General</c:formatCode>
                  <c:ptCount val="5"/>
                  <c:pt idx="0">
                    <c:v>2.0548046676563368E-2</c:v>
                  </c:pt>
                  <c:pt idx="1">
                    <c:v>7.5865377844940241E-2</c:v>
                  </c:pt>
                  <c:pt idx="2">
                    <c:v>6.0184900284225851E-2</c:v>
                  </c:pt>
                  <c:pt idx="3">
                    <c:v>1.6246093547544147</c:v>
                  </c:pt>
                  <c:pt idx="4">
                    <c:v>3.3993463423951924E-2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[3]NO3!$L$12:$L$16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[3]NO3!$M$12:$M$16</c:f>
              <c:numCache>
                <c:formatCode>General</c:formatCode>
                <c:ptCount val="5"/>
                <c:pt idx="0">
                  <c:v>3.1366666666666667</c:v>
                </c:pt>
                <c:pt idx="1">
                  <c:v>3.2266666666666666</c:v>
                </c:pt>
                <c:pt idx="2">
                  <c:v>3.4666666666666663</c:v>
                </c:pt>
                <c:pt idx="3">
                  <c:v>2.2966666666666669</c:v>
                </c:pt>
                <c:pt idx="4">
                  <c:v>3.4866666666666668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5-0742-9A62-C4F2246B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4569618927083"/>
          <c:y val="5.0925925925925923E-2"/>
          <c:w val="0.7788887331640179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NO3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'NO3'!$L$18:$L$22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'NO3'!$R$18:$R$22</c:f>
                <c:numCache>
                  <c:formatCode>General</c:formatCode>
                  <c:ptCount val="5"/>
                  <c:pt idx="0">
                    <c:v>0.3273008233086091</c:v>
                  </c:pt>
                  <c:pt idx="1">
                    <c:v>0.4235932418785045</c:v>
                  </c:pt>
                  <c:pt idx="2">
                    <c:v>4.5208121879888631E-2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'NO3'!$R$18:$R$22</c:f>
                <c:numCache>
                  <c:formatCode>General</c:formatCode>
                  <c:ptCount val="5"/>
                  <c:pt idx="0">
                    <c:v>0.3273008233086091</c:v>
                  </c:pt>
                  <c:pt idx="1">
                    <c:v>0.4235932418785045</c:v>
                  </c:pt>
                  <c:pt idx="2">
                    <c:v>4.5208121879888631E-2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'NO3'!$L$12:$L$16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'NO3'!$R$12:$R$16</c:f>
              <c:numCache>
                <c:formatCode>0.00</c:formatCode>
                <c:ptCount val="5"/>
                <c:pt idx="0">
                  <c:v>24.237142835379913</c:v>
                </c:pt>
                <c:pt idx="1">
                  <c:v>47.741030608821724</c:v>
                </c:pt>
                <c:pt idx="2">
                  <c:v>74.121518191444508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7-FF4B-9803-33C61BA3B98B}"/>
            </c:ext>
          </c:extLst>
        </c:ser>
        <c:ser>
          <c:idx val="2"/>
          <c:order val="1"/>
          <c:tx>
            <c:v>Fraction NO3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[1]NO3!$L$18:$L$22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[1]NO3!$R$18:$R$22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[1]NO3!$R$18:$R$22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[1]NO3!$L$12:$L$16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[1]NO3!$R$12:$R$16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D7-FF4B-9803-33C61BA3B98B}"/>
            </c:ext>
          </c:extLst>
        </c:ser>
        <c:ser>
          <c:idx val="3"/>
          <c:order val="2"/>
          <c:tx>
            <c:v>Fraction NO3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[2]NO3!$L$18:$L$22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[2]NO3!$R$18:$R$22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plus>
            <c:minus>
              <c:numRef>
                <c:f>[2]NO3!$R$18:$R$22</c:f>
                <c:numCache>
                  <c:formatCode>General</c:formatCode>
                  <c:ptCount val="5"/>
                  <c:pt idx="0">
                    <c:v>2.47620122220233</c:v>
                  </c:pt>
                  <c:pt idx="1">
                    <c:v>4.9637411247976555</c:v>
                  </c:pt>
                  <c:pt idx="2">
                    <c:v>7.1307530109242414</c:v>
                  </c:pt>
                  <c:pt idx="3">
                    <c:v>9.7098276451469872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[2]NO3!$L$12:$L$16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[2]NO3!$R$12:$R$16</c:f>
              <c:numCache>
                <c:formatCode>General</c:formatCode>
                <c:ptCount val="5"/>
                <c:pt idx="0">
                  <c:v>20.827842283036976</c:v>
                </c:pt>
                <c:pt idx="1">
                  <c:v>41.402707180090005</c:v>
                </c:pt>
                <c:pt idx="2">
                  <c:v>64.015024144776461</c:v>
                </c:pt>
                <c:pt idx="3">
                  <c:v>86.268399508070573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D7-FF4B-9803-33C61BA3B98B}"/>
            </c:ext>
          </c:extLst>
        </c:ser>
        <c:ser>
          <c:idx val="0"/>
          <c:order val="3"/>
          <c:tx>
            <c:v>Fraction NO3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[3]NO3!$L$18:$L$22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[3]NO3!$R$18:$R$22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plus>
            <c:minus>
              <c:numRef>
                <c:f>[3]NO3!$R$18:$R$22</c:f>
                <c:numCache>
                  <c:formatCode>General</c:formatCode>
                  <c:ptCount val="5"/>
                  <c:pt idx="0">
                    <c:v>2.518783638330945</c:v>
                  </c:pt>
                  <c:pt idx="1">
                    <c:v>4.5641190318890636</c:v>
                  </c:pt>
                  <c:pt idx="2">
                    <c:v>7.0850271537549361</c:v>
                  </c:pt>
                  <c:pt idx="3">
                    <c:v>2.5565255223718411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[3]NO3!$L$12:$L$16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[3]NO3!$R$12:$R$16</c:f>
              <c:numCache>
                <c:formatCode>General</c:formatCode>
                <c:ptCount val="5"/>
                <c:pt idx="0">
                  <c:v>20.355387191888301</c:v>
                </c:pt>
                <c:pt idx="1">
                  <c:v>41.234526713270903</c:v>
                </c:pt>
                <c:pt idx="2">
                  <c:v>63.767299532718688</c:v>
                </c:pt>
                <c:pt idx="3">
                  <c:v>77.399517953144212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7-FF4B-9803-33C61BA3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Ca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Ca!$M$18:$M$22</c:f>
                <c:numCache>
                  <c:formatCode>General</c:formatCode>
                  <c:ptCount val="5"/>
                  <c:pt idx="0">
                    <c:v>6.5945145554635962</c:v>
                  </c:pt>
                  <c:pt idx="1">
                    <c:v>2.0598219987820934</c:v>
                  </c:pt>
                  <c:pt idx="2">
                    <c:v>6.4548500283808865</c:v>
                  </c:pt>
                  <c:pt idx="3">
                    <c:v>2.4703755899772704</c:v>
                  </c:pt>
                  <c:pt idx="4">
                    <c:v>9.7011419717245424</c:v>
                  </c:pt>
                </c:numCache>
              </c:numRef>
            </c:plus>
            <c:minus>
              <c:numRef>
                <c:f>Ca!$M$18:$M$22</c:f>
                <c:numCache>
                  <c:formatCode>General</c:formatCode>
                  <c:ptCount val="5"/>
                  <c:pt idx="0">
                    <c:v>6.5945145554635962</c:v>
                  </c:pt>
                  <c:pt idx="1">
                    <c:v>2.0598219987820934</c:v>
                  </c:pt>
                  <c:pt idx="2">
                    <c:v>6.4548500283808865</c:v>
                  </c:pt>
                  <c:pt idx="3">
                    <c:v>2.4703755899772704</c:v>
                  </c:pt>
                  <c:pt idx="4">
                    <c:v>9.7011419717245424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Ca!$M$12:$M$16</c:f>
              <c:numCache>
                <c:formatCode>0.00</c:formatCode>
                <c:ptCount val="5"/>
                <c:pt idx="0">
                  <c:v>63.306666666666672</c:v>
                </c:pt>
                <c:pt idx="1">
                  <c:v>38.590000000000003</c:v>
                </c:pt>
                <c:pt idx="2">
                  <c:v>43.373333333333335</c:v>
                </c:pt>
                <c:pt idx="3">
                  <c:v>30.056666666666661</c:v>
                </c:pt>
                <c:pt idx="4">
                  <c:v>13.483333333333334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F-7B4E-9248-C594468044A9}"/>
            </c:ext>
          </c:extLst>
        </c:ser>
        <c:ser>
          <c:idx val="2"/>
          <c:order val="1"/>
          <c:tx>
            <c:v>Conc Ca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[1]Ca!$L$12:$L$16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[1]Ca!$M$12:$M$16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F-7B4E-9248-C594468044A9}"/>
            </c:ext>
          </c:extLst>
        </c:ser>
        <c:ser>
          <c:idx val="3"/>
          <c:order val="2"/>
          <c:tx>
            <c:v>Conc Ca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plus>
            <c:minus>
              <c:numRef>
                <c:f>[2]Ca!$M$18:$M$22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[2]Ca!$M$12:$M$16</c:f>
              <c:numCache>
                <c:formatCode>General</c:formatCode>
                <c:ptCount val="5"/>
                <c:pt idx="0">
                  <c:v>52.036666666666669</c:v>
                </c:pt>
                <c:pt idx="1">
                  <c:v>39.556666666666672</c:v>
                </c:pt>
                <c:pt idx="2">
                  <c:v>40.023333333333333</c:v>
                </c:pt>
                <c:pt idx="3">
                  <c:v>27.88</c:v>
                </c:pt>
                <c:pt idx="4">
                  <c:v>15.683333333333332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F-7B4E-9248-C594468044A9}"/>
            </c:ext>
          </c:extLst>
        </c:ser>
        <c:ser>
          <c:idx val="0"/>
          <c:order val="3"/>
          <c:tx>
            <c:v>Conc Ca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plus>
            <c:minus>
              <c:numRef>
                <c:f>[3]Ca!$M$18:$M$22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[3]Ca!$M$12:$M$16</c:f>
              <c:numCache>
                <c:formatCode>General</c:formatCode>
                <c:ptCount val="5"/>
                <c:pt idx="0">
                  <c:v>507.63333333333338</c:v>
                </c:pt>
                <c:pt idx="1">
                  <c:v>520.81333333333339</c:v>
                </c:pt>
                <c:pt idx="2">
                  <c:v>93.756666666666661</c:v>
                </c:pt>
                <c:pt idx="3">
                  <c:v>49.896666666666668</c:v>
                </c:pt>
                <c:pt idx="4">
                  <c:v>68.286666666666662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F-7B4E-9248-C5944680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Ca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Ca!$R$18:$R$22</c:f>
                <c:numCache>
                  <c:formatCode>General</c:formatCode>
                  <c:ptCount val="5"/>
                  <c:pt idx="0">
                    <c:v>1.1804638880220675</c:v>
                  </c:pt>
                  <c:pt idx="1">
                    <c:v>4.0939246117998929</c:v>
                  </c:pt>
                  <c:pt idx="2">
                    <c:v>4.1217342003511703</c:v>
                  </c:pt>
                  <c:pt idx="3">
                    <c:v>4.7693898849294181</c:v>
                  </c:pt>
                  <c:pt idx="4">
                    <c:v>0</c:v>
                  </c:pt>
                </c:numCache>
              </c:numRef>
            </c:plus>
            <c:minus>
              <c:numRef>
                <c:f>Ca!$R$18:$R$22</c:f>
                <c:numCache>
                  <c:formatCode>General</c:formatCode>
                  <c:ptCount val="5"/>
                  <c:pt idx="0">
                    <c:v>1.1804638880220675</c:v>
                  </c:pt>
                  <c:pt idx="1">
                    <c:v>4.0939246117998929</c:v>
                  </c:pt>
                  <c:pt idx="2">
                    <c:v>4.1217342003511703</c:v>
                  </c:pt>
                  <c:pt idx="3">
                    <c:v>4.7693898849294181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Ca!$R$12:$R$16</c:f>
              <c:numCache>
                <c:formatCode>0.00</c:formatCode>
                <c:ptCount val="5"/>
                <c:pt idx="0">
                  <c:v>33.64579043444099</c:v>
                </c:pt>
                <c:pt idx="1">
                  <c:v>54.410549623459815</c:v>
                </c:pt>
                <c:pt idx="2">
                  <c:v>77.294636794691428</c:v>
                </c:pt>
                <c:pt idx="3">
                  <c:v>93.258668789902629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3-6547-8D5A-795EAE091E3D}"/>
            </c:ext>
          </c:extLst>
        </c:ser>
        <c:ser>
          <c:idx val="2"/>
          <c:order val="1"/>
          <c:tx>
            <c:v>Fraction Ca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[1]Ca!$L$12:$L$16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[1]Ca!$R$12:$R$16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3-6547-8D5A-795EAE091E3D}"/>
            </c:ext>
          </c:extLst>
        </c:ser>
        <c:ser>
          <c:idx val="3"/>
          <c:order val="2"/>
          <c:tx>
            <c:v>Fraction Ca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plus>
            <c:minus>
              <c:numRef>
                <c:f>[2]Ca!$R$18:$R$22</c:f>
                <c:numCache>
                  <c:formatCode>General</c:formatCode>
                  <c:ptCount val="5"/>
                  <c:pt idx="0">
                    <c:v>1.7486826442500527</c:v>
                  </c:pt>
                  <c:pt idx="1">
                    <c:v>2.118263661906616</c:v>
                  </c:pt>
                  <c:pt idx="2">
                    <c:v>1.7633080198942244</c:v>
                  </c:pt>
                  <c:pt idx="3">
                    <c:v>0.23373575566557031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[2]Ca!$R$12:$R$16</c:f>
              <c:numCache>
                <c:formatCode>General</c:formatCode>
                <c:ptCount val="5"/>
                <c:pt idx="0">
                  <c:v>29.634502672932353</c:v>
                </c:pt>
                <c:pt idx="1">
                  <c:v>52.333248376526264</c:v>
                </c:pt>
                <c:pt idx="2">
                  <c:v>75.164494236444952</c:v>
                </c:pt>
                <c:pt idx="3">
                  <c:v>91.023942717699057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3-6547-8D5A-795EAE091E3D}"/>
            </c:ext>
          </c:extLst>
        </c:ser>
        <c:ser>
          <c:idx val="0"/>
          <c:order val="3"/>
          <c:tx>
            <c:v>Fraction Ca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plus>
            <c:minus>
              <c:numRef>
                <c:f>[3]Ca!$R$18:$R$22</c:f>
                <c:numCache>
                  <c:formatCode>General</c:formatCode>
                  <c:ptCount val="5"/>
                  <c:pt idx="0">
                    <c:v>0.4687798088585246</c:v>
                  </c:pt>
                  <c:pt idx="1">
                    <c:v>1.0850222901179087</c:v>
                  </c:pt>
                  <c:pt idx="2">
                    <c:v>1.3377839108121508</c:v>
                  </c:pt>
                  <c:pt idx="3">
                    <c:v>0.343534552738537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[3]Ca!$R$12:$R$16</c:f>
              <c:numCache>
                <c:formatCode>General</c:formatCode>
                <c:ptCount val="5"/>
                <c:pt idx="0">
                  <c:v>40.912093074509436</c:v>
                </c:pt>
                <c:pt idx="1">
                  <c:v>82.877249082680422</c:v>
                </c:pt>
                <c:pt idx="2">
                  <c:v>90.454505635258613</c:v>
                </c:pt>
                <c:pt idx="3">
                  <c:v>94.496453880536521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3-6547-8D5A-795EAE09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Na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Na!$R$18:$R$22</c:f>
                <c:numCache>
                  <c:formatCode>General</c:formatCode>
                  <c:ptCount val="5"/>
                  <c:pt idx="0">
                    <c:v>1.1230210554014928</c:v>
                  </c:pt>
                  <c:pt idx="1">
                    <c:v>0.38169751846297734</c:v>
                  </c:pt>
                  <c:pt idx="2">
                    <c:v>0.19483815268207119</c:v>
                  </c:pt>
                  <c:pt idx="3">
                    <c:v>0.21799851353616451</c:v>
                  </c:pt>
                  <c:pt idx="4">
                    <c:v>0</c:v>
                  </c:pt>
                </c:numCache>
              </c:numRef>
            </c:plus>
            <c:minus>
              <c:numRef>
                <c:f>Na!$R$18:$R$22</c:f>
                <c:numCache>
                  <c:formatCode>General</c:formatCode>
                  <c:ptCount val="5"/>
                  <c:pt idx="0">
                    <c:v>1.1230210554014928</c:v>
                  </c:pt>
                  <c:pt idx="1">
                    <c:v>0.38169751846297734</c:v>
                  </c:pt>
                  <c:pt idx="2">
                    <c:v>0.19483815268207119</c:v>
                  </c:pt>
                  <c:pt idx="3">
                    <c:v>0.21799851353616451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Na!$L$12:$L$16</c:f>
              <c:numCache>
                <c:formatCode>0.00</c:formatCode>
                <c:ptCount val="5"/>
                <c:pt idx="0">
                  <c:v>10.256410256410257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Na!$R$12:$R$16</c:f>
              <c:numCache>
                <c:formatCode>0.00</c:formatCode>
                <c:ptCount val="5"/>
                <c:pt idx="0">
                  <c:v>42.699253759831464</c:v>
                </c:pt>
                <c:pt idx="1">
                  <c:v>63.304859701525523</c:v>
                </c:pt>
                <c:pt idx="2">
                  <c:v>78.150012704769821</c:v>
                </c:pt>
                <c:pt idx="3">
                  <c:v>89.64436156994806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53-CE45-BC66-9F78F2C4990B}"/>
            </c:ext>
          </c:extLst>
        </c:ser>
        <c:ser>
          <c:idx val="2"/>
          <c:order val="1"/>
          <c:tx>
            <c:v>Fraction Na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[1]Na!$R$18:$R$22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[1]Na!$R$18:$R$22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[1]Na!$L$12:$L$16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[1]Na!$R$12:$R$16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53-CE45-BC66-9F78F2C4990B}"/>
            </c:ext>
          </c:extLst>
        </c:ser>
        <c:ser>
          <c:idx val="3"/>
          <c:order val="2"/>
          <c:tx>
            <c:v>Fraction Na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plus>
            <c:minus>
              <c:numRef>
                <c:f>[2]Na!$R$18:$R$22</c:f>
                <c:numCache>
                  <c:formatCode>General</c:formatCode>
                  <c:ptCount val="5"/>
                  <c:pt idx="0">
                    <c:v>0.90807370952206368</c:v>
                  </c:pt>
                  <c:pt idx="1">
                    <c:v>0.31441545784056368</c:v>
                  </c:pt>
                  <c:pt idx="2">
                    <c:v>0.10887190642292052</c:v>
                  </c:pt>
                  <c:pt idx="3">
                    <c:v>0.19156067054114118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[2]Na!$L$12:$L$16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[2]Na!$R$12:$R$16</c:f>
              <c:numCache>
                <c:formatCode>General</c:formatCode>
                <c:ptCount val="5"/>
                <c:pt idx="0">
                  <c:v>41.266757127892909</c:v>
                </c:pt>
                <c:pt idx="1">
                  <c:v>63.929937372542781</c:v>
                </c:pt>
                <c:pt idx="2">
                  <c:v>78.452198848731925</c:v>
                </c:pt>
                <c:pt idx="3">
                  <c:v>89.893605555192153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53-CE45-BC66-9F78F2C4990B}"/>
            </c:ext>
          </c:extLst>
        </c:ser>
        <c:ser>
          <c:idx val="0"/>
          <c:order val="3"/>
          <c:tx>
            <c:v>Fraction Na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plus>
            <c:minus>
              <c:numRef>
                <c:f>[3]Na!$R$18:$R$22</c:f>
                <c:numCache>
                  <c:formatCode>General</c:formatCode>
                  <c:ptCount val="5"/>
                  <c:pt idx="0">
                    <c:v>1.3736316553255248</c:v>
                  </c:pt>
                  <c:pt idx="1">
                    <c:v>0.29429840805699065</c:v>
                  </c:pt>
                  <c:pt idx="2">
                    <c:v>0.11628259622828803</c:v>
                  </c:pt>
                  <c:pt idx="3">
                    <c:v>4.7456456829483643E-2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[3]Na!$L$12:$L$16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[3]Na!$R$12:$R$16</c:f>
              <c:numCache>
                <c:formatCode>General</c:formatCode>
                <c:ptCount val="5"/>
                <c:pt idx="0">
                  <c:v>57.577444814110031</c:v>
                </c:pt>
                <c:pt idx="1">
                  <c:v>81.480195800825996</c:v>
                </c:pt>
                <c:pt idx="2">
                  <c:v>90.025782866318082</c:v>
                </c:pt>
                <c:pt idx="3">
                  <c:v>95.574811369265703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53-CE45-BC66-9F78F2C4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Na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Na!$L$18:$L$22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Na!$M$18:$M$22</c:f>
                <c:numCache>
                  <c:formatCode>General</c:formatCode>
                  <c:ptCount val="5"/>
                  <c:pt idx="0">
                    <c:v>6.463499224276446</c:v>
                  </c:pt>
                  <c:pt idx="1">
                    <c:v>11.154288662014963</c:v>
                  </c:pt>
                  <c:pt idx="2">
                    <c:v>5.7313581869105521</c:v>
                  </c:pt>
                  <c:pt idx="3">
                    <c:v>1.9325803131219799</c:v>
                  </c:pt>
                  <c:pt idx="4">
                    <c:v>3.9738394532240493</c:v>
                  </c:pt>
                </c:numCache>
              </c:numRef>
            </c:plus>
            <c:minus>
              <c:numRef>
                <c:f>Na!$M$18:$M$22</c:f>
                <c:numCache>
                  <c:formatCode>General</c:formatCode>
                  <c:ptCount val="5"/>
                  <c:pt idx="0">
                    <c:v>6.463499224276446</c:v>
                  </c:pt>
                  <c:pt idx="1">
                    <c:v>11.154288662014963</c:v>
                  </c:pt>
                  <c:pt idx="2">
                    <c:v>5.7313581869105521</c:v>
                  </c:pt>
                  <c:pt idx="3">
                    <c:v>1.9325803131219799</c:v>
                  </c:pt>
                  <c:pt idx="4">
                    <c:v>3.9738394532240493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Na!$L$12:$L$16</c:f>
              <c:numCache>
                <c:formatCode>0.00</c:formatCode>
                <c:ptCount val="5"/>
                <c:pt idx="0">
                  <c:v>10.256410256410257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Na!$M$12:$M$16</c:f>
              <c:numCache>
                <c:formatCode>0.00</c:formatCode>
                <c:ptCount val="5"/>
                <c:pt idx="0">
                  <c:v>451.98333333333335</c:v>
                </c:pt>
                <c:pt idx="1">
                  <c:v>225.37333333333333</c:v>
                </c:pt>
                <c:pt idx="2">
                  <c:v>159.16</c:v>
                </c:pt>
                <c:pt idx="3">
                  <c:v>123.21</c:v>
                </c:pt>
                <c:pt idx="4">
                  <c:v>111.05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91-5F47-B893-D7F07FC5EE94}"/>
            </c:ext>
          </c:extLst>
        </c:ser>
        <c:ser>
          <c:idx val="2"/>
          <c:order val="1"/>
          <c:tx>
            <c:v>Conc Na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[1]Na!$L$18:$L$22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[1]Na!$M$18:$M$22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[1]Na!$M$18:$M$22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[1]Na!$L$12:$L$16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[1]Na!$M$12:$M$16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91-5F47-B893-D7F07FC5EE94}"/>
            </c:ext>
          </c:extLst>
        </c:ser>
        <c:ser>
          <c:idx val="3"/>
          <c:order val="2"/>
          <c:tx>
            <c:v>Conc Na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[2]Na!$L$18:$L$22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plus>
            <c:minus>
              <c:numRef>
                <c:f>[2]Na!$M$18:$M$22</c:f>
                <c:numCache>
                  <c:formatCode>General</c:formatCode>
                  <c:ptCount val="5"/>
                  <c:pt idx="0">
                    <c:v>5.7332732554991939</c:v>
                  </c:pt>
                  <c:pt idx="1">
                    <c:v>15.349298210522715</c:v>
                  </c:pt>
                  <c:pt idx="2">
                    <c:v>2.6432177360179834</c:v>
                  </c:pt>
                  <c:pt idx="3">
                    <c:v>2.2030130881741625</c:v>
                  </c:pt>
                  <c:pt idx="4">
                    <c:v>3.5002095175384391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[2]Na!$L$12:$L$16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[2]Na!$M$12:$M$16</c:f>
              <c:numCache>
                <c:formatCode>General</c:formatCode>
                <c:ptCount val="5"/>
                <c:pt idx="0">
                  <c:v>446.83666666666664</c:v>
                </c:pt>
                <c:pt idx="1">
                  <c:v>243.87666666666667</c:v>
                </c:pt>
                <c:pt idx="2">
                  <c:v>157.24</c:v>
                </c:pt>
                <c:pt idx="3">
                  <c:v>123.86</c:v>
                </c:pt>
                <c:pt idx="4">
                  <c:v>108.87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91-5F47-B893-D7F07FC5EE94}"/>
            </c:ext>
          </c:extLst>
        </c:ser>
        <c:ser>
          <c:idx val="0"/>
          <c:order val="3"/>
          <c:tx>
            <c:v>Conc Na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[3]Na!$L$18:$L$22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plus>
            <c:minus>
              <c:numRef>
                <c:f>[3]Na!$M$18:$M$22</c:f>
                <c:numCache>
                  <c:formatCode>General</c:formatCode>
                  <c:ptCount val="5"/>
                  <c:pt idx="0">
                    <c:v>11.822843237657439</c:v>
                  </c:pt>
                  <c:pt idx="1">
                    <c:v>21.165705489987534</c:v>
                  </c:pt>
                  <c:pt idx="2">
                    <c:v>2.7030147777784883</c:v>
                  </c:pt>
                  <c:pt idx="3">
                    <c:v>0.53580676450460318</c:v>
                  </c:pt>
                  <c:pt idx="4">
                    <c:v>1.1350868787111481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[3]Na!$L$12:$L$16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[3]Na!$M$12:$M$16</c:f>
              <c:numCache>
                <c:formatCode>General</c:formatCode>
                <c:ptCount val="5"/>
                <c:pt idx="0">
                  <c:v>741.54666666666662</c:v>
                </c:pt>
                <c:pt idx="1">
                  <c:v>308.10666666666663</c:v>
                </c:pt>
                <c:pt idx="2">
                  <c:v>109.75666666666666</c:v>
                </c:pt>
                <c:pt idx="3">
                  <c:v>71.253333333333345</c:v>
                </c:pt>
                <c:pt idx="4">
                  <c:v>57.006666666666661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91-5F47-B893-D7F07FC5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K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K!$M$18:$M$22</c:f>
                <c:numCache>
                  <c:formatCode>General</c:formatCode>
                  <c:ptCount val="5"/>
                  <c:pt idx="0">
                    <c:v>5.3124591501697474E-2</c:v>
                  </c:pt>
                  <c:pt idx="1">
                    <c:v>3.091206165165232E-2</c:v>
                  </c:pt>
                  <c:pt idx="2">
                    <c:v>0.78986637407151894</c:v>
                  </c:pt>
                  <c:pt idx="3">
                    <c:v>4.7842333648024357E-2</c:v>
                  </c:pt>
                  <c:pt idx="4">
                    <c:v>0.86267027304758814</c:v>
                  </c:pt>
                </c:numCache>
              </c:numRef>
            </c:plus>
            <c:minus>
              <c:numRef>
                <c:f>K!$M$18:$M$22</c:f>
                <c:numCache>
                  <c:formatCode>General</c:formatCode>
                  <c:ptCount val="5"/>
                  <c:pt idx="0">
                    <c:v>5.3124591501697474E-2</c:v>
                  </c:pt>
                  <c:pt idx="1">
                    <c:v>3.091206165165232E-2</c:v>
                  </c:pt>
                  <c:pt idx="2">
                    <c:v>0.78986637407151894</c:v>
                  </c:pt>
                  <c:pt idx="3">
                    <c:v>4.7842333648024357E-2</c:v>
                  </c:pt>
                  <c:pt idx="4">
                    <c:v>0.86267027304758814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K!$M$12:$M$16</c:f>
              <c:numCache>
                <c:formatCode>0.00</c:formatCode>
                <c:ptCount val="5"/>
                <c:pt idx="0">
                  <c:v>1.0166666666666666</c:v>
                </c:pt>
                <c:pt idx="1">
                  <c:v>0.57666666666666666</c:v>
                </c:pt>
                <c:pt idx="2">
                  <c:v>1.0233333333333334</c:v>
                </c:pt>
                <c:pt idx="3">
                  <c:v>0.42333333333333334</c:v>
                </c:pt>
                <c:pt idx="4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3D-5A42-A90D-B53331630CB0}"/>
            </c:ext>
          </c:extLst>
        </c:ser>
        <c:ser>
          <c:idx val="2"/>
          <c:order val="1"/>
          <c:tx>
            <c:v>Conc K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[1]K!$L$18:$L$22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[1]K!$L$18:$L$22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[1]K!$M$18:$M$22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[1]K!$M$18:$M$22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[1]K!$L$12:$L$16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[1]K!$M$12:$M$16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3D-5A42-A90D-B53331630CB0}"/>
            </c:ext>
          </c:extLst>
        </c:ser>
        <c:ser>
          <c:idx val="3"/>
          <c:order val="2"/>
          <c:tx>
            <c:v>Conc K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plus>
            <c:minus>
              <c:numRef>
                <c:f>[2]K!$M$18:$M$22</c:f>
                <c:numCache>
                  <c:formatCode>General</c:formatCode>
                  <c:ptCount val="5"/>
                  <c:pt idx="0">
                    <c:v>2.1602468994692887E-2</c:v>
                  </c:pt>
                  <c:pt idx="1">
                    <c:v>6.3770421565696636E-2</c:v>
                  </c:pt>
                  <c:pt idx="2">
                    <c:v>1.4142135623730963E-2</c:v>
                  </c:pt>
                  <c:pt idx="3">
                    <c:v>1.2472191289246459E-2</c:v>
                  </c:pt>
                  <c:pt idx="4">
                    <c:v>1.6996731711975938E-2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[2]K!$L$12:$L$16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[2]K!$M$12:$M$16</c:f>
              <c:numCache>
                <c:formatCode>General</c:formatCode>
                <c:ptCount val="5"/>
                <c:pt idx="0">
                  <c:v>0.98999999999999988</c:v>
                </c:pt>
                <c:pt idx="1">
                  <c:v>0.65</c:v>
                </c:pt>
                <c:pt idx="2">
                  <c:v>0.51</c:v>
                </c:pt>
                <c:pt idx="3">
                  <c:v>0.39333333333333331</c:v>
                </c:pt>
                <c:pt idx="4">
                  <c:v>0.28333333333333333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3D-5A42-A90D-B53331630CB0}"/>
            </c:ext>
          </c:extLst>
        </c:ser>
        <c:ser>
          <c:idx val="0"/>
          <c:order val="3"/>
          <c:tx>
            <c:v>Conc K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plus>
            <c:minus>
              <c:numRef>
                <c:f>[3]K!$M$18:$M$22</c:f>
                <c:numCache>
                  <c:formatCode>General</c:formatCode>
                  <c:ptCount val="5"/>
                  <c:pt idx="0">
                    <c:v>5.7154760664940872E-2</c:v>
                  </c:pt>
                  <c:pt idx="1">
                    <c:v>6.2360956446232366E-2</c:v>
                  </c:pt>
                  <c:pt idx="2">
                    <c:v>2.1602468994692887E-2</c:v>
                  </c:pt>
                  <c:pt idx="3">
                    <c:v>2.1602468994692862E-2</c:v>
                  </c:pt>
                  <c:pt idx="4">
                    <c:v>2.054804667656325E-2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[3]K!$L$12:$L$16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[3]K!$M$12:$M$16</c:f>
              <c:numCache>
                <c:formatCode>General</c:formatCode>
                <c:ptCount val="5"/>
                <c:pt idx="0">
                  <c:v>1.53</c:v>
                </c:pt>
                <c:pt idx="1">
                  <c:v>0.75666666666666671</c:v>
                </c:pt>
                <c:pt idx="2">
                  <c:v>0.36999999999999994</c:v>
                </c:pt>
                <c:pt idx="3">
                  <c:v>0.26</c:v>
                </c:pt>
                <c:pt idx="4">
                  <c:v>0.22333333333333336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3D-5A42-A90D-B5333163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BR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Ca!$L$18:$L$22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Ca!$M$18:$M$22</c:f>
                <c:numCache>
                  <c:formatCode>General</c:formatCode>
                  <c:ptCount val="5"/>
                  <c:pt idx="0">
                    <c:v>6.5945145554635962</c:v>
                  </c:pt>
                  <c:pt idx="1">
                    <c:v>2.0598219987820934</c:v>
                  </c:pt>
                  <c:pt idx="2">
                    <c:v>6.4548500283808865</c:v>
                  </c:pt>
                  <c:pt idx="3">
                    <c:v>2.4703755899772704</c:v>
                  </c:pt>
                  <c:pt idx="4">
                    <c:v>9.7011419717245424</c:v>
                  </c:pt>
                </c:numCache>
              </c:numRef>
            </c:plus>
            <c:minus>
              <c:numRef>
                <c:f>Ca!$M$18:$M$22</c:f>
                <c:numCache>
                  <c:formatCode>General</c:formatCode>
                  <c:ptCount val="5"/>
                  <c:pt idx="0">
                    <c:v>6.5945145554635962</c:v>
                  </c:pt>
                  <c:pt idx="1">
                    <c:v>2.0598219987820934</c:v>
                  </c:pt>
                  <c:pt idx="2">
                    <c:v>6.4548500283808865</c:v>
                  </c:pt>
                  <c:pt idx="3">
                    <c:v>2.4703755899772704</c:v>
                  </c:pt>
                  <c:pt idx="4">
                    <c:v>9.7011419717245424</c:v>
                  </c:pt>
                </c:numCache>
              </c:numRef>
            </c:minus>
          </c:errBars>
          <c:xVal>
            <c:numRef>
              <c:f>Ca!$L$12:$L$16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Ca!$M$12:$M$16</c:f>
              <c:numCache>
                <c:formatCode>0.00</c:formatCode>
                <c:ptCount val="5"/>
                <c:pt idx="0">
                  <c:v>63.306666666666672</c:v>
                </c:pt>
                <c:pt idx="1">
                  <c:v>38.590000000000003</c:v>
                </c:pt>
                <c:pt idx="2">
                  <c:v>43.373333333333335</c:v>
                </c:pt>
                <c:pt idx="3">
                  <c:v>30.056666666666661</c:v>
                </c:pt>
                <c:pt idx="4">
                  <c:v>13.483333333333334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6A-EB40-B515-53826ABCF39D}"/>
            </c:ext>
          </c:extLst>
        </c:ser>
        <c:ser>
          <c:idx val="0"/>
          <c:order val="1"/>
          <c:tx>
            <c:v>Açaí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[1]Ca!$L$18:$L$22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[1]Ca!$M$18:$M$22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[1]Ca!$M$18:$M$22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[1]Ca!$L$12:$L$16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[1]Ca!$M$12:$M$16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6A-EB40-B515-53826ABCF39D}"/>
            </c:ext>
          </c:extLst>
        </c:ser>
        <c:ser>
          <c:idx val="3"/>
          <c:order val="2"/>
          <c:tx>
            <c:v>Soil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[2]Ca!$L$18:$L$22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[2]Ca!$M$18:$M$22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plus>
            <c:minus>
              <c:numRef>
                <c:f>[2]Ca!$M$18:$M$22</c:f>
                <c:numCache>
                  <c:formatCode>General</c:formatCode>
                  <c:ptCount val="5"/>
                  <c:pt idx="0">
                    <c:v>3.3542444090369385</c:v>
                  </c:pt>
                  <c:pt idx="1">
                    <c:v>1.006456931793684</c:v>
                  </c:pt>
                  <c:pt idx="2">
                    <c:v>2.2151047128496852</c:v>
                  </c:pt>
                  <c:pt idx="3">
                    <c:v>3.2006665972366899</c:v>
                  </c:pt>
                  <c:pt idx="4">
                    <c:v>0.79751001386955789</c:v>
                  </c:pt>
                </c:numCache>
              </c:numRef>
            </c:minus>
          </c:errBars>
          <c:xVal>
            <c:numRef>
              <c:f>[2]Ca!$L$12:$L$16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[2]Ca!$M$12:$M$16</c:f>
              <c:numCache>
                <c:formatCode>General</c:formatCode>
                <c:ptCount val="5"/>
                <c:pt idx="0">
                  <c:v>52.036666666666669</c:v>
                </c:pt>
                <c:pt idx="1">
                  <c:v>39.556666666666672</c:v>
                </c:pt>
                <c:pt idx="2">
                  <c:v>40.023333333333333</c:v>
                </c:pt>
                <c:pt idx="3">
                  <c:v>27.88</c:v>
                </c:pt>
                <c:pt idx="4">
                  <c:v>15.683333333333332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6A-EB40-B515-53826ABCF39D}"/>
            </c:ext>
          </c:extLst>
        </c:ser>
        <c:ser>
          <c:idx val="2"/>
          <c:order val="3"/>
          <c:tx>
            <c:v>Gypsum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[3]Ca!$L$18:$L$22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[3]Ca!$M$18:$M$22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plus>
            <c:minus>
              <c:numRef>
                <c:f>[3]Ca!$M$18:$M$22</c:f>
                <c:numCache>
                  <c:formatCode>General</c:formatCode>
                  <c:ptCount val="5"/>
                  <c:pt idx="0">
                    <c:v>2.9628852304618301</c:v>
                  </c:pt>
                  <c:pt idx="1">
                    <c:v>22.317261381172088</c:v>
                  </c:pt>
                  <c:pt idx="2">
                    <c:v>7.7194401063519891</c:v>
                  </c:pt>
                  <c:pt idx="3">
                    <c:v>13.787572504090617</c:v>
                  </c:pt>
                  <c:pt idx="4">
                    <c:v>4.2486808410245285</c:v>
                  </c:pt>
                </c:numCache>
              </c:numRef>
            </c:minus>
          </c:errBars>
          <c:xVal>
            <c:numRef>
              <c:f>[3]Ca!$L$12:$L$16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[3]Ca!$M$12:$M$16</c:f>
              <c:numCache>
                <c:formatCode>General</c:formatCode>
                <c:ptCount val="5"/>
                <c:pt idx="0">
                  <c:v>507.63333333333338</c:v>
                </c:pt>
                <c:pt idx="1">
                  <c:v>520.81333333333339</c:v>
                </c:pt>
                <c:pt idx="2">
                  <c:v>93.756666666666661</c:v>
                </c:pt>
                <c:pt idx="3">
                  <c:v>49.896666666666668</c:v>
                </c:pt>
                <c:pt idx="4">
                  <c:v>68.286666666666662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6A-EB40-B515-53826ABC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2"/>
          <c:min val="9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Ca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380835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445374651083964"/>
          <c:y val="2.0111837123649813E-2"/>
          <c:w val="0.42828312236331756"/>
          <c:h val="0.2982975753404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K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K!$L$18:$L$22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K!$R$18:$R$22</c:f>
                <c:numCache>
                  <c:formatCode>General</c:formatCode>
                  <c:ptCount val="5"/>
                  <c:pt idx="0">
                    <c:v>10.2789686083372</c:v>
                  </c:pt>
                  <c:pt idx="1">
                    <c:v>15.847121004219055</c:v>
                  </c:pt>
                  <c:pt idx="2">
                    <c:v>7.6206793788221523</c:v>
                  </c:pt>
                  <c:pt idx="3">
                    <c:v>10.443210030919371</c:v>
                  </c:pt>
                  <c:pt idx="4">
                    <c:v>0</c:v>
                  </c:pt>
                </c:numCache>
              </c:numRef>
            </c:plus>
            <c:minus>
              <c:numRef>
                <c:f>K!$R$18:$R$22</c:f>
                <c:numCache>
                  <c:formatCode>General</c:formatCode>
                  <c:ptCount val="5"/>
                  <c:pt idx="0">
                    <c:v>10.2789686083372</c:v>
                  </c:pt>
                  <c:pt idx="1">
                    <c:v>15.847121004219055</c:v>
                  </c:pt>
                  <c:pt idx="2">
                    <c:v>7.6206793788221523</c:v>
                  </c:pt>
                  <c:pt idx="3">
                    <c:v>10.443210030919371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K!$R$12:$R$16</c:f>
              <c:numCache>
                <c:formatCode>0.00</c:formatCode>
                <c:ptCount val="5"/>
                <c:pt idx="0">
                  <c:v>29.685744254639008</c:v>
                </c:pt>
                <c:pt idx="1">
                  <c:v>46.353551773524138</c:v>
                </c:pt>
                <c:pt idx="2">
                  <c:v>68.54497351374981</c:v>
                </c:pt>
                <c:pt idx="3">
                  <c:v>80.291720393774469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0E-7B4D-9C60-00228E6F5E4D}"/>
            </c:ext>
          </c:extLst>
        </c:ser>
        <c:ser>
          <c:idx val="2"/>
          <c:order val="1"/>
          <c:tx>
            <c:v>Fraction K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[1]K!$L$18:$L$22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[1]K!$L$18:$L$22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[1]K!$R$18:$R$22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[1]K!$R$18:$R$22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[1]K!$L$12:$L$16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[1]K!$R$12:$R$16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E-7B4D-9C60-00228E6F5E4D}"/>
            </c:ext>
          </c:extLst>
        </c:ser>
        <c:ser>
          <c:idx val="3"/>
          <c:order val="2"/>
          <c:tx>
            <c:v>Fraction K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[2]K!$L$18:$L$22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plus>
            <c:minus>
              <c:numRef>
                <c:f>[2]K!$R$18:$R$22</c:f>
                <c:numCache>
                  <c:formatCode>General</c:formatCode>
                  <c:ptCount val="5"/>
                  <c:pt idx="0">
                    <c:v>1.245055081500001</c:v>
                  </c:pt>
                  <c:pt idx="1">
                    <c:v>0.8685304521076308</c:v>
                  </c:pt>
                  <c:pt idx="2">
                    <c:v>0.63284376672463616</c:v>
                  </c:pt>
                  <c:pt idx="3">
                    <c:v>0.82702665735761061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[2]K!$L$12:$L$16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[2]K!$R$12:$R$16</c:f>
              <c:numCache>
                <c:formatCode>General</c:formatCode>
                <c:ptCount val="5"/>
                <c:pt idx="0">
                  <c:v>34.959415398218916</c:v>
                </c:pt>
                <c:pt idx="1">
                  <c:v>58.03826819357338</c:v>
                </c:pt>
                <c:pt idx="2">
                  <c:v>76.043692671803527</c:v>
                </c:pt>
                <c:pt idx="3">
                  <c:v>89.925575918196856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0E-7B4D-9C60-00228E6F5E4D}"/>
            </c:ext>
          </c:extLst>
        </c:ser>
        <c:ser>
          <c:idx val="0"/>
          <c:order val="3"/>
          <c:tx>
            <c:v>Fraction K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[3]K!$L$18:$L$22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plus>
            <c:minus>
              <c:numRef>
                <c:f>[3]K!$R$18:$R$22</c:f>
                <c:numCache>
                  <c:formatCode>General</c:formatCode>
                  <c:ptCount val="5"/>
                  <c:pt idx="0">
                    <c:v>1.5961253498683634</c:v>
                  </c:pt>
                  <c:pt idx="1">
                    <c:v>0.6072604809853549</c:v>
                  </c:pt>
                  <c:pt idx="2">
                    <c:v>0.17791902276708715</c:v>
                  </c:pt>
                  <c:pt idx="3">
                    <c:v>0.68624742271958705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[3]K!$L$12:$L$16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[3]K!$R$12:$R$16</c:f>
              <c:numCache>
                <c:formatCode>General</c:formatCode>
                <c:ptCount val="5"/>
                <c:pt idx="0">
                  <c:v>48.690155608333122</c:v>
                </c:pt>
                <c:pt idx="1">
                  <c:v>72.783982749675104</c:v>
                </c:pt>
                <c:pt idx="2">
                  <c:v>84.591808073395654</c:v>
                </c:pt>
                <c:pt idx="3">
                  <c:v>92.887907545502955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0E-7B4D-9C60-00228E6F5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962705968167"/>
          <c:y val="5.0925925925925923E-2"/>
          <c:w val="0.813214880206482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Conc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144.31000000000003</c:v>
                </c:pt>
                <c:pt idx="1">
                  <c:v>56.536666666666662</c:v>
                </c:pt>
                <c:pt idx="2">
                  <c:v>34.82</c:v>
                </c:pt>
                <c:pt idx="3">
                  <c:v>25.89</c:v>
                </c:pt>
                <c:pt idx="4">
                  <c:v>23.926666666666666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0-1145-9E9B-616B39346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 (mg/L)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98780556230938"/>
          <c:y val="6.2724541047967874E-2"/>
          <c:w val="0.173736439195100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5612745556448"/>
          <c:y val="5.0925925925925923E-2"/>
          <c:w val="0.78787837981059983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Fraction 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50.625406147243218</c:v>
                </c:pt>
                <c:pt idx="1">
                  <c:v>70.394065947675884</c:v>
                </c:pt>
                <c:pt idx="2">
                  <c:v>82.577907390690015</c:v>
                </c:pt>
                <c:pt idx="3">
                  <c:v>91.635186273021944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0-5E49-913C-292B0953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8186732002916"/>
          <c:y val="0.12307737298854356"/>
          <c:w val="0.230743449230366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Al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plus>
            <c:minus>
              <c:numRef>
                <c:f>Al!$M$18:$M$22</c:f>
                <c:numCache>
                  <c:formatCode>General</c:formatCode>
                  <c:ptCount val="5"/>
                  <c:pt idx="0">
                    <c:v>8.3120915939772111</c:v>
                  </c:pt>
                  <c:pt idx="1">
                    <c:v>4.6119072940475379</c:v>
                  </c:pt>
                  <c:pt idx="2">
                    <c:v>2.3925021769408414</c:v>
                  </c:pt>
                  <c:pt idx="3">
                    <c:v>0.79200168349989497</c:v>
                  </c:pt>
                  <c:pt idx="4">
                    <c:v>1.1342055467252048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Al!$M$12:$M$16</c:f>
              <c:numCache>
                <c:formatCode>0.00</c:formatCode>
                <c:ptCount val="5"/>
                <c:pt idx="0">
                  <c:v>144.31000000000003</c:v>
                </c:pt>
                <c:pt idx="1">
                  <c:v>56.536666666666662</c:v>
                </c:pt>
                <c:pt idx="2">
                  <c:v>34.82</c:v>
                </c:pt>
                <c:pt idx="3">
                  <c:v>25.89</c:v>
                </c:pt>
                <c:pt idx="4">
                  <c:v>23.926666666666666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84-FD4B-AB58-2C6ED449CFB6}"/>
            </c:ext>
          </c:extLst>
        </c:ser>
        <c:ser>
          <c:idx val="2"/>
          <c:order val="1"/>
          <c:tx>
            <c:v>Conc Al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[1]Al!$M$18:$M$22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[1]Al!$M$18:$M$22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[1]Al!$L$12:$L$16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[1]Al!$M$12:$M$16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84-FD4B-AB58-2C6ED449CFB6}"/>
            </c:ext>
          </c:extLst>
        </c:ser>
        <c:ser>
          <c:idx val="3"/>
          <c:order val="2"/>
          <c:tx>
            <c:v>Conc Al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plus>
            <c:minus>
              <c:numRef>
                <c:f>[2]Al!$M$18:$M$22</c:f>
                <c:numCache>
                  <c:formatCode>General</c:formatCode>
                  <c:ptCount val="5"/>
                  <c:pt idx="0">
                    <c:v>14.186849152961557</c:v>
                  </c:pt>
                  <c:pt idx="1">
                    <c:v>4.1717489005079011</c:v>
                  </c:pt>
                  <c:pt idx="2">
                    <c:v>0.42742120781366161</c:v>
                  </c:pt>
                  <c:pt idx="3">
                    <c:v>1.4383632673594273</c:v>
                  </c:pt>
                  <c:pt idx="4">
                    <c:v>1.1540460225754527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[2]Al!$L$12:$L$16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[2]Al!$M$12:$M$16</c:f>
              <c:numCache>
                <c:formatCode>General</c:formatCode>
                <c:ptCount val="5"/>
                <c:pt idx="0">
                  <c:v>122.44333333333334</c:v>
                </c:pt>
                <c:pt idx="1">
                  <c:v>55.926666666666669</c:v>
                </c:pt>
                <c:pt idx="2">
                  <c:v>36.853333333333332</c:v>
                </c:pt>
                <c:pt idx="3">
                  <c:v>27.966666666666669</c:v>
                </c:pt>
                <c:pt idx="4">
                  <c:v>26.656666666666666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84-FD4B-AB58-2C6ED449CFB6}"/>
            </c:ext>
          </c:extLst>
        </c:ser>
        <c:ser>
          <c:idx val="0"/>
          <c:order val="3"/>
          <c:tx>
            <c:v>Conc Al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plus>
            <c:minus>
              <c:numRef>
                <c:f>[3]Al!$M$18:$M$22</c:f>
                <c:numCache>
                  <c:formatCode>General</c:formatCode>
                  <c:ptCount val="5"/>
                  <c:pt idx="0">
                    <c:v>0.38212854149123976</c:v>
                  </c:pt>
                  <c:pt idx="1">
                    <c:v>0.27390184778898852</c:v>
                  </c:pt>
                  <c:pt idx="2">
                    <c:v>0.41432676315520178</c:v>
                  </c:pt>
                  <c:pt idx="3">
                    <c:v>0.3872409528388695</c:v>
                  </c:pt>
                  <c:pt idx="4">
                    <c:v>3.8820040643404217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[3]Al!$L$12:$L$16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[3]Al!$M$12:$M$16</c:f>
              <c:numCache>
                <c:formatCode>General</c:formatCode>
                <c:ptCount val="5"/>
                <c:pt idx="0">
                  <c:v>0.44333333333333336</c:v>
                </c:pt>
                <c:pt idx="1">
                  <c:v>0.29333333333333339</c:v>
                </c:pt>
                <c:pt idx="2">
                  <c:v>4.8500000000000005</c:v>
                </c:pt>
                <c:pt idx="3">
                  <c:v>10.783333333333333</c:v>
                </c:pt>
                <c:pt idx="4">
                  <c:v>10.763333333333334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84-FD4B-AB58-2C6ED449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Al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Al!$L$18:$L$22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plus>
            <c:minus>
              <c:numRef>
                <c:f>Al!$R$18:$R$22</c:f>
                <c:numCache>
                  <c:formatCode>General</c:formatCode>
                  <c:ptCount val="5"/>
                  <c:pt idx="0">
                    <c:v>2.9189964087579892</c:v>
                  </c:pt>
                  <c:pt idx="1">
                    <c:v>1.3149742316666795</c:v>
                  </c:pt>
                  <c:pt idx="2">
                    <c:v>0.4907745065711821</c:v>
                  </c:pt>
                  <c:pt idx="3">
                    <c:v>0.29377731185358436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Al!$R$12:$R$16</c:f>
              <c:numCache>
                <c:formatCode>0.00</c:formatCode>
                <c:ptCount val="5"/>
                <c:pt idx="0">
                  <c:v>50.625406147243218</c:v>
                </c:pt>
                <c:pt idx="1">
                  <c:v>70.394065947675884</c:v>
                </c:pt>
                <c:pt idx="2">
                  <c:v>82.577907390690015</c:v>
                </c:pt>
                <c:pt idx="3">
                  <c:v>91.635186273021944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84-494E-874B-BBE4578D7A1B}"/>
            </c:ext>
          </c:extLst>
        </c:ser>
        <c:ser>
          <c:idx val="2"/>
          <c:order val="1"/>
          <c:tx>
            <c:v>Fraction Al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[1]Al!$L$18:$L$22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[1]Al!$L$18:$L$22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[1]Al!$R$18:$R$22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[1]Al!$R$18:$R$22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[1]Al!$L$12:$L$16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[1]Al!$R$12:$R$16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84-494E-874B-BBE4578D7A1B}"/>
            </c:ext>
          </c:extLst>
        </c:ser>
        <c:ser>
          <c:idx val="3"/>
          <c:order val="2"/>
          <c:tx>
            <c:v>Fraction Al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[2]Al!$L$18:$L$22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plus>
            <c:minus>
              <c:numRef>
                <c:f>[2]Al!$R$18:$R$22</c:f>
                <c:numCache>
                  <c:formatCode>General</c:formatCode>
                  <c:ptCount val="5"/>
                  <c:pt idx="0">
                    <c:v>3.3800970627352855</c:v>
                  </c:pt>
                  <c:pt idx="1">
                    <c:v>1.8009212119730471</c:v>
                  </c:pt>
                  <c:pt idx="2">
                    <c:v>1.1415088274030636</c:v>
                  </c:pt>
                  <c:pt idx="3">
                    <c:v>0.8178590997743711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[2]Al!$L$12:$L$16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[2]Al!$R$12:$R$16</c:f>
              <c:numCache>
                <c:formatCode>General</c:formatCode>
                <c:ptCount val="5"/>
                <c:pt idx="0">
                  <c:v>45.140847071642007</c:v>
                </c:pt>
                <c:pt idx="1">
                  <c:v>66.023114033104335</c:v>
                </c:pt>
                <c:pt idx="2">
                  <c:v>79.685190862489989</c:v>
                </c:pt>
                <c:pt idx="3">
                  <c:v>90.049475881408554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84-494E-874B-BBE4578D7A1B}"/>
            </c:ext>
          </c:extLst>
        </c:ser>
        <c:ser>
          <c:idx val="0"/>
          <c:order val="3"/>
          <c:tx>
            <c:v>Fraction Al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[3]Al!$L$18:$L$22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plus>
            <c:minus>
              <c:numRef>
                <c:f>[3]Al!$R$18:$R$22</c:f>
                <c:numCache>
                  <c:formatCode>General</c:formatCode>
                  <c:ptCount val="5"/>
                  <c:pt idx="0">
                    <c:v>1.7606981619758189</c:v>
                  </c:pt>
                  <c:pt idx="1">
                    <c:v>1.421330371714602</c:v>
                  </c:pt>
                  <c:pt idx="2">
                    <c:v>4.0056172290019241</c:v>
                  </c:pt>
                  <c:pt idx="3">
                    <c:v>10.661004152523766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[3]Al!$L$12:$L$16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[3]Al!$R$12:$R$16</c:f>
              <c:numCache>
                <c:formatCode>General</c:formatCode>
                <c:ptCount val="5"/>
                <c:pt idx="0">
                  <c:v>1.8363025401033906</c:v>
                </c:pt>
                <c:pt idx="1">
                  <c:v>2.8559554268259792</c:v>
                </c:pt>
                <c:pt idx="2">
                  <c:v>21.070658877852221</c:v>
                </c:pt>
                <c:pt idx="3">
                  <c:v>61.647142887627801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4-494E-874B-BBE4578D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V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V!$M$18:$M$22</c:f>
                <c:numCache>
                  <c:formatCode>General</c:formatCode>
                  <c:ptCount val="5"/>
                  <c:pt idx="0">
                    <c:v>4.8989794855663557E-2</c:v>
                  </c:pt>
                  <c:pt idx="1">
                    <c:v>4.1899350299921832E-2</c:v>
                  </c:pt>
                  <c:pt idx="2">
                    <c:v>2.4944382578492939E-2</c:v>
                  </c:pt>
                  <c:pt idx="3">
                    <c:v>4.7140452079103209E-3</c:v>
                  </c:pt>
                  <c:pt idx="4">
                    <c:v>9.428090415820628E-3</c:v>
                  </c:pt>
                </c:numCache>
              </c:numRef>
            </c:plus>
            <c:minus>
              <c:numRef>
                <c:f>V!$M$18:$M$22</c:f>
                <c:numCache>
                  <c:formatCode>General</c:formatCode>
                  <c:ptCount val="5"/>
                  <c:pt idx="0">
                    <c:v>4.8989794855663557E-2</c:v>
                  </c:pt>
                  <c:pt idx="1">
                    <c:v>4.1899350299921832E-2</c:v>
                  </c:pt>
                  <c:pt idx="2">
                    <c:v>2.4944382578492939E-2</c:v>
                  </c:pt>
                  <c:pt idx="3">
                    <c:v>4.7140452079103209E-3</c:v>
                  </c:pt>
                  <c:pt idx="4">
                    <c:v>9.428090415820628E-3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V!$M$12:$M$16</c:f>
              <c:numCache>
                <c:formatCode>0.00</c:formatCode>
                <c:ptCount val="5"/>
                <c:pt idx="0">
                  <c:v>0.56000000000000005</c:v>
                </c:pt>
                <c:pt idx="1">
                  <c:v>0.39333333333333331</c:v>
                </c:pt>
                <c:pt idx="2">
                  <c:v>0.33666666666666667</c:v>
                </c:pt>
                <c:pt idx="3">
                  <c:v>0.26666666666666666</c:v>
                </c:pt>
                <c:pt idx="4">
                  <c:v>0.23666666666666666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8-6C44-844C-9925A085C1E1}"/>
            </c:ext>
          </c:extLst>
        </c:ser>
        <c:ser>
          <c:idx val="2"/>
          <c:order val="1"/>
          <c:tx>
            <c:v>Conc V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[1]V!$L$18:$L$22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[1]V!$L$18:$L$22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[1]V!$M$18:$M$22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[1]V!$M$18:$M$22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[1]V!$L$12:$L$16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[1]V!$M$12:$M$16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8-6C44-844C-9925A085C1E1}"/>
            </c:ext>
          </c:extLst>
        </c:ser>
        <c:ser>
          <c:idx val="3"/>
          <c:order val="2"/>
          <c:tx>
            <c:v>Conc V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plus>
            <c:minus>
              <c:numRef>
                <c:f>[2]V!$M$18:$M$22</c:f>
                <c:numCache>
                  <c:formatCode>General</c:formatCode>
                  <c:ptCount val="5"/>
                  <c:pt idx="0">
                    <c:v>4.6427960923947055E-2</c:v>
                  </c:pt>
                  <c:pt idx="1">
                    <c:v>4.9888765156985891E-2</c:v>
                  </c:pt>
                  <c:pt idx="2">
                    <c:v>5.5511151231257827E-17</c:v>
                  </c:pt>
                  <c:pt idx="3">
                    <c:v>4.7140452079103079E-3</c:v>
                  </c:pt>
                  <c:pt idx="4">
                    <c:v>1.2472191289246469E-2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[2]V!$L$12:$L$16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[2]V!$M$12:$M$16</c:f>
              <c:numCache>
                <c:formatCode>General</c:formatCode>
                <c:ptCount val="5"/>
                <c:pt idx="0">
                  <c:v>0.93666666666666665</c:v>
                </c:pt>
                <c:pt idx="1">
                  <c:v>0.65666666666666662</c:v>
                </c:pt>
                <c:pt idx="2">
                  <c:v>0.34999999999999992</c:v>
                </c:pt>
                <c:pt idx="3">
                  <c:v>0.20333333333333337</c:v>
                </c:pt>
                <c:pt idx="4">
                  <c:v>0.14666666666666667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8-6C44-844C-9925A085C1E1}"/>
            </c:ext>
          </c:extLst>
        </c:ser>
        <c:ser>
          <c:idx val="0"/>
          <c:order val="3"/>
          <c:tx>
            <c:v>Conc V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plus>
            <c:minus>
              <c:numRef>
                <c:f>[3]V!$M$18:$M$22</c:f>
                <c:numCache>
                  <c:formatCode>General</c:formatCode>
                  <c:ptCount val="5"/>
                  <c:pt idx="0">
                    <c:v>4.7140452079103079E-3</c:v>
                  </c:pt>
                  <c:pt idx="1">
                    <c:v>8.164965809277256E-3</c:v>
                  </c:pt>
                  <c:pt idx="2">
                    <c:v>4.7140452079103209E-3</c:v>
                  </c:pt>
                  <c:pt idx="3">
                    <c:v>1.3877787807814457E-17</c:v>
                  </c:pt>
                  <c:pt idx="4">
                    <c:v>8.164965809277263E-3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[3]V!$L$12:$L$16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[3]V!$M$12:$M$16</c:f>
              <c:numCache>
                <c:formatCode>General</c:formatCode>
                <c:ptCount val="5"/>
                <c:pt idx="0">
                  <c:v>0.14333333333333334</c:v>
                </c:pt>
                <c:pt idx="1">
                  <c:v>0.15000000000000002</c:v>
                </c:pt>
                <c:pt idx="2">
                  <c:v>0.13666666666666669</c:v>
                </c:pt>
                <c:pt idx="3">
                  <c:v>0.10000000000000002</c:v>
                </c:pt>
                <c:pt idx="4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8-6C44-844C-9925A085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6.9765151090080491E-3"/>
              <c:y val="0.2010897140642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V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V!$L$18:$L$22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V!$R$18:$R$22</c:f>
                <c:numCache>
                  <c:formatCode>General</c:formatCode>
                  <c:ptCount val="5"/>
                  <c:pt idx="0">
                    <c:v>0.96216808710837098</c:v>
                  </c:pt>
                  <c:pt idx="1">
                    <c:v>1.8264988731094494</c:v>
                  </c:pt>
                  <c:pt idx="2">
                    <c:v>1.9916895981362122</c:v>
                  </c:pt>
                  <c:pt idx="3">
                    <c:v>1.2981612245671252</c:v>
                  </c:pt>
                  <c:pt idx="4">
                    <c:v>0</c:v>
                  </c:pt>
                </c:numCache>
              </c:numRef>
            </c:plus>
            <c:minus>
              <c:numRef>
                <c:f>V!$R$18:$R$22</c:f>
                <c:numCache>
                  <c:formatCode>General</c:formatCode>
                  <c:ptCount val="5"/>
                  <c:pt idx="0">
                    <c:v>0.96216808710837098</c:v>
                  </c:pt>
                  <c:pt idx="1">
                    <c:v>1.8264988731094494</c:v>
                  </c:pt>
                  <c:pt idx="2">
                    <c:v>1.9916895981362122</c:v>
                  </c:pt>
                  <c:pt idx="3">
                    <c:v>1.2981612245671252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V!$R$12:$R$16</c:f>
              <c:numCache>
                <c:formatCode>0.00</c:formatCode>
                <c:ptCount val="5"/>
                <c:pt idx="0">
                  <c:v>31.243556072652797</c:v>
                </c:pt>
                <c:pt idx="1">
                  <c:v>53.089163746182152</c:v>
                </c:pt>
                <c:pt idx="2">
                  <c:v>71.833554758004496</c:v>
                </c:pt>
                <c:pt idx="3">
                  <c:v>86.737310956034264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8F-5048-A4AB-3DF87AD14180}"/>
            </c:ext>
          </c:extLst>
        </c:ser>
        <c:ser>
          <c:idx val="2"/>
          <c:order val="1"/>
          <c:tx>
            <c:v>Fraction V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[1]V!$L$18:$L$22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[1]V!$L$18:$L$22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[1]V!$R$18:$R$22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[1]V!$R$18:$R$22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[1]V!$L$12:$L$16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[1]V!$R$12:$R$16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8F-5048-A4AB-3DF87AD14180}"/>
            </c:ext>
          </c:extLst>
        </c:ser>
        <c:ser>
          <c:idx val="3"/>
          <c:order val="2"/>
          <c:tx>
            <c:v>Fraction V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[2]V!$L$18:$L$22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plus>
            <c:minus>
              <c:numRef>
                <c:f>[2]V!$R$18:$R$22</c:f>
                <c:numCache>
                  <c:formatCode>General</c:formatCode>
                  <c:ptCount val="5"/>
                  <c:pt idx="0">
                    <c:v>0.71094845934216799</c:v>
                  </c:pt>
                  <c:pt idx="1">
                    <c:v>1.7293972320225386</c:v>
                  </c:pt>
                  <c:pt idx="2">
                    <c:v>1.2405185684963005</c:v>
                  </c:pt>
                  <c:pt idx="3">
                    <c:v>0.78358345531941043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[2]V!$L$12:$L$16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[2]V!$R$12:$R$16</c:f>
              <c:numCache>
                <c:formatCode>General</c:formatCode>
                <c:ptCount val="5"/>
                <c:pt idx="0">
                  <c:v>40.719205208982324</c:v>
                </c:pt>
                <c:pt idx="1">
                  <c:v>69.452114928009365</c:v>
                </c:pt>
                <c:pt idx="2">
                  <c:v>84.694896470301089</c:v>
                </c:pt>
                <c:pt idx="3">
                  <c:v>93.555852326654232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8F-5048-A4AB-3DF87AD14180}"/>
            </c:ext>
          </c:extLst>
        </c:ser>
        <c:ser>
          <c:idx val="0"/>
          <c:order val="3"/>
          <c:tx>
            <c:v>Fraction V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[3]V!$L$18:$L$22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plus>
            <c:minus>
              <c:numRef>
                <c:f>[3]V!$R$18:$R$22</c:f>
                <c:numCache>
                  <c:formatCode>General</c:formatCode>
                  <c:ptCount val="5"/>
                  <c:pt idx="0">
                    <c:v>1.0630697253651642</c:v>
                  </c:pt>
                  <c:pt idx="1">
                    <c:v>0.4061705553336839</c:v>
                  </c:pt>
                  <c:pt idx="2">
                    <c:v>0.96221347856497663</c:v>
                  </c:pt>
                  <c:pt idx="3">
                    <c:v>1.2122792608353512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[3]V!$L$12:$L$16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[3]V!$R$12:$R$16</c:f>
              <c:numCache>
                <c:formatCode>General</c:formatCode>
                <c:ptCount val="5"/>
                <c:pt idx="0">
                  <c:v>23.872461711521623</c:v>
                </c:pt>
                <c:pt idx="1">
                  <c:v>48.830440876945794</c:v>
                </c:pt>
                <c:pt idx="2">
                  <c:v>71.663045993562221</c:v>
                </c:pt>
                <c:pt idx="3">
                  <c:v>88.362249905191334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8F-5048-A4AB-3DF87AD1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Cr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Cr!$M$18:$M$22</c:f>
                <c:numCache>
                  <c:formatCode>General</c:formatCode>
                  <c:ptCount val="5"/>
                  <c:pt idx="0">
                    <c:v>4.714045207910314E-3</c:v>
                  </c:pt>
                  <c:pt idx="1">
                    <c:v>0</c:v>
                  </c:pt>
                  <c:pt idx="2">
                    <c:v>9.4280904158206315E-3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Cr!$M$18:$M$22</c:f>
                <c:numCache>
                  <c:formatCode>General</c:formatCode>
                  <c:ptCount val="5"/>
                  <c:pt idx="0">
                    <c:v>4.714045207910314E-3</c:v>
                  </c:pt>
                  <c:pt idx="1">
                    <c:v>0</c:v>
                  </c:pt>
                  <c:pt idx="2">
                    <c:v>9.4280904158206315E-3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Cr!$M$12:$M$16</c:f>
              <c:numCache>
                <c:formatCode>0.00</c:formatCode>
                <c:ptCount val="5"/>
                <c:pt idx="0">
                  <c:v>5.6666666666666664E-2</c:v>
                </c:pt>
                <c:pt idx="1">
                  <c:v>0.02</c:v>
                </c:pt>
                <c:pt idx="2">
                  <c:v>1.6666666666666666E-2</c:v>
                </c:pt>
                <c:pt idx="3">
                  <c:v>6.6666666666666671E-3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3-3242-895D-4CCD09B1AB34}"/>
            </c:ext>
          </c:extLst>
        </c:ser>
        <c:ser>
          <c:idx val="2"/>
          <c:order val="1"/>
          <c:tx>
            <c:v>Conc Cr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[1]Cr!$M$18:$M$22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[1]Cr!$L$12:$L$16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[1]Cr!$M$12:$M$16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73-3242-895D-4CCD09B1AB34}"/>
            </c:ext>
          </c:extLst>
        </c:ser>
        <c:ser>
          <c:idx val="3"/>
          <c:order val="2"/>
          <c:tx>
            <c:v>Conc Cr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plus>
            <c:minus>
              <c:numRef>
                <c:f>[2]Cr!$M$18:$M$22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4.7140452079103123E-3</c:v>
                  </c:pt>
                  <c:pt idx="2">
                    <c:v>0</c:v>
                  </c:pt>
                  <c:pt idx="3">
                    <c:v>4.7140452079103123E-3</c:v>
                  </c:pt>
                  <c:pt idx="4">
                    <c:v>4.7140452079103123E-3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[2]Cr!$M$12:$M$16</c:f>
              <c:numCache>
                <c:formatCode>General</c:formatCode>
                <c:ptCount val="5"/>
                <c:pt idx="0">
                  <c:v>4.6666666666666669E-2</c:v>
                </c:pt>
                <c:pt idx="1">
                  <c:v>1.6666666666666666E-2</c:v>
                </c:pt>
                <c:pt idx="2">
                  <c:v>0.02</c:v>
                </c:pt>
                <c:pt idx="3">
                  <c:v>1.6666666666666666E-2</c:v>
                </c:pt>
                <c:pt idx="4">
                  <c:v>1.6666666666666666E-2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73-3242-895D-4CCD09B1AB34}"/>
            </c:ext>
          </c:extLst>
        </c:ser>
        <c:ser>
          <c:idx val="0"/>
          <c:order val="3"/>
          <c:tx>
            <c:v>Conc Cr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[3]Cr!$M$18:$M$22</c:f>
                <c:numCache>
                  <c:formatCode>General</c:formatCode>
                  <c:ptCount val="5"/>
                  <c:pt idx="0">
                    <c:v>9.4280904158206245E-3</c:v>
                  </c:pt>
                  <c:pt idx="1">
                    <c:v>4.7140452079103183E-3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[3]Cr!$M$12:$M$16</c:f>
              <c:numCache>
                <c:formatCode>General</c:formatCode>
                <c:ptCount val="5"/>
                <c:pt idx="0">
                  <c:v>4.3333333333333335E-2</c:v>
                </c:pt>
                <c:pt idx="1">
                  <c:v>1.3333333333333334E-2</c:v>
                </c:pt>
                <c:pt idx="2">
                  <c:v>3.3333333333333335E-3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3-3242-895D-4CCD09B1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6235973024654"/>
          <c:y val="5.0925925925925923E-2"/>
          <c:w val="0.76627231216272307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Fraction Cr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Cr!$L$18:$L$22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Cr!$R$18:$R$22</c:f>
                <c:numCache>
                  <c:formatCode>General</c:formatCode>
                  <c:ptCount val="5"/>
                  <c:pt idx="0">
                    <c:v>7.7824315010512874</c:v>
                  </c:pt>
                  <c:pt idx="1">
                    <c:v>9.0667998790520787</c:v>
                  </c:pt>
                  <c:pt idx="2">
                    <c:v>3.5856525726179695</c:v>
                  </c:pt>
                  <c:pt idx="3">
                    <c:v>0.65953892046124685</c:v>
                  </c:pt>
                  <c:pt idx="4">
                    <c:v>0</c:v>
                  </c:pt>
                </c:numCache>
              </c:numRef>
            </c:plus>
            <c:minus>
              <c:numRef>
                <c:f>Cr!$R$18:$R$22</c:f>
                <c:numCache>
                  <c:formatCode>General</c:formatCode>
                  <c:ptCount val="5"/>
                  <c:pt idx="0">
                    <c:v>7.7824315010512874</c:v>
                  </c:pt>
                  <c:pt idx="1">
                    <c:v>9.0667998790520787</c:v>
                  </c:pt>
                  <c:pt idx="2">
                    <c:v>3.5856525726179695</c:v>
                  </c:pt>
                  <c:pt idx="3">
                    <c:v>0.65953892046124685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Cr!$L$12:$L$16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Cr!$R$12:$R$16</c:f>
              <c:numCache>
                <c:formatCode>0.00</c:formatCode>
                <c:ptCount val="5"/>
                <c:pt idx="0">
                  <c:v>52.136978925706934</c:v>
                </c:pt>
                <c:pt idx="1">
                  <c:v>70.375836263788855</c:v>
                </c:pt>
                <c:pt idx="2">
                  <c:v>85.061500850288454</c:v>
                </c:pt>
                <c:pt idx="3">
                  <c:v>90.877119617941844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EF-9B4A-B752-B9CBD3216FCF}"/>
            </c:ext>
          </c:extLst>
        </c:ser>
        <c:ser>
          <c:idx val="2"/>
          <c:order val="1"/>
          <c:tx>
            <c:v>Fraction Cr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[1]Cr!$L$18:$L$22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[1]Cr!$L$18:$L$22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[1]Cr!$R$18:$R$22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[1]Cr!$R$18:$R$22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[1]Cr!$L$12:$L$16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[1]Cr!$R$12:$R$16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EF-9B4A-B752-B9CBD3216FCF}"/>
            </c:ext>
          </c:extLst>
        </c:ser>
        <c:ser>
          <c:idx val="3"/>
          <c:order val="2"/>
          <c:tx>
            <c:v>Fraction Cr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[2]Cr!$L$18:$L$22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plus>
            <c:minus>
              <c:numRef>
                <c:f>[2]Cr!$R$18:$R$22</c:f>
                <c:numCache>
                  <c:formatCode>General</c:formatCode>
                  <c:ptCount val="5"/>
                  <c:pt idx="0">
                    <c:v>3.8473065363243397</c:v>
                  </c:pt>
                  <c:pt idx="1">
                    <c:v>0.30713564206861566</c:v>
                  </c:pt>
                  <c:pt idx="2">
                    <c:v>1.5997655930709112</c:v>
                  </c:pt>
                  <c:pt idx="3">
                    <c:v>3.8196537888410749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[2]Cr!$L$12:$L$16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[2]Cr!$R$12:$R$16</c:f>
              <c:numCache>
                <c:formatCode>General</c:formatCode>
                <c:ptCount val="5"/>
                <c:pt idx="0">
                  <c:v>40.01833089104035</c:v>
                </c:pt>
                <c:pt idx="1">
                  <c:v>54.306291297953884</c:v>
                </c:pt>
                <c:pt idx="2">
                  <c:v>71.526751357483704</c:v>
                </c:pt>
                <c:pt idx="3">
                  <c:v>85.728091873957354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EF-9B4A-B752-B9CBD3216FCF}"/>
            </c:ext>
          </c:extLst>
        </c:ser>
        <c:ser>
          <c:idx val="0"/>
          <c:order val="3"/>
          <c:tx>
            <c:v>Fraction Cr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[3]Cr!$L$18:$L$22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[3]Cr!$R$18:$R$22</c:f>
                <c:numCache>
                  <c:formatCode>General</c:formatCode>
                  <c:ptCount val="5"/>
                  <c:pt idx="0">
                    <c:v>1.6950069278298288</c:v>
                  </c:pt>
                  <c:pt idx="1">
                    <c:v>6.765594606824985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[3]Cr!$L$12:$L$16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[3]Cr!$R$12:$R$16</c:f>
              <c:numCache>
                <c:formatCode>General</c:formatCode>
                <c:ptCount val="5"/>
                <c:pt idx="0">
                  <c:v>72.600891842107444</c:v>
                </c:pt>
                <c:pt idx="1">
                  <c:v>95.216002174754919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EF-9B4A-B752-B9CBD321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leached (%)</a:t>
                </a:r>
              </a:p>
            </c:rich>
          </c:tx>
          <c:layout>
            <c:manualLayout>
              <c:xMode val="edge"/>
              <c:yMode val="edge"/>
              <c:x val="2.5978890405920163E-2"/>
              <c:y val="0.14073688212371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7962740739774"/>
          <c:y val="5.0925925925925923E-2"/>
          <c:w val="0.78175510763066736"/>
          <c:h val="0.74350320793234181"/>
        </c:manualLayout>
      </c:layout>
      <c:scatterChart>
        <c:scatterStyle val="smoothMarker"/>
        <c:varyColors val="0"/>
        <c:ser>
          <c:idx val="1"/>
          <c:order val="0"/>
          <c:tx>
            <c:v>Conc Mn BR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plus>
            <c:minus>
              <c:numRef>
                <c:f>Mn!$L$18:$L$22</c:f>
                <c:numCache>
                  <c:formatCode>General</c:formatCode>
                  <c:ptCount val="5"/>
                  <c:pt idx="0">
                    <c:v>4.3201459852552457E-2</c:v>
                  </c:pt>
                  <c:pt idx="1">
                    <c:v>4.3024026334013116E-2</c:v>
                  </c:pt>
                  <c:pt idx="2">
                    <c:v>2.7489741344237848E-2</c:v>
                  </c:pt>
                  <c:pt idx="3">
                    <c:v>2.7452222424330923E-2</c:v>
                  </c:pt>
                  <c:pt idx="4">
                    <c:v>3.8283555900007184E-2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0</c:v>
                  </c:pt>
                  <c:pt idx="2">
                    <c:v>4.7140452079103175E-3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Mn!$L$12:$L$16</c:f>
              <c:numCache>
                <c:formatCode>0.00</c:formatCode>
                <c:ptCount val="5"/>
                <c:pt idx="0">
                  <c:v>10.043008547008547</c:v>
                </c:pt>
                <c:pt idx="1">
                  <c:v>20.053046153846154</c:v>
                </c:pt>
                <c:pt idx="2">
                  <c:v>30.068083760683759</c:v>
                </c:pt>
                <c:pt idx="3">
                  <c:v>40.083121367521365</c:v>
                </c:pt>
                <c:pt idx="4">
                  <c:v>50.097047863247866</c:v>
                </c:pt>
              </c:numCache>
            </c:numRef>
          </c:xVal>
          <c:yVal>
            <c:numRef>
              <c:f>Mn!$M$12:$M$16</c:f>
              <c:numCache>
                <c:formatCode>0.00</c:formatCode>
                <c:ptCount val="5"/>
                <c:pt idx="0">
                  <c:v>3.3333333333333335E-3</c:v>
                </c:pt>
                <c:pt idx="1">
                  <c:v>0</c:v>
                </c:pt>
                <c:pt idx="2">
                  <c:v>3.3333333333333335E-3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7D-F747-A62C-D7901A482739}"/>
            </c:ext>
          </c:extLst>
        </c:ser>
        <c:ser>
          <c:idx val="2"/>
          <c:order val="1"/>
          <c:tx>
            <c:v>Conc Mn Açaí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[1]Mn!$L$18:$L$22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[1]Mn!$L$18:$L$22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[1]Mn!$M$18:$M$22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[1]Mn!$M$18:$M$22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[1]Mn!$L$12:$L$16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[1]Mn!$M$12:$M$16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7D-F747-A62C-D7901A482739}"/>
            </c:ext>
          </c:extLst>
        </c:ser>
        <c:ser>
          <c:idx val="3"/>
          <c:order val="2"/>
          <c:tx>
            <c:v>Conc Mn Soil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plus>
            <c:minus>
              <c:numRef>
                <c:f>[2]Mn!$L$18:$L$22</c:f>
                <c:numCache>
                  <c:formatCode>General</c:formatCode>
                  <c:ptCount val="5"/>
                  <c:pt idx="0">
                    <c:v>6.405269206815915E-3</c:v>
                  </c:pt>
                  <c:pt idx="1">
                    <c:v>3.0474736030760834E-2</c:v>
                  </c:pt>
                  <c:pt idx="2">
                    <c:v>2.6491154373791116E-2</c:v>
                  </c:pt>
                  <c:pt idx="3">
                    <c:v>2.9504554640037262E-2</c:v>
                  </c:pt>
                  <c:pt idx="4">
                    <c:v>3.4520252976533536E-2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[2]Mn!$M$18:$M$22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plus>
            <c:minus>
              <c:numRef>
                <c:f>[2]Mn!$M$18:$M$22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0</c:v>
                  </c:pt>
                  <c:pt idx="4">
                    <c:v>4.7140452079103175E-3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[2]Mn!$L$12:$L$16</c:f>
              <c:numCache>
                <c:formatCode>General</c:formatCode>
                <c:ptCount val="5"/>
                <c:pt idx="0">
                  <c:v>10.006004618937643</c:v>
                </c:pt>
                <c:pt idx="1">
                  <c:v>20.087193225558121</c:v>
                </c:pt>
                <c:pt idx="2">
                  <c:v>30.095464203233252</c:v>
                </c:pt>
                <c:pt idx="3">
                  <c:v>40.103735180908387</c:v>
                </c:pt>
                <c:pt idx="4">
                  <c:v>50.166517321016158</c:v>
                </c:pt>
              </c:numCache>
            </c:numRef>
          </c:xVal>
          <c:yVal>
            <c:numRef>
              <c:f>[2]Mn!$M$12:$M$16</c:f>
              <c:numCache>
                <c:formatCode>General</c:formatCode>
                <c:ptCount val="5"/>
                <c:pt idx="0">
                  <c:v>0</c:v>
                </c:pt>
                <c:pt idx="1">
                  <c:v>3.3333333333333335E-3</c:v>
                </c:pt>
                <c:pt idx="2">
                  <c:v>0</c:v>
                </c:pt>
                <c:pt idx="3">
                  <c:v>0</c:v>
                </c:pt>
                <c:pt idx="4">
                  <c:v>3.3333333333333335E-3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7D-F747-A62C-D7901A482739}"/>
            </c:ext>
          </c:extLst>
        </c:ser>
        <c:ser>
          <c:idx val="0"/>
          <c:order val="3"/>
          <c:tx>
            <c:v>Conc Mn Gypsum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[3]Mn!$L$18:$L$22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plus>
            <c:minus>
              <c:numRef>
                <c:f>[3]Mn!$L$18:$L$22</c:f>
                <c:numCache>
                  <c:formatCode>General</c:formatCode>
                  <c:ptCount val="5"/>
                  <c:pt idx="0">
                    <c:v>5.5247815456647576E-3</c:v>
                  </c:pt>
                  <c:pt idx="1">
                    <c:v>1.3326463419302707E-2</c:v>
                  </c:pt>
                  <c:pt idx="2">
                    <c:v>4.1859750940903724E-2</c:v>
                  </c:pt>
                  <c:pt idx="3">
                    <c:v>7.1390640553973969E-2</c:v>
                  </c:pt>
                  <c:pt idx="4">
                    <c:v>7.7714817954780926E-2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[3]Mn!$M$18:$M$22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plus>
            <c:minus>
              <c:numRef>
                <c:f>[3]Mn!$M$18:$M$22</c:f>
                <c:numCache>
                  <c:formatCode>General</c:formatCode>
                  <c:ptCount val="5"/>
                  <c:pt idx="0">
                    <c:v>4.7140452079103175E-3</c:v>
                  </c:pt>
                  <c:pt idx="1">
                    <c:v>4.7140452079103175E-3</c:v>
                  </c:pt>
                  <c:pt idx="2">
                    <c:v>0</c:v>
                  </c:pt>
                  <c:pt idx="3">
                    <c:v>4.7140452079103175E-3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[3]Mn!$L$12:$L$16</c:f>
              <c:numCache>
                <c:formatCode>General</c:formatCode>
                <c:ptCount val="5"/>
                <c:pt idx="0">
                  <c:v>10.006836813611756</c:v>
                </c:pt>
                <c:pt idx="1">
                  <c:v>20.014276875483375</c:v>
                </c:pt>
                <c:pt idx="2">
                  <c:v>30.050889404485702</c:v>
                </c:pt>
                <c:pt idx="3">
                  <c:v>40.087501933488021</c:v>
                </c:pt>
                <c:pt idx="4">
                  <c:v>50.094841453982987</c:v>
                </c:pt>
              </c:numCache>
            </c:numRef>
          </c:xVal>
          <c:yVal>
            <c:numRef>
              <c:f>[3]Mn!$M$12:$M$16</c:f>
              <c:numCache>
                <c:formatCode>General</c:formatCode>
                <c:ptCount val="5"/>
                <c:pt idx="0">
                  <c:v>3.3333333333333335E-3</c:v>
                </c:pt>
                <c:pt idx="1">
                  <c:v>3.3333333333333335E-3</c:v>
                </c:pt>
                <c:pt idx="2">
                  <c:v>0</c:v>
                </c:pt>
                <c:pt idx="3">
                  <c:v>3.3333333333333335E-3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D-F747-A62C-D7901A48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72"/>
        <c:axId val="380836784"/>
      </c:scatterChart>
      <c:valAx>
        <c:axId val="38083547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6784"/>
        <c:crosses val="autoZero"/>
        <c:crossBetween val="midCat"/>
        <c:majorUnit val="10"/>
      </c:valAx>
      <c:valAx>
        <c:axId val="380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 (mg/L)</a:t>
                </a:r>
              </a:p>
            </c:rich>
          </c:tx>
          <c:layout>
            <c:manualLayout>
              <c:xMode val="edge"/>
              <c:yMode val="edge"/>
              <c:x val="0"/>
              <c:y val="0.20108949385811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08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26" Type="http://schemas.openxmlformats.org/officeDocument/2006/relationships/chart" Target="../charts/chart102.xml"/><Relationship Id="rId3" Type="http://schemas.openxmlformats.org/officeDocument/2006/relationships/chart" Target="../charts/chart79.xml"/><Relationship Id="rId21" Type="http://schemas.openxmlformats.org/officeDocument/2006/relationships/chart" Target="../charts/chart97.xml"/><Relationship Id="rId34" Type="http://schemas.openxmlformats.org/officeDocument/2006/relationships/chart" Target="../charts/chart110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5" Type="http://schemas.openxmlformats.org/officeDocument/2006/relationships/chart" Target="../charts/chart101.xml"/><Relationship Id="rId33" Type="http://schemas.openxmlformats.org/officeDocument/2006/relationships/chart" Target="../charts/chart109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29" Type="http://schemas.openxmlformats.org/officeDocument/2006/relationships/chart" Target="../charts/chart105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32" Type="http://schemas.openxmlformats.org/officeDocument/2006/relationships/chart" Target="../charts/chart108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28" Type="http://schemas.openxmlformats.org/officeDocument/2006/relationships/chart" Target="../charts/chart104.xml"/><Relationship Id="rId36" Type="http://schemas.openxmlformats.org/officeDocument/2006/relationships/chart" Target="../charts/chart112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31" Type="http://schemas.openxmlformats.org/officeDocument/2006/relationships/chart" Target="../charts/chart107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Relationship Id="rId27" Type="http://schemas.openxmlformats.org/officeDocument/2006/relationships/chart" Target="../charts/chart103.xml"/><Relationship Id="rId30" Type="http://schemas.openxmlformats.org/officeDocument/2006/relationships/chart" Target="../charts/chart106.xml"/><Relationship Id="rId35" Type="http://schemas.openxmlformats.org/officeDocument/2006/relationships/chart" Target="../charts/chart1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0</xdr:row>
      <xdr:rowOff>7936</xdr:rowOff>
    </xdr:from>
    <xdr:to>
      <xdr:col>3</xdr:col>
      <xdr:colOff>356933</xdr:colOff>
      <xdr:row>10</xdr:row>
      <xdr:rowOff>145421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0</xdr:row>
      <xdr:rowOff>10670</xdr:rowOff>
    </xdr:from>
    <xdr:to>
      <xdr:col>6</xdr:col>
      <xdr:colOff>706183</xdr:colOff>
      <xdr:row>10</xdr:row>
      <xdr:rowOff>145429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7938</xdr:colOff>
      <xdr:row>10</xdr:row>
      <xdr:rowOff>142876</xdr:rowOff>
    </xdr:from>
    <xdr:to>
      <xdr:col>3</xdr:col>
      <xdr:colOff>356934</xdr:colOff>
      <xdr:row>21</xdr:row>
      <xdr:rowOff>54018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357187</xdr:colOff>
      <xdr:row>10</xdr:row>
      <xdr:rowOff>145426</xdr:rowOff>
    </xdr:from>
    <xdr:to>
      <xdr:col>6</xdr:col>
      <xdr:colOff>706183</xdr:colOff>
      <xdr:row>21</xdr:row>
      <xdr:rowOff>54027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</xdr:colOff>
      <xdr:row>21</xdr:row>
      <xdr:rowOff>56388</xdr:rowOff>
    </xdr:from>
    <xdr:to>
      <xdr:col>3</xdr:col>
      <xdr:colOff>357187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357441</xdr:colOff>
      <xdr:row>21</xdr:row>
      <xdr:rowOff>56388</xdr:rowOff>
    </xdr:from>
    <xdr:to>
      <xdr:col>6</xdr:col>
      <xdr:colOff>706437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8445</xdr:colOff>
      <xdr:row>32</xdr:row>
      <xdr:rowOff>0</xdr:rowOff>
    </xdr:from>
    <xdr:to>
      <xdr:col>3</xdr:col>
      <xdr:colOff>357441</xdr:colOff>
      <xdr:row>42</xdr:row>
      <xdr:rowOff>134112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357441</xdr:colOff>
      <xdr:row>32</xdr:row>
      <xdr:rowOff>0</xdr:rowOff>
    </xdr:from>
    <xdr:to>
      <xdr:col>6</xdr:col>
      <xdr:colOff>706437</xdr:colOff>
      <xdr:row>42</xdr:row>
      <xdr:rowOff>134112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107723</xdr:colOff>
      <xdr:row>0</xdr:row>
      <xdr:rowOff>56666</xdr:rowOff>
    </xdr:from>
    <xdr:to>
      <xdr:col>10</xdr:col>
      <xdr:colOff>456719</xdr:colOff>
      <xdr:row>11</xdr:row>
      <xdr:rowOff>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426357</xdr:colOff>
      <xdr:row>0</xdr:row>
      <xdr:rowOff>56666</xdr:rowOff>
    </xdr:from>
    <xdr:to>
      <xdr:col>13</xdr:col>
      <xdr:colOff>775353</xdr:colOff>
      <xdr:row>11</xdr:row>
      <xdr:rowOff>278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426357</xdr:colOff>
      <xdr:row>11</xdr:row>
      <xdr:rowOff>278</xdr:rowOff>
    </xdr:from>
    <xdr:to>
      <xdr:col>13</xdr:col>
      <xdr:colOff>775353</xdr:colOff>
      <xdr:row>21</xdr:row>
      <xdr:rowOff>134390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107723</xdr:colOff>
      <xdr:row>11</xdr:row>
      <xdr:rowOff>278</xdr:rowOff>
    </xdr:from>
    <xdr:to>
      <xdr:col>10</xdr:col>
      <xdr:colOff>426357</xdr:colOff>
      <xdr:row>21</xdr:row>
      <xdr:rowOff>134390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107723</xdr:colOff>
      <xdr:row>21</xdr:row>
      <xdr:rowOff>134390</xdr:rowOff>
    </xdr:from>
    <xdr:to>
      <xdr:col>10</xdr:col>
      <xdr:colOff>456719</xdr:colOff>
      <xdr:row>32</xdr:row>
      <xdr:rowOff>78002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426357</xdr:colOff>
      <xdr:row>21</xdr:row>
      <xdr:rowOff>134390</xdr:rowOff>
    </xdr:from>
    <xdr:to>
      <xdr:col>13</xdr:col>
      <xdr:colOff>775353</xdr:colOff>
      <xdr:row>32</xdr:row>
      <xdr:rowOff>78002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33</xdr:row>
      <xdr:rowOff>1</xdr:rowOff>
    </xdr:from>
    <xdr:to>
      <xdr:col>7</xdr:col>
      <xdr:colOff>0</xdr:colOff>
      <xdr:row>33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444500</xdr:colOff>
      <xdr:row>33</xdr:row>
      <xdr:rowOff>2859</xdr:rowOff>
    </xdr:from>
    <xdr:to>
      <xdr:col>12</xdr:col>
      <xdr:colOff>444500</xdr:colOff>
      <xdr:row>33</xdr:row>
      <xdr:rowOff>2859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107723</xdr:colOff>
      <xdr:row>32</xdr:row>
      <xdr:rowOff>78002</xdr:rowOff>
    </xdr:from>
    <xdr:to>
      <xdr:col>10</xdr:col>
      <xdr:colOff>456719</xdr:colOff>
      <xdr:row>43</xdr:row>
      <xdr:rowOff>21614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426357</xdr:colOff>
      <xdr:row>32</xdr:row>
      <xdr:rowOff>78002</xdr:rowOff>
    </xdr:from>
    <xdr:to>
      <xdr:col>13</xdr:col>
      <xdr:colOff>775353</xdr:colOff>
      <xdr:row>43</xdr:row>
      <xdr:rowOff>21614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94996</xdr:colOff>
      <xdr:row>0</xdr:row>
      <xdr:rowOff>89482</xdr:rowOff>
    </xdr:from>
    <xdr:to>
      <xdr:col>17</xdr:col>
      <xdr:colOff>443992</xdr:colOff>
      <xdr:row>11</xdr:row>
      <xdr:rowOff>33094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443992</xdr:colOff>
      <xdr:row>0</xdr:row>
      <xdr:rowOff>89760</xdr:rowOff>
    </xdr:from>
    <xdr:to>
      <xdr:col>20</xdr:col>
      <xdr:colOff>792988</xdr:colOff>
      <xdr:row>11</xdr:row>
      <xdr:rowOff>33372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94996</xdr:colOff>
      <xdr:row>11</xdr:row>
      <xdr:rowOff>33094</xdr:rowOff>
    </xdr:from>
    <xdr:to>
      <xdr:col>17</xdr:col>
      <xdr:colOff>443992</xdr:colOff>
      <xdr:row>21</xdr:row>
      <xdr:rowOff>167206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443992</xdr:colOff>
      <xdr:row>11</xdr:row>
      <xdr:rowOff>33372</xdr:rowOff>
    </xdr:from>
    <xdr:to>
      <xdr:col>20</xdr:col>
      <xdr:colOff>792988</xdr:colOff>
      <xdr:row>21</xdr:row>
      <xdr:rowOff>167484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94996</xdr:colOff>
      <xdr:row>21</xdr:row>
      <xdr:rowOff>166144</xdr:rowOff>
    </xdr:from>
    <xdr:to>
      <xdr:col>17</xdr:col>
      <xdr:colOff>443992</xdr:colOff>
      <xdr:row>32</xdr:row>
      <xdr:rowOff>109756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443992</xdr:colOff>
      <xdr:row>21</xdr:row>
      <xdr:rowOff>167484</xdr:rowOff>
    </xdr:from>
    <xdr:to>
      <xdr:col>20</xdr:col>
      <xdr:colOff>792988</xdr:colOff>
      <xdr:row>32</xdr:row>
      <xdr:rowOff>111096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94996</xdr:colOff>
      <xdr:row>32</xdr:row>
      <xdr:rowOff>109756</xdr:rowOff>
    </xdr:from>
    <xdr:to>
      <xdr:col>17</xdr:col>
      <xdr:colOff>443992</xdr:colOff>
      <xdr:row>43</xdr:row>
      <xdr:rowOff>53368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443992</xdr:colOff>
      <xdr:row>32</xdr:row>
      <xdr:rowOff>109756</xdr:rowOff>
    </xdr:from>
    <xdr:to>
      <xdr:col>20</xdr:col>
      <xdr:colOff>792988</xdr:colOff>
      <xdr:row>43</xdr:row>
      <xdr:rowOff>53368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58202</xdr:colOff>
      <xdr:row>0</xdr:row>
      <xdr:rowOff>89760</xdr:rowOff>
    </xdr:from>
    <xdr:to>
      <xdr:col>24</xdr:col>
      <xdr:colOff>407198</xdr:colOff>
      <xdr:row>11</xdr:row>
      <xdr:rowOff>33372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407198</xdr:colOff>
      <xdr:row>0</xdr:row>
      <xdr:rowOff>89760</xdr:rowOff>
    </xdr:from>
    <xdr:to>
      <xdr:col>27</xdr:col>
      <xdr:colOff>701330</xdr:colOff>
      <xdr:row>11</xdr:row>
      <xdr:rowOff>33372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56812</xdr:colOff>
      <xdr:row>11</xdr:row>
      <xdr:rowOff>40761</xdr:rowOff>
    </xdr:from>
    <xdr:to>
      <xdr:col>24</xdr:col>
      <xdr:colOff>407198</xdr:colOff>
      <xdr:row>21</xdr:row>
      <xdr:rowOff>133158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407198</xdr:colOff>
      <xdr:row>11</xdr:row>
      <xdr:rowOff>41993</xdr:rowOff>
    </xdr:from>
    <xdr:to>
      <xdr:col>27</xdr:col>
      <xdr:colOff>757585</xdr:colOff>
      <xdr:row>21</xdr:row>
      <xdr:rowOff>134390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58202</xdr:colOff>
      <xdr:row>21</xdr:row>
      <xdr:rowOff>133158</xdr:rowOff>
    </xdr:from>
    <xdr:to>
      <xdr:col>24</xdr:col>
      <xdr:colOff>408588</xdr:colOff>
      <xdr:row>32</xdr:row>
      <xdr:rowOff>30883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407198</xdr:colOff>
      <xdr:row>21</xdr:row>
      <xdr:rowOff>133158</xdr:rowOff>
    </xdr:from>
    <xdr:to>
      <xdr:col>27</xdr:col>
      <xdr:colOff>757585</xdr:colOff>
      <xdr:row>32</xdr:row>
      <xdr:rowOff>30883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58202</xdr:colOff>
      <xdr:row>32</xdr:row>
      <xdr:rowOff>30884</xdr:rowOff>
    </xdr:from>
    <xdr:to>
      <xdr:col>24</xdr:col>
      <xdr:colOff>408588</xdr:colOff>
      <xdr:row>42</xdr:row>
      <xdr:rowOff>123281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408588</xdr:colOff>
      <xdr:row>32</xdr:row>
      <xdr:rowOff>30884</xdr:rowOff>
    </xdr:from>
    <xdr:to>
      <xdr:col>27</xdr:col>
      <xdr:colOff>758975</xdr:colOff>
      <xdr:row>42</xdr:row>
      <xdr:rowOff>123281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29062</xdr:colOff>
      <xdr:row>0</xdr:row>
      <xdr:rowOff>89761</xdr:rowOff>
    </xdr:from>
    <xdr:to>
      <xdr:col>31</xdr:col>
      <xdr:colOff>379449</xdr:colOff>
      <xdr:row>10</xdr:row>
      <xdr:rowOff>189942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379449</xdr:colOff>
      <xdr:row>0</xdr:row>
      <xdr:rowOff>89482</xdr:rowOff>
    </xdr:from>
    <xdr:to>
      <xdr:col>34</xdr:col>
      <xdr:colOff>729835</xdr:colOff>
      <xdr:row>10</xdr:row>
      <xdr:rowOff>189663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0</xdr:row>
      <xdr:rowOff>7936</xdr:rowOff>
    </xdr:from>
    <xdr:to>
      <xdr:col>3</xdr:col>
      <xdr:colOff>356933</xdr:colOff>
      <xdr:row>10</xdr:row>
      <xdr:rowOff>145421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0</xdr:row>
      <xdr:rowOff>10670</xdr:rowOff>
    </xdr:from>
    <xdr:to>
      <xdr:col>6</xdr:col>
      <xdr:colOff>706183</xdr:colOff>
      <xdr:row>10</xdr:row>
      <xdr:rowOff>145429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7938</xdr:colOff>
      <xdr:row>10</xdr:row>
      <xdr:rowOff>142876</xdr:rowOff>
    </xdr:from>
    <xdr:to>
      <xdr:col>3</xdr:col>
      <xdr:colOff>356934</xdr:colOff>
      <xdr:row>21</xdr:row>
      <xdr:rowOff>54018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357187</xdr:colOff>
      <xdr:row>10</xdr:row>
      <xdr:rowOff>145426</xdr:rowOff>
    </xdr:from>
    <xdr:to>
      <xdr:col>6</xdr:col>
      <xdr:colOff>706183</xdr:colOff>
      <xdr:row>21</xdr:row>
      <xdr:rowOff>54027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</xdr:colOff>
      <xdr:row>21</xdr:row>
      <xdr:rowOff>56388</xdr:rowOff>
    </xdr:from>
    <xdr:to>
      <xdr:col>3</xdr:col>
      <xdr:colOff>357187</xdr:colOff>
      <xdr:row>32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357441</xdr:colOff>
      <xdr:row>21</xdr:row>
      <xdr:rowOff>56388</xdr:rowOff>
    </xdr:from>
    <xdr:to>
      <xdr:col>6</xdr:col>
      <xdr:colOff>706437</xdr:colOff>
      <xdr:row>32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8445</xdr:colOff>
      <xdr:row>32</xdr:row>
      <xdr:rowOff>0</xdr:rowOff>
    </xdr:from>
    <xdr:to>
      <xdr:col>3</xdr:col>
      <xdr:colOff>357441</xdr:colOff>
      <xdr:row>42</xdr:row>
      <xdr:rowOff>134112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357441</xdr:colOff>
      <xdr:row>32</xdr:row>
      <xdr:rowOff>0</xdr:rowOff>
    </xdr:from>
    <xdr:to>
      <xdr:col>6</xdr:col>
      <xdr:colOff>706437</xdr:colOff>
      <xdr:row>42</xdr:row>
      <xdr:rowOff>134112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107723</xdr:colOff>
      <xdr:row>0</xdr:row>
      <xdr:rowOff>56666</xdr:rowOff>
    </xdr:from>
    <xdr:to>
      <xdr:col>10</xdr:col>
      <xdr:colOff>456719</xdr:colOff>
      <xdr:row>11</xdr:row>
      <xdr:rowOff>278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426357</xdr:colOff>
      <xdr:row>0</xdr:row>
      <xdr:rowOff>56666</xdr:rowOff>
    </xdr:from>
    <xdr:to>
      <xdr:col>13</xdr:col>
      <xdr:colOff>775353</xdr:colOff>
      <xdr:row>11</xdr:row>
      <xdr:rowOff>278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426357</xdr:colOff>
      <xdr:row>11</xdr:row>
      <xdr:rowOff>278</xdr:rowOff>
    </xdr:from>
    <xdr:to>
      <xdr:col>13</xdr:col>
      <xdr:colOff>775353</xdr:colOff>
      <xdr:row>21</xdr:row>
      <xdr:rowOff>134390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107723</xdr:colOff>
      <xdr:row>11</xdr:row>
      <xdr:rowOff>278</xdr:rowOff>
    </xdr:from>
    <xdr:to>
      <xdr:col>10</xdr:col>
      <xdr:colOff>426357</xdr:colOff>
      <xdr:row>21</xdr:row>
      <xdr:rowOff>134390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107723</xdr:colOff>
      <xdr:row>21</xdr:row>
      <xdr:rowOff>134390</xdr:rowOff>
    </xdr:from>
    <xdr:to>
      <xdr:col>10</xdr:col>
      <xdr:colOff>456719</xdr:colOff>
      <xdr:row>32</xdr:row>
      <xdr:rowOff>78002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426357</xdr:colOff>
      <xdr:row>21</xdr:row>
      <xdr:rowOff>134390</xdr:rowOff>
    </xdr:from>
    <xdr:to>
      <xdr:col>13</xdr:col>
      <xdr:colOff>775353</xdr:colOff>
      <xdr:row>32</xdr:row>
      <xdr:rowOff>78002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33</xdr:row>
      <xdr:rowOff>1</xdr:rowOff>
    </xdr:from>
    <xdr:to>
      <xdr:col>7</xdr:col>
      <xdr:colOff>0</xdr:colOff>
      <xdr:row>33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444500</xdr:colOff>
      <xdr:row>33</xdr:row>
      <xdr:rowOff>2859</xdr:rowOff>
    </xdr:from>
    <xdr:to>
      <xdr:col>12</xdr:col>
      <xdr:colOff>444500</xdr:colOff>
      <xdr:row>33</xdr:row>
      <xdr:rowOff>2859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107723</xdr:colOff>
      <xdr:row>32</xdr:row>
      <xdr:rowOff>78002</xdr:rowOff>
    </xdr:from>
    <xdr:to>
      <xdr:col>10</xdr:col>
      <xdr:colOff>456719</xdr:colOff>
      <xdr:row>43</xdr:row>
      <xdr:rowOff>21614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426357</xdr:colOff>
      <xdr:row>32</xdr:row>
      <xdr:rowOff>78002</xdr:rowOff>
    </xdr:from>
    <xdr:to>
      <xdr:col>13</xdr:col>
      <xdr:colOff>775353</xdr:colOff>
      <xdr:row>43</xdr:row>
      <xdr:rowOff>21614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94996</xdr:colOff>
      <xdr:row>0</xdr:row>
      <xdr:rowOff>89482</xdr:rowOff>
    </xdr:from>
    <xdr:to>
      <xdr:col>17</xdr:col>
      <xdr:colOff>443992</xdr:colOff>
      <xdr:row>11</xdr:row>
      <xdr:rowOff>33094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443992</xdr:colOff>
      <xdr:row>0</xdr:row>
      <xdr:rowOff>89760</xdr:rowOff>
    </xdr:from>
    <xdr:to>
      <xdr:col>20</xdr:col>
      <xdr:colOff>792988</xdr:colOff>
      <xdr:row>11</xdr:row>
      <xdr:rowOff>33372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94996</xdr:colOff>
      <xdr:row>11</xdr:row>
      <xdr:rowOff>33094</xdr:rowOff>
    </xdr:from>
    <xdr:to>
      <xdr:col>17</xdr:col>
      <xdr:colOff>443992</xdr:colOff>
      <xdr:row>21</xdr:row>
      <xdr:rowOff>167206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15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443992</xdr:colOff>
      <xdr:row>11</xdr:row>
      <xdr:rowOff>33372</xdr:rowOff>
    </xdr:from>
    <xdr:to>
      <xdr:col>20</xdr:col>
      <xdr:colOff>792988</xdr:colOff>
      <xdr:row>21</xdr:row>
      <xdr:rowOff>167484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15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94996</xdr:colOff>
      <xdr:row>21</xdr:row>
      <xdr:rowOff>166144</xdr:rowOff>
    </xdr:from>
    <xdr:to>
      <xdr:col>17</xdr:col>
      <xdr:colOff>443992</xdr:colOff>
      <xdr:row>32</xdr:row>
      <xdr:rowOff>109756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15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443992</xdr:colOff>
      <xdr:row>21</xdr:row>
      <xdr:rowOff>167484</xdr:rowOff>
    </xdr:from>
    <xdr:to>
      <xdr:col>20</xdr:col>
      <xdr:colOff>792988</xdr:colOff>
      <xdr:row>32</xdr:row>
      <xdr:rowOff>111096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15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94996</xdr:colOff>
      <xdr:row>32</xdr:row>
      <xdr:rowOff>109756</xdr:rowOff>
    </xdr:from>
    <xdr:to>
      <xdr:col>17</xdr:col>
      <xdr:colOff>443992</xdr:colOff>
      <xdr:row>43</xdr:row>
      <xdr:rowOff>53368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15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443992</xdr:colOff>
      <xdr:row>32</xdr:row>
      <xdr:rowOff>109756</xdr:rowOff>
    </xdr:from>
    <xdr:to>
      <xdr:col>20</xdr:col>
      <xdr:colOff>792988</xdr:colOff>
      <xdr:row>43</xdr:row>
      <xdr:rowOff>53368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15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58202</xdr:colOff>
      <xdr:row>0</xdr:row>
      <xdr:rowOff>89760</xdr:rowOff>
    </xdr:from>
    <xdr:to>
      <xdr:col>24</xdr:col>
      <xdr:colOff>407198</xdr:colOff>
      <xdr:row>11</xdr:row>
      <xdr:rowOff>33372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15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407198</xdr:colOff>
      <xdr:row>0</xdr:row>
      <xdr:rowOff>89760</xdr:rowOff>
    </xdr:from>
    <xdr:to>
      <xdr:col>27</xdr:col>
      <xdr:colOff>701330</xdr:colOff>
      <xdr:row>11</xdr:row>
      <xdr:rowOff>33372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15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56812</xdr:colOff>
      <xdr:row>11</xdr:row>
      <xdr:rowOff>40761</xdr:rowOff>
    </xdr:from>
    <xdr:to>
      <xdr:col>24</xdr:col>
      <xdr:colOff>407198</xdr:colOff>
      <xdr:row>21</xdr:row>
      <xdr:rowOff>133158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15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407198</xdr:colOff>
      <xdr:row>11</xdr:row>
      <xdr:rowOff>41993</xdr:rowOff>
    </xdr:from>
    <xdr:to>
      <xdr:col>27</xdr:col>
      <xdr:colOff>757585</xdr:colOff>
      <xdr:row>21</xdr:row>
      <xdr:rowOff>134390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15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58202</xdr:colOff>
      <xdr:row>21</xdr:row>
      <xdr:rowOff>133158</xdr:rowOff>
    </xdr:from>
    <xdr:to>
      <xdr:col>24</xdr:col>
      <xdr:colOff>408588</xdr:colOff>
      <xdr:row>32</xdr:row>
      <xdr:rowOff>30883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15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24</xdr:col>
      <xdr:colOff>407198</xdr:colOff>
      <xdr:row>21</xdr:row>
      <xdr:rowOff>133158</xdr:rowOff>
    </xdr:from>
    <xdr:to>
      <xdr:col>27</xdr:col>
      <xdr:colOff>757585</xdr:colOff>
      <xdr:row>32</xdr:row>
      <xdr:rowOff>30883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15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58202</xdr:colOff>
      <xdr:row>32</xdr:row>
      <xdr:rowOff>30884</xdr:rowOff>
    </xdr:from>
    <xdr:to>
      <xdr:col>24</xdr:col>
      <xdr:colOff>408588</xdr:colOff>
      <xdr:row>42</xdr:row>
      <xdr:rowOff>123281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15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408588</xdr:colOff>
      <xdr:row>32</xdr:row>
      <xdr:rowOff>30884</xdr:rowOff>
    </xdr:from>
    <xdr:to>
      <xdr:col>27</xdr:col>
      <xdr:colOff>758975</xdr:colOff>
      <xdr:row>42</xdr:row>
      <xdr:rowOff>123281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15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29062</xdr:colOff>
      <xdr:row>0</xdr:row>
      <xdr:rowOff>89761</xdr:rowOff>
    </xdr:from>
    <xdr:to>
      <xdr:col>31</xdr:col>
      <xdr:colOff>379449</xdr:colOff>
      <xdr:row>10</xdr:row>
      <xdr:rowOff>189942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15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31</xdr:col>
      <xdr:colOff>379449</xdr:colOff>
      <xdr:row>0</xdr:row>
      <xdr:rowOff>89482</xdr:rowOff>
    </xdr:from>
    <xdr:to>
      <xdr:col>34</xdr:col>
      <xdr:colOff>729835</xdr:colOff>
      <xdr:row>10</xdr:row>
      <xdr:rowOff>189663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15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9</xdr:col>
      <xdr:colOff>353695</xdr:colOff>
      <xdr:row>19</xdr:row>
      <xdr:rowOff>151765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56388</xdr:rowOff>
    </xdr:from>
    <xdr:to>
      <xdr:col>5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56896</xdr:colOff>
      <xdr:row>26</xdr:row>
      <xdr:rowOff>56388</xdr:rowOff>
    </xdr:from>
    <xdr:to>
      <xdr:col>11</xdr:col>
      <xdr:colOff>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187642</xdr:rowOff>
    </xdr:from>
    <xdr:to>
      <xdr:col>5</xdr:col>
      <xdr:colOff>0</xdr:colOff>
      <xdr:row>41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438150</xdr:colOff>
      <xdr:row>41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torres/Documents/Oslo/COURSES/Courses%202019_02/Master%20thesis%20/data/Batching%20leaching%20test/Acai_amendmend_statistical_err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ft/Downloads/Soil_amendmend_statistical_err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ft/Downloads/Gypsum_amendmend_statistical_err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torres/Documents/Oslo/COURSES/Courses%202019_02/Master%20thesis%20/data/Batching%20leaching%20test/Acai_amendmend_statistical_err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Cl"/>
      <sheetName val="Br"/>
      <sheetName val="NO3"/>
      <sheetName val="Ca"/>
      <sheetName val="Na"/>
      <sheetName val="K"/>
      <sheetName val="Al"/>
      <sheetName val="V"/>
      <sheetName val="Cr"/>
      <sheetName val="Mn"/>
      <sheetName val="Fe"/>
      <sheetName val="Cu"/>
      <sheetName val="Zn"/>
      <sheetName val="Ga"/>
      <sheetName val="As"/>
      <sheetName val="Dissolved Sil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Cl"/>
      <sheetName val="Br"/>
      <sheetName val="NO3"/>
      <sheetName val="Ca"/>
      <sheetName val="SO4"/>
      <sheetName val="PO4"/>
      <sheetName val="Na"/>
      <sheetName val="K"/>
      <sheetName val="Mg"/>
      <sheetName val="Al"/>
      <sheetName val="V"/>
      <sheetName val="Cr"/>
      <sheetName val="Mn"/>
      <sheetName val="Fe"/>
      <sheetName val="Cu"/>
      <sheetName val="Zn"/>
      <sheetName val="Ga"/>
      <sheetName val="As"/>
      <sheetName val="Dissolved Silica"/>
      <sheetName val="All_SOIL"/>
    </sheetNames>
    <sheetDataSet>
      <sheetData sheetId="0">
        <row r="12">
          <cell r="L12">
            <v>10.006004618937643</v>
          </cell>
          <cell r="M12">
            <v>1.5533333333333335</v>
          </cell>
          <cell r="R12">
            <v>46.921681653254268</v>
          </cell>
        </row>
        <row r="13">
          <cell r="L13">
            <v>20.087193225558121</v>
          </cell>
          <cell r="M13">
            <v>0.67</v>
          </cell>
          <cell r="R13">
            <v>67.322408190858539</v>
          </cell>
        </row>
        <row r="14">
          <cell r="L14">
            <v>30.095464203233252</v>
          </cell>
          <cell r="M14">
            <v>0.34333333333333332</v>
          </cell>
          <cell r="R14">
            <v>77.707384978458037</v>
          </cell>
        </row>
        <row r="15">
          <cell r="L15">
            <v>40.103735180908387</v>
          </cell>
          <cell r="M15">
            <v>0.29333333333333333</v>
          </cell>
          <cell r="R15">
            <v>86.580436428404937</v>
          </cell>
        </row>
        <row r="16">
          <cell r="L16">
            <v>50.166517321016158</v>
          </cell>
          <cell r="M16">
            <v>0.44333333333333336</v>
          </cell>
          <cell r="R16">
            <v>100</v>
          </cell>
        </row>
        <row r="18">
          <cell r="L18">
            <v>6.405269206815915E-3</v>
          </cell>
          <cell r="M18">
            <v>4.9216076867444711E-2</v>
          </cell>
          <cell r="R18">
            <v>0.76493038600824859</v>
          </cell>
        </row>
        <row r="19">
          <cell r="L19">
            <v>3.0474736030760834E-2</v>
          </cell>
          <cell r="M19">
            <v>1.4142135623730911E-2</v>
          </cell>
          <cell r="R19">
            <v>0.73063840190554574</v>
          </cell>
        </row>
        <row r="20">
          <cell r="L20">
            <v>2.6491154373791116E-2</v>
          </cell>
          <cell r="M20">
            <v>9.4280904158206159E-3</v>
          </cell>
          <cell r="R20">
            <v>1.0215964162228013</v>
          </cell>
        </row>
        <row r="21">
          <cell r="L21">
            <v>2.9504554640037262E-2</v>
          </cell>
          <cell r="M21">
            <v>9.4280904158206159E-3</v>
          </cell>
          <cell r="R21">
            <v>1.38330993558337</v>
          </cell>
        </row>
        <row r="22">
          <cell r="L22">
            <v>3.4520252976533536E-2</v>
          </cell>
          <cell r="M22">
            <v>5.9066817155564381E-2</v>
          </cell>
          <cell r="R22">
            <v>0</v>
          </cell>
        </row>
      </sheetData>
      <sheetData sheetId="1">
        <row r="12">
          <cell r="L12">
            <v>10.006004618937643</v>
          </cell>
          <cell r="M12">
            <v>3.0966666666666671</v>
          </cell>
          <cell r="R12">
            <v>27.236337806759177</v>
          </cell>
        </row>
        <row r="13">
          <cell r="L13">
            <v>20.087193225558121</v>
          </cell>
          <cell r="M13">
            <v>2.2666666666666666</v>
          </cell>
          <cell r="R13">
            <v>47.316239025199046</v>
          </cell>
        </row>
        <row r="14">
          <cell r="L14">
            <v>30.095464203233252</v>
          </cell>
          <cell r="M14">
            <v>2.2933333333333334</v>
          </cell>
          <cell r="R14">
            <v>67.462513637514874</v>
          </cell>
        </row>
        <row r="15">
          <cell r="L15">
            <v>40.103735180908387</v>
          </cell>
          <cell r="M15">
            <v>1.8566666666666667</v>
          </cell>
          <cell r="R15">
            <v>83.791199035611399</v>
          </cell>
        </row>
        <row r="16">
          <cell r="L16">
            <v>50.166517321016158</v>
          </cell>
          <cell r="M16">
            <v>1.8333333333333333</v>
          </cell>
          <cell r="R16">
            <v>100</v>
          </cell>
        </row>
        <row r="18">
          <cell r="L18">
            <v>6.405269206815915E-3</v>
          </cell>
          <cell r="M18">
            <v>2.6246692913372689E-2</v>
          </cell>
          <cell r="R18">
            <v>0.64917245234703747</v>
          </cell>
        </row>
        <row r="19">
          <cell r="L19">
            <v>3.0474736030760834E-2</v>
          </cell>
          <cell r="M19">
            <v>7.4087035902976231E-2</v>
          </cell>
          <cell r="R19">
            <v>0.84951129650617607</v>
          </cell>
        </row>
        <row r="20">
          <cell r="L20">
            <v>2.6491154373791116E-2</v>
          </cell>
          <cell r="M20">
            <v>0.19293061504650383</v>
          </cell>
          <cell r="R20">
            <v>0.64917286796763396</v>
          </cell>
        </row>
        <row r="21">
          <cell r="L21">
            <v>2.9504554640037262E-2</v>
          </cell>
          <cell r="M21">
            <v>4.6427960923947006E-2</v>
          </cell>
          <cell r="R21">
            <v>0.28902676593872784</v>
          </cell>
        </row>
        <row r="22">
          <cell r="L22">
            <v>3.4520252976533536E-2</v>
          </cell>
          <cell r="M22">
            <v>4.9888765156985836E-2</v>
          </cell>
          <cell r="R22">
            <v>0</v>
          </cell>
        </row>
      </sheetData>
      <sheetData sheetId="2">
        <row r="12">
          <cell r="L12">
            <v>10.006004618937643</v>
          </cell>
          <cell r="M12">
            <v>0</v>
          </cell>
          <cell r="R12">
            <v>0</v>
          </cell>
        </row>
        <row r="13">
          <cell r="L13">
            <v>20.087193225558121</v>
          </cell>
          <cell r="M13">
            <v>0</v>
          </cell>
          <cell r="R13">
            <v>0</v>
          </cell>
        </row>
        <row r="14">
          <cell r="L14">
            <v>30.095464203233252</v>
          </cell>
          <cell r="M14">
            <v>0</v>
          </cell>
          <cell r="R14">
            <v>0</v>
          </cell>
        </row>
        <row r="15">
          <cell r="L15">
            <v>40.103735180908387</v>
          </cell>
          <cell r="M15">
            <v>0</v>
          </cell>
          <cell r="R15">
            <v>0</v>
          </cell>
        </row>
        <row r="16">
          <cell r="L16">
            <v>50.166517321016158</v>
          </cell>
          <cell r="M16">
            <v>3.39</v>
          </cell>
          <cell r="R16">
            <v>100</v>
          </cell>
        </row>
        <row r="18">
          <cell r="L18">
            <v>6.405269206815915E-3</v>
          </cell>
          <cell r="M18">
            <v>0</v>
          </cell>
          <cell r="R18">
            <v>0</v>
          </cell>
        </row>
        <row r="19">
          <cell r="L19">
            <v>3.0474736030760834E-2</v>
          </cell>
          <cell r="M19">
            <v>0</v>
          </cell>
          <cell r="R19">
            <v>0</v>
          </cell>
        </row>
        <row r="20">
          <cell r="L20">
            <v>2.6491154373791116E-2</v>
          </cell>
          <cell r="M20">
            <v>0</v>
          </cell>
          <cell r="R20">
            <v>0</v>
          </cell>
        </row>
        <row r="21">
          <cell r="L21">
            <v>2.9504554640037262E-2</v>
          </cell>
          <cell r="M21">
            <v>0</v>
          </cell>
          <cell r="R21">
            <v>0</v>
          </cell>
        </row>
        <row r="22">
          <cell r="L22">
            <v>3.4520252976533536E-2</v>
          </cell>
          <cell r="M22">
            <v>0</v>
          </cell>
          <cell r="R22">
            <v>0</v>
          </cell>
        </row>
      </sheetData>
      <sheetData sheetId="3">
        <row r="12">
          <cell r="L12">
            <v>10.006004618937643</v>
          </cell>
          <cell r="M12">
            <v>3.2100000000000004</v>
          </cell>
          <cell r="R12">
            <v>20.827842283036976</v>
          </cell>
        </row>
        <row r="13">
          <cell r="L13">
            <v>20.087193225558121</v>
          </cell>
          <cell r="M13">
            <v>3.1466666666666665</v>
          </cell>
          <cell r="R13">
            <v>41.402707180090005</v>
          </cell>
        </row>
        <row r="14">
          <cell r="L14">
            <v>30.095464203233252</v>
          </cell>
          <cell r="M14">
            <v>3.4933333333333336</v>
          </cell>
          <cell r="R14">
            <v>64.015024144776461</v>
          </cell>
        </row>
        <row r="15">
          <cell r="L15">
            <v>40.103735180908387</v>
          </cell>
          <cell r="M15">
            <v>3.43</v>
          </cell>
          <cell r="R15">
            <v>86.268399508070573</v>
          </cell>
        </row>
        <row r="16">
          <cell r="L16">
            <v>50.166517321016158</v>
          </cell>
          <cell r="M16">
            <v>2.3066666666666666</v>
          </cell>
          <cell r="R16">
            <v>100</v>
          </cell>
        </row>
        <row r="18">
          <cell r="L18">
            <v>6.405269206815915E-3</v>
          </cell>
          <cell r="M18">
            <v>1.4142135623730857E-2</v>
          </cell>
          <cell r="R18">
            <v>2.47620122220233</v>
          </cell>
        </row>
        <row r="19">
          <cell r="L19">
            <v>3.0474736030760834E-2</v>
          </cell>
          <cell r="M19">
            <v>1.2472191289246563E-2</v>
          </cell>
          <cell r="R19">
            <v>4.9637411247976555</v>
          </cell>
        </row>
        <row r="20">
          <cell r="L20">
            <v>2.6491154373791116E-2</v>
          </cell>
          <cell r="M20">
            <v>8.6538366571647776E-2</v>
          </cell>
          <cell r="R20">
            <v>7.1307530109242414</v>
          </cell>
        </row>
        <row r="21">
          <cell r="L21">
            <v>2.9504554640037262E-2</v>
          </cell>
          <cell r="M21">
            <v>1.6329931618554536E-2</v>
          </cell>
          <cell r="R21">
            <v>9.7098276451469872</v>
          </cell>
        </row>
        <row r="22">
          <cell r="L22">
            <v>3.4520252976533536E-2</v>
          </cell>
          <cell r="M22">
            <v>1.6311413863372546</v>
          </cell>
          <cell r="R22">
            <v>0</v>
          </cell>
        </row>
      </sheetData>
      <sheetData sheetId="4">
        <row r="12">
          <cell r="L12">
            <v>10.006004618937643</v>
          </cell>
          <cell r="M12">
            <v>52.036666666666669</v>
          </cell>
          <cell r="R12">
            <v>29.634502672932353</v>
          </cell>
        </row>
        <row r="13">
          <cell r="L13">
            <v>20.087193225558121</v>
          </cell>
          <cell r="M13">
            <v>39.556666666666672</v>
          </cell>
          <cell r="R13">
            <v>52.333248376526264</v>
          </cell>
        </row>
        <row r="14">
          <cell r="L14">
            <v>30.095464203233252</v>
          </cell>
          <cell r="M14">
            <v>40.023333333333333</v>
          </cell>
          <cell r="R14">
            <v>75.164494236444952</v>
          </cell>
        </row>
        <row r="15">
          <cell r="L15">
            <v>40.103735180908387</v>
          </cell>
          <cell r="M15">
            <v>27.88</v>
          </cell>
          <cell r="R15">
            <v>91.023942717699057</v>
          </cell>
        </row>
        <row r="16">
          <cell r="L16">
            <v>50.166517321016158</v>
          </cell>
          <cell r="M16">
            <v>15.683333333333332</v>
          </cell>
          <cell r="R16">
            <v>100</v>
          </cell>
        </row>
        <row r="18">
          <cell r="L18">
            <v>6.405269206815915E-3</v>
          </cell>
          <cell r="M18">
            <v>3.3542444090369385</v>
          </cell>
          <cell r="R18">
            <v>1.7486826442500527</v>
          </cell>
        </row>
        <row r="19">
          <cell r="L19">
            <v>3.0474736030760834E-2</v>
          </cell>
          <cell r="M19">
            <v>1.006456931793684</v>
          </cell>
          <cell r="R19">
            <v>2.118263661906616</v>
          </cell>
        </row>
        <row r="20">
          <cell r="L20">
            <v>2.6491154373791116E-2</v>
          </cell>
          <cell r="M20">
            <v>2.2151047128496852</v>
          </cell>
          <cell r="R20">
            <v>1.7633080198942244</v>
          </cell>
        </row>
        <row r="21">
          <cell r="L21">
            <v>2.9504554640037262E-2</v>
          </cell>
          <cell r="M21">
            <v>3.2006665972366899</v>
          </cell>
          <cell r="R21">
            <v>0.23373575566557031</v>
          </cell>
        </row>
        <row r="22">
          <cell r="L22">
            <v>3.4520252976533536E-2</v>
          </cell>
          <cell r="M22">
            <v>0.79751001386955789</v>
          </cell>
          <cell r="R22">
            <v>0</v>
          </cell>
        </row>
      </sheetData>
      <sheetData sheetId="5"/>
      <sheetData sheetId="6"/>
      <sheetData sheetId="7">
        <row r="12">
          <cell r="L12">
            <v>10.006004618937643</v>
          </cell>
          <cell r="M12">
            <v>446.83666666666664</v>
          </cell>
          <cell r="R12">
            <v>41.266757127892909</v>
          </cell>
        </row>
        <row r="13">
          <cell r="L13">
            <v>20.087193225558121</v>
          </cell>
          <cell r="M13">
            <v>243.87666666666667</v>
          </cell>
          <cell r="R13">
            <v>63.929937372542781</v>
          </cell>
        </row>
        <row r="14">
          <cell r="L14">
            <v>30.095464203233252</v>
          </cell>
          <cell r="M14">
            <v>157.24</v>
          </cell>
          <cell r="R14">
            <v>78.452198848731925</v>
          </cell>
        </row>
        <row r="15">
          <cell r="L15">
            <v>40.103735180908387</v>
          </cell>
          <cell r="M15">
            <v>123.86</v>
          </cell>
          <cell r="R15">
            <v>89.893605555192153</v>
          </cell>
        </row>
        <row r="16">
          <cell r="L16">
            <v>50.166517321016158</v>
          </cell>
          <cell r="M16">
            <v>108.87</v>
          </cell>
          <cell r="R16">
            <v>100</v>
          </cell>
        </row>
        <row r="18">
          <cell r="L18">
            <v>6.405269206815915E-3</v>
          </cell>
          <cell r="M18">
            <v>5.7332732554991939</v>
          </cell>
          <cell r="R18">
            <v>0.90807370952206368</v>
          </cell>
        </row>
        <row r="19">
          <cell r="L19">
            <v>3.0474736030760834E-2</v>
          </cell>
          <cell r="M19">
            <v>15.349298210522715</v>
          </cell>
          <cell r="R19">
            <v>0.31441545784056368</v>
          </cell>
        </row>
        <row r="20">
          <cell r="L20">
            <v>2.6491154373791116E-2</v>
          </cell>
          <cell r="M20">
            <v>2.6432177360179834</v>
          </cell>
          <cell r="R20">
            <v>0.10887190642292052</v>
          </cell>
        </row>
        <row r="21">
          <cell r="L21">
            <v>2.9504554640037262E-2</v>
          </cell>
          <cell r="M21">
            <v>2.2030130881741625</v>
          </cell>
          <cell r="R21">
            <v>0.19156067054114118</v>
          </cell>
        </row>
        <row r="22">
          <cell r="L22">
            <v>3.4520252976533536E-2</v>
          </cell>
          <cell r="M22">
            <v>3.5002095175384391</v>
          </cell>
          <cell r="R22">
            <v>0</v>
          </cell>
        </row>
      </sheetData>
      <sheetData sheetId="8">
        <row r="12">
          <cell r="L12">
            <v>10.006004618937643</v>
          </cell>
          <cell r="M12">
            <v>0.98999999999999988</v>
          </cell>
          <cell r="R12">
            <v>34.959415398218916</v>
          </cell>
        </row>
        <row r="13">
          <cell r="L13">
            <v>20.087193225558121</v>
          </cell>
          <cell r="M13">
            <v>0.65</v>
          </cell>
          <cell r="R13">
            <v>58.03826819357338</v>
          </cell>
        </row>
        <row r="14">
          <cell r="L14">
            <v>30.095464203233252</v>
          </cell>
          <cell r="M14">
            <v>0.51</v>
          </cell>
          <cell r="R14">
            <v>76.043692671803527</v>
          </cell>
        </row>
        <row r="15">
          <cell r="L15">
            <v>40.103735180908387</v>
          </cell>
          <cell r="M15">
            <v>0.39333333333333331</v>
          </cell>
          <cell r="R15">
            <v>89.925575918196856</v>
          </cell>
        </row>
        <row r="16">
          <cell r="L16">
            <v>50.166517321016158</v>
          </cell>
          <cell r="M16">
            <v>0.28333333333333333</v>
          </cell>
          <cell r="R16">
            <v>100</v>
          </cell>
        </row>
        <row r="18">
          <cell r="L18">
            <v>6.405269206815915E-3</v>
          </cell>
          <cell r="M18">
            <v>2.1602468994692887E-2</v>
          </cell>
          <cell r="R18">
            <v>1.245055081500001</v>
          </cell>
        </row>
        <row r="19">
          <cell r="L19">
            <v>3.0474736030760834E-2</v>
          </cell>
          <cell r="M19">
            <v>6.3770421565696636E-2</v>
          </cell>
          <cell r="R19">
            <v>0.8685304521076308</v>
          </cell>
        </row>
        <row r="20">
          <cell r="L20">
            <v>2.6491154373791116E-2</v>
          </cell>
          <cell r="M20">
            <v>1.4142135623730963E-2</v>
          </cell>
          <cell r="R20">
            <v>0.63284376672463616</v>
          </cell>
        </row>
        <row r="21">
          <cell r="L21">
            <v>2.9504554640037262E-2</v>
          </cell>
          <cell r="M21">
            <v>1.2472191289246459E-2</v>
          </cell>
          <cell r="R21">
            <v>0.82702665735761061</v>
          </cell>
        </row>
        <row r="22">
          <cell r="L22">
            <v>3.4520252976533536E-2</v>
          </cell>
          <cell r="M22">
            <v>1.6996731711975938E-2</v>
          </cell>
          <cell r="R22">
            <v>0</v>
          </cell>
        </row>
      </sheetData>
      <sheetData sheetId="9"/>
      <sheetData sheetId="10">
        <row r="12">
          <cell r="L12">
            <v>10.006004618937643</v>
          </cell>
          <cell r="M12">
            <v>122.44333333333334</v>
          </cell>
          <cell r="R12">
            <v>45.140847071642007</v>
          </cell>
        </row>
        <row r="13">
          <cell r="L13">
            <v>20.087193225558121</v>
          </cell>
          <cell r="M13">
            <v>55.926666666666669</v>
          </cell>
          <cell r="R13">
            <v>66.023114033104335</v>
          </cell>
        </row>
        <row r="14">
          <cell r="L14">
            <v>30.095464203233252</v>
          </cell>
          <cell r="M14">
            <v>36.853333333333332</v>
          </cell>
          <cell r="R14">
            <v>79.685190862489989</v>
          </cell>
        </row>
        <row r="15">
          <cell r="L15">
            <v>40.103735180908387</v>
          </cell>
          <cell r="M15">
            <v>27.966666666666669</v>
          </cell>
          <cell r="R15">
            <v>90.049475881408554</v>
          </cell>
        </row>
        <row r="16">
          <cell r="L16">
            <v>50.166517321016158</v>
          </cell>
          <cell r="M16">
            <v>26.656666666666666</v>
          </cell>
          <cell r="R16">
            <v>100</v>
          </cell>
        </row>
        <row r="18">
          <cell r="L18">
            <v>6.405269206815915E-3</v>
          </cell>
          <cell r="M18">
            <v>14.186849152961557</v>
          </cell>
          <cell r="R18">
            <v>3.3800970627352855</v>
          </cell>
        </row>
        <row r="19">
          <cell r="L19">
            <v>3.0474736030760834E-2</v>
          </cell>
          <cell r="M19">
            <v>4.1717489005079011</v>
          </cell>
          <cell r="R19">
            <v>1.8009212119730471</v>
          </cell>
        </row>
        <row r="20">
          <cell r="L20">
            <v>2.6491154373791116E-2</v>
          </cell>
          <cell r="M20">
            <v>0.42742120781366161</v>
          </cell>
          <cell r="R20">
            <v>1.1415088274030636</v>
          </cell>
        </row>
        <row r="21">
          <cell r="L21">
            <v>2.9504554640037262E-2</v>
          </cell>
          <cell r="M21">
            <v>1.4383632673594273</v>
          </cell>
          <cell r="R21">
            <v>0.8178590997743711</v>
          </cell>
        </row>
        <row r="22">
          <cell r="L22">
            <v>3.4520252976533536E-2</v>
          </cell>
          <cell r="M22">
            <v>1.1540460225754527</v>
          </cell>
          <cell r="R22">
            <v>0</v>
          </cell>
        </row>
      </sheetData>
      <sheetData sheetId="11">
        <row r="12">
          <cell r="L12">
            <v>10.006004618937643</v>
          </cell>
          <cell r="M12">
            <v>0.93666666666666665</v>
          </cell>
          <cell r="R12">
            <v>40.719205208982324</v>
          </cell>
        </row>
        <row r="13">
          <cell r="L13">
            <v>20.087193225558121</v>
          </cell>
          <cell r="M13">
            <v>0.65666666666666662</v>
          </cell>
          <cell r="R13">
            <v>69.452114928009365</v>
          </cell>
        </row>
        <row r="14">
          <cell r="L14">
            <v>30.095464203233252</v>
          </cell>
          <cell r="M14">
            <v>0.34999999999999992</v>
          </cell>
          <cell r="R14">
            <v>84.694896470301089</v>
          </cell>
        </row>
        <row r="15">
          <cell r="L15">
            <v>40.103735180908387</v>
          </cell>
          <cell r="M15">
            <v>0.20333333333333337</v>
          </cell>
          <cell r="R15">
            <v>93.555852326654232</v>
          </cell>
        </row>
        <row r="16">
          <cell r="L16">
            <v>50.166517321016158</v>
          </cell>
          <cell r="M16">
            <v>0.14666666666666667</v>
          </cell>
          <cell r="R16">
            <v>100</v>
          </cell>
        </row>
        <row r="18">
          <cell r="L18">
            <v>6.405269206815915E-3</v>
          </cell>
          <cell r="M18">
            <v>4.6427960923947055E-2</v>
          </cell>
          <cell r="R18">
            <v>0.71094845934216799</v>
          </cell>
        </row>
        <row r="19">
          <cell r="L19">
            <v>3.0474736030760834E-2</v>
          </cell>
          <cell r="M19">
            <v>4.9888765156985891E-2</v>
          </cell>
          <cell r="R19">
            <v>1.7293972320225386</v>
          </cell>
        </row>
        <row r="20">
          <cell r="L20">
            <v>2.6491154373791116E-2</v>
          </cell>
          <cell r="M20">
            <v>5.5511151231257827E-17</v>
          </cell>
          <cell r="R20">
            <v>1.2405185684963005</v>
          </cell>
        </row>
        <row r="21">
          <cell r="L21">
            <v>2.9504554640037262E-2</v>
          </cell>
          <cell r="M21">
            <v>4.7140452079103079E-3</v>
          </cell>
          <cell r="R21">
            <v>0.78358345531941043</v>
          </cell>
        </row>
        <row r="22">
          <cell r="L22">
            <v>3.4520252976533536E-2</v>
          </cell>
          <cell r="M22">
            <v>1.2472191289246469E-2</v>
          </cell>
          <cell r="R22">
            <v>0</v>
          </cell>
        </row>
      </sheetData>
      <sheetData sheetId="12">
        <row r="12">
          <cell r="L12">
            <v>10.006004618937643</v>
          </cell>
          <cell r="M12">
            <v>4.6666666666666669E-2</v>
          </cell>
          <cell r="R12">
            <v>40.01833089104035</v>
          </cell>
        </row>
        <row r="13">
          <cell r="L13">
            <v>20.087193225558121</v>
          </cell>
          <cell r="M13">
            <v>1.6666666666666666E-2</v>
          </cell>
          <cell r="R13">
            <v>54.306291297953884</v>
          </cell>
        </row>
        <row r="14">
          <cell r="L14">
            <v>30.095464203233252</v>
          </cell>
          <cell r="M14">
            <v>0.02</v>
          </cell>
          <cell r="R14">
            <v>71.526751357483704</v>
          </cell>
        </row>
        <row r="15">
          <cell r="L15">
            <v>40.103735180908387</v>
          </cell>
          <cell r="M15">
            <v>1.6666666666666666E-2</v>
          </cell>
          <cell r="R15">
            <v>85.728091873957354</v>
          </cell>
        </row>
        <row r="16">
          <cell r="L16">
            <v>50.166517321016158</v>
          </cell>
          <cell r="M16">
            <v>1.6666666666666666E-2</v>
          </cell>
          <cell r="R16">
            <v>100</v>
          </cell>
        </row>
        <row r="18">
          <cell r="L18">
            <v>6.405269206815915E-3</v>
          </cell>
          <cell r="M18">
            <v>4.7140452079103175E-3</v>
          </cell>
          <cell r="R18">
            <v>3.8473065363243397</v>
          </cell>
        </row>
        <row r="19">
          <cell r="L19">
            <v>3.0474736030760834E-2</v>
          </cell>
          <cell r="M19">
            <v>4.7140452079103123E-3</v>
          </cell>
          <cell r="R19">
            <v>0.30713564206861566</v>
          </cell>
        </row>
        <row r="20">
          <cell r="L20">
            <v>2.6491154373791116E-2</v>
          </cell>
          <cell r="M20">
            <v>0</v>
          </cell>
          <cell r="R20">
            <v>1.5997655930709112</v>
          </cell>
        </row>
        <row r="21">
          <cell r="L21">
            <v>2.9504554640037262E-2</v>
          </cell>
          <cell r="M21">
            <v>4.7140452079103123E-3</v>
          </cell>
          <cell r="R21">
            <v>3.8196537888410749</v>
          </cell>
        </row>
        <row r="22">
          <cell r="L22">
            <v>3.4520252976533536E-2</v>
          </cell>
          <cell r="M22">
            <v>4.7140452079103123E-3</v>
          </cell>
          <cell r="R22">
            <v>0</v>
          </cell>
        </row>
      </sheetData>
      <sheetData sheetId="13">
        <row r="12">
          <cell r="L12">
            <v>10.006004618937643</v>
          </cell>
          <cell r="M12">
            <v>0</v>
          </cell>
          <cell r="R12" t="e">
            <v>#DIV/0!</v>
          </cell>
        </row>
        <row r="13">
          <cell r="L13">
            <v>20.087193225558121</v>
          </cell>
          <cell r="M13">
            <v>3.3333333333333335E-3</v>
          </cell>
          <cell r="R13" t="e">
            <v>#DIV/0!</v>
          </cell>
        </row>
        <row r="14">
          <cell r="L14">
            <v>30.095464203233252</v>
          </cell>
          <cell r="M14">
            <v>0</v>
          </cell>
          <cell r="R14" t="e">
            <v>#DIV/0!</v>
          </cell>
        </row>
        <row r="15">
          <cell r="L15">
            <v>40.103735180908387</v>
          </cell>
          <cell r="M15">
            <v>0</v>
          </cell>
          <cell r="R15" t="e">
            <v>#DIV/0!</v>
          </cell>
        </row>
        <row r="16">
          <cell r="L16">
            <v>50.166517321016158</v>
          </cell>
          <cell r="M16">
            <v>3.3333333333333335E-3</v>
          </cell>
          <cell r="R16" t="e">
            <v>#DIV/0!</v>
          </cell>
        </row>
        <row r="18">
          <cell r="L18">
            <v>6.405269206815915E-3</v>
          </cell>
          <cell r="M18">
            <v>0</v>
          </cell>
          <cell r="R18" t="e">
            <v>#DIV/0!</v>
          </cell>
        </row>
        <row r="19">
          <cell r="L19">
            <v>3.0474736030760834E-2</v>
          </cell>
          <cell r="M19">
            <v>4.7140452079103175E-3</v>
          </cell>
          <cell r="R19" t="e">
            <v>#DIV/0!</v>
          </cell>
        </row>
        <row r="20">
          <cell r="L20">
            <v>2.6491154373791116E-2</v>
          </cell>
          <cell r="M20">
            <v>0</v>
          </cell>
          <cell r="R20" t="e">
            <v>#DIV/0!</v>
          </cell>
        </row>
        <row r="21">
          <cell r="L21">
            <v>2.9504554640037262E-2</v>
          </cell>
          <cell r="M21">
            <v>0</v>
          </cell>
          <cell r="R21" t="e">
            <v>#DIV/0!</v>
          </cell>
        </row>
        <row r="22">
          <cell r="L22">
            <v>3.4520252976533536E-2</v>
          </cell>
          <cell r="M22">
            <v>4.7140452079103175E-3</v>
          </cell>
          <cell r="R22" t="e">
            <v>#DIV/0!</v>
          </cell>
        </row>
      </sheetData>
      <sheetData sheetId="14">
        <row r="12">
          <cell r="L12">
            <v>10.006004618937643</v>
          </cell>
          <cell r="M12">
            <v>4.6666666666666669E-2</v>
          </cell>
          <cell r="R12">
            <v>0.24259459806492001</v>
          </cell>
        </row>
        <row r="13">
          <cell r="L13">
            <v>20.087193225558121</v>
          </cell>
          <cell r="M13">
            <v>1.3966666666666667</v>
          </cell>
          <cell r="R13">
            <v>7.6056083747070105</v>
          </cell>
        </row>
        <row r="14">
          <cell r="L14">
            <v>30.095464203233252</v>
          </cell>
          <cell r="M14">
            <v>3.8266666666666667</v>
          </cell>
          <cell r="R14">
            <v>27.70832931441085</v>
          </cell>
        </row>
        <row r="15">
          <cell r="L15">
            <v>40.103735180908387</v>
          </cell>
          <cell r="M15">
            <v>5.3433333333333337</v>
          </cell>
          <cell r="R15">
            <v>55.754778039184067</v>
          </cell>
        </row>
        <row r="16">
          <cell r="L16">
            <v>50.166517321016158</v>
          </cell>
          <cell r="M16">
            <v>8.2566666666666659</v>
          </cell>
          <cell r="R16">
            <v>100</v>
          </cell>
        </row>
        <row r="18">
          <cell r="L18">
            <v>6.405269206815915E-3</v>
          </cell>
          <cell r="M18">
            <v>1.6996731711975941E-2</v>
          </cell>
          <cell r="R18">
            <v>7.0017279736448251E-2</v>
          </cell>
        </row>
        <row r="19">
          <cell r="L19">
            <v>3.0474736030760834E-2</v>
          </cell>
          <cell r="M19">
            <v>0.44342104395509002</v>
          </cell>
          <cell r="R19">
            <v>1.9845248124806985</v>
          </cell>
        </row>
        <row r="20">
          <cell r="L20">
            <v>2.6491154373791116E-2</v>
          </cell>
          <cell r="M20">
            <v>0.74477438791145911</v>
          </cell>
          <cell r="R20">
            <v>4.5062584955263434</v>
          </cell>
        </row>
        <row r="21">
          <cell r="L21">
            <v>2.9504554640037262E-2</v>
          </cell>
          <cell r="M21">
            <v>1.6431135755699373</v>
          </cell>
          <cell r="R21">
            <v>11.7633030213164</v>
          </cell>
        </row>
        <row r="22">
          <cell r="L22">
            <v>3.4520252976533536E-2</v>
          </cell>
          <cell r="M22">
            <v>2.0884656781687592</v>
          </cell>
          <cell r="R22">
            <v>0</v>
          </cell>
        </row>
      </sheetData>
      <sheetData sheetId="15">
        <row r="12">
          <cell r="L12">
            <v>10.006004618937643</v>
          </cell>
          <cell r="M12">
            <v>1.3333333333333334E-2</v>
          </cell>
          <cell r="R12">
            <v>13.471544081310929</v>
          </cell>
        </row>
        <row r="13">
          <cell r="L13">
            <v>20.087193225558121</v>
          </cell>
          <cell r="M13">
            <v>8.3333333333333329E-2</v>
          </cell>
          <cell r="R13">
            <v>47.643118830760706</v>
          </cell>
        </row>
        <row r="14">
          <cell r="L14">
            <v>30.095464203233252</v>
          </cell>
          <cell r="M14">
            <v>0.01</v>
          </cell>
          <cell r="R14">
            <v>59.933186839505133</v>
          </cell>
        </row>
        <row r="15">
          <cell r="L15">
            <v>40.103735180908387</v>
          </cell>
          <cell r="M15">
            <v>1.6666666666666666E-2</v>
          </cell>
          <cell r="R15">
            <v>83.311567040510923</v>
          </cell>
        </row>
        <row r="16">
          <cell r="L16">
            <v>50.166517321016158</v>
          </cell>
          <cell r="M16">
            <v>0.01</v>
          </cell>
          <cell r="R16">
            <v>100</v>
          </cell>
        </row>
        <row r="18">
          <cell r="L18">
            <v>6.405269206815915E-3</v>
          </cell>
          <cell r="M18">
            <v>4.7140452079103183E-3</v>
          </cell>
          <cell r="R18">
            <v>4.4836428324292692</v>
          </cell>
        </row>
        <row r="19">
          <cell r="L19">
            <v>3.0474736030760834E-2</v>
          </cell>
          <cell r="M19">
            <v>0.1108552609887726</v>
          </cell>
          <cell r="R19">
            <v>32.707090330636582</v>
          </cell>
        </row>
        <row r="20">
          <cell r="L20">
            <v>2.6491154373791116E-2</v>
          </cell>
          <cell r="M20">
            <v>0</v>
          </cell>
          <cell r="R20">
            <v>26.708149607538829</v>
          </cell>
        </row>
        <row r="21">
          <cell r="L21">
            <v>2.9504554640037262E-2</v>
          </cell>
          <cell r="M21">
            <v>9.4280904158206315E-3</v>
          </cell>
          <cell r="R21">
            <v>13.571661036365532</v>
          </cell>
        </row>
        <row r="22">
          <cell r="L22">
            <v>3.4520252976533536E-2</v>
          </cell>
          <cell r="M22">
            <v>8.1649658092772612E-3</v>
          </cell>
          <cell r="R22">
            <v>0</v>
          </cell>
        </row>
      </sheetData>
      <sheetData sheetId="16">
        <row r="12">
          <cell r="L12">
            <v>10.006004618937643</v>
          </cell>
          <cell r="M12">
            <v>1.6666666666666666E-2</v>
          </cell>
          <cell r="R12">
            <v>15.239990462439074</v>
          </cell>
        </row>
        <row r="13">
          <cell r="L13">
            <v>20.087193225558121</v>
          </cell>
          <cell r="M13">
            <v>4.3333333333333335E-2</v>
          </cell>
          <cell r="R13">
            <v>45.409310824431145</v>
          </cell>
        </row>
        <row r="14">
          <cell r="L14">
            <v>30.095464203233252</v>
          </cell>
          <cell r="M14">
            <v>1.6666666666666666E-2</v>
          </cell>
          <cell r="R14">
            <v>65.292695071928421</v>
          </cell>
        </row>
        <row r="15">
          <cell r="L15">
            <v>40.103735180908387</v>
          </cell>
          <cell r="M15">
            <v>1.3333333333333334E-2</v>
          </cell>
          <cell r="R15">
            <v>82.371510136313546</v>
          </cell>
        </row>
        <row r="16">
          <cell r="L16">
            <v>50.166517321016158</v>
          </cell>
          <cell r="M16">
            <v>1.6666666666666666E-2</v>
          </cell>
          <cell r="R16">
            <v>100</v>
          </cell>
        </row>
        <row r="18">
          <cell r="L18">
            <v>6.405269206815915E-3</v>
          </cell>
          <cell r="M18">
            <v>9.4280904158206315E-3</v>
          </cell>
          <cell r="R18">
            <v>1.9547207113684109</v>
          </cell>
        </row>
        <row r="19">
          <cell r="L19">
            <v>3.0474736030760834E-2</v>
          </cell>
          <cell r="M19">
            <v>4.7140452079103161E-2</v>
          </cell>
          <cell r="R19">
            <v>23.121090802674427</v>
          </cell>
        </row>
        <row r="20">
          <cell r="L20">
            <v>2.6491154373791116E-2</v>
          </cell>
          <cell r="M20">
            <v>9.4280904158206315E-3</v>
          </cell>
          <cell r="R20">
            <v>13.716508296953691</v>
          </cell>
        </row>
        <row r="21">
          <cell r="L21">
            <v>2.9504554640037262E-2</v>
          </cell>
          <cell r="M21">
            <v>4.7140452079103183E-3</v>
          </cell>
          <cell r="R21">
            <v>5.6481564876961938</v>
          </cell>
        </row>
        <row r="22">
          <cell r="L22">
            <v>3.4520252976533536E-2</v>
          </cell>
          <cell r="M22">
            <v>4.7140452079103123E-3</v>
          </cell>
          <cell r="R22">
            <v>0</v>
          </cell>
        </row>
      </sheetData>
      <sheetData sheetId="17">
        <row r="12">
          <cell r="L12">
            <v>10.006004618937643</v>
          </cell>
          <cell r="M12">
            <v>0.19000000000000003</v>
          </cell>
          <cell r="R12">
            <v>68.595106148623131</v>
          </cell>
        </row>
        <row r="13">
          <cell r="L13">
            <v>20.087193225558121</v>
          </cell>
          <cell r="M13">
            <v>4.6666666666666669E-2</v>
          </cell>
          <cell r="R13">
            <v>85.535924221373193</v>
          </cell>
        </row>
        <row r="14">
          <cell r="L14">
            <v>30.095464203233252</v>
          </cell>
          <cell r="M14">
            <v>0.02</v>
          </cell>
          <cell r="R14">
            <v>92.757997936301862</v>
          </cell>
        </row>
        <row r="15">
          <cell r="L15">
            <v>40.103735180908387</v>
          </cell>
          <cell r="M15">
            <v>0.01</v>
          </cell>
          <cell r="R15">
            <v>96.369034793766176</v>
          </cell>
        </row>
        <row r="16">
          <cell r="L16">
            <v>50.166517321016158</v>
          </cell>
          <cell r="M16">
            <v>0.01</v>
          </cell>
          <cell r="R16">
            <v>100</v>
          </cell>
        </row>
        <row r="18">
          <cell r="L18">
            <v>6.405269206815915E-3</v>
          </cell>
          <cell r="M18">
            <v>2.7755575615628914E-17</v>
          </cell>
          <cell r="R18">
            <v>1.1501645815233534</v>
          </cell>
        </row>
        <row r="19">
          <cell r="L19">
            <v>3.0474736030760834E-2</v>
          </cell>
          <cell r="M19">
            <v>4.7140452079103175E-3</v>
          </cell>
          <cell r="R19">
            <v>0.24612938656290159</v>
          </cell>
        </row>
        <row r="20">
          <cell r="L20">
            <v>2.6491154373791116E-2</v>
          </cell>
          <cell r="M20">
            <v>0</v>
          </cell>
          <cell r="R20">
            <v>0.13135531548880797</v>
          </cell>
        </row>
        <row r="21">
          <cell r="L21">
            <v>2.9504554640037262E-2</v>
          </cell>
          <cell r="M21">
            <v>0</v>
          </cell>
          <cell r="R21">
            <v>7.4591753852986192E-2</v>
          </cell>
        </row>
        <row r="22">
          <cell r="L22">
            <v>3.4520252976533536E-2</v>
          </cell>
          <cell r="M22">
            <v>0</v>
          </cell>
          <cell r="R22">
            <v>0</v>
          </cell>
        </row>
      </sheetData>
      <sheetData sheetId="18">
        <row r="12">
          <cell r="L12">
            <v>10.006004618937643</v>
          </cell>
          <cell r="M12">
            <v>2.6666666666666668E-2</v>
          </cell>
          <cell r="R12">
            <v>26.419539398843622</v>
          </cell>
        </row>
        <row r="13">
          <cell r="L13">
            <v>20.087193225558121</v>
          </cell>
          <cell r="M13">
            <v>2.6666666666666668E-2</v>
          </cell>
          <cell r="R13">
            <v>53.051118762382124</v>
          </cell>
        </row>
        <row r="14">
          <cell r="L14">
            <v>30.095464203233252</v>
          </cell>
          <cell r="M14">
            <v>0.02</v>
          </cell>
          <cell r="R14">
            <v>73.133503821323799</v>
          </cell>
        </row>
        <row r="15">
          <cell r="L15">
            <v>40.103735180908387</v>
          </cell>
          <cell r="M15">
            <v>1.6666666666666666E-2</v>
          </cell>
          <cell r="R15">
            <v>89.900512036004031</v>
          </cell>
        </row>
        <row r="16">
          <cell r="L16">
            <v>50.166517321016158</v>
          </cell>
          <cell r="M16">
            <v>0.01</v>
          </cell>
          <cell r="R16">
            <v>100</v>
          </cell>
        </row>
        <row r="18">
          <cell r="L18">
            <v>6.405269206815915E-3</v>
          </cell>
          <cell r="M18">
            <v>4.7140452079103157E-3</v>
          </cell>
          <cell r="R18">
            <v>3.1763405382651091</v>
          </cell>
        </row>
        <row r="19">
          <cell r="L19">
            <v>3.0474736030760834E-2</v>
          </cell>
          <cell r="M19">
            <v>4.7140452079103157E-3</v>
          </cell>
          <cell r="R19">
            <v>6.4844341503506229</v>
          </cell>
        </row>
        <row r="20">
          <cell r="L20">
            <v>2.6491154373791116E-2</v>
          </cell>
          <cell r="M20">
            <v>0</v>
          </cell>
          <cell r="R20">
            <v>5.4608194219505295</v>
          </cell>
        </row>
        <row r="21">
          <cell r="L21">
            <v>2.9504554640037262E-2</v>
          </cell>
          <cell r="M21">
            <v>4.7140452079103123E-3</v>
          </cell>
          <cell r="R21">
            <v>0.86878489829069239</v>
          </cell>
        </row>
        <row r="22">
          <cell r="L22">
            <v>3.4520252976533536E-2</v>
          </cell>
          <cell r="M22">
            <v>0</v>
          </cell>
          <cell r="R22">
            <v>0</v>
          </cell>
        </row>
      </sheetData>
      <sheetData sheetId="19">
        <row r="12">
          <cell r="L12">
            <v>10.006004618937643</v>
          </cell>
          <cell r="M12">
            <v>3.5766666666666667</v>
          </cell>
          <cell r="R12">
            <v>4.5392166625609898</v>
          </cell>
        </row>
        <row r="13">
          <cell r="L13">
            <v>20.087193225558121</v>
          </cell>
          <cell r="M13">
            <v>21.375666666666664</v>
          </cell>
          <cell r="R13">
            <v>36.896808260533817</v>
          </cell>
        </row>
        <row r="14">
          <cell r="L14">
            <v>30.095464203233252</v>
          </cell>
          <cell r="M14">
            <v>23.551000000000002</v>
          </cell>
          <cell r="R14">
            <v>72.788867572905829</v>
          </cell>
        </row>
        <row r="15">
          <cell r="L15">
            <v>40.103735180908387</v>
          </cell>
          <cell r="M15">
            <v>3.4293333333333336</v>
          </cell>
          <cell r="R15">
            <v>77.928329127365771</v>
          </cell>
        </row>
        <row r="16">
          <cell r="L16">
            <v>50.166517321016158</v>
          </cell>
          <cell r="M16">
            <v>15.962333333333333</v>
          </cell>
          <cell r="R16">
            <v>100</v>
          </cell>
        </row>
        <row r="18">
          <cell r="L18">
            <v>7.8448206109302636E-3</v>
          </cell>
          <cell r="M18">
            <v>5.7911221998273641</v>
          </cell>
          <cell r="R18">
            <v>7.23422982088716</v>
          </cell>
        </row>
        <row r="19">
          <cell r="L19">
            <v>3.73237766606868E-2</v>
          </cell>
          <cell r="M19">
            <v>0.86260381017784282</v>
          </cell>
          <cell r="R19">
            <v>6.0197864517197441</v>
          </cell>
        </row>
        <row r="20">
          <cell r="L20">
            <v>3.2444905456543528E-2</v>
          </cell>
          <cell r="M20">
            <v>2.6703799355147946</v>
          </cell>
          <cell r="R20">
            <v>11.414905050922654</v>
          </cell>
        </row>
        <row r="21">
          <cell r="L21">
            <v>3.6135551978078551E-2</v>
          </cell>
          <cell r="M21">
            <v>0.22673405860905257</v>
          </cell>
          <cell r="R21">
            <v>12.269126824890082</v>
          </cell>
        </row>
        <row r="22">
          <cell r="L22">
            <v>4.2278502792149689E-2</v>
          </cell>
          <cell r="M22">
            <v>10.193050099618535</v>
          </cell>
          <cell r="R22">
            <v>0</v>
          </cell>
        </row>
      </sheetData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Cl"/>
      <sheetName val="Br"/>
      <sheetName val="NO3"/>
      <sheetName val="Ca"/>
      <sheetName val="Ca_mols_SO4"/>
      <sheetName val="SO4"/>
      <sheetName val="PO4"/>
      <sheetName val="Na"/>
      <sheetName val="K"/>
      <sheetName val="Mg"/>
      <sheetName val="Al"/>
      <sheetName val="V"/>
      <sheetName val="Cr"/>
      <sheetName val="Mn"/>
      <sheetName val="Fe"/>
      <sheetName val="Cu"/>
      <sheetName val="Zn"/>
      <sheetName val="Ga"/>
      <sheetName val="As"/>
      <sheetName val="Dissolved Silica"/>
      <sheetName val="All_Gypsum"/>
    </sheetNames>
    <sheetDataSet>
      <sheetData sheetId="0">
        <row r="12">
          <cell r="L12">
            <v>10.006836813611756</v>
          </cell>
          <cell r="M12">
            <v>0.51</v>
          </cell>
          <cell r="R12">
            <v>23.399208848017395</v>
          </cell>
        </row>
        <row r="13">
          <cell r="L13">
            <v>20.014276875483375</v>
          </cell>
          <cell r="M13">
            <v>0.5033333333333333</v>
          </cell>
          <cell r="R13">
            <v>46.368937687273927</v>
          </cell>
        </row>
        <row r="14">
          <cell r="L14">
            <v>30.050889404485702</v>
          </cell>
          <cell r="M14">
            <v>0.38666666666666666</v>
          </cell>
          <cell r="R14">
            <v>64.013782672091608</v>
          </cell>
        </row>
        <row r="15">
          <cell r="L15">
            <v>40.087501933488021</v>
          </cell>
          <cell r="M15">
            <v>0.31666666666666665</v>
          </cell>
          <cell r="R15">
            <v>78.413243693112136</v>
          </cell>
        </row>
        <row r="16">
          <cell r="L16">
            <v>50.094841453982987</v>
          </cell>
          <cell r="M16">
            <v>0.47000000000000003</v>
          </cell>
          <cell r="R16">
            <v>100</v>
          </cell>
        </row>
        <row r="18">
          <cell r="L18">
            <v>5.5247815456647576E-3</v>
          </cell>
          <cell r="M18">
            <v>4.3204937989385725E-2</v>
          </cell>
          <cell r="R18">
            <v>2.2463366738710779</v>
          </cell>
        </row>
        <row r="19">
          <cell r="L19">
            <v>1.3326463419302707E-2</v>
          </cell>
          <cell r="M19">
            <v>5.1854497287013482E-2</v>
          </cell>
          <cell r="R19">
            <v>3.135097239798093</v>
          </cell>
        </row>
        <row r="20">
          <cell r="L20">
            <v>4.1859750940903724E-2</v>
          </cell>
          <cell r="M20">
            <v>5.4365021434333589E-2</v>
          </cell>
          <cell r="R20">
            <v>4.1209339310083255</v>
          </cell>
        </row>
        <row r="21">
          <cell r="L21">
            <v>7.1390640553973969E-2</v>
          </cell>
          <cell r="M21">
            <v>6.5996632910744354E-2</v>
          </cell>
          <cell r="R21">
            <v>3.0315390995953675</v>
          </cell>
        </row>
        <row r="22">
          <cell r="L22">
            <v>7.7714817954780926E-2</v>
          </cell>
          <cell r="M22">
            <v>5.7154760664940484E-2</v>
          </cell>
          <cell r="R22">
            <v>0</v>
          </cell>
        </row>
      </sheetData>
      <sheetData sheetId="1">
        <row r="12">
          <cell r="L12">
            <v>10.006836813611756</v>
          </cell>
          <cell r="M12">
            <v>4.1566666666666663</v>
          </cell>
          <cell r="R12">
            <v>32.81268082863005</v>
          </cell>
        </row>
        <row r="13">
          <cell r="L13">
            <v>20.014276875483375</v>
          </cell>
          <cell r="M13">
            <v>2.1033333333333335</v>
          </cell>
          <cell r="R13">
            <v>49.332869175905934</v>
          </cell>
        </row>
        <row r="14">
          <cell r="L14">
            <v>30.050889404485702</v>
          </cell>
          <cell r="M14">
            <v>4.2766666666666664</v>
          </cell>
          <cell r="R14">
            <v>76.312692548294706</v>
          </cell>
        </row>
        <row r="15">
          <cell r="L15">
            <v>40.087501933488021</v>
          </cell>
          <cell r="M15">
            <v>1.5266666666666666</v>
          </cell>
          <cell r="R15">
            <v>88.381325126141363</v>
          </cell>
        </row>
        <row r="16">
          <cell r="L16">
            <v>50.094841453982987</v>
          </cell>
          <cell r="M16">
            <v>1.4766666666666666</v>
          </cell>
          <cell r="R16">
            <v>100</v>
          </cell>
        </row>
        <row r="18">
          <cell r="L18">
            <v>5.5247815456647576E-3</v>
          </cell>
          <cell r="M18">
            <v>2.357022603955192E-2</v>
          </cell>
          <cell r="R18">
            <v>7.6870213097054343</v>
          </cell>
        </row>
        <row r="19">
          <cell r="L19">
            <v>1.3326463419302707E-2</v>
          </cell>
          <cell r="M19">
            <v>4.1899350299921839E-2</v>
          </cell>
          <cell r="R19">
            <v>11.272908399420716</v>
          </cell>
        </row>
        <row r="20">
          <cell r="L20">
            <v>4.1859750940903724E-2</v>
          </cell>
          <cell r="M20">
            <v>3.7146765972588014</v>
          </cell>
          <cell r="R20">
            <v>5.3553260406106995</v>
          </cell>
        </row>
        <row r="21">
          <cell r="L21">
            <v>7.1390640553973969E-2</v>
          </cell>
          <cell r="M21">
            <v>9.4280904158206419E-3</v>
          </cell>
          <cell r="R21">
            <v>2.5909934509059851</v>
          </cell>
        </row>
        <row r="22">
          <cell r="L22">
            <v>7.7714817954780926E-2</v>
          </cell>
          <cell r="M22">
            <v>1.6996731711975962E-2</v>
          </cell>
          <cell r="R22">
            <v>0</v>
          </cell>
        </row>
      </sheetData>
      <sheetData sheetId="2">
        <row r="12">
          <cell r="L12">
            <v>10.006836813611756</v>
          </cell>
          <cell r="M12">
            <v>0</v>
          </cell>
          <cell r="R12" t="e">
            <v>#DIV/0!</v>
          </cell>
        </row>
        <row r="13">
          <cell r="L13">
            <v>20.014276875483375</v>
          </cell>
          <cell r="M13">
            <v>0</v>
          </cell>
          <cell r="R13" t="e">
            <v>#DIV/0!</v>
          </cell>
        </row>
        <row r="14">
          <cell r="L14">
            <v>30.050889404485702</v>
          </cell>
          <cell r="M14">
            <v>0</v>
          </cell>
          <cell r="R14" t="e">
            <v>#DIV/0!</v>
          </cell>
        </row>
        <row r="15">
          <cell r="L15">
            <v>40.087501933488021</v>
          </cell>
          <cell r="M15">
            <v>0</v>
          </cell>
          <cell r="R15" t="e">
            <v>#DIV/0!</v>
          </cell>
        </row>
        <row r="16">
          <cell r="L16">
            <v>50.094841453982987</v>
          </cell>
          <cell r="M16">
            <v>0</v>
          </cell>
          <cell r="R16" t="e">
            <v>#DIV/0!</v>
          </cell>
        </row>
        <row r="18">
          <cell r="L18">
            <v>5.5247815456647576E-3</v>
          </cell>
          <cell r="M18">
            <v>0</v>
          </cell>
          <cell r="R18" t="e">
            <v>#DIV/0!</v>
          </cell>
        </row>
        <row r="19">
          <cell r="L19">
            <v>1.3326463419302707E-2</v>
          </cell>
          <cell r="M19">
            <v>0</v>
          </cell>
          <cell r="R19" t="e">
            <v>#DIV/0!</v>
          </cell>
        </row>
        <row r="20">
          <cell r="L20">
            <v>4.1859750940903724E-2</v>
          </cell>
          <cell r="M20">
            <v>0</v>
          </cell>
          <cell r="R20" t="e">
            <v>#DIV/0!</v>
          </cell>
        </row>
        <row r="21">
          <cell r="L21">
            <v>7.1390640553973969E-2</v>
          </cell>
          <cell r="M21">
            <v>0</v>
          </cell>
          <cell r="R21" t="e">
            <v>#DIV/0!</v>
          </cell>
        </row>
        <row r="22">
          <cell r="L22">
            <v>7.7714817954780926E-2</v>
          </cell>
          <cell r="M22">
            <v>0</v>
          </cell>
          <cell r="R22" t="e">
            <v>#DIV/0!</v>
          </cell>
        </row>
      </sheetData>
      <sheetData sheetId="3">
        <row r="12">
          <cell r="L12">
            <v>10.006836813611756</v>
          </cell>
          <cell r="M12">
            <v>3.1366666666666667</v>
          </cell>
          <cell r="R12">
            <v>20.355387191888301</v>
          </cell>
        </row>
        <row r="13">
          <cell r="L13">
            <v>20.014276875483375</v>
          </cell>
          <cell r="M13">
            <v>3.2266666666666666</v>
          </cell>
          <cell r="R13">
            <v>41.234526713270903</v>
          </cell>
        </row>
        <row r="14">
          <cell r="L14">
            <v>30.050889404485702</v>
          </cell>
          <cell r="M14">
            <v>3.4666666666666663</v>
          </cell>
          <cell r="R14">
            <v>63.767299532718688</v>
          </cell>
        </row>
        <row r="15">
          <cell r="L15">
            <v>40.087501933488021</v>
          </cell>
          <cell r="M15">
            <v>2.2966666666666669</v>
          </cell>
          <cell r="R15">
            <v>77.399517953144212</v>
          </cell>
        </row>
        <row r="16">
          <cell r="L16">
            <v>50.094841453982987</v>
          </cell>
          <cell r="M16">
            <v>3.4866666666666668</v>
          </cell>
          <cell r="R16">
            <v>100</v>
          </cell>
        </row>
        <row r="18">
          <cell r="L18">
            <v>5.5247815456647576E-3</v>
          </cell>
          <cell r="M18">
            <v>2.0548046676563368E-2</v>
          </cell>
          <cell r="R18">
            <v>2.518783638330945</v>
          </cell>
        </row>
        <row r="19">
          <cell r="L19">
            <v>1.3326463419302707E-2</v>
          </cell>
          <cell r="M19">
            <v>7.5865377844940241E-2</v>
          </cell>
          <cell r="R19">
            <v>4.5641190318890636</v>
          </cell>
        </row>
        <row r="20">
          <cell r="L20">
            <v>4.1859750940903724E-2</v>
          </cell>
          <cell r="M20">
            <v>6.0184900284225851E-2</v>
          </cell>
          <cell r="R20">
            <v>7.0850271537549361</v>
          </cell>
        </row>
        <row r="21">
          <cell r="L21">
            <v>7.1390640553973969E-2</v>
          </cell>
          <cell r="M21">
            <v>1.6246093547544147</v>
          </cell>
          <cell r="R21">
            <v>2.5565255223718411</v>
          </cell>
        </row>
        <row r="22">
          <cell r="L22">
            <v>7.7714817954780926E-2</v>
          </cell>
          <cell r="M22">
            <v>3.3993463423951924E-2</v>
          </cell>
          <cell r="R22">
            <v>0</v>
          </cell>
        </row>
      </sheetData>
      <sheetData sheetId="4">
        <row r="12">
          <cell r="L12">
            <v>10.006836813611756</v>
          </cell>
          <cell r="M12">
            <v>507.63333333333338</v>
          </cell>
          <cell r="R12">
            <v>40.912093074509436</v>
          </cell>
        </row>
        <row r="13">
          <cell r="L13">
            <v>20.014276875483375</v>
          </cell>
          <cell r="M13">
            <v>520.81333333333339</v>
          </cell>
          <cell r="R13">
            <v>82.877249082680422</v>
          </cell>
        </row>
        <row r="14">
          <cell r="L14">
            <v>30.050889404485702</v>
          </cell>
          <cell r="M14">
            <v>93.756666666666661</v>
          </cell>
          <cell r="R14">
            <v>90.454505635258613</v>
          </cell>
        </row>
        <row r="15">
          <cell r="L15">
            <v>40.087501933488021</v>
          </cell>
          <cell r="M15">
            <v>49.896666666666668</v>
          </cell>
          <cell r="R15">
            <v>94.496453880536521</v>
          </cell>
        </row>
        <row r="16">
          <cell r="L16">
            <v>50.094841453982987</v>
          </cell>
          <cell r="M16">
            <v>68.286666666666662</v>
          </cell>
          <cell r="R16">
            <v>100</v>
          </cell>
        </row>
        <row r="18">
          <cell r="L18">
            <v>5.5247815456647576E-3</v>
          </cell>
          <cell r="M18">
            <v>2.9628852304618301</v>
          </cell>
          <cell r="R18">
            <v>0.4687798088585246</v>
          </cell>
        </row>
        <row r="19">
          <cell r="L19">
            <v>1.3326463419302707E-2</v>
          </cell>
          <cell r="M19">
            <v>22.317261381172088</v>
          </cell>
          <cell r="R19">
            <v>1.0850222901179087</v>
          </cell>
        </row>
        <row r="20">
          <cell r="L20">
            <v>4.1859750940903724E-2</v>
          </cell>
          <cell r="M20">
            <v>7.7194401063519891</v>
          </cell>
          <cell r="R20">
            <v>1.3377839108121508</v>
          </cell>
        </row>
        <row r="21">
          <cell r="L21">
            <v>7.1390640553973969E-2</v>
          </cell>
          <cell r="M21">
            <v>13.787572504090617</v>
          </cell>
          <cell r="R21">
            <v>0.343534552738537</v>
          </cell>
        </row>
        <row r="22">
          <cell r="L22">
            <v>7.7714817954780926E-2</v>
          </cell>
          <cell r="M22">
            <v>4.2486808410245285</v>
          </cell>
          <cell r="R22">
            <v>0</v>
          </cell>
        </row>
      </sheetData>
      <sheetData sheetId="5"/>
      <sheetData sheetId="6"/>
      <sheetData sheetId="7"/>
      <sheetData sheetId="8">
        <row r="12">
          <cell r="L12">
            <v>10.006836813611756</v>
          </cell>
          <cell r="M12">
            <v>741.54666666666662</v>
          </cell>
          <cell r="R12">
            <v>57.577444814110031</v>
          </cell>
        </row>
        <row r="13">
          <cell r="L13">
            <v>20.014276875483375</v>
          </cell>
          <cell r="M13">
            <v>308.10666666666663</v>
          </cell>
          <cell r="R13">
            <v>81.480195800825996</v>
          </cell>
        </row>
        <row r="14">
          <cell r="L14">
            <v>30.050889404485702</v>
          </cell>
          <cell r="M14">
            <v>109.75666666666666</v>
          </cell>
          <cell r="R14">
            <v>90.025782866318082</v>
          </cell>
        </row>
        <row r="15">
          <cell r="L15">
            <v>40.087501933488021</v>
          </cell>
          <cell r="M15">
            <v>71.253333333333345</v>
          </cell>
          <cell r="R15">
            <v>95.574811369265703</v>
          </cell>
        </row>
        <row r="16">
          <cell r="L16">
            <v>50.094841453982987</v>
          </cell>
          <cell r="M16">
            <v>57.006666666666661</v>
          </cell>
          <cell r="R16">
            <v>100</v>
          </cell>
        </row>
        <row r="18">
          <cell r="L18">
            <v>5.5247815456647576E-3</v>
          </cell>
          <cell r="M18">
            <v>11.822843237657439</v>
          </cell>
          <cell r="R18">
            <v>1.3736316553255248</v>
          </cell>
        </row>
        <row r="19">
          <cell r="L19">
            <v>1.3326463419302707E-2</v>
          </cell>
          <cell r="M19">
            <v>21.165705489987534</v>
          </cell>
          <cell r="R19">
            <v>0.29429840805699065</v>
          </cell>
        </row>
        <row r="20">
          <cell r="L20">
            <v>4.1859750940903724E-2</v>
          </cell>
          <cell r="M20">
            <v>2.7030147777784883</v>
          </cell>
          <cell r="R20">
            <v>0.11628259622828803</v>
          </cell>
        </row>
        <row r="21">
          <cell r="L21">
            <v>7.1390640553973969E-2</v>
          </cell>
          <cell r="M21">
            <v>0.53580676450460318</v>
          </cell>
          <cell r="R21">
            <v>4.7456456829483643E-2</v>
          </cell>
        </row>
        <row r="22">
          <cell r="L22">
            <v>7.7714817954780926E-2</v>
          </cell>
          <cell r="M22">
            <v>1.1350868787111481</v>
          </cell>
          <cell r="R22">
            <v>0</v>
          </cell>
        </row>
      </sheetData>
      <sheetData sheetId="9">
        <row r="12">
          <cell r="L12">
            <v>10.006836813611756</v>
          </cell>
          <cell r="M12">
            <v>1.53</v>
          </cell>
          <cell r="R12">
            <v>48.690155608333122</v>
          </cell>
        </row>
        <row r="13">
          <cell r="L13">
            <v>20.014276875483375</v>
          </cell>
          <cell r="M13">
            <v>0.75666666666666671</v>
          </cell>
          <cell r="R13">
            <v>72.783982749675104</v>
          </cell>
        </row>
        <row r="14">
          <cell r="L14">
            <v>30.050889404485702</v>
          </cell>
          <cell r="M14">
            <v>0.36999999999999994</v>
          </cell>
          <cell r="R14">
            <v>84.591808073395654</v>
          </cell>
        </row>
        <row r="15">
          <cell r="L15">
            <v>40.087501933488021</v>
          </cell>
          <cell r="M15">
            <v>0.26</v>
          </cell>
          <cell r="R15">
            <v>92.887907545502955</v>
          </cell>
        </row>
        <row r="16">
          <cell r="L16">
            <v>50.094841453982987</v>
          </cell>
          <cell r="M16">
            <v>0.22333333333333336</v>
          </cell>
          <cell r="R16">
            <v>100</v>
          </cell>
        </row>
        <row r="18">
          <cell r="L18">
            <v>5.5247815456647576E-3</v>
          </cell>
          <cell r="M18">
            <v>5.7154760664940872E-2</v>
          </cell>
          <cell r="R18">
            <v>1.5961253498683634</v>
          </cell>
        </row>
        <row r="19">
          <cell r="L19">
            <v>1.3326463419302707E-2</v>
          </cell>
          <cell r="M19">
            <v>6.2360956446232366E-2</v>
          </cell>
          <cell r="R19">
            <v>0.6072604809853549</v>
          </cell>
        </row>
        <row r="20">
          <cell r="L20">
            <v>4.1859750940903724E-2</v>
          </cell>
          <cell r="M20">
            <v>2.1602468994692887E-2</v>
          </cell>
          <cell r="R20">
            <v>0.17791902276708715</v>
          </cell>
        </row>
        <row r="21">
          <cell r="L21">
            <v>7.1390640553973969E-2</v>
          </cell>
          <cell r="M21">
            <v>2.1602468994692862E-2</v>
          </cell>
          <cell r="R21">
            <v>0.68624742271958705</v>
          </cell>
        </row>
        <row r="22">
          <cell r="L22">
            <v>7.7714817954780926E-2</v>
          </cell>
          <cell r="M22">
            <v>2.054804667656325E-2</v>
          </cell>
          <cell r="R22">
            <v>0</v>
          </cell>
        </row>
      </sheetData>
      <sheetData sheetId="10"/>
      <sheetData sheetId="11">
        <row r="12">
          <cell r="L12">
            <v>10.006836813611756</v>
          </cell>
          <cell r="M12">
            <v>0.44333333333333336</v>
          </cell>
          <cell r="R12">
            <v>1.8363025401033906</v>
          </cell>
        </row>
        <row r="13">
          <cell r="L13">
            <v>20.014276875483375</v>
          </cell>
          <cell r="M13">
            <v>0.29333333333333339</v>
          </cell>
          <cell r="R13">
            <v>2.8559554268259792</v>
          </cell>
        </row>
        <row r="14">
          <cell r="L14">
            <v>30.050889404485702</v>
          </cell>
          <cell r="M14">
            <v>4.8500000000000005</v>
          </cell>
          <cell r="R14">
            <v>21.070658877852221</v>
          </cell>
        </row>
        <row r="15">
          <cell r="L15">
            <v>40.087501933488021</v>
          </cell>
          <cell r="M15">
            <v>10.783333333333333</v>
          </cell>
          <cell r="R15">
            <v>61.647142887627801</v>
          </cell>
        </row>
        <row r="16">
          <cell r="L16">
            <v>50.094841453982987</v>
          </cell>
          <cell r="M16">
            <v>10.763333333333334</v>
          </cell>
          <cell r="R16">
            <v>100</v>
          </cell>
        </row>
        <row r="18">
          <cell r="L18">
            <v>5.5247815456647576E-3</v>
          </cell>
          <cell r="M18">
            <v>0.38212854149123976</v>
          </cell>
          <cell r="R18">
            <v>1.7606981619758189</v>
          </cell>
        </row>
        <row r="19">
          <cell r="L19">
            <v>1.3326463419302707E-2</v>
          </cell>
          <cell r="M19">
            <v>0.27390184778898852</v>
          </cell>
          <cell r="R19">
            <v>1.421330371714602</v>
          </cell>
        </row>
        <row r="20">
          <cell r="L20">
            <v>4.1859750940903724E-2</v>
          </cell>
          <cell r="M20">
            <v>0.41432676315520178</v>
          </cell>
          <cell r="R20">
            <v>4.0056172290019241</v>
          </cell>
        </row>
        <row r="21">
          <cell r="L21">
            <v>7.1390640553973969E-2</v>
          </cell>
          <cell r="M21">
            <v>0.3872409528388695</v>
          </cell>
          <cell r="R21">
            <v>10.661004152523766</v>
          </cell>
        </row>
        <row r="22">
          <cell r="L22">
            <v>7.7714817954780926E-2</v>
          </cell>
          <cell r="M22">
            <v>3.8820040643404217</v>
          </cell>
          <cell r="R22">
            <v>0</v>
          </cell>
        </row>
      </sheetData>
      <sheetData sheetId="12">
        <row r="12">
          <cell r="L12">
            <v>10.006836813611756</v>
          </cell>
          <cell r="M12">
            <v>0.14333333333333334</v>
          </cell>
          <cell r="R12">
            <v>23.872461711521623</v>
          </cell>
        </row>
        <row r="13">
          <cell r="L13">
            <v>20.014276875483375</v>
          </cell>
          <cell r="M13">
            <v>0.15000000000000002</v>
          </cell>
          <cell r="R13">
            <v>48.830440876945794</v>
          </cell>
        </row>
        <row r="14">
          <cell r="L14">
            <v>30.050889404485702</v>
          </cell>
          <cell r="M14">
            <v>0.13666666666666669</v>
          </cell>
          <cell r="R14">
            <v>71.663045993562221</v>
          </cell>
        </row>
        <row r="15">
          <cell r="L15">
            <v>40.087501933488021</v>
          </cell>
          <cell r="M15">
            <v>0.10000000000000002</v>
          </cell>
          <cell r="R15">
            <v>88.362249905191334</v>
          </cell>
        </row>
        <row r="16">
          <cell r="L16">
            <v>50.094841453982987</v>
          </cell>
          <cell r="M16">
            <v>7.0000000000000007E-2</v>
          </cell>
          <cell r="R16">
            <v>100</v>
          </cell>
        </row>
        <row r="18">
          <cell r="L18">
            <v>5.5247815456647576E-3</v>
          </cell>
          <cell r="M18">
            <v>4.7140452079103079E-3</v>
          </cell>
          <cell r="R18">
            <v>1.0630697253651642</v>
          </cell>
        </row>
        <row r="19">
          <cell r="L19">
            <v>1.3326463419302707E-2</v>
          </cell>
          <cell r="M19">
            <v>8.164965809277256E-3</v>
          </cell>
          <cell r="R19">
            <v>0.4061705553336839</v>
          </cell>
        </row>
        <row r="20">
          <cell r="L20">
            <v>4.1859750940903724E-2</v>
          </cell>
          <cell r="M20">
            <v>4.7140452079103209E-3</v>
          </cell>
          <cell r="R20">
            <v>0.96221347856497663</v>
          </cell>
        </row>
        <row r="21">
          <cell r="L21">
            <v>7.1390640553973969E-2</v>
          </cell>
          <cell r="M21">
            <v>1.3877787807814457E-17</v>
          </cell>
          <cell r="R21">
            <v>1.2122792608353512</v>
          </cell>
        </row>
        <row r="22">
          <cell r="L22">
            <v>7.7714817954780926E-2</v>
          </cell>
          <cell r="M22">
            <v>8.164965809277263E-3</v>
          </cell>
          <cell r="R22">
            <v>0</v>
          </cell>
        </row>
      </sheetData>
      <sheetData sheetId="13">
        <row r="12">
          <cell r="L12">
            <v>10.006836813611756</v>
          </cell>
          <cell r="M12">
            <v>4.3333333333333335E-2</v>
          </cell>
          <cell r="R12">
            <v>72.600891842107444</v>
          </cell>
        </row>
        <row r="13">
          <cell r="L13">
            <v>20.014276875483375</v>
          </cell>
          <cell r="M13">
            <v>1.3333333333333334E-2</v>
          </cell>
          <cell r="R13">
            <v>95.216002174754919</v>
          </cell>
        </row>
        <row r="14">
          <cell r="L14">
            <v>30.050889404485702</v>
          </cell>
          <cell r="M14">
            <v>3.3333333333333335E-3</v>
          </cell>
          <cell r="R14">
            <v>100</v>
          </cell>
        </row>
        <row r="15">
          <cell r="L15">
            <v>40.087501933488021</v>
          </cell>
          <cell r="M15">
            <v>0</v>
          </cell>
          <cell r="R15">
            <v>100</v>
          </cell>
        </row>
        <row r="16">
          <cell r="L16">
            <v>50.094841453982987</v>
          </cell>
          <cell r="M16">
            <v>0</v>
          </cell>
          <cell r="R16">
            <v>100</v>
          </cell>
        </row>
        <row r="18">
          <cell r="L18">
            <v>5.5247815456647576E-3</v>
          </cell>
          <cell r="M18">
            <v>9.4280904158206245E-3</v>
          </cell>
          <cell r="R18">
            <v>1.6950069278298288</v>
          </cell>
        </row>
        <row r="19">
          <cell r="L19">
            <v>1.3326463419302707E-2</v>
          </cell>
          <cell r="M19">
            <v>4.7140452079103183E-3</v>
          </cell>
          <cell r="R19">
            <v>6.765594606824985</v>
          </cell>
        </row>
        <row r="20">
          <cell r="L20">
            <v>4.1859750940903724E-2</v>
          </cell>
          <cell r="M20">
            <v>4.7140452079103175E-3</v>
          </cell>
          <cell r="R20">
            <v>0</v>
          </cell>
        </row>
        <row r="21">
          <cell r="L21">
            <v>7.1390640553973969E-2</v>
          </cell>
          <cell r="M21">
            <v>0</v>
          </cell>
          <cell r="R21">
            <v>0</v>
          </cell>
        </row>
        <row r="22">
          <cell r="L22">
            <v>7.7714817954780926E-2</v>
          </cell>
          <cell r="M22">
            <v>0</v>
          </cell>
          <cell r="R22">
            <v>0</v>
          </cell>
        </row>
      </sheetData>
      <sheetData sheetId="14">
        <row r="12">
          <cell r="L12">
            <v>10.006836813611756</v>
          </cell>
          <cell r="M12">
            <v>3.3333333333333335E-3</v>
          </cell>
          <cell r="R12" t="e">
            <v>#DIV/0!</v>
          </cell>
        </row>
        <row r="13">
          <cell r="L13">
            <v>20.014276875483375</v>
          </cell>
          <cell r="M13">
            <v>3.3333333333333335E-3</v>
          </cell>
          <cell r="R13" t="e">
            <v>#DIV/0!</v>
          </cell>
        </row>
        <row r="14">
          <cell r="L14">
            <v>30.050889404485702</v>
          </cell>
          <cell r="M14">
            <v>0</v>
          </cell>
          <cell r="R14" t="e">
            <v>#DIV/0!</v>
          </cell>
        </row>
        <row r="15">
          <cell r="L15">
            <v>40.087501933488021</v>
          </cell>
          <cell r="M15">
            <v>3.3333333333333335E-3</v>
          </cell>
          <cell r="R15" t="e">
            <v>#DIV/0!</v>
          </cell>
        </row>
        <row r="16">
          <cell r="L16">
            <v>50.094841453982987</v>
          </cell>
          <cell r="M16">
            <v>0</v>
          </cell>
          <cell r="R16" t="e">
            <v>#DIV/0!</v>
          </cell>
        </row>
        <row r="18">
          <cell r="L18">
            <v>5.5247815456647576E-3</v>
          </cell>
          <cell r="M18">
            <v>4.7140452079103175E-3</v>
          </cell>
          <cell r="R18" t="e">
            <v>#DIV/0!</v>
          </cell>
        </row>
        <row r="19">
          <cell r="L19">
            <v>1.3326463419302707E-2</v>
          </cell>
          <cell r="M19">
            <v>4.7140452079103175E-3</v>
          </cell>
          <cell r="R19" t="e">
            <v>#DIV/0!</v>
          </cell>
        </row>
        <row r="20">
          <cell r="L20">
            <v>4.1859750940903724E-2</v>
          </cell>
          <cell r="M20">
            <v>0</v>
          </cell>
          <cell r="R20" t="e">
            <v>#DIV/0!</v>
          </cell>
        </row>
        <row r="21">
          <cell r="L21">
            <v>7.1390640553973969E-2</v>
          </cell>
          <cell r="M21">
            <v>4.7140452079103175E-3</v>
          </cell>
          <cell r="R21" t="e">
            <v>#DIV/0!</v>
          </cell>
        </row>
        <row r="22">
          <cell r="L22">
            <v>7.7714817954780926E-2</v>
          </cell>
          <cell r="M22">
            <v>0</v>
          </cell>
          <cell r="R22" t="e">
            <v>#DIV/0!</v>
          </cell>
        </row>
      </sheetData>
      <sheetData sheetId="15">
        <row r="12">
          <cell r="L12">
            <v>10.006836813611756</v>
          </cell>
          <cell r="M12">
            <v>0.24333333333333332</v>
          </cell>
          <cell r="R12">
            <v>41.795598947871177</v>
          </cell>
        </row>
        <row r="13">
          <cell r="L13">
            <v>20.014276875483375</v>
          </cell>
          <cell r="M13">
            <v>0.28333333333333338</v>
          </cell>
          <cell r="R13">
            <v>89.888261282456483</v>
          </cell>
        </row>
        <row r="14">
          <cell r="L14">
            <v>30.050889404485702</v>
          </cell>
          <cell r="M14">
            <v>4.6666666666666669E-2</v>
          </cell>
          <cell r="R14">
            <v>98.009035102580924</v>
          </cell>
        </row>
        <row r="15">
          <cell r="L15">
            <v>40.087501933488021</v>
          </cell>
          <cell r="M15">
            <v>0</v>
          </cell>
          <cell r="R15">
            <v>98.009035102580924</v>
          </cell>
        </row>
        <row r="16">
          <cell r="L16">
            <v>50.094841453982987</v>
          </cell>
          <cell r="M16">
            <v>1.3333333333333334E-2</v>
          </cell>
          <cell r="R16">
            <v>100</v>
          </cell>
        </row>
        <row r="18">
          <cell r="L18">
            <v>5.5247815456647576E-3</v>
          </cell>
          <cell r="M18">
            <v>9.428090415820628E-3</v>
          </cell>
          <cell r="R18">
            <v>3.6670333952682692</v>
          </cell>
        </row>
        <row r="19">
          <cell r="L19">
            <v>1.3326463419302707E-2</v>
          </cell>
          <cell r="M19">
            <v>4.0276819911981836E-2</v>
          </cell>
          <cell r="R19">
            <v>1.9348701084841924</v>
          </cell>
        </row>
        <row r="20">
          <cell r="L20">
            <v>4.1859750940903724E-2</v>
          </cell>
          <cell r="M20">
            <v>9.4280904158206055E-3</v>
          </cell>
          <cell r="R20">
            <v>2.8156495601388216</v>
          </cell>
        </row>
        <row r="21">
          <cell r="L21">
            <v>7.1390640553973969E-2</v>
          </cell>
          <cell r="M21">
            <v>0</v>
          </cell>
          <cell r="R21">
            <v>2.8156495601388216</v>
          </cell>
        </row>
        <row r="22">
          <cell r="L22">
            <v>7.7714817954780926E-2</v>
          </cell>
          <cell r="M22">
            <v>1.885618083164127E-2</v>
          </cell>
          <cell r="R22">
            <v>0</v>
          </cell>
        </row>
      </sheetData>
      <sheetData sheetId="16">
        <row r="12">
          <cell r="L12">
            <v>10.006836813611756</v>
          </cell>
          <cell r="M12">
            <v>7.3333333333333334E-2</v>
          </cell>
          <cell r="R12">
            <v>19.141772575401088</v>
          </cell>
        </row>
        <row r="13">
          <cell r="L13">
            <v>20.014276875483375</v>
          </cell>
          <cell r="M13">
            <v>7.3333333333333334E-2</v>
          </cell>
          <cell r="R13">
            <v>35.383737784144834</v>
          </cell>
        </row>
        <row r="14">
          <cell r="L14">
            <v>30.050889404485702</v>
          </cell>
          <cell r="M14">
            <v>0.02</v>
          </cell>
          <cell r="R14">
            <v>47.99454708167201</v>
          </cell>
        </row>
        <row r="15">
          <cell r="L15">
            <v>40.087501933488021</v>
          </cell>
          <cell r="M15">
            <v>3.6666666666666667E-2</v>
          </cell>
          <cell r="R15">
            <v>76.942641496166701</v>
          </cell>
        </row>
        <row r="16">
          <cell r="L16">
            <v>50.094841453982987</v>
          </cell>
          <cell r="M16">
            <v>5.6666666666666664E-2</v>
          </cell>
          <cell r="R16">
            <v>100</v>
          </cell>
        </row>
        <row r="18">
          <cell r="L18">
            <v>5.5247815456647576E-3</v>
          </cell>
          <cell r="M18">
            <v>8.9938250421546947E-2</v>
          </cell>
          <cell r="R18">
            <v>16.756390022604847</v>
          </cell>
        </row>
        <row r="19">
          <cell r="L19">
            <v>1.3326463419302707E-2</v>
          </cell>
          <cell r="M19">
            <v>9.6724120856979387E-2</v>
          </cell>
          <cell r="R19">
            <v>34.422108902567949</v>
          </cell>
        </row>
        <row r="20">
          <cell r="L20">
            <v>4.1859750940903724E-2</v>
          </cell>
          <cell r="M20">
            <v>2.1602468994692869E-2</v>
          </cell>
          <cell r="R20">
            <v>25.579765720302753</v>
          </cell>
        </row>
        <row r="21">
          <cell r="L21">
            <v>7.1390640553973969E-2</v>
          </cell>
          <cell r="M21">
            <v>3.8586123009300748E-2</v>
          </cell>
          <cell r="R21">
            <v>22.089298359960623</v>
          </cell>
        </row>
        <row r="22">
          <cell r="L22">
            <v>7.7714817954780926E-2</v>
          </cell>
          <cell r="M22">
            <v>4.0276819911981912E-2</v>
          </cell>
          <cell r="R22">
            <v>0</v>
          </cell>
        </row>
      </sheetData>
      <sheetData sheetId="17">
        <row r="12">
          <cell r="L12">
            <v>10.006836813611756</v>
          </cell>
          <cell r="M12">
            <v>4.3333333333333335E-2</v>
          </cell>
          <cell r="R12">
            <v>13.366885249428302</v>
          </cell>
        </row>
        <row r="13">
          <cell r="L13">
            <v>20.014276875483375</v>
          </cell>
          <cell r="M13">
            <v>0.13666666666666666</v>
          </cell>
          <cell r="R13">
            <v>45.478653030945992</v>
          </cell>
        </row>
        <row r="14">
          <cell r="L14">
            <v>30.050889404485702</v>
          </cell>
          <cell r="M14">
            <v>2.6666666666666668E-2</v>
          </cell>
          <cell r="R14">
            <v>61.677218814253649</v>
          </cell>
        </row>
        <row r="15">
          <cell r="L15">
            <v>40.087501933488021</v>
          </cell>
          <cell r="M15">
            <v>0.03</v>
          </cell>
          <cell r="R15">
            <v>81.881454580436767</v>
          </cell>
        </row>
        <row r="16">
          <cell r="L16">
            <v>50.094841453982987</v>
          </cell>
          <cell r="M16">
            <v>0.04</v>
          </cell>
          <cell r="R16">
            <v>100</v>
          </cell>
        </row>
        <row r="18">
          <cell r="L18">
            <v>5.5247815456647576E-3</v>
          </cell>
          <cell r="M18">
            <v>4.0276819911981912E-2</v>
          </cell>
          <cell r="R18">
            <v>5.2073593842892718</v>
          </cell>
        </row>
        <row r="19">
          <cell r="L19">
            <v>1.3326463419302707E-2</v>
          </cell>
          <cell r="M19">
            <v>0.16499158227686109</v>
          </cell>
          <cell r="R19">
            <v>29.789715793175755</v>
          </cell>
        </row>
        <row r="20">
          <cell r="L20">
            <v>4.1859750940903724E-2</v>
          </cell>
          <cell r="M20">
            <v>1.6996731711975951E-2</v>
          </cell>
          <cell r="R20">
            <v>19.306384123171188</v>
          </cell>
        </row>
        <row r="21">
          <cell r="L21">
            <v>7.1390640553973969E-2</v>
          </cell>
          <cell r="M21">
            <v>2.1602468994692873E-2</v>
          </cell>
          <cell r="R21">
            <v>13.667692929557512</v>
          </cell>
        </row>
        <row r="22">
          <cell r="L22">
            <v>7.7714817954780926E-2</v>
          </cell>
          <cell r="M22">
            <v>2.1602468994692873E-2</v>
          </cell>
          <cell r="R22">
            <v>0</v>
          </cell>
        </row>
      </sheetData>
      <sheetData sheetId="18">
        <row r="12">
          <cell r="L12">
            <v>10.006836813611756</v>
          </cell>
          <cell r="M12">
            <v>0.02</v>
          </cell>
          <cell r="R12">
            <v>22.372683723934419</v>
          </cell>
        </row>
        <row r="13">
          <cell r="L13">
            <v>20.014276875483375</v>
          </cell>
          <cell r="M13">
            <v>0.01</v>
          </cell>
          <cell r="R13">
            <v>33.560085280353888</v>
          </cell>
        </row>
        <row r="14">
          <cell r="L14">
            <v>30.050889404485702</v>
          </cell>
          <cell r="M14">
            <v>2.3333333333333334E-2</v>
          </cell>
          <cell r="R14">
            <v>59.341493206008757</v>
          </cell>
        </row>
        <row r="15">
          <cell r="L15">
            <v>40.087501933488021</v>
          </cell>
          <cell r="M15">
            <v>0.02</v>
          </cell>
          <cell r="R15">
            <v>81.782414275393876</v>
          </cell>
        </row>
        <row r="16">
          <cell r="L16">
            <v>50.094841453982987</v>
          </cell>
          <cell r="M16">
            <v>1.6666666666666666E-2</v>
          </cell>
          <cell r="R16">
            <v>100</v>
          </cell>
        </row>
        <row r="18">
          <cell r="L18">
            <v>5.5247815456647576E-3</v>
          </cell>
          <cell r="M18">
            <v>0</v>
          </cell>
          <cell r="R18">
            <v>2.0274699956275892</v>
          </cell>
        </row>
        <row r="19">
          <cell r="L19">
            <v>1.3326463419302707E-2</v>
          </cell>
          <cell r="M19">
            <v>0</v>
          </cell>
          <cell r="R19">
            <v>3.0455266561699026</v>
          </cell>
        </row>
        <row r="20">
          <cell r="L20">
            <v>4.1859750940903724E-2</v>
          </cell>
          <cell r="M20">
            <v>4.7140452079103157E-3</v>
          </cell>
          <cell r="R20">
            <v>2.8612536623930063</v>
          </cell>
        </row>
        <row r="21">
          <cell r="L21">
            <v>7.1390640553973969E-2</v>
          </cell>
          <cell r="M21">
            <v>0</v>
          </cell>
          <cell r="R21">
            <v>4.167959679174758</v>
          </cell>
        </row>
        <row r="22">
          <cell r="L22">
            <v>7.7714817954780926E-2</v>
          </cell>
          <cell r="M22">
            <v>4.7140452079103123E-3</v>
          </cell>
          <cell r="R22">
            <v>0</v>
          </cell>
        </row>
      </sheetData>
      <sheetData sheetId="19">
        <row r="12">
          <cell r="L12">
            <v>10.006836813611756</v>
          </cell>
          <cell r="M12">
            <v>0</v>
          </cell>
          <cell r="R12" t="e">
            <v>#DIV/0!</v>
          </cell>
        </row>
        <row r="13">
          <cell r="L13">
            <v>20.014276875483375</v>
          </cell>
          <cell r="M13">
            <v>0</v>
          </cell>
          <cell r="R13" t="e">
            <v>#DIV/0!</v>
          </cell>
        </row>
        <row r="14">
          <cell r="L14">
            <v>30.050889404485702</v>
          </cell>
          <cell r="M14">
            <v>0</v>
          </cell>
          <cell r="R14" t="e">
            <v>#DIV/0!</v>
          </cell>
        </row>
        <row r="15">
          <cell r="L15">
            <v>40.087501933488021</v>
          </cell>
          <cell r="M15">
            <v>0</v>
          </cell>
          <cell r="R15" t="e">
            <v>#DIV/0!</v>
          </cell>
        </row>
        <row r="16">
          <cell r="L16">
            <v>50.094841453982987</v>
          </cell>
          <cell r="M16">
            <v>0</v>
          </cell>
          <cell r="R16" t="e">
            <v>#DIV/0!</v>
          </cell>
        </row>
        <row r="18">
          <cell r="L18">
            <v>5.5247815456647576E-3</v>
          </cell>
          <cell r="M18">
            <v>0</v>
          </cell>
          <cell r="R18" t="e">
            <v>#DIV/0!</v>
          </cell>
        </row>
        <row r="19">
          <cell r="L19">
            <v>1.3326463419302707E-2</v>
          </cell>
          <cell r="M19">
            <v>0</v>
          </cell>
          <cell r="R19" t="e">
            <v>#DIV/0!</v>
          </cell>
        </row>
        <row r="20">
          <cell r="L20">
            <v>4.1859750940903724E-2</v>
          </cell>
          <cell r="M20">
            <v>0</v>
          </cell>
          <cell r="R20" t="e">
            <v>#DIV/0!</v>
          </cell>
        </row>
        <row r="21">
          <cell r="L21">
            <v>7.1390640553973969E-2</v>
          </cell>
          <cell r="M21">
            <v>0</v>
          </cell>
          <cell r="R21" t="e">
            <v>#DIV/0!</v>
          </cell>
        </row>
        <row r="22">
          <cell r="L22">
            <v>7.7714817954780926E-2</v>
          </cell>
          <cell r="M22">
            <v>0</v>
          </cell>
          <cell r="R22" t="e">
            <v>#DIV/0!</v>
          </cell>
        </row>
      </sheetData>
      <sheetData sheetId="20">
        <row r="12">
          <cell r="L12">
            <v>10.006836813611756</v>
          </cell>
          <cell r="M12">
            <v>15.686666666666667</v>
          </cell>
          <cell r="R12">
            <v>28.908042027540223</v>
          </cell>
        </row>
        <row r="13">
          <cell r="L13">
            <v>20.014276875483375</v>
          </cell>
          <cell r="M13">
            <v>20.733000000000001</v>
          </cell>
          <cell r="R13">
            <v>67.036185344608796</v>
          </cell>
        </row>
        <row r="14">
          <cell r="L14">
            <v>30.050889404485702</v>
          </cell>
          <cell r="M14">
            <v>11.975</v>
          </cell>
          <cell r="R14">
            <v>88.327404654651232</v>
          </cell>
        </row>
        <row r="15">
          <cell r="L15">
            <v>40.087501933488021</v>
          </cell>
          <cell r="M15">
            <v>5.8326666666666656</v>
          </cell>
          <cell r="R15">
            <v>98.5381843258034</v>
          </cell>
        </row>
        <row r="16">
          <cell r="L16">
            <v>50.094841453982987</v>
          </cell>
          <cell r="M16">
            <v>0.80133333333333334</v>
          </cell>
          <cell r="R16">
            <v>100</v>
          </cell>
        </row>
        <row r="18">
          <cell r="L18">
            <v>5.5247815456647576E-3</v>
          </cell>
          <cell r="M18">
            <v>0.48575462484216825</v>
          </cell>
          <cell r="R18">
            <v>4.0057232273965662</v>
          </cell>
        </row>
        <row r="19">
          <cell r="L19">
            <v>1.3326463419302707E-2</v>
          </cell>
          <cell r="M19">
            <v>0.35272935800695726</v>
          </cell>
          <cell r="R19">
            <v>8.530462064391223</v>
          </cell>
        </row>
        <row r="20">
          <cell r="L20">
            <v>4.1859750940903724E-2</v>
          </cell>
          <cell r="M20">
            <v>3.700774063174721</v>
          </cell>
          <cell r="R20">
            <v>4.245533208655905</v>
          </cell>
        </row>
        <row r="21">
          <cell r="L21">
            <v>7.1390640553973969E-2</v>
          </cell>
          <cell r="M21">
            <v>2.9638637320602701</v>
          </cell>
          <cell r="R21">
            <v>0.31824309171475462</v>
          </cell>
        </row>
        <row r="22">
          <cell r="L22">
            <v>7.7714817954780926E-2</v>
          </cell>
          <cell r="M22">
            <v>0.19015841349312446</v>
          </cell>
          <cell r="R22">
            <v>0</v>
          </cell>
        </row>
      </sheetData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Cl"/>
      <sheetName val="Br"/>
      <sheetName val="NO3"/>
      <sheetName val="Ca"/>
      <sheetName val="SO4"/>
      <sheetName val="PO4"/>
      <sheetName val="Na"/>
      <sheetName val="K"/>
      <sheetName val="Mg"/>
      <sheetName val="Al"/>
      <sheetName val="V"/>
      <sheetName val="Cr"/>
      <sheetName val="Mn"/>
      <sheetName val="Fe"/>
      <sheetName val="Cu"/>
      <sheetName val="Zn"/>
      <sheetName val="Ga"/>
      <sheetName val="As"/>
      <sheetName val="Dissolved Silica"/>
      <sheetName val="All_ACAI"/>
    </sheetNames>
    <sheetDataSet>
      <sheetData sheetId="0">
        <row r="12">
          <cell r="L12">
            <v>10.016882716049381</v>
          </cell>
          <cell r="M12">
            <v>0.55000000000000004</v>
          </cell>
          <cell r="R12">
            <v>13.167671712856645</v>
          </cell>
        </row>
        <row r="13">
          <cell r="M13">
            <v>2.4633333333333334</v>
          </cell>
          <cell r="R13">
            <v>69.27047071430303</v>
          </cell>
        </row>
        <row r="14">
          <cell r="M14">
            <v>0.46333333333333332</v>
          </cell>
          <cell r="R14">
            <v>80.318020931425067</v>
          </cell>
        </row>
        <row r="15">
          <cell r="M15">
            <v>0.39333333333333337</v>
          </cell>
          <cell r="R15">
            <v>89.715166287970192</v>
          </cell>
        </row>
        <row r="16">
          <cell r="M16">
            <v>0.43</v>
          </cell>
          <cell r="R16">
            <v>100</v>
          </cell>
        </row>
      </sheetData>
      <sheetData sheetId="1">
        <row r="12">
          <cell r="L12">
            <v>10.016882716049381</v>
          </cell>
          <cell r="M12">
            <v>9.8133333333333326</v>
          </cell>
          <cell r="R12">
            <v>53.205763336273016</v>
          </cell>
        </row>
        <row r="13">
          <cell r="M13">
            <v>2.8266666666666667</v>
          </cell>
          <cell r="R13">
            <v>68.537205063575584</v>
          </cell>
        </row>
        <row r="14">
          <cell r="M14">
            <v>1.9766666666666666</v>
          </cell>
          <cell r="R14">
            <v>79.266775751630163</v>
          </cell>
        </row>
        <row r="15">
          <cell r="M15">
            <v>2.0266666666666668</v>
          </cell>
          <cell r="R15">
            <v>90.252810895543107</v>
          </cell>
        </row>
        <row r="16">
          <cell r="M16">
            <v>1.7966666666666666</v>
          </cell>
          <cell r="R16">
            <v>100</v>
          </cell>
        </row>
      </sheetData>
      <sheetData sheetId="2">
        <row r="12">
          <cell r="L12">
            <v>10.016882716049381</v>
          </cell>
          <cell r="M12">
            <v>0</v>
          </cell>
          <cell r="R12">
            <v>0</v>
          </cell>
        </row>
        <row r="13">
          <cell r="M13">
            <v>3.3699999999999997</v>
          </cell>
          <cell r="R13">
            <v>24.744474500983397</v>
          </cell>
        </row>
        <row r="14">
          <cell r="M14">
            <v>3.5066666666666664</v>
          </cell>
          <cell r="R14">
            <v>50.528826795553329</v>
          </cell>
        </row>
        <row r="15">
          <cell r="M15">
            <v>3.4466666666666668</v>
          </cell>
          <cell r="R15">
            <v>75.87190928533677</v>
          </cell>
        </row>
        <row r="16">
          <cell r="M16">
            <v>3.2833333333333332</v>
          </cell>
          <cell r="R16">
            <v>100</v>
          </cell>
        </row>
      </sheetData>
      <sheetData sheetId="3">
        <row r="12">
          <cell r="L12">
            <v>10.016882716049381</v>
          </cell>
          <cell r="M12">
            <v>3.2833333333333332</v>
          </cell>
          <cell r="R12">
            <v>24.592441732596495</v>
          </cell>
        </row>
        <row r="13">
          <cell r="M13">
            <v>2.2033333333333331</v>
          </cell>
          <cell r="R13">
            <v>41.915705004814264</v>
          </cell>
        </row>
        <row r="14">
          <cell r="M14">
            <v>2.6766666666666672</v>
          </cell>
          <cell r="R14">
            <v>58.96093119315924</v>
          </cell>
        </row>
        <row r="15">
          <cell r="M15">
            <v>3.5333333333333332</v>
          </cell>
          <cell r="R15">
            <v>85.47280947133936</v>
          </cell>
        </row>
        <row r="16">
          <cell r="M16">
            <v>2.3066666666666666</v>
          </cell>
          <cell r="R16">
            <v>100</v>
          </cell>
        </row>
      </sheetData>
      <sheetData sheetId="4">
        <row r="12">
          <cell r="L12">
            <v>10.016882716049381</v>
          </cell>
          <cell r="M12">
            <v>58.963333333333331</v>
          </cell>
          <cell r="R12">
            <v>34.454480931718074</v>
          </cell>
        </row>
        <row r="13">
          <cell r="M13">
            <v>40.656666666666666</v>
          </cell>
          <cell r="R13">
            <v>58.187123189303584</v>
          </cell>
        </row>
        <row r="14">
          <cell r="M14">
            <v>37.846666666666664</v>
          </cell>
          <cell r="R14">
            <v>80.336596300799442</v>
          </cell>
        </row>
        <row r="15">
          <cell r="M15">
            <v>18</v>
          </cell>
          <cell r="R15">
            <v>90.842438871844038</v>
          </cell>
        </row>
        <row r="16">
          <cell r="M16">
            <v>15.666666666666666</v>
          </cell>
          <cell r="R16">
            <v>100</v>
          </cell>
        </row>
      </sheetData>
      <sheetData sheetId="5"/>
      <sheetData sheetId="6"/>
      <sheetData sheetId="7">
        <row r="12">
          <cell r="L12">
            <v>10.016882716049381</v>
          </cell>
          <cell r="M12">
            <v>435.40333333333336</v>
          </cell>
          <cell r="R12">
            <v>40.651007042477055</v>
          </cell>
        </row>
        <row r="13">
          <cell r="M13">
            <v>246.96333333333334</v>
          </cell>
          <cell r="R13">
            <v>63.682104642543869</v>
          </cell>
        </row>
        <row r="14">
          <cell r="M14">
            <v>166.96666666666667</v>
          </cell>
          <cell r="R14">
            <v>79.288368764704046</v>
          </cell>
        </row>
        <row r="15">
          <cell r="M15">
            <v>122.58999999999999</v>
          </cell>
          <cell r="R15">
            <v>90.748873512452306</v>
          </cell>
        </row>
        <row r="16">
          <cell r="M16">
            <v>98.963333333333324</v>
          </cell>
          <cell r="R16">
            <v>100</v>
          </cell>
        </row>
      </sheetData>
      <sheetData sheetId="8">
        <row r="12">
          <cell r="L12">
            <v>10.016882716049381</v>
          </cell>
          <cell r="M12">
            <v>4.0133333333333328</v>
          </cell>
          <cell r="R12">
            <v>37.281517347699541</v>
          </cell>
        </row>
        <row r="13">
          <cell r="M13">
            <v>2.25</v>
          </cell>
          <cell r="R13">
            <v>58.228811020193071</v>
          </cell>
        </row>
        <row r="14">
          <cell r="M14">
            <v>1.4433333333333334</v>
          </cell>
          <cell r="R14">
            <v>71.664783890980246</v>
          </cell>
        </row>
        <row r="15">
          <cell r="M15">
            <v>1.5200000000000002</v>
          </cell>
          <cell r="R15">
            <v>85.701517899369335</v>
          </cell>
        </row>
        <row r="16">
          <cell r="M16">
            <v>1.5766666666666669</v>
          </cell>
          <cell r="R16">
            <v>100</v>
          </cell>
        </row>
      </sheetData>
      <sheetData sheetId="9"/>
      <sheetData sheetId="10">
        <row r="12">
          <cell r="L12">
            <v>10.016882716049381</v>
          </cell>
          <cell r="M12">
            <v>102.24333333333334</v>
          </cell>
          <cell r="R12">
            <v>41.413265304379159</v>
          </cell>
        </row>
        <row r="13">
          <cell r="M13">
            <v>60.556666666666665</v>
          </cell>
          <cell r="R13">
            <v>65.89797796292298</v>
          </cell>
        </row>
        <row r="14">
          <cell r="M14">
            <v>36.4</v>
          </cell>
          <cell r="R14">
            <v>80.645469694620473</v>
          </cell>
        </row>
        <row r="15">
          <cell r="M15">
            <v>26.24</v>
          </cell>
          <cell r="R15">
            <v>91.284912682619691</v>
          </cell>
        </row>
        <row r="16">
          <cell r="M16">
            <v>21.5</v>
          </cell>
          <cell r="R16">
            <v>100</v>
          </cell>
        </row>
      </sheetData>
      <sheetData sheetId="11">
        <row r="12">
          <cell r="L12">
            <v>10.016882716049381</v>
          </cell>
          <cell r="M12">
            <v>0.82</v>
          </cell>
          <cell r="R12">
            <v>37.602678308673667</v>
          </cell>
        </row>
        <row r="13">
          <cell r="M13">
            <v>0.54</v>
          </cell>
          <cell r="R13">
            <v>62.355592896144451</v>
          </cell>
        </row>
        <row r="14">
          <cell r="M14">
            <v>0.38666666666666671</v>
          </cell>
          <cell r="R14">
            <v>80.111119364828127</v>
          </cell>
        </row>
        <row r="15">
          <cell r="M15">
            <v>0.26</v>
          </cell>
          <cell r="R15">
            <v>92.045205893356169</v>
          </cell>
        </row>
        <row r="16">
          <cell r="M16">
            <v>0.17333333333333334</v>
          </cell>
          <cell r="R16">
            <v>100</v>
          </cell>
        </row>
      </sheetData>
      <sheetData sheetId="12">
        <row r="12">
          <cell r="L12">
            <v>10.016882716049381</v>
          </cell>
          <cell r="M12">
            <v>0.08</v>
          </cell>
          <cell r="R12">
            <v>32.014271234046362</v>
          </cell>
        </row>
        <row r="13">
          <cell r="M13">
            <v>4.6666666666666669E-2</v>
          </cell>
          <cell r="R13">
            <v>50.637020948956597</v>
          </cell>
        </row>
        <row r="14">
          <cell r="M14">
            <v>4.3333333333333335E-2</v>
          </cell>
          <cell r="R14">
            <v>67.948896252616976</v>
          </cell>
        </row>
        <row r="15">
          <cell r="M15">
            <v>0.04</v>
          </cell>
          <cell r="R15">
            <v>83.98016178179985</v>
          </cell>
        </row>
        <row r="16">
          <cell r="M16">
            <v>0.04</v>
          </cell>
          <cell r="R16">
            <v>100</v>
          </cell>
        </row>
      </sheetData>
      <sheetData sheetId="13">
        <row r="12">
          <cell r="L12">
            <v>10.016882716049381</v>
          </cell>
          <cell r="M12">
            <v>0</v>
          </cell>
          <cell r="R12">
            <v>0</v>
          </cell>
        </row>
        <row r="13">
          <cell r="M13">
            <v>3.3333333333333335E-3</v>
          </cell>
          <cell r="R13">
            <v>6.6677426366396837</v>
          </cell>
        </row>
        <row r="14">
          <cell r="M14">
            <v>0.01</v>
          </cell>
          <cell r="R14">
            <v>26.666559389990525</v>
          </cell>
        </row>
        <row r="15">
          <cell r="M15">
            <v>1.3333333333333334E-2</v>
          </cell>
          <cell r="R15">
            <v>53.350492374374653</v>
          </cell>
        </row>
        <row r="16">
          <cell r="M16">
            <v>2.3333333333333334E-2</v>
          </cell>
          <cell r="R16">
            <v>100</v>
          </cell>
        </row>
      </sheetData>
      <sheetData sheetId="14">
        <row r="12">
          <cell r="L12">
            <v>10.016882716049381</v>
          </cell>
          <cell r="M12">
            <v>0.65</v>
          </cell>
          <cell r="R12">
            <v>1.421336188453864</v>
          </cell>
        </row>
        <row r="13">
          <cell r="M13">
            <v>2.5566666666666666</v>
          </cell>
          <cell r="R13">
            <v>7.0198467843864423</v>
          </cell>
        </row>
        <row r="14">
          <cell r="M14">
            <v>10.176666666666666</v>
          </cell>
          <cell r="R14">
            <v>29.368865154580632</v>
          </cell>
        </row>
        <row r="15">
          <cell r="M15">
            <v>16.27</v>
          </cell>
          <cell r="R15">
            <v>64.896431182678754</v>
          </cell>
        </row>
        <row r="16">
          <cell r="M16">
            <v>16.3</v>
          </cell>
          <cell r="R16">
            <v>100</v>
          </cell>
        </row>
      </sheetData>
      <sheetData sheetId="15">
        <row r="12">
          <cell r="L12">
            <v>10.016882716049381</v>
          </cell>
          <cell r="M12">
            <v>3.3333333333333333E-2</v>
          </cell>
          <cell r="R12">
            <v>29.710719104496281</v>
          </cell>
        </row>
        <row r="13">
          <cell r="M13">
            <v>4.3333333333333335E-2</v>
          </cell>
          <cell r="R13">
            <v>51.636327907752253</v>
          </cell>
        </row>
        <row r="14">
          <cell r="M14">
            <v>0.01</v>
          </cell>
          <cell r="R14">
            <v>60.546823217325617</v>
          </cell>
        </row>
        <row r="15">
          <cell r="M15">
            <v>6.0000000000000005E-2</v>
          </cell>
          <cell r="R15">
            <v>89.980326536504833</v>
          </cell>
        </row>
        <row r="16">
          <cell r="M16">
            <v>1.3333333333333334E-2</v>
          </cell>
          <cell r="R16">
            <v>100</v>
          </cell>
        </row>
      </sheetData>
      <sheetData sheetId="16">
        <row r="12">
          <cell r="L12">
            <v>10.016882716049381</v>
          </cell>
          <cell r="M12">
            <v>1.6666666666666666E-2</v>
          </cell>
          <cell r="R12">
            <v>8.7706425455176049</v>
          </cell>
        </row>
        <row r="13">
          <cell r="M13">
            <v>2.3333333333333334E-2</v>
          </cell>
          <cell r="R13">
            <v>14.872798661132094</v>
          </cell>
        </row>
        <row r="14">
          <cell r="M14">
            <v>0.02</v>
          </cell>
          <cell r="R14">
            <v>22.21320005416182</v>
          </cell>
        </row>
        <row r="15">
          <cell r="M15">
            <v>0.48666666666666664</v>
          </cell>
          <cell r="R15">
            <v>69.57981278651306</v>
          </cell>
        </row>
        <row r="16">
          <cell r="M16">
            <v>5.6666666666666664E-2</v>
          </cell>
          <cell r="R16">
            <v>100</v>
          </cell>
        </row>
      </sheetData>
      <sheetData sheetId="17">
        <row r="12">
          <cell r="L12">
            <v>10.016882716049381</v>
          </cell>
          <cell r="M12">
            <v>0.15666666666666665</v>
          </cell>
          <cell r="R12">
            <v>54.667926828991618</v>
          </cell>
        </row>
        <row r="13">
          <cell r="M13">
            <v>6.3333333333333339E-2</v>
          </cell>
          <cell r="R13">
            <v>76.724560589160419</v>
          </cell>
        </row>
        <row r="14">
          <cell r="M14">
            <v>0.03</v>
          </cell>
          <cell r="R14">
            <v>87.212966634048044</v>
          </cell>
        </row>
        <row r="15">
          <cell r="M15">
            <v>0.02</v>
          </cell>
          <cell r="R15">
            <v>94.205237330639804</v>
          </cell>
        </row>
        <row r="16">
          <cell r="M16">
            <v>1.6666666666666666E-2</v>
          </cell>
          <cell r="R16">
            <v>100</v>
          </cell>
        </row>
      </sheetData>
      <sheetData sheetId="18">
        <row r="12">
          <cell r="L12">
            <v>10.016882716049381</v>
          </cell>
          <cell r="M12">
            <v>3.3333333333333333E-2</v>
          </cell>
          <cell r="R12">
            <v>32.202906490190557</v>
          </cell>
        </row>
        <row r="13">
          <cell r="M13">
            <v>2.3333333333333334E-2</v>
          </cell>
          <cell r="R13">
            <v>54.596818138177923</v>
          </cell>
        </row>
        <row r="14">
          <cell r="M14">
            <v>0.02</v>
          </cell>
          <cell r="R14">
            <v>74.240731161619351</v>
          </cell>
        </row>
        <row r="15">
          <cell r="M15">
            <v>1.6666666666666666E-2</v>
          </cell>
          <cell r="R15">
            <v>90.185130774045163</v>
          </cell>
        </row>
        <row r="16">
          <cell r="M16">
            <v>0.01</v>
          </cell>
          <cell r="R16">
            <v>100</v>
          </cell>
        </row>
      </sheetData>
      <sheetData sheetId="19">
        <row r="12">
          <cell r="L12">
            <v>10.016882716049381</v>
          </cell>
          <cell r="M12">
            <v>8.9016666666666655</v>
          </cell>
          <cell r="R12">
            <v>16.853393101862686</v>
          </cell>
        </row>
        <row r="13">
          <cell r="M13">
            <v>8.4750000000000014</v>
          </cell>
          <cell r="R13">
            <v>32.974280624957075</v>
          </cell>
        </row>
        <row r="14">
          <cell r="M14">
            <v>11.000666666666667</v>
          </cell>
          <cell r="R14">
            <v>53.748520441411046</v>
          </cell>
        </row>
        <row r="15">
          <cell r="M15">
            <v>10.713333333333333</v>
          </cell>
          <cell r="R15">
            <v>74.088560852868682</v>
          </cell>
        </row>
        <row r="16">
          <cell r="M16">
            <v>13.723999999999998</v>
          </cell>
          <cell r="R16">
            <v>100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F1" zoomScaleNormal="100" zoomScaleSheetLayoutView="100" zoomScalePageLayoutView="200" workbookViewId="0">
      <selection activeCell="AD40" sqref="AD40"/>
    </sheetView>
  </sheetViews>
  <sheetFormatPr defaultColWidth="11.42578125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P33" sqref="P33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77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78</v>
      </c>
      <c r="N10" s="31" t="s">
        <v>79</v>
      </c>
      <c r="O10" s="31" t="s">
        <v>80</v>
      </c>
      <c r="P10" s="31" t="s">
        <v>81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6">
        <v>1.02</v>
      </c>
      <c r="F11" s="9">
        <f>B11*E11/1000</f>
        <v>3.9872616E-2</v>
      </c>
      <c r="G11" s="9">
        <f>F11</f>
        <v>3.9872616E-2</v>
      </c>
      <c r="H11" s="3">
        <f>G11/(B$7 /1000)</f>
        <v>10.223747692307693</v>
      </c>
      <c r="I11" s="8">
        <f t="shared" ref="I11:I25" si="0">H11/B$8*100</f>
        <v>5.1118738461538467</v>
      </c>
      <c r="J11" s="11">
        <f>(G11/G23)*100</f>
        <v>36.281466900449203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36">
        <v>1.08</v>
      </c>
      <c r="F12" s="9">
        <f t="shared" ref="F12:F25" si="2">B12*E12/1000</f>
        <v>4.2131772000000005E-2</v>
      </c>
      <c r="G12" s="9">
        <f>F12</f>
        <v>4.2131772000000005E-2</v>
      </c>
      <c r="H12" s="3">
        <f t="shared" ref="H12:H25" si="3">G12/(B$7 /1000)</f>
        <v>10.803018461538464</v>
      </c>
      <c r="I12" s="8">
        <f t="shared" si="0"/>
        <v>5.4015092307692321</v>
      </c>
      <c r="J12" s="11">
        <f>(G12/G24)*100</f>
        <v>37.606533722334028</v>
      </c>
      <c r="K12" s="21">
        <v>1</v>
      </c>
      <c r="L12" s="24">
        <f t="shared" ref="L12:R12" si="4">AVERAGE(D11:D13)</f>
        <v>10.043008547008547</v>
      </c>
      <c r="M12" s="24">
        <f t="shared" si="4"/>
        <v>1.0166666666666666</v>
      </c>
      <c r="N12" s="24">
        <f t="shared" si="4"/>
        <v>3.9811937666666665E-2</v>
      </c>
      <c r="O12" s="24">
        <f t="shared" si="4"/>
        <v>3.9811937666666665E-2</v>
      </c>
      <c r="P12" s="24">
        <f t="shared" si="4"/>
        <v>10.208189145299146</v>
      </c>
      <c r="Q12" s="24">
        <f t="shared" si="4"/>
        <v>5.104094572649573</v>
      </c>
      <c r="R12" s="25">
        <f t="shared" si="4"/>
        <v>29.685744254639008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36">
        <v>0.95</v>
      </c>
      <c r="F13" s="9">
        <f t="shared" si="2"/>
        <v>3.7431424999999997E-2</v>
      </c>
      <c r="G13" s="9">
        <f>F13</f>
        <v>3.7431424999999997E-2</v>
      </c>
      <c r="H13" s="3">
        <f t="shared" si="3"/>
        <v>9.5978012820512824</v>
      </c>
      <c r="I13" s="8">
        <f t="shared" si="0"/>
        <v>4.7989006410256412</v>
      </c>
      <c r="J13" s="11">
        <f>(G13/G25)*100</f>
        <v>15.169232141133785</v>
      </c>
      <c r="K13" s="21">
        <v>2</v>
      </c>
      <c r="L13" s="24">
        <f t="shared" ref="L13:R13" si="5">AVERAGE(D14:D16)</f>
        <v>20.053046153846154</v>
      </c>
      <c r="M13" s="24">
        <f t="shared" si="5"/>
        <v>0.57666666666666666</v>
      </c>
      <c r="N13" s="24">
        <f t="shared" si="5"/>
        <v>2.2511981133333334E-2</v>
      </c>
      <c r="O13" s="24">
        <f>AVERAGE(G14:G16)</f>
        <v>6.2323918799999996E-2</v>
      </c>
      <c r="P13" s="24">
        <f t="shared" si="5"/>
        <v>15.980492</v>
      </c>
      <c r="Q13" s="24">
        <f t="shared" si="5"/>
        <v>7.9902460000000017</v>
      </c>
      <c r="R13" s="25">
        <f t="shared" si="5"/>
        <v>46.353551773524138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36">
        <v>0.55000000000000004</v>
      </c>
      <c r="F14" s="9">
        <f t="shared" si="2"/>
        <v>2.1490359000000001E-2</v>
      </c>
      <c r="G14" s="9">
        <f t="shared" ref="G14:G25" si="7">G11+F14</f>
        <v>6.1362975E-2</v>
      </c>
      <c r="H14" s="3">
        <f t="shared" si="3"/>
        <v>15.734096153846155</v>
      </c>
      <c r="I14" s="8">
        <f t="shared" si="0"/>
        <v>7.8670480769230782</v>
      </c>
      <c r="J14" s="11">
        <f>(G14/G23)*100</f>
        <v>55.83628489225768</v>
      </c>
      <c r="K14" s="21">
        <v>3</v>
      </c>
      <c r="L14" s="24">
        <f t="shared" ref="L14:R14" si="8">AVERAGE(D17:D19)</f>
        <v>30.068083760683759</v>
      </c>
      <c r="M14" s="24">
        <f t="shared" si="8"/>
        <v>1.0233333333333334</v>
      </c>
      <c r="N14" s="24">
        <f t="shared" si="8"/>
        <v>3.9901191199999998E-2</v>
      </c>
      <c r="O14" s="24">
        <f t="shared" si="8"/>
        <v>0.10222511000000001</v>
      </c>
      <c r="P14" s="24">
        <f t="shared" si="8"/>
        <v>26.21156666666667</v>
      </c>
      <c r="Q14" s="24">
        <f t="shared" si="8"/>
        <v>13.105783333333335</v>
      </c>
      <c r="R14" s="25">
        <f t="shared" si="8"/>
        <v>68.54497351374981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36">
        <v>0.62</v>
      </c>
      <c r="F15" s="9">
        <f t="shared" si="2"/>
        <v>2.4189411600000002E-2</v>
      </c>
      <c r="G15" s="9">
        <f t="shared" si="7"/>
        <v>6.63211836E-2</v>
      </c>
      <c r="H15" s="3">
        <f t="shared" si="3"/>
        <v>17.005431692307692</v>
      </c>
      <c r="I15" s="8">
        <f t="shared" si="0"/>
        <v>8.5027158461538459</v>
      </c>
      <c r="J15" s="11">
        <f>(G15/G24)*100</f>
        <v>59.197838333467345</v>
      </c>
      <c r="K15" s="21">
        <v>4</v>
      </c>
      <c r="L15" s="24">
        <f t="shared" ref="L15:R15" si="9">AVERAGE(D20:D22)</f>
        <v>40.083121367521365</v>
      </c>
      <c r="M15" s="24">
        <f t="shared" si="9"/>
        <v>0.42333333333333334</v>
      </c>
      <c r="N15" s="24">
        <f t="shared" si="9"/>
        <v>1.6530889199999999E-2</v>
      </c>
      <c r="O15" s="24">
        <f t="shared" si="9"/>
        <v>0.1187559992</v>
      </c>
      <c r="P15" s="24">
        <f t="shared" si="9"/>
        <v>30.450256205128209</v>
      </c>
      <c r="Q15" s="24">
        <f t="shared" si="9"/>
        <v>15.225128102564105</v>
      </c>
      <c r="R15" s="25">
        <f t="shared" si="9"/>
        <v>80.291720393774469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36">
        <v>0.56000000000000005</v>
      </c>
      <c r="F16" s="9">
        <f t="shared" si="2"/>
        <v>2.1856172800000004E-2</v>
      </c>
      <c r="G16" s="9">
        <f t="shared" si="7"/>
        <v>5.9287597800000001E-2</v>
      </c>
      <c r="H16" s="3">
        <f t="shared" si="3"/>
        <v>15.201948153846155</v>
      </c>
      <c r="I16" s="8">
        <f t="shared" si="0"/>
        <v>7.6009740769230785</v>
      </c>
      <c r="J16" s="11">
        <f>(G16/G25)*100</f>
        <v>24.026532094847383</v>
      </c>
      <c r="K16" s="21">
        <v>5</v>
      </c>
      <c r="L16" s="24">
        <f t="shared" ref="L16:R16" si="10">AVERAGE(D23:D25)</f>
        <v>50.097047863247866</v>
      </c>
      <c r="M16" s="24">
        <f t="shared" si="10"/>
        <v>0.96</v>
      </c>
      <c r="N16" s="24">
        <f t="shared" si="10"/>
        <v>3.7474003466666662E-2</v>
      </c>
      <c r="O16" s="24">
        <f t="shared" si="10"/>
        <v>0.15623000266666667</v>
      </c>
      <c r="P16" s="24">
        <f t="shared" si="10"/>
        <v>40.058975042735049</v>
      </c>
      <c r="Q16" s="24">
        <f t="shared" si="10"/>
        <v>20.029487521367525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36">
        <v>0.49</v>
      </c>
      <c r="F17" s="9">
        <f t="shared" si="2"/>
        <v>1.91839312E-2</v>
      </c>
      <c r="G17" s="9">
        <f t="shared" si="7"/>
        <v>8.0546906200000004E-2</v>
      </c>
      <c r="H17" s="3">
        <f t="shared" si="3"/>
        <v>20.653052871794873</v>
      </c>
      <c r="I17" s="8">
        <f t="shared" si="0"/>
        <v>10.326526435897437</v>
      </c>
      <c r="J17" s="11">
        <f>(G17/G23)*100</f>
        <v>73.292404772962144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36">
        <v>0.44</v>
      </c>
      <c r="F18" s="9">
        <f t="shared" si="2"/>
        <v>1.7199855199999999E-2</v>
      </c>
      <c r="G18" s="9">
        <f t="shared" si="7"/>
        <v>8.3521038800000003E-2</v>
      </c>
      <c r="H18" s="3">
        <f t="shared" si="3"/>
        <v>21.415650974358975</v>
      </c>
      <c r="I18" s="8">
        <f t="shared" si="0"/>
        <v>10.707825487179488</v>
      </c>
      <c r="J18" s="11">
        <f>(G18/G24)*100</f>
        <v>74.550312342822139</v>
      </c>
      <c r="K18" s="21">
        <v>1</v>
      </c>
      <c r="L18" s="24">
        <f>_xlfn.STDEV.P(D11:D13)</f>
        <v>4.3201459852552457E-2</v>
      </c>
      <c r="M18" s="24">
        <f>_xlfn.STDEV.P(E11:E13)</f>
        <v>5.3124591501697474E-2</v>
      </c>
      <c r="N18" s="24">
        <f>_xlfn.STDEV.S(F11:F13)</f>
        <v>2.3507609140881068E-3</v>
      </c>
      <c r="O18" s="24">
        <f>_xlfn.STDEV.S(G11:G13)</f>
        <v>2.3507609140881068E-3</v>
      </c>
      <c r="P18" s="24">
        <f>_xlfn.STDEV.S(H11:H13)</f>
        <v>0.60275920874054034</v>
      </c>
      <c r="Q18" s="24">
        <f>_xlfn.STDEV.S(I11:I13)</f>
        <v>0.30137960437027017</v>
      </c>
      <c r="R18" s="25">
        <f>_xlfn.STDEV.P(J11:J13)</f>
        <v>10.2789686083372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36">
        <v>2.14</v>
      </c>
      <c r="F19" s="9">
        <f t="shared" si="2"/>
        <v>8.3319787199999995E-2</v>
      </c>
      <c r="G19" s="9">
        <f t="shared" si="7"/>
        <v>0.142607385</v>
      </c>
      <c r="H19" s="3">
        <f t="shared" si="3"/>
        <v>36.565996153846157</v>
      </c>
      <c r="I19" s="8">
        <f t="shared" si="0"/>
        <v>18.282998076923079</v>
      </c>
      <c r="J19" s="11">
        <f>(G19/G25)*100</f>
        <v>57.792203425465104</v>
      </c>
      <c r="K19" s="21">
        <v>2</v>
      </c>
      <c r="L19" s="24">
        <f>_xlfn.STDEV.P(D14:D16)</f>
        <v>4.3024026334013116E-2</v>
      </c>
      <c r="M19" s="24">
        <f>_xlfn.STDEV.P(E14:E16)</f>
        <v>3.091206165165232E-2</v>
      </c>
      <c r="N19" s="24">
        <f>_xlfn.STDEV.S(F14:F16)</f>
        <v>1.4641668832287436E-3</v>
      </c>
      <c r="O19" s="24">
        <f>_xlfn.STDEV.S(G14:G16)</f>
        <v>3.6139164408656764E-3</v>
      </c>
      <c r="P19" s="24">
        <f>_xlfn.STDEV.S(H14:H16)</f>
        <v>0.9266452412476085</v>
      </c>
      <c r="Q19" s="24">
        <f>_xlfn.STDEV.S(I14:I16)</f>
        <v>0.46332262062380375</v>
      </c>
      <c r="R19" s="25">
        <f>_xlfn.STDEV.P(J14:J16)</f>
        <v>15.847121004219055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36">
        <v>0.4</v>
      </c>
      <c r="F20" s="9">
        <f t="shared" si="2"/>
        <v>1.5660352000000002E-2</v>
      </c>
      <c r="G20" s="9">
        <f t="shared" si="7"/>
        <v>9.6207258200000006E-2</v>
      </c>
      <c r="H20" s="3">
        <f t="shared" si="3"/>
        <v>24.668527743589745</v>
      </c>
      <c r="I20" s="8">
        <f t="shared" si="0"/>
        <v>12.334263871794873</v>
      </c>
      <c r="J20" s="11">
        <f>(G20/G23)*100</f>
        <v>87.542298553129058</v>
      </c>
      <c r="K20" s="21">
        <v>3</v>
      </c>
      <c r="L20" s="24">
        <f>_xlfn.STDEV.P(D17:D19)</f>
        <v>2.7489741344237848E-2</v>
      </c>
      <c r="M20" s="24">
        <f>_xlfn.STDEV.P(E17:E19)</f>
        <v>0.78986637407151894</v>
      </c>
      <c r="N20" s="24">
        <f>_xlfn.STDEV.S(F17:F19)</f>
        <v>3.7614691256899285E-2</v>
      </c>
      <c r="O20" s="24">
        <f>_xlfn.STDEV.S(G17:G19)</f>
        <v>3.5003677904076186E-2</v>
      </c>
      <c r="P20" s="24">
        <f>_xlfn.STDEV.S(H17:H19)</f>
        <v>8.9753020266861956</v>
      </c>
      <c r="Q20" s="24">
        <f>_xlfn.STDEV.S(I17:I19)</f>
        <v>4.4876510133430978</v>
      </c>
      <c r="R20" s="25">
        <f>_xlfn.STDEV.P(J17:J19)</f>
        <v>7.6206793788221523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36">
        <v>0.38</v>
      </c>
      <c r="F21" s="9">
        <f t="shared" si="2"/>
        <v>1.4854420399999999E-2</v>
      </c>
      <c r="G21" s="9">
        <f t="shared" si="7"/>
        <v>9.8375459200000001E-2</v>
      </c>
      <c r="H21" s="3">
        <f t="shared" si="3"/>
        <v>25.224476717948718</v>
      </c>
      <c r="I21" s="8">
        <f t="shared" si="0"/>
        <v>12.612238358974359</v>
      </c>
      <c r="J21" s="11">
        <f>(G21/G24)*100</f>
        <v>87.8092671690831</v>
      </c>
      <c r="K21" s="21">
        <v>4</v>
      </c>
      <c r="L21" s="24">
        <f>_xlfn.STDEV.P(D20:D22)</f>
        <v>2.7452222424330923E-2</v>
      </c>
      <c r="M21" s="24">
        <f>_xlfn.STDEV.P(E20:E22)</f>
        <v>4.7842333648024357E-2</v>
      </c>
      <c r="N21" s="24">
        <f>_xlfn.STDEV.S(F20:F22)</f>
        <v>2.2422781069699254E-3</v>
      </c>
      <c r="O21" s="24">
        <f>_xlfn.STDEV.S(G20:G22)</f>
        <v>3.7193650658100499E-2</v>
      </c>
      <c r="P21" s="24">
        <f>_xlfn.STDEV.S(H20:H22)</f>
        <v>9.5368335020770392</v>
      </c>
      <c r="Q21" s="24">
        <f>_xlfn.STDEV.S(I20:I22)</f>
        <v>4.7684167510385196</v>
      </c>
      <c r="R21" s="25">
        <f>_xlfn.STDEV.P(J20:J22)</f>
        <v>10.443210030919371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36">
        <v>0.49</v>
      </c>
      <c r="F22" s="9">
        <f t="shared" si="2"/>
        <v>1.9077895199999997E-2</v>
      </c>
      <c r="G22" s="9">
        <f t="shared" si="7"/>
        <v>0.1616852802</v>
      </c>
      <c r="H22" s="3">
        <f t="shared" si="3"/>
        <v>41.457764153846156</v>
      </c>
      <c r="I22" s="8">
        <f t="shared" si="0"/>
        <v>20.728882076923078</v>
      </c>
      <c r="J22" s="11">
        <f>(G22/G25)*100</f>
        <v>65.52359545911122</v>
      </c>
      <c r="K22" s="26">
        <v>5</v>
      </c>
      <c r="L22" s="27">
        <f>_xlfn.STDEV.P(D23:D25)</f>
        <v>3.8283555900007184E-2</v>
      </c>
      <c r="M22" s="27">
        <f>_xlfn.STDEV.P(E23:E25)</f>
        <v>0.86267027304758814</v>
      </c>
      <c r="N22" s="27">
        <f>_xlfn.STDEV.S(F23:F25)</f>
        <v>4.1222449622017099E-2</v>
      </c>
      <c r="O22" s="27">
        <f>_xlfn.STDEV.S(G23:G25)</f>
        <v>7.8407562043485118E-2</v>
      </c>
      <c r="P22" s="27">
        <f>_xlfn.STDEV.S(H23:H25)</f>
        <v>20.104503088073102</v>
      </c>
      <c r="Q22" s="27">
        <f>_xlfn.STDEV.S(I23:I25)</f>
        <v>10.052251544036556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36">
        <v>0.35</v>
      </c>
      <c r="F23" s="9">
        <f t="shared" si="2"/>
        <v>1.3690768000000002E-2</v>
      </c>
      <c r="G23" s="15">
        <f t="shared" si="7"/>
        <v>0.10989802620000001</v>
      </c>
      <c r="H23" s="3">
        <f t="shared" si="3"/>
        <v>28.17898107692308</v>
      </c>
      <c r="I23" s="8">
        <f t="shared" si="0"/>
        <v>14.089490538461542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36">
        <v>0.35</v>
      </c>
      <c r="F24" s="9">
        <f t="shared" si="2"/>
        <v>1.3657657999999998E-2</v>
      </c>
      <c r="G24" s="15">
        <f t="shared" si="7"/>
        <v>0.1120331172</v>
      </c>
      <c r="H24" s="3">
        <f t="shared" si="3"/>
        <v>28.726440307692311</v>
      </c>
      <c r="I24" s="8">
        <f t="shared" si="0"/>
        <v>14.363220153846157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36">
        <v>2.1800000000000002</v>
      </c>
      <c r="F25" s="9">
        <f t="shared" si="2"/>
        <v>8.5073584399999999E-2</v>
      </c>
      <c r="G25" s="15">
        <f t="shared" si="7"/>
        <v>0.24675886460000002</v>
      </c>
      <c r="H25" s="3">
        <f t="shared" si="3"/>
        <v>63.271503743589747</v>
      </c>
      <c r="I25" s="8">
        <f t="shared" si="0"/>
        <v>31.635751871794877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82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83</v>
      </c>
      <c r="F10" s="6" t="s">
        <v>84</v>
      </c>
      <c r="G10" s="6" t="s">
        <v>85</v>
      </c>
      <c r="H10" s="6" t="s">
        <v>86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83</v>
      </c>
      <c r="N10" s="31" t="s">
        <v>84</v>
      </c>
      <c r="O10" s="31" t="s">
        <v>85</v>
      </c>
      <c r="P10" s="31" t="s">
        <v>86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5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 t="e">
        <f>(G11/G23)*100</f>
        <v>#DIV/0!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35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 t="e">
        <f>(G12/G24)*100</f>
        <v>#DIV/0!</v>
      </c>
      <c r="K12" s="21">
        <v>1</v>
      </c>
      <c r="L12" s="24">
        <f t="shared" ref="L12:R12" si="4">AVERAGE(D11:D13)</f>
        <v>10.043008547008547</v>
      </c>
      <c r="M12" s="24">
        <f t="shared" si="4"/>
        <v>0</v>
      </c>
      <c r="N12" s="24">
        <f t="shared" si="4"/>
        <v>0</v>
      </c>
      <c r="O12" s="24">
        <f t="shared" si="4"/>
        <v>0</v>
      </c>
      <c r="P12" s="24">
        <f t="shared" si="4"/>
        <v>0</v>
      </c>
      <c r="Q12" s="24">
        <f t="shared" si="4"/>
        <v>0</v>
      </c>
      <c r="R12" s="25" t="e">
        <f t="shared" si="4"/>
        <v>#DIV/0!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35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>
        <f>(G13/G25)*100</f>
        <v>0</v>
      </c>
      <c r="K13" s="21">
        <v>2</v>
      </c>
      <c r="L13" s="24">
        <f t="shared" ref="L13:R13" si="5">AVERAGE(D14:D16)</f>
        <v>20.053046153846154</v>
      </c>
      <c r="M13" s="24">
        <f t="shared" si="5"/>
        <v>0</v>
      </c>
      <c r="N13" s="24">
        <f t="shared" si="5"/>
        <v>0</v>
      </c>
      <c r="O13" s="24">
        <f>AVERAGE(G14:G16)</f>
        <v>0</v>
      </c>
      <c r="P13" s="24">
        <f t="shared" si="5"/>
        <v>0</v>
      </c>
      <c r="Q13" s="24">
        <f t="shared" si="5"/>
        <v>0</v>
      </c>
      <c r="R13" s="25" t="e">
        <f t="shared" si="5"/>
        <v>#DIV/0!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35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 t="e">
        <f>(G14/G23)*100</f>
        <v>#DIV/0!</v>
      </c>
      <c r="K14" s="21">
        <v>3</v>
      </c>
      <c r="L14" s="24">
        <f t="shared" ref="L14:R14" si="8">AVERAGE(D17:D19)</f>
        <v>30.068083760683759</v>
      </c>
      <c r="M14" s="24">
        <f t="shared" si="8"/>
        <v>1.3333333333333334E-2</v>
      </c>
      <c r="N14" s="24">
        <f t="shared" si="8"/>
        <v>5.1912639999999988E-4</v>
      </c>
      <c r="O14" s="24">
        <f t="shared" si="8"/>
        <v>5.1912639999999988E-4</v>
      </c>
      <c r="P14" s="24">
        <f t="shared" si="8"/>
        <v>0.1331093333333333</v>
      </c>
      <c r="Q14" s="24">
        <f t="shared" si="8"/>
        <v>6.6554666666666651E-2</v>
      </c>
      <c r="R14" s="25" t="e">
        <f t="shared" si="8"/>
        <v>#DIV/0!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35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 t="e">
        <f>(G15/G24)*100</f>
        <v>#DIV/0!</v>
      </c>
      <c r="K15" s="21">
        <v>4</v>
      </c>
      <c r="L15" s="24">
        <f t="shared" ref="L15:R15" si="9">AVERAGE(D20:D22)</f>
        <v>40.083121367521365</v>
      </c>
      <c r="M15" s="24">
        <f t="shared" si="9"/>
        <v>0</v>
      </c>
      <c r="N15" s="24">
        <f t="shared" si="9"/>
        <v>0</v>
      </c>
      <c r="O15" s="24">
        <f t="shared" si="9"/>
        <v>5.1912639999999988E-4</v>
      </c>
      <c r="P15" s="24">
        <f t="shared" si="9"/>
        <v>0.1331093333333333</v>
      </c>
      <c r="Q15" s="24">
        <f t="shared" si="9"/>
        <v>6.6554666666666651E-2</v>
      </c>
      <c r="R15" s="25" t="e">
        <f t="shared" si="9"/>
        <v>#DIV/0!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35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>
        <f>(G16/G25)*100</f>
        <v>0</v>
      </c>
      <c r="K16" s="21">
        <v>5</v>
      </c>
      <c r="L16" s="24">
        <f t="shared" ref="L16:R16" si="10">AVERAGE(D23:D25)</f>
        <v>50.097047863247866</v>
      </c>
      <c r="M16" s="24">
        <f t="shared" si="10"/>
        <v>2.3333333333333334E-2</v>
      </c>
      <c r="N16" s="24">
        <f t="shared" si="10"/>
        <v>9.1057353333333358E-4</v>
      </c>
      <c r="O16" s="24">
        <f t="shared" si="10"/>
        <v>1.4296999333333336E-3</v>
      </c>
      <c r="P16" s="24">
        <f t="shared" si="10"/>
        <v>0.36658972649572652</v>
      </c>
      <c r="Q16" s="24">
        <f t="shared" si="10"/>
        <v>0.18329486324786326</v>
      </c>
      <c r="R16" s="25" t="e">
        <f t="shared" si="10"/>
        <v>#DIV/0!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35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 t="e">
        <f>(G17/G23)*100</f>
        <v>#DIV/0!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35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 t="e">
        <f>(G18/G24)*100</f>
        <v>#DIV/0!</v>
      </c>
      <c r="K18" s="21">
        <v>1</v>
      </c>
      <c r="L18" s="24">
        <f>_xlfn.STDEV.P(D11:D13)</f>
        <v>4.3201459852552457E-2</v>
      </c>
      <c r="M18" s="24">
        <f>_xlfn.STDEV.P(E11:E13)</f>
        <v>0</v>
      </c>
      <c r="N18" s="24">
        <f>_xlfn.STDEV.S(F11:F13)</f>
        <v>0</v>
      </c>
      <c r="O18" s="24">
        <f>_xlfn.STDEV.S(G11:G13)</f>
        <v>0</v>
      </c>
      <c r="P18" s="24">
        <f>_xlfn.STDEV.S(H11:H13)</f>
        <v>0</v>
      </c>
      <c r="Q18" s="24">
        <f>_xlfn.STDEV.S(I11:I13)</f>
        <v>0</v>
      </c>
      <c r="R18" s="25" t="e">
        <f>_xlfn.STDEV.P(J11:J13)</f>
        <v>#DIV/0!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35">
        <v>0.04</v>
      </c>
      <c r="F19" s="9">
        <f t="shared" si="2"/>
        <v>1.5573791999999996E-3</v>
      </c>
      <c r="G19" s="9">
        <f t="shared" si="7"/>
        <v>1.5573791999999996E-3</v>
      </c>
      <c r="H19" s="3">
        <f t="shared" si="3"/>
        <v>0.39932799999999991</v>
      </c>
      <c r="I19" s="8">
        <f t="shared" si="0"/>
        <v>0.19966399999999995</v>
      </c>
      <c r="J19" s="11">
        <f>(G19/G25)*100</f>
        <v>36.310164664389468</v>
      </c>
      <c r="K19" s="21">
        <v>2</v>
      </c>
      <c r="L19" s="24">
        <f>_xlfn.STDEV.P(D14:D16)</f>
        <v>4.3024026334013116E-2</v>
      </c>
      <c r="M19" s="24">
        <f>_xlfn.STDEV.P(E14:E16)</f>
        <v>0</v>
      </c>
      <c r="N19" s="24">
        <f>_xlfn.STDEV.S(F14:F16)</f>
        <v>0</v>
      </c>
      <c r="O19" s="24">
        <f>_xlfn.STDEV.S(G14:G16)</f>
        <v>0</v>
      </c>
      <c r="P19" s="24">
        <f>_xlfn.STDEV.S(H14:H16)</f>
        <v>0</v>
      </c>
      <c r="Q19" s="24">
        <f>_xlfn.STDEV.S(I14:I16)</f>
        <v>0</v>
      </c>
      <c r="R19" s="25" t="e">
        <f>_xlfn.STDEV.P(J14:J16)</f>
        <v>#DIV/0!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35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 t="e">
        <f>(G20/G23)*100</f>
        <v>#DIV/0!</v>
      </c>
      <c r="K20" s="21">
        <v>3</v>
      </c>
      <c r="L20" s="24">
        <f>_xlfn.STDEV.P(D17:D19)</f>
        <v>2.7489741344237848E-2</v>
      </c>
      <c r="M20" s="24">
        <f>_xlfn.STDEV.P(E17:E19)</f>
        <v>1.885618083164127E-2</v>
      </c>
      <c r="N20" s="24">
        <f>_xlfn.STDEV.S(F17:F19)</f>
        <v>8.991533003503238E-4</v>
      </c>
      <c r="O20" s="24">
        <f>_xlfn.STDEV.S(G17:G19)</f>
        <v>8.991533003503238E-4</v>
      </c>
      <c r="P20" s="24">
        <f>_xlfn.STDEV.S(H17:H19)</f>
        <v>0.23055212829495483</v>
      </c>
      <c r="Q20" s="24">
        <f>_xlfn.STDEV.S(I17:I19)</f>
        <v>0.11527606414747742</v>
      </c>
      <c r="R20" s="25" t="e">
        <f>_xlfn.STDEV.P(J17:J19)</f>
        <v>#DIV/0!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35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 t="e">
        <f>(G21/G24)*100</f>
        <v>#DIV/0!</v>
      </c>
      <c r="K21" s="21">
        <v>4</v>
      </c>
      <c r="L21" s="24">
        <f>_xlfn.STDEV.P(D20:D22)</f>
        <v>2.7452222424330923E-2</v>
      </c>
      <c r="M21" s="24">
        <f>_xlfn.STDEV.P(E20:E22)</f>
        <v>0</v>
      </c>
      <c r="N21" s="24">
        <f>_xlfn.STDEV.S(F20:F22)</f>
        <v>0</v>
      </c>
      <c r="O21" s="24">
        <f>_xlfn.STDEV.S(G20:G22)</f>
        <v>8.991533003503238E-4</v>
      </c>
      <c r="P21" s="24">
        <f>_xlfn.STDEV.S(H20:H22)</f>
        <v>0.23055212829495483</v>
      </c>
      <c r="Q21" s="24">
        <f>_xlfn.STDEV.S(I20:I22)</f>
        <v>0.11527606414747742</v>
      </c>
      <c r="R21" s="25" t="e">
        <f>_xlfn.STDEV.P(J20:J22)</f>
        <v>#DIV/0!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35">
        <v>0</v>
      </c>
      <c r="F22" s="9">
        <f t="shared" si="2"/>
        <v>0</v>
      </c>
      <c r="G22" s="9">
        <f t="shared" si="7"/>
        <v>1.5573791999999996E-3</v>
      </c>
      <c r="H22" s="3">
        <f t="shared" si="3"/>
        <v>0.39932799999999991</v>
      </c>
      <c r="I22" s="8">
        <f t="shared" si="0"/>
        <v>0.19966399999999995</v>
      </c>
      <c r="J22" s="11">
        <f>(G22/G25)*100</f>
        <v>36.310164664389468</v>
      </c>
      <c r="K22" s="26">
        <v>5</v>
      </c>
      <c r="L22" s="27">
        <f>_xlfn.STDEV.P(D23:D25)</f>
        <v>3.8283555900007184E-2</v>
      </c>
      <c r="M22" s="27">
        <f>_xlfn.STDEV.P(E23:E25)</f>
        <v>3.2998316455372219E-2</v>
      </c>
      <c r="N22" s="27">
        <f>_xlfn.STDEV.S(F23:F25)</f>
        <v>1.5771596237608464E-3</v>
      </c>
      <c r="O22" s="27">
        <f>_xlfn.STDEV.S(G23:G25)</f>
        <v>2.4763129241111704E-3</v>
      </c>
      <c r="P22" s="27">
        <f>_xlfn.STDEV.S(H23:H25)</f>
        <v>0.63495203182337701</v>
      </c>
      <c r="Q22" s="27">
        <f>_xlfn.STDEV.S(I23:I25)</f>
        <v>0.3174760159116885</v>
      </c>
      <c r="R22" s="28" t="e">
        <f>_xlfn.STDEV.P(J23:J25)</f>
        <v>#DIV/0!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35">
        <v>0</v>
      </c>
      <c r="F23" s="9">
        <f t="shared" si="2"/>
        <v>0</v>
      </c>
      <c r="G23" s="15">
        <f t="shared" si="7"/>
        <v>0</v>
      </c>
      <c r="H23" s="3">
        <f t="shared" si="3"/>
        <v>0</v>
      </c>
      <c r="I23" s="8">
        <f t="shared" si="0"/>
        <v>0</v>
      </c>
      <c r="J23" s="11" t="e">
        <f>(G23/G23)*100</f>
        <v>#DIV/0!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35">
        <v>0</v>
      </c>
      <c r="F24" s="9">
        <f t="shared" si="2"/>
        <v>0</v>
      </c>
      <c r="G24" s="15">
        <f t="shared" si="7"/>
        <v>0</v>
      </c>
      <c r="H24" s="3">
        <f t="shared" si="3"/>
        <v>0</v>
      </c>
      <c r="I24" s="8">
        <f t="shared" si="0"/>
        <v>0</v>
      </c>
      <c r="J24" s="11" t="e">
        <f>(G24/G24)*100</f>
        <v>#DIV/0!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37">
        <v>7.0000000000000007E-2</v>
      </c>
      <c r="F25" s="9">
        <f t="shared" si="2"/>
        <v>2.7317206000000006E-3</v>
      </c>
      <c r="G25" s="15">
        <f t="shared" si="7"/>
        <v>4.2890998000000005E-3</v>
      </c>
      <c r="H25" s="3">
        <f t="shared" si="3"/>
        <v>1.0997691794871796</v>
      </c>
      <c r="I25" s="8">
        <f t="shared" si="0"/>
        <v>0.54988458974358978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P31" sqref="P31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37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38</v>
      </c>
      <c r="F10" s="6" t="s">
        <v>39</v>
      </c>
      <c r="G10" s="6" t="s">
        <v>40</v>
      </c>
      <c r="H10" s="6" t="s">
        <v>41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38</v>
      </c>
      <c r="N10" s="31" t="s">
        <v>39</v>
      </c>
      <c r="O10" s="31" t="s">
        <v>40</v>
      </c>
      <c r="P10" s="31" t="s">
        <v>41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134.52000000000001</v>
      </c>
      <c r="F11" s="9">
        <f>B11*E11/1000</f>
        <v>5.2584944160000004</v>
      </c>
      <c r="G11" s="9">
        <f>F11</f>
        <v>5.2584944160000004</v>
      </c>
      <c r="H11" s="3">
        <f>G11/(B$7 /1000)</f>
        <v>1348.3319015384618</v>
      </c>
      <c r="I11" s="8">
        <f t="shared" ref="I11:I25" si="0">H11/B$8*100</f>
        <v>674.1659507692309</v>
      </c>
      <c r="J11" s="11">
        <f>(G11/G23)*100</f>
        <v>46.767045665261875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143.57</v>
      </c>
      <c r="F12" s="9">
        <f t="shared" ref="F12:F25" si="2">B12*E12/1000</f>
        <v>5.6007949129999997</v>
      </c>
      <c r="G12" s="9">
        <f>F12</f>
        <v>5.6007949129999997</v>
      </c>
      <c r="H12" s="3">
        <f t="shared" ref="H12:H25" si="3">G12/(B$7 /1000)</f>
        <v>1436.1012597435897</v>
      </c>
      <c r="I12" s="8">
        <f t="shared" si="0"/>
        <v>718.05062987179485</v>
      </c>
      <c r="J12" s="11">
        <f>(G12/G24)*100</f>
        <v>51.283523508268246</v>
      </c>
      <c r="K12" s="21">
        <v>1</v>
      </c>
      <c r="L12" s="24">
        <f t="shared" ref="L12:R12" si="4">AVERAGE(D11:D13)</f>
        <v>10.043008547008547</v>
      </c>
      <c r="M12" s="24">
        <f t="shared" si="4"/>
        <v>144.31000000000003</v>
      </c>
      <c r="N12" s="24">
        <f t="shared" si="4"/>
        <v>5.6534058629999997</v>
      </c>
      <c r="O12" s="24">
        <f t="shared" si="4"/>
        <v>5.6534058629999997</v>
      </c>
      <c r="P12" s="24">
        <f t="shared" si="4"/>
        <v>1449.5912469230771</v>
      </c>
      <c r="Q12" s="24">
        <f t="shared" si="4"/>
        <v>724.79562346153853</v>
      </c>
      <c r="R12" s="25">
        <f t="shared" si="4"/>
        <v>50.625406147243218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154.84</v>
      </c>
      <c r="F13" s="9">
        <f t="shared" si="2"/>
        <v>6.1009282599999999</v>
      </c>
      <c r="G13" s="9">
        <f>F13</f>
        <v>6.1009282599999999</v>
      </c>
      <c r="H13" s="3">
        <f t="shared" si="3"/>
        <v>1564.3405794871796</v>
      </c>
      <c r="I13" s="8">
        <f t="shared" si="0"/>
        <v>782.17028974358982</v>
      </c>
      <c r="J13" s="11">
        <f>(G13/G25)*100</f>
        <v>53.825649268199541</v>
      </c>
      <c r="K13" s="21">
        <v>2</v>
      </c>
      <c r="L13" s="24">
        <f t="shared" ref="L13:R13" si="5">AVERAGE(D14:D16)</f>
        <v>20.053046153846154</v>
      </c>
      <c r="M13" s="24">
        <f t="shared" si="5"/>
        <v>56.536666666666662</v>
      </c>
      <c r="N13" s="24">
        <f t="shared" si="5"/>
        <v>2.2072468322666667</v>
      </c>
      <c r="O13" s="24">
        <f t="shared" si="5"/>
        <v>7.8606526952666664</v>
      </c>
      <c r="P13" s="24">
        <f t="shared" si="5"/>
        <v>2015.5519731452994</v>
      </c>
      <c r="Q13" s="24">
        <f t="shared" si="5"/>
        <v>1007.7759865726497</v>
      </c>
      <c r="R13" s="25">
        <f t="shared" si="5"/>
        <v>70.394065947675884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62.91</v>
      </c>
      <c r="F14" s="9">
        <f t="shared" si="2"/>
        <v>2.4581063357999997</v>
      </c>
      <c r="G14" s="9">
        <f t="shared" ref="G14:G25" si="7">G11+F14</f>
        <v>7.7166007517999997</v>
      </c>
      <c r="H14" s="3">
        <f t="shared" si="3"/>
        <v>1978.6155773846153</v>
      </c>
      <c r="I14" s="8">
        <f t="shared" si="0"/>
        <v>989.30778869230767</v>
      </c>
      <c r="J14" s="11">
        <f>(G14/G23)*100</f>
        <v>68.628506791215472</v>
      </c>
      <c r="K14" s="21">
        <v>3</v>
      </c>
      <c r="L14" s="24">
        <f t="shared" ref="L14:R14" si="8">AVERAGE(D17:D19)</f>
        <v>30.068083760683759</v>
      </c>
      <c r="M14" s="24">
        <f t="shared" si="8"/>
        <v>34.82</v>
      </c>
      <c r="N14" s="24">
        <f t="shared" si="8"/>
        <v>1.3602143632666666</v>
      </c>
      <c r="O14" s="24">
        <f t="shared" si="8"/>
        <v>9.2208670585333348</v>
      </c>
      <c r="P14" s="24">
        <f t="shared" si="8"/>
        <v>2364.3248868034193</v>
      </c>
      <c r="Q14" s="24">
        <f t="shared" si="8"/>
        <v>1182.1624434017097</v>
      </c>
      <c r="R14" s="25">
        <f t="shared" si="8"/>
        <v>82.577907390690015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54.55</v>
      </c>
      <c r="F15" s="9">
        <f t="shared" si="2"/>
        <v>2.1282780690000003</v>
      </c>
      <c r="G15" s="9">
        <f t="shared" si="7"/>
        <v>7.7290729819999999</v>
      </c>
      <c r="H15" s="3">
        <f t="shared" si="3"/>
        <v>1981.8135851282052</v>
      </c>
      <c r="I15" s="8">
        <f t="shared" si="0"/>
        <v>990.90679256410249</v>
      </c>
      <c r="J15" s="11">
        <f>(G15/G24)*100</f>
        <v>70.771042704937187</v>
      </c>
      <c r="K15" s="21">
        <v>4</v>
      </c>
      <c r="L15" s="24">
        <f t="shared" ref="L15:R15" si="9">AVERAGE(D20:D22)</f>
        <v>40.083121367521365</v>
      </c>
      <c r="M15" s="24">
        <f t="shared" si="9"/>
        <v>25.89</v>
      </c>
      <c r="N15" s="24">
        <f t="shared" si="9"/>
        <v>1.0112794925333335</v>
      </c>
      <c r="O15" s="24">
        <f t="shared" si="9"/>
        <v>10.232146551066668</v>
      </c>
      <c r="P15" s="24">
        <f t="shared" si="9"/>
        <v>2623.6273207863251</v>
      </c>
      <c r="Q15" s="24">
        <f t="shared" si="9"/>
        <v>1311.8136603931625</v>
      </c>
      <c r="R15" s="25">
        <f t="shared" si="9"/>
        <v>91.635186273021944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52.15</v>
      </c>
      <c r="F16" s="9">
        <f t="shared" si="2"/>
        <v>2.0353560919999998</v>
      </c>
      <c r="G16" s="9">
        <f t="shared" si="7"/>
        <v>8.1362843520000006</v>
      </c>
      <c r="H16" s="3">
        <f t="shared" si="3"/>
        <v>2086.2267569230771</v>
      </c>
      <c r="I16" s="8">
        <f t="shared" si="0"/>
        <v>1043.1133784615386</v>
      </c>
      <c r="J16" s="11">
        <f>(G16/G25)*100</f>
        <v>71.782648346875035</v>
      </c>
      <c r="K16" s="21">
        <v>5</v>
      </c>
      <c r="L16" s="24">
        <f t="shared" ref="L16:R16" si="10">AVERAGE(D23:D25)</f>
        <v>50.097047863247866</v>
      </c>
      <c r="M16" s="24">
        <f t="shared" si="10"/>
        <v>23.926666666666666</v>
      </c>
      <c r="N16" s="24">
        <f t="shared" si="10"/>
        <v>0.93447504313333341</v>
      </c>
      <c r="O16" s="24">
        <f t="shared" si="10"/>
        <v>11.1666215942</v>
      </c>
      <c r="P16" s="24">
        <f t="shared" si="10"/>
        <v>2863.2363062051286</v>
      </c>
      <c r="Q16" s="24">
        <f t="shared" si="10"/>
        <v>1431.6181531025643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38.07</v>
      </c>
      <c r="F17" s="9">
        <f t="shared" si="2"/>
        <v>1.4904740016</v>
      </c>
      <c r="G17" s="9">
        <f t="shared" si="7"/>
        <v>9.2070747534000006</v>
      </c>
      <c r="H17" s="3">
        <f t="shared" si="3"/>
        <v>2360.7883983076927</v>
      </c>
      <c r="I17" s="8">
        <f t="shared" si="0"/>
        <v>1180.3941991538463</v>
      </c>
      <c r="J17" s="11">
        <f>(G17/G23)*100</f>
        <v>81.884214638621671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34.01</v>
      </c>
      <c r="F18" s="9">
        <f t="shared" si="2"/>
        <v>1.3294706258</v>
      </c>
      <c r="G18" s="9">
        <f t="shared" si="7"/>
        <v>9.0585436078000008</v>
      </c>
      <c r="H18" s="3">
        <f t="shared" si="3"/>
        <v>2322.7034891794874</v>
      </c>
      <c r="I18" s="8">
        <f t="shared" si="0"/>
        <v>1161.3517445897437</v>
      </c>
      <c r="J18" s="11">
        <f>(G18/G24)*100</f>
        <v>82.944303670717971</v>
      </c>
      <c r="K18" s="21">
        <v>1</v>
      </c>
      <c r="L18" s="24">
        <f>_xlfn.STDEV.P(D11:D13)</f>
        <v>4.3201459852552457E-2</v>
      </c>
      <c r="M18" s="24">
        <f>_xlfn.STDEV.P(E11:E13)</f>
        <v>8.3120915939772111</v>
      </c>
      <c r="N18" s="24">
        <f>_xlfn.STDEV.S(F11:F13)</f>
        <v>0.42367396595032925</v>
      </c>
      <c r="O18" s="24">
        <f>_xlfn.STDEV.S(G11:G13)</f>
        <v>0.42367396595032925</v>
      </c>
      <c r="P18" s="24">
        <f>_xlfn.STDEV.S(H11:H13)</f>
        <v>108.63435024367418</v>
      </c>
      <c r="Q18" s="24">
        <f>_xlfn.STDEV.S(I11:I13)</f>
        <v>54.317175121837089</v>
      </c>
      <c r="R18" s="25">
        <f>_xlfn.STDEV.P(J11:J13)</f>
        <v>2.9189964087579892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32.380000000000003</v>
      </c>
      <c r="F19" s="9">
        <f t="shared" si="2"/>
        <v>1.2606984623999999</v>
      </c>
      <c r="G19" s="9">
        <f t="shared" si="7"/>
        <v>9.3969828144000012</v>
      </c>
      <c r="H19" s="3">
        <f t="shared" si="3"/>
        <v>2409.4827729230774</v>
      </c>
      <c r="I19" s="8">
        <f t="shared" si="0"/>
        <v>1204.7413864615387</v>
      </c>
      <c r="J19" s="11">
        <f>(G19/G25)*100</f>
        <v>82.905203862730403</v>
      </c>
      <c r="K19" s="21">
        <v>2</v>
      </c>
      <c r="L19" s="24">
        <f>_xlfn.STDEV.P(D14:D16)</f>
        <v>4.3024026334013116E-2</v>
      </c>
      <c r="M19" s="24">
        <f>_xlfn.STDEV.P(E14:E16)</f>
        <v>4.6119072940475379</v>
      </c>
      <c r="N19" s="24">
        <f>_xlfn.STDEV.S(F14:F16)</f>
        <v>0.22216320878385767</v>
      </c>
      <c r="O19" s="24">
        <f>_xlfn.STDEV.S(G14:G16)</f>
        <v>0.23878546182025451</v>
      </c>
      <c r="P19" s="24">
        <f>_xlfn.STDEV.S(H14:H16)</f>
        <v>61.227041492372955</v>
      </c>
      <c r="Q19" s="24">
        <f>_xlfn.STDEV.S(I14:I16)</f>
        <v>30.613520746186509</v>
      </c>
      <c r="R19" s="25">
        <f>_xlfn.STDEV.P(J14:J16)</f>
        <v>1.3149742316666795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27.01</v>
      </c>
      <c r="F20" s="9">
        <f t="shared" si="2"/>
        <v>1.0574652688000001</v>
      </c>
      <c r="G20" s="9">
        <f t="shared" si="7"/>
        <v>10.2645400222</v>
      </c>
      <c r="H20" s="3">
        <f t="shared" si="3"/>
        <v>2631.9333390256411</v>
      </c>
      <c r="I20" s="8">
        <f t="shared" si="0"/>
        <v>1315.9666695128205</v>
      </c>
      <c r="J20" s="11">
        <f>(G20/G23)*100</f>
        <v>91.288907808005462</v>
      </c>
      <c r="K20" s="21">
        <v>3</v>
      </c>
      <c r="L20" s="24">
        <f>_xlfn.STDEV.P(D17:D19)</f>
        <v>2.7489741344237848E-2</v>
      </c>
      <c r="M20" s="24">
        <f>_xlfn.STDEV.P(E17:E19)</f>
        <v>2.3925021769408414</v>
      </c>
      <c r="N20" s="24">
        <f>_xlfn.STDEV.S(F17:F19)</f>
        <v>0.11793253430977892</v>
      </c>
      <c r="O20" s="24">
        <f>_xlfn.STDEV.S(G17:G19)</f>
        <v>0.16964063458286657</v>
      </c>
      <c r="P20" s="24">
        <f>_xlfn.STDEV.S(H17:H19)</f>
        <v>43.497598610991503</v>
      </c>
      <c r="Q20" s="24">
        <f>_xlfn.STDEV.S(I17:I19)</f>
        <v>21.748799305495751</v>
      </c>
      <c r="R20" s="25">
        <f>_xlfn.STDEV.P(J17:J19)</f>
        <v>0.4907745065711821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25.32</v>
      </c>
      <c r="F21" s="9">
        <f t="shared" si="2"/>
        <v>0.9897734856</v>
      </c>
      <c r="G21" s="9">
        <f t="shared" si="7"/>
        <v>10.048317093400001</v>
      </c>
      <c r="H21" s="3">
        <f t="shared" si="3"/>
        <v>2576.4915624102568</v>
      </c>
      <c r="I21" s="8">
        <f t="shared" si="0"/>
        <v>1288.2457812051284</v>
      </c>
      <c r="J21" s="11">
        <f>(G21/G24)*100</f>
        <v>92.007137180084896</v>
      </c>
      <c r="K21" s="21">
        <v>4</v>
      </c>
      <c r="L21" s="24">
        <f>_xlfn.STDEV.P(D20:D22)</f>
        <v>2.7452222424330923E-2</v>
      </c>
      <c r="M21" s="24">
        <f>_xlfn.STDEV.P(E20:E22)</f>
        <v>0.79200168349989497</v>
      </c>
      <c r="N21" s="24">
        <f>_xlfn.STDEV.S(F20:F22)</f>
        <v>4.0029522092561449E-2</v>
      </c>
      <c r="O21" s="24">
        <f>_xlfn.STDEV.S(G20:G22)</f>
        <v>0.16996391454572127</v>
      </c>
      <c r="P21" s="24">
        <f>_xlfn.STDEV.S(H20:H22)</f>
        <v>43.580490909159352</v>
      </c>
      <c r="Q21" s="24">
        <f>_xlfn.STDEV.S(I20:I22)</f>
        <v>21.790245454579676</v>
      </c>
      <c r="R21" s="25">
        <f>_xlfn.STDEV.P(J20:J22)</f>
        <v>0.29377731185358436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25.34</v>
      </c>
      <c r="F22" s="9">
        <f t="shared" si="2"/>
        <v>0.98659972319999989</v>
      </c>
      <c r="G22" s="9">
        <f t="shared" si="7"/>
        <v>10.383582537600001</v>
      </c>
      <c r="H22" s="3">
        <f t="shared" si="3"/>
        <v>2662.4570609230773</v>
      </c>
      <c r="I22" s="8">
        <f t="shared" si="0"/>
        <v>1331.2285304615386</v>
      </c>
      <c r="J22" s="11">
        <f>(G22/G25)*100</f>
        <v>91.609513830975459</v>
      </c>
      <c r="K22" s="26">
        <v>5</v>
      </c>
      <c r="L22" s="27">
        <f>_xlfn.STDEV.P(D23:D25)</f>
        <v>3.8283555900007184E-2</v>
      </c>
      <c r="M22" s="27">
        <f>_xlfn.STDEV.P(E23:E25)</f>
        <v>1.1342055467252048</v>
      </c>
      <c r="N22" s="27">
        <f>_xlfn.STDEV.S(F23:F25)</f>
        <v>5.5173679306825152E-2</v>
      </c>
      <c r="O22" s="27">
        <f>_xlfn.STDEV.S(G23:G25)</f>
        <v>0.21728373836914572</v>
      </c>
      <c r="P22" s="27">
        <f>_xlfn.STDEV.S(H23:H25)</f>
        <v>55.713779069011764</v>
      </c>
      <c r="Q22" s="27">
        <f>_xlfn.STDEV.S(I23:I25)</f>
        <v>27.856889534505882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25.04</v>
      </c>
      <c r="F23" s="9">
        <f t="shared" si="2"/>
        <v>0.97947665920000015</v>
      </c>
      <c r="G23" s="15">
        <f t="shared" si="7"/>
        <v>11.2440166814</v>
      </c>
      <c r="H23" s="3">
        <f t="shared" si="3"/>
        <v>2883.0812003589745</v>
      </c>
      <c r="I23" s="8">
        <f t="shared" si="0"/>
        <v>1441.5406001794872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22.37</v>
      </c>
      <c r="F24" s="9">
        <f t="shared" si="2"/>
        <v>0.87291945559999995</v>
      </c>
      <c r="G24" s="15">
        <f t="shared" si="7"/>
        <v>10.921236549000001</v>
      </c>
      <c r="H24" s="3">
        <f t="shared" si="3"/>
        <v>2800.3170638461543</v>
      </c>
      <c r="I24" s="8">
        <f t="shared" si="0"/>
        <v>1400.1585319230771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24.37</v>
      </c>
      <c r="F25" s="9">
        <f t="shared" si="2"/>
        <v>0.95102901460000011</v>
      </c>
      <c r="G25" s="15">
        <f t="shared" si="7"/>
        <v>11.3346115522</v>
      </c>
      <c r="H25" s="3">
        <f t="shared" si="3"/>
        <v>2906.3106544102566</v>
      </c>
      <c r="I25" s="8">
        <f t="shared" si="0"/>
        <v>1453.1553272051283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O39" sqref="O39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87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88</v>
      </c>
      <c r="F10" s="6" t="s">
        <v>89</v>
      </c>
      <c r="G10" s="6" t="s">
        <v>90</v>
      </c>
      <c r="H10" s="6" t="s">
        <v>91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88</v>
      </c>
      <c r="N10" s="31" t="s">
        <v>89</v>
      </c>
      <c r="O10" s="31" t="s">
        <v>90</v>
      </c>
      <c r="P10" s="31" t="s">
        <v>91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0.5</v>
      </c>
      <c r="F11" s="9">
        <f>B11*E11/1000</f>
        <v>1.9545400000000001E-2</v>
      </c>
      <c r="G11" s="9">
        <f>F11</f>
        <v>1.9545400000000001E-2</v>
      </c>
      <c r="H11" s="3">
        <f>G11/(B$7 /1000)</f>
        <v>5.0116410256410262</v>
      </c>
      <c r="I11" s="8">
        <f t="shared" ref="I11:I25" si="0">H11/B$8*100</f>
        <v>2.5058205128205131</v>
      </c>
      <c r="J11" s="11">
        <f>(G11/G23)*100</f>
        <v>29.924273952684626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0.56000000000000005</v>
      </c>
      <c r="F12" s="9">
        <f t="shared" ref="F12:F25" si="2">B12*E12/1000</f>
        <v>2.1846104000000002E-2</v>
      </c>
      <c r="G12" s="9">
        <f>F12</f>
        <v>2.1846104000000002E-2</v>
      </c>
      <c r="H12" s="3">
        <f t="shared" ref="H12:H25" si="3">G12/(B$7 /1000)</f>
        <v>5.6015651282051291</v>
      </c>
      <c r="I12" s="8">
        <f t="shared" si="0"/>
        <v>2.8007825641025645</v>
      </c>
      <c r="J12" s="11">
        <f>(G12/G24)*100</f>
        <v>31.614627976759341</v>
      </c>
      <c r="K12" s="21">
        <v>1</v>
      </c>
      <c r="L12" s="24">
        <f t="shared" ref="L12:R12" si="4">AVERAGE(D11:D13)</f>
        <v>10.043008547008547</v>
      </c>
      <c r="M12" s="24">
        <f t="shared" si="4"/>
        <v>0.56000000000000005</v>
      </c>
      <c r="N12" s="24">
        <f t="shared" si="4"/>
        <v>2.1940144666666665E-2</v>
      </c>
      <c r="O12" s="24">
        <f t="shared" si="4"/>
        <v>2.1940144666666665E-2</v>
      </c>
      <c r="P12" s="24">
        <f t="shared" si="4"/>
        <v>5.6256781196581196</v>
      </c>
      <c r="Q12" s="24">
        <f t="shared" si="4"/>
        <v>2.8128390598290598</v>
      </c>
      <c r="R12" s="25">
        <f t="shared" si="4"/>
        <v>31.243556072652797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0.62</v>
      </c>
      <c r="F13" s="9">
        <f t="shared" si="2"/>
        <v>2.4428929999999998E-2</v>
      </c>
      <c r="G13" s="9">
        <f>F13</f>
        <v>2.4428929999999998E-2</v>
      </c>
      <c r="H13" s="3">
        <f t="shared" si="3"/>
        <v>6.2638282051282053</v>
      </c>
      <c r="I13" s="8">
        <f t="shared" si="0"/>
        <v>3.1319141025641026</v>
      </c>
      <c r="J13" s="11">
        <f>(G13/G25)*100</f>
        <v>32.191766288514437</v>
      </c>
      <c r="K13" s="21">
        <v>2</v>
      </c>
      <c r="L13" s="24">
        <f t="shared" ref="L13:R13" si="5">AVERAGE(D14:D16)</f>
        <v>20.053046153846154</v>
      </c>
      <c r="M13" s="24">
        <f t="shared" si="5"/>
        <v>0.39333333333333331</v>
      </c>
      <c r="N13" s="24">
        <f t="shared" si="5"/>
        <v>1.5354815799999999E-2</v>
      </c>
      <c r="O13" s="24">
        <f t="shared" si="5"/>
        <v>3.7294960466666673E-2</v>
      </c>
      <c r="P13" s="24">
        <f t="shared" si="5"/>
        <v>9.5628103760683771</v>
      </c>
      <c r="Q13" s="24">
        <f t="shared" si="5"/>
        <v>4.7814051880341886</v>
      </c>
      <c r="R13" s="25">
        <f t="shared" si="5"/>
        <v>53.089163746182152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0.35</v>
      </c>
      <c r="F14" s="9">
        <f t="shared" si="2"/>
        <v>1.3675682999999999E-2</v>
      </c>
      <c r="G14" s="9">
        <f t="shared" ref="G14:G25" si="7">G11+F14</f>
        <v>3.3221082999999998E-2</v>
      </c>
      <c r="H14" s="3">
        <f t="shared" si="3"/>
        <v>8.5182264102564105</v>
      </c>
      <c r="I14" s="8">
        <f t="shared" si="0"/>
        <v>4.2591132051282052</v>
      </c>
      <c r="J14" s="11">
        <f>(G14/G23)*100</f>
        <v>50.861931129415304</v>
      </c>
      <c r="K14" s="21">
        <v>3</v>
      </c>
      <c r="L14" s="24">
        <f t="shared" ref="L14:R14" si="8">AVERAGE(D17:D19)</f>
        <v>30.068083760683759</v>
      </c>
      <c r="M14" s="24">
        <f t="shared" si="8"/>
        <v>0.33666666666666667</v>
      </c>
      <c r="N14" s="24">
        <f t="shared" si="8"/>
        <v>1.3147473933333334E-2</v>
      </c>
      <c r="O14" s="24">
        <f t="shared" si="8"/>
        <v>5.0442434400000007E-2</v>
      </c>
      <c r="P14" s="24">
        <f t="shared" si="8"/>
        <v>12.93395753846154</v>
      </c>
      <c r="Q14" s="24">
        <f t="shared" si="8"/>
        <v>6.4669787692307699</v>
      </c>
      <c r="R14" s="25">
        <f t="shared" si="8"/>
        <v>71.833554758004496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0.38</v>
      </c>
      <c r="F15" s="9">
        <f t="shared" si="2"/>
        <v>1.4825768400000003E-2</v>
      </c>
      <c r="G15" s="9">
        <f t="shared" si="7"/>
        <v>3.6671872400000007E-2</v>
      </c>
      <c r="H15" s="3">
        <f t="shared" si="3"/>
        <v>9.4030442051282073</v>
      </c>
      <c r="I15" s="8">
        <f t="shared" si="0"/>
        <v>4.7015221025641036</v>
      </c>
      <c r="J15" s="11">
        <f>(G15/G24)*100</f>
        <v>53.069764894334881</v>
      </c>
      <c r="K15" s="21">
        <v>4</v>
      </c>
      <c r="L15" s="24">
        <f t="shared" ref="L15:R15" si="9">AVERAGE(D20:D22)</f>
        <v>40.083121367521365</v>
      </c>
      <c r="M15" s="24">
        <f t="shared" si="9"/>
        <v>0.26666666666666666</v>
      </c>
      <c r="N15" s="24">
        <f t="shared" si="9"/>
        <v>1.0415331666666666E-2</v>
      </c>
      <c r="O15" s="24">
        <f t="shared" si="9"/>
        <v>6.0857766066666673E-2</v>
      </c>
      <c r="P15" s="24">
        <f t="shared" si="9"/>
        <v>15.604555401709403</v>
      </c>
      <c r="Q15" s="24">
        <f t="shared" si="9"/>
        <v>7.8022777008547015</v>
      </c>
      <c r="R15" s="25">
        <f t="shared" si="9"/>
        <v>86.737310956034264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0.45</v>
      </c>
      <c r="F16" s="9">
        <f t="shared" si="2"/>
        <v>1.7562996000000001E-2</v>
      </c>
      <c r="G16" s="9">
        <f t="shared" si="7"/>
        <v>4.1991925999999999E-2</v>
      </c>
      <c r="H16" s="3">
        <f t="shared" si="3"/>
        <v>10.767160512820514</v>
      </c>
      <c r="I16" s="8">
        <f t="shared" si="0"/>
        <v>5.3835802564102568</v>
      </c>
      <c r="J16" s="11">
        <f>(G16/G25)*100</f>
        <v>55.335795214796256</v>
      </c>
      <c r="K16" s="21">
        <v>5</v>
      </c>
      <c r="L16" s="24">
        <f t="shared" ref="L16:R16" si="10">AVERAGE(D23:D25)</f>
        <v>50.097047863247866</v>
      </c>
      <c r="M16" s="24">
        <f t="shared" si="10"/>
        <v>0.23666666666666666</v>
      </c>
      <c r="N16" s="24">
        <f t="shared" si="10"/>
        <v>9.2432686E-3</v>
      </c>
      <c r="O16" s="24">
        <f t="shared" si="10"/>
        <v>7.0101034666666673E-2</v>
      </c>
      <c r="P16" s="24">
        <f t="shared" si="10"/>
        <v>17.974624273504276</v>
      </c>
      <c r="Q16" s="24">
        <f t="shared" si="10"/>
        <v>8.9873121367521378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0.31</v>
      </c>
      <c r="F17" s="9">
        <f t="shared" si="2"/>
        <v>1.2136772800000001E-2</v>
      </c>
      <c r="G17" s="9">
        <f t="shared" si="7"/>
        <v>4.5357855799999999E-2</v>
      </c>
      <c r="H17" s="3">
        <f t="shared" si="3"/>
        <v>11.630219435897436</v>
      </c>
      <c r="I17" s="8">
        <f t="shared" si="0"/>
        <v>5.8151097179487179</v>
      </c>
      <c r="J17" s="11">
        <f>(G17/G23)*100</f>
        <v>69.443495802877678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0.33</v>
      </c>
      <c r="F18" s="9">
        <f t="shared" si="2"/>
        <v>1.28998914E-2</v>
      </c>
      <c r="G18" s="9">
        <f t="shared" si="7"/>
        <v>4.9571763800000009E-2</v>
      </c>
      <c r="H18" s="3">
        <f t="shared" si="3"/>
        <v>12.710708666666669</v>
      </c>
      <c r="I18" s="8">
        <f t="shared" si="0"/>
        <v>6.3553543333333353</v>
      </c>
      <c r="J18" s="11">
        <f>(G18/G24)*100</f>
        <v>71.737865510884049</v>
      </c>
      <c r="K18" s="21">
        <v>1</v>
      </c>
      <c r="L18" s="24">
        <f>_xlfn.STDEV.P(D11:D13)</f>
        <v>4.3201459852552457E-2</v>
      </c>
      <c r="M18" s="24">
        <f>_xlfn.STDEV.P(E11:E13)</f>
        <v>4.8989794855663557E-2</v>
      </c>
      <c r="N18" s="24">
        <f>_xlfn.STDEV.S(F11:F13)</f>
        <v>2.4431228070781307E-3</v>
      </c>
      <c r="O18" s="24">
        <f>_xlfn.STDEV.S(G11:G13)</f>
        <v>2.4431228070781307E-3</v>
      </c>
      <c r="P18" s="24">
        <f>_xlfn.STDEV.S(H11:H13)</f>
        <v>0.62644174540464914</v>
      </c>
      <c r="Q18" s="24">
        <f>_xlfn.STDEV.S(I11:I13)</f>
        <v>0.31322087270232457</v>
      </c>
      <c r="R18" s="25">
        <f>_xlfn.STDEV.P(J11:J13)</f>
        <v>0.96216808710837098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0.37</v>
      </c>
      <c r="F19" s="9">
        <f t="shared" si="2"/>
        <v>1.4405757599999998E-2</v>
      </c>
      <c r="G19" s="9">
        <f t="shared" si="7"/>
        <v>5.6397683599999998E-2</v>
      </c>
      <c r="H19" s="3">
        <f t="shared" si="3"/>
        <v>14.460944512820513</v>
      </c>
      <c r="I19" s="8">
        <f t="shared" si="0"/>
        <v>7.2304722564102555</v>
      </c>
      <c r="J19" s="11">
        <f>(G19/G25)*100</f>
        <v>74.319302960251775</v>
      </c>
      <c r="K19" s="21">
        <v>2</v>
      </c>
      <c r="L19" s="24">
        <f>_xlfn.STDEV.P(D14:D16)</f>
        <v>4.3024026334013116E-2</v>
      </c>
      <c r="M19" s="24">
        <f>_xlfn.STDEV.P(E14:E16)</f>
        <v>4.1899350299921832E-2</v>
      </c>
      <c r="N19" s="24">
        <f>_xlfn.STDEV.S(F14:F16)</f>
        <v>1.9969273781430615E-3</v>
      </c>
      <c r="O19" s="24">
        <f>_xlfn.STDEV.S(G14:G16)</f>
        <v>4.4184953079955906E-3</v>
      </c>
      <c r="P19" s="24">
        <f>_xlfn.STDEV.S(H14:H16)</f>
        <v>1.1329475148706645</v>
      </c>
      <c r="Q19" s="24">
        <f>_xlfn.STDEV.S(I14:I16)</f>
        <v>0.56647375743533224</v>
      </c>
      <c r="R19" s="25">
        <f>_xlfn.STDEV.P(J14:J16)</f>
        <v>1.8264988731094494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0.26</v>
      </c>
      <c r="F20" s="9">
        <f t="shared" si="2"/>
        <v>1.0179228800000001E-2</v>
      </c>
      <c r="G20" s="9">
        <f t="shared" si="7"/>
        <v>5.5537084600000002E-2</v>
      </c>
      <c r="H20" s="3">
        <f t="shared" si="3"/>
        <v>14.240278102564103</v>
      </c>
      <c r="I20" s="8">
        <f t="shared" si="0"/>
        <v>7.1201390512820515</v>
      </c>
      <c r="J20" s="11">
        <f>(G20/G23)*100</f>
        <v>85.028033916104178</v>
      </c>
      <c r="K20" s="21">
        <v>3</v>
      </c>
      <c r="L20" s="24">
        <f>_xlfn.STDEV.P(D17:D19)</f>
        <v>2.7489741344237848E-2</v>
      </c>
      <c r="M20" s="24">
        <f>_xlfn.STDEV.P(E17:E19)</f>
        <v>2.4944382578492939E-2</v>
      </c>
      <c r="N20" s="24">
        <f>_xlfn.STDEV.S(F17:F19)</f>
        <v>1.1545760428687967E-3</v>
      </c>
      <c r="O20" s="24">
        <f>_xlfn.STDEV.S(G17:G19)</f>
        <v>5.571175812491602E-3</v>
      </c>
      <c r="P20" s="24">
        <f>_xlfn.STDEV.S(H17:H19)</f>
        <v>1.4285066185875903</v>
      </c>
      <c r="Q20" s="24">
        <f>_xlfn.STDEV.S(I17:I19)</f>
        <v>0.71425330929379471</v>
      </c>
      <c r="R20" s="25">
        <f>_xlfn.STDEV.P(J17:J19)</f>
        <v>1.9916895981362122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0.27</v>
      </c>
      <c r="F21" s="9">
        <f t="shared" si="2"/>
        <v>1.05544566E-2</v>
      </c>
      <c r="G21" s="9">
        <f t="shared" si="7"/>
        <v>6.0126220400000006E-2</v>
      </c>
      <c r="H21" s="3">
        <f t="shared" si="3"/>
        <v>15.416979589743592</v>
      </c>
      <c r="I21" s="8">
        <f t="shared" si="0"/>
        <v>7.7084897948717961</v>
      </c>
      <c r="J21" s="11">
        <f>(G21/G24)*100</f>
        <v>87.011766015333365</v>
      </c>
      <c r="K21" s="21">
        <v>4</v>
      </c>
      <c r="L21" s="24">
        <f>_xlfn.STDEV.P(D20:D22)</f>
        <v>2.7452222424330923E-2</v>
      </c>
      <c r="M21" s="24">
        <f>_xlfn.STDEV.P(E20:E22)</f>
        <v>4.7140452079103209E-3</v>
      </c>
      <c r="N21" s="24">
        <f>_xlfn.STDEV.S(F20:F22)</f>
        <v>2.0555416594759889E-4</v>
      </c>
      <c r="O21" s="24">
        <f>_xlfn.STDEV.S(G20:G22)</f>
        <v>5.7216371610582318E-3</v>
      </c>
      <c r="P21" s="24">
        <f>_xlfn.STDEV.S(H20:H22)</f>
        <v>1.4670864515533937</v>
      </c>
      <c r="Q21" s="24">
        <f>_xlfn.STDEV.S(I20:I22)</f>
        <v>0.73354322577669684</v>
      </c>
      <c r="R21" s="25">
        <f>_xlfn.STDEV.P(J20:J22)</f>
        <v>1.2981612245671252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0.27</v>
      </c>
      <c r="F22" s="9">
        <f t="shared" si="2"/>
        <v>1.0512309599999999E-2</v>
      </c>
      <c r="G22" s="9">
        <f t="shared" si="7"/>
        <v>6.690999319999999E-2</v>
      </c>
      <c r="H22" s="3">
        <f t="shared" si="3"/>
        <v>17.156408512820512</v>
      </c>
      <c r="I22" s="8">
        <f t="shared" si="0"/>
        <v>8.5782042564102561</v>
      </c>
      <c r="J22" s="11">
        <f>(G22/G25)*100</f>
        <v>88.17213293666525</v>
      </c>
      <c r="K22" s="26">
        <v>5</v>
      </c>
      <c r="L22" s="27">
        <f>_xlfn.STDEV.P(D23:D25)</f>
        <v>3.8283555900007184E-2</v>
      </c>
      <c r="M22" s="27">
        <f>_xlfn.STDEV.P(E23:E25)</f>
        <v>9.428090415820628E-3</v>
      </c>
      <c r="N22" s="27">
        <f>_xlfn.STDEV.S(F23:F25)</f>
        <v>4.6406102893016272E-4</v>
      </c>
      <c r="O22" s="27">
        <f>_xlfn.STDEV.S(G23:G25)</f>
        <v>5.3551796313034659E-3</v>
      </c>
      <c r="P22" s="27">
        <f>_xlfn.STDEV.S(H23:H25)</f>
        <v>1.3731229823855038</v>
      </c>
      <c r="Q22" s="27">
        <f>_xlfn.STDEV.S(I23:I25)</f>
        <v>0.68656149119275189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0.25</v>
      </c>
      <c r="F23" s="9">
        <f t="shared" si="2"/>
        <v>9.7791200000000023E-3</v>
      </c>
      <c r="G23" s="15">
        <f t="shared" si="7"/>
        <v>6.5316204600000011E-2</v>
      </c>
      <c r="H23" s="3">
        <f t="shared" si="3"/>
        <v>16.747744769230774</v>
      </c>
      <c r="I23" s="8">
        <f t="shared" si="0"/>
        <v>8.3738723846153871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0.23</v>
      </c>
      <c r="F24" s="9">
        <f t="shared" si="2"/>
        <v>8.9750323999999992E-3</v>
      </c>
      <c r="G24" s="15">
        <f t="shared" si="7"/>
        <v>6.9101252800000013E-2</v>
      </c>
      <c r="H24" s="3">
        <f t="shared" si="3"/>
        <v>17.718269948717953</v>
      </c>
      <c r="I24" s="8">
        <f t="shared" si="0"/>
        <v>8.8591349743589767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0.23</v>
      </c>
      <c r="F25" s="9">
        <f t="shared" si="2"/>
        <v>8.9756534000000002E-3</v>
      </c>
      <c r="G25" s="15">
        <f t="shared" si="7"/>
        <v>7.5885646599999995E-2</v>
      </c>
      <c r="H25" s="3">
        <f t="shared" si="3"/>
        <v>19.457858102564103</v>
      </c>
      <c r="I25" s="8">
        <f t="shared" si="0"/>
        <v>9.7289290512820514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R31" sqref="R31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92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93</v>
      </c>
      <c r="F10" s="6" t="s">
        <v>94</v>
      </c>
      <c r="G10" s="6" t="s">
        <v>95</v>
      </c>
      <c r="H10" s="6" t="s">
        <v>96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93</v>
      </c>
      <c r="N10" s="31" t="s">
        <v>94</v>
      </c>
      <c r="O10" s="31" t="s">
        <v>95</v>
      </c>
      <c r="P10" s="31" t="s">
        <v>96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0.06</v>
      </c>
      <c r="F11" s="9">
        <f>B11*E11/1000</f>
        <v>2.3454480000000004E-3</v>
      </c>
      <c r="G11" s="9">
        <f>F11</f>
        <v>2.3454480000000004E-3</v>
      </c>
      <c r="H11" s="3">
        <f>G11/(B$7 /1000)</f>
        <v>0.60139692307692316</v>
      </c>
      <c r="I11" s="8">
        <f t="shared" ref="I11:I25" si="0">H11/B$8*100</f>
        <v>0.30069846153846158</v>
      </c>
      <c r="J11" s="11">
        <f>(G11/G23)*100</f>
        <v>54.531377801668334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0.05</v>
      </c>
      <c r="F12" s="9">
        <f t="shared" ref="F12:F25" si="2">B12*E12/1000</f>
        <v>1.9505449999999999E-3</v>
      </c>
      <c r="G12" s="9">
        <f>F12</f>
        <v>1.9505449999999999E-3</v>
      </c>
      <c r="H12" s="3">
        <f t="shared" ref="H12:H25" si="3">G12/(B$7 /1000)</f>
        <v>0.50013974358974356</v>
      </c>
      <c r="I12" s="8">
        <f t="shared" si="0"/>
        <v>0.25006987179487178</v>
      </c>
      <c r="J12" s="11">
        <f>(G12/G24)*100</f>
        <v>41.636581079655507</v>
      </c>
      <c r="K12" s="21">
        <v>1</v>
      </c>
      <c r="L12" s="24">
        <f t="shared" ref="L12:R12" si="4">AVERAGE(D11:D13)</f>
        <v>10.043008547008547</v>
      </c>
      <c r="M12" s="24">
        <f t="shared" si="4"/>
        <v>5.6666666666666664E-2</v>
      </c>
      <c r="N12" s="24">
        <f t="shared" si="4"/>
        <v>2.220027666666667E-3</v>
      </c>
      <c r="O12" s="24">
        <f t="shared" si="4"/>
        <v>2.220027666666667E-3</v>
      </c>
      <c r="P12" s="24">
        <f t="shared" si="4"/>
        <v>0.5692378632478633</v>
      </c>
      <c r="Q12" s="24">
        <f t="shared" si="4"/>
        <v>0.28461893162393165</v>
      </c>
      <c r="R12" s="25">
        <f t="shared" si="4"/>
        <v>52.136978925706934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0.06</v>
      </c>
      <c r="F13" s="9">
        <f t="shared" si="2"/>
        <v>2.3640900000000001E-3</v>
      </c>
      <c r="G13" s="9">
        <f>F13</f>
        <v>2.3640900000000001E-3</v>
      </c>
      <c r="H13" s="3">
        <f t="shared" si="3"/>
        <v>0.60617692307692317</v>
      </c>
      <c r="I13" s="8">
        <f t="shared" si="0"/>
        <v>0.30308846153846158</v>
      </c>
      <c r="J13" s="11">
        <f>(G13/G25)*100</f>
        <v>60.242977895796969</v>
      </c>
      <c r="K13" s="21">
        <v>2</v>
      </c>
      <c r="L13" s="24">
        <f t="shared" ref="L13:R13" si="5">AVERAGE(D14:D16)</f>
        <v>20.053046153846154</v>
      </c>
      <c r="M13" s="24">
        <f t="shared" si="5"/>
        <v>0.02</v>
      </c>
      <c r="N13" s="24">
        <f t="shared" si="5"/>
        <v>7.8078293333333352E-4</v>
      </c>
      <c r="O13" s="24">
        <f t="shared" si="5"/>
        <v>3.0008106000000002E-3</v>
      </c>
      <c r="P13" s="24">
        <f t="shared" si="5"/>
        <v>0.76943861538461544</v>
      </c>
      <c r="Q13" s="24">
        <f t="shared" si="5"/>
        <v>0.38471930769230772</v>
      </c>
      <c r="R13" s="25">
        <f t="shared" si="5"/>
        <v>70.375836263788855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0.02</v>
      </c>
      <c r="F14" s="9">
        <f t="shared" si="2"/>
        <v>7.8146760000000009E-4</v>
      </c>
      <c r="G14" s="9">
        <f t="shared" ref="G14:G25" si="7">G11+F14</f>
        <v>3.1269156000000003E-3</v>
      </c>
      <c r="H14" s="3">
        <f t="shared" si="3"/>
        <v>0.8017732307692309</v>
      </c>
      <c r="I14" s="8">
        <f t="shared" si="0"/>
        <v>0.40088661538461545</v>
      </c>
      <c r="J14" s="11">
        <f>(G14/G23)*100</f>
        <v>72.700403478367619</v>
      </c>
      <c r="K14" s="21">
        <v>3</v>
      </c>
      <c r="L14" s="24">
        <f t="shared" ref="L14:R14" si="8">AVERAGE(D17:D19)</f>
        <v>30.068083760683759</v>
      </c>
      <c r="M14" s="24">
        <f t="shared" si="8"/>
        <v>1.6666666666666666E-2</v>
      </c>
      <c r="N14" s="24">
        <f t="shared" si="8"/>
        <v>6.5119033333333333E-4</v>
      </c>
      <c r="O14" s="24">
        <f t="shared" si="8"/>
        <v>3.6520009333333332E-3</v>
      </c>
      <c r="P14" s="24">
        <f t="shared" si="8"/>
        <v>0.93641049572649582</v>
      </c>
      <c r="Q14" s="24">
        <f t="shared" si="8"/>
        <v>0.46820524786324791</v>
      </c>
      <c r="R14" s="25">
        <f t="shared" si="8"/>
        <v>85.061500850288454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0.02</v>
      </c>
      <c r="F15" s="9">
        <f t="shared" si="2"/>
        <v>7.8030360000000019E-4</v>
      </c>
      <c r="G15" s="9">
        <f t="shared" si="7"/>
        <v>2.7308486000000003E-3</v>
      </c>
      <c r="H15" s="3">
        <f t="shared" si="3"/>
        <v>0.70021758974358983</v>
      </c>
      <c r="I15" s="8">
        <f t="shared" si="0"/>
        <v>0.35010879487179491</v>
      </c>
      <c r="J15" s="11">
        <f>(G15/G24)*100</f>
        <v>58.293040739979716</v>
      </c>
      <c r="K15" s="21">
        <v>4</v>
      </c>
      <c r="L15" s="24">
        <f t="shared" ref="L15:R15" si="9">AVERAGE(D20:D22)</f>
        <v>40.083121367521365</v>
      </c>
      <c r="M15" s="24">
        <f t="shared" si="9"/>
        <v>6.6666666666666671E-3</v>
      </c>
      <c r="N15" s="24">
        <f t="shared" si="9"/>
        <v>2.6080486666666666E-4</v>
      </c>
      <c r="O15" s="24">
        <f t="shared" si="9"/>
        <v>3.9128058000000004E-3</v>
      </c>
      <c r="P15" s="24">
        <f t="shared" si="9"/>
        <v>1.0032835384615384</v>
      </c>
      <c r="Q15" s="24">
        <f t="shared" si="9"/>
        <v>0.5016417692307692</v>
      </c>
      <c r="R15" s="25">
        <f t="shared" si="9"/>
        <v>90.877119617941844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0.02</v>
      </c>
      <c r="F16" s="9">
        <f t="shared" si="2"/>
        <v>7.8057759999999995E-4</v>
      </c>
      <c r="G16" s="9">
        <f t="shared" si="7"/>
        <v>3.1446676000000001E-3</v>
      </c>
      <c r="H16" s="3">
        <f t="shared" si="3"/>
        <v>0.80632502564102571</v>
      </c>
      <c r="I16" s="8">
        <f t="shared" si="0"/>
        <v>0.40316251282051285</v>
      </c>
      <c r="J16" s="11">
        <f>(G16/G25)*100</f>
        <v>80.134064573019188</v>
      </c>
      <c r="K16" s="21">
        <v>5</v>
      </c>
      <c r="L16" s="24">
        <f t="shared" ref="L16:R16" si="10">AVERAGE(D23:D25)</f>
        <v>50.097047863247866</v>
      </c>
      <c r="M16" s="24">
        <f t="shared" si="10"/>
        <v>0.01</v>
      </c>
      <c r="N16" s="24">
        <f t="shared" si="10"/>
        <v>3.9054313333333339E-4</v>
      </c>
      <c r="O16" s="24">
        <f t="shared" si="10"/>
        <v>4.3033489333333327E-3</v>
      </c>
      <c r="P16" s="24">
        <f t="shared" si="10"/>
        <v>1.1034228034188036</v>
      </c>
      <c r="Q16" s="24">
        <f t="shared" si="10"/>
        <v>0.55171140170940181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0.01</v>
      </c>
      <c r="F17" s="9">
        <f t="shared" si="2"/>
        <v>3.9150879999999999E-4</v>
      </c>
      <c r="G17" s="9">
        <f t="shared" si="7"/>
        <v>3.5184244000000002E-3</v>
      </c>
      <c r="H17" s="3">
        <f t="shared" si="3"/>
        <v>0.90216010256410262</v>
      </c>
      <c r="I17" s="8">
        <f t="shared" si="0"/>
        <v>0.45108005128205131</v>
      </c>
      <c r="J17" s="11">
        <f>(G17/G23)*100</f>
        <v>81.802934971488682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0.03</v>
      </c>
      <c r="F18" s="9">
        <f t="shared" si="2"/>
        <v>1.1727173999999999E-3</v>
      </c>
      <c r="G18" s="9">
        <f t="shared" si="7"/>
        <v>3.9035660000000002E-3</v>
      </c>
      <c r="H18" s="3">
        <f t="shared" si="3"/>
        <v>1.000914358974359</v>
      </c>
      <c r="I18" s="8">
        <f t="shared" si="0"/>
        <v>0.50045717948717949</v>
      </c>
      <c r="J18" s="11">
        <f>(G18/G24)*100</f>
        <v>83.326015169496998</v>
      </c>
      <c r="K18" s="21">
        <v>1</v>
      </c>
      <c r="L18" s="24">
        <f>_xlfn.STDEV.P(D11:D13)</f>
        <v>4.3201459852552457E-2</v>
      </c>
      <c r="M18" s="24">
        <f>_xlfn.STDEV.P(E11:E13)</f>
        <v>4.714045207910314E-3</v>
      </c>
      <c r="N18" s="24">
        <f>_xlfn.STDEV.S(F11:F13)</f>
        <v>2.3356489840370583E-4</v>
      </c>
      <c r="O18" s="24">
        <f>_xlfn.STDEV.S(G11:G13)</f>
        <v>2.3356489840370583E-4</v>
      </c>
      <c r="P18" s="24">
        <f>_xlfn.STDEV.S(H11:H13)</f>
        <v>5.9888435488129714E-2</v>
      </c>
      <c r="Q18" s="24">
        <f>_xlfn.STDEV.S(I11:I13)</f>
        <v>2.9944217744064857E-2</v>
      </c>
      <c r="R18" s="25">
        <f>_xlfn.STDEV.P(J11:J13)</f>
        <v>7.7824315010512874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0.01</v>
      </c>
      <c r="F19" s="9">
        <f t="shared" si="2"/>
        <v>3.8934479999999991E-4</v>
      </c>
      <c r="G19" s="9">
        <f t="shared" si="7"/>
        <v>3.5340124000000001E-3</v>
      </c>
      <c r="H19" s="3">
        <f t="shared" si="3"/>
        <v>0.90615702564102574</v>
      </c>
      <c r="I19" s="8">
        <f t="shared" si="0"/>
        <v>0.45307851282051287</v>
      </c>
      <c r="J19" s="11">
        <f>(G19/G25)*100</f>
        <v>90.055552409879652</v>
      </c>
      <c r="K19" s="21">
        <v>2</v>
      </c>
      <c r="L19" s="24">
        <f>_xlfn.STDEV.P(D14:D16)</f>
        <v>4.3024026334013116E-2</v>
      </c>
      <c r="M19" s="24">
        <f>_xlfn.STDEV.P(E14:E16)</f>
        <v>0</v>
      </c>
      <c r="N19" s="24">
        <f>_xlfn.STDEV.S(F14:F16)</f>
        <v>6.0856004907758389E-7</v>
      </c>
      <c r="O19" s="24">
        <f>_xlfn.STDEV.S(G14:G16)</f>
        <v>2.3396237829830666E-4</v>
      </c>
      <c r="P19" s="24">
        <f>_xlfn.STDEV.S(H14:H16)</f>
        <v>5.9990353409822256E-2</v>
      </c>
      <c r="Q19" s="24">
        <f>_xlfn.STDEV.S(I14:I16)</f>
        <v>2.9995176704911128E-2</v>
      </c>
      <c r="R19" s="25">
        <f>_xlfn.STDEV.P(J14:J16)</f>
        <v>9.0667998790520787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0.01</v>
      </c>
      <c r="F20" s="9">
        <f t="shared" si="2"/>
        <v>3.9150879999999999E-4</v>
      </c>
      <c r="G20" s="9">
        <f t="shared" si="7"/>
        <v>3.9099332000000001E-3</v>
      </c>
      <c r="H20" s="3">
        <f t="shared" si="3"/>
        <v>1.0025469743589743</v>
      </c>
      <c r="I20" s="8">
        <f t="shared" si="0"/>
        <v>0.50127348717948716</v>
      </c>
      <c r="J20" s="11">
        <f>(G20/G23)*100</f>
        <v>90.905466464609745</v>
      </c>
      <c r="K20" s="21">
        <v>3</v>
      </c>
      <c r="L20" s="24">
        <f>_xlfn.STDEV.P(D17:D19)</f>
        <v>2.7489741344237848E-2</v>
      </c>
      <c r="M20" s="24">
        <f>_xlfn.STDEV.P(E17:E19)</f>
        <v>9.4280904158206315E-3</v>
      </c>
      <c r="N20" s="24">
        <f>_xlfn.STDEV.S(F17:F19)</f>
        <v>4.516569845285837E-4</v>
      </c>
      <c r="O20" s="24">
        <f>_xlfn.STDEV.S(G17:G19)</f>
        <v>2.1800110896794391E-4</v>
      </c>
      <c r="P20" s="24">
        <f>_xlfn.STDEV.S(H17:H19)</f>
        <v>5.5897720248190702E-2</v>
      </c>
      <c r="Q20" s="24">
        <f>_xlfn.STDEV.S(I17:I19)</f>
        <v>2.7948860124095351E-2</v>
      </c>
      <c r="R20" s="25">
        <f>_xlfn.STDEV.P(J17:J19)</f>
        <v>3.5856525726179695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0.01</v>
      </c>
      <c r="F21" s="9">
        <f t="shared" si="2"/>
        <v>3.9090579999999999E-4</v>
      </c>
      <c r="G21" s="9">
        <f t="shared" si="7"/>
        <v>4.2944718000000005E-3</v>
      </c>
      <c r="H21" s="3">
        <f t="shared" si="3"/>
        <v>1.1011466153846157</v>
      </c>
      <c r="I21" s="8">
        <f t="shared" si="0"/>
        <v>0.55057330769230783</v>
      </c>
      <c r="J21" s="11">
        <f>(G21/G24)*100</f>
        <v>91.670339979336106</v>
      </c>
      <c r="K21" s="21">
        <v>4</v>
      </c>
      <c r="L21" s="24">
        <f>_xlfn.STDEV.P(D20:D22)</f>
        <v>2.7452222424330923E-2</v>
      </c>
      <c r="M21" s="24">
        <f>_xlfn.STDEV.P(E20:E22)</f>
        <v>4.7140452079103175E-3</v>
      </c>
      <c r="N21" s="24">
        <f>_xlfn.STDEV.S(F20:F22)</f>
        <v>2.2586384119644592E-4</v>
      </c>
      <c r="O21" s="24">
        <f>_xlfn.STDEV.S(G20:G22)</f>
        <v>3.8023783824753699E-4</v>
      </c>
      <c r="P21" s="24">
        <f>_xlfn.STDEV.S(H20:H22)</f>
        <v>9.7496881601932622E-2</v>
      </c>
      <c r="Q21" s="24">
        <f>_xlfn.STDEV.S(I20:I22)</f>
        <v>4.8748440800966311E-2</v>
      </c>
      <c r="R21" s="25">
        <f>_xlfn.STDEV.P(J20:J22)</f>
        <v>0.65953892046124685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0</v>
      </c>
      <c r="F22" s="9">
        <f t="shared" si="2"/>
        <v>0</v>
      </c>
      <c r="G22" s="9">
        <f t="shared" si="7"/>
        <v>3.5340124000000001E-3</v>
      </c>
      <c r="H22" s="3">
        <f t="shared" si="3"/>
        <v>0.90615702564102574</v>
      </c>
      <c r="I22" s="8">
        <f t="shared" si="0"/>
        <v>0.45307851282051287</v>
      </c>
      <c r="J22" s="11">
        <f>(G22/G25)*100</f>
        <v>90.055552409879652</v>
      </c>
      <c r="K22" s="26">
        <v>5</v>
      </c>
      <c r="L22" s="27">
        <f>_xlfn.STDEV.P(D23:D25)</f>
        <v>3.8283555900007184E-2</v>
      </c>
      <c r="M22" s="27">
        <f>_xlfn.STDEV.P(E23:E25)</f>
        <v>0</v>
      </c>
      <c r="N22" s="27">
        <f>_xlfn.STDEV.S(F23:F25)</f>
        <v>5.3854835746977896E-7</v>
      </c>
      <c r="O22" s="27">
        <f>_xlfn.STDEV.S(G23:G25)</f>
        <v>3.8022119715777739E-4</v>
      </c>
      <c r="P22" s="27">
        <f>_xlfn.STDEV.S(H23:H25)</f>
        <v>9.7492614655840359E-2</v>
      </c>
      <c r="Q22" s="27">
        <f>_xlfn.STDEV.S(I23:I25)</f>
        <v>4.874630732792018E-2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0.01</v>
      </c>
      <c r="F23" s="9">
        <f t="shared" si="2"/>
        <v>3.9116480000000011E-4</v>
      </c>
      <c r="G23" s="15">
        <f t="shared" si="7"/>
        <v>4.3010979999999997E-3</v>
      </c>
      <c r="H23" s="3">
        <f t="shared" si="3"/>
        <v>1.1028456410256411</v>
      </c>
      <c r="I23" s="8">
        <f t="shared" si="0"/>
        <v>0.55142282051282054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0.01</v>
      </c>
      <c r="F24" s="9">
        <f t="shared" si="2"/>
        <v>3.9021879999999996E-4</v>
      </c>
      <c r="G24" s="15">
        <f t="shared" si="7"/>
        <v>4.6846906000000002E-3</v>
      </c>
      <c r="H24" s="3">
        <f t="shared" si="3"/>
        <v>1.2012027179487181</v>
      </c>
      <c r="I24" s="8">
        <f t="shared" si="0"/>
        <v>0.60060135897435907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0.01</v>
      </c>
      <c r="F25" s="9">
        <f t="shared" si="2"/>
        <v>3.9024580000000006E-4</v>
      </c>
      <c r="G25" s="15">
        <f t="shared" si="7"/>
        <v>3.9242582E-3</v>
      </c>
      <c r="H25" s="3">
        <f t="shared" si="3"/>
        <v>1.0062200512820514</v>
      </c>
      <c r="I25" s="8">
        <f t="shared" si="0"/>
        <v>0.50311002564102569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R31" sqref="R31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97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98</v>
      </c>
      <c r="F10" s="6" t="s">
        <v>99</v>
      </c>
      <c r="G10" s="6" t="s">
        <v>100</v>
      </c>
      <c r="H10" s="6" t="s">
        <v>101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98</v>
      </c>
      <c r="N10" s="31" t="s">
        <v>99</v>
      </c>
      <c r="O10" s="31" t="s">
        <v>100</v>
      </c>
      <c r="P10" s="31" t="s">
        <v>101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0.01</v>
      </c>
      <c r="F11" s="9">
        <f>B11*E11/1000</f>
        <v>3.9090800000000003E-4</v>
      </c>
      <c r="G11" s="9">
        <f>F11</f>
        <v>3.9090800000000003E-4</v>
      </c>
      <c r="H11" s="3">
        <f>G11/(B$7 /1000)</f>
        <v>0.10023282051282052</v>
      </c>
      <c r="I11" s="8">
        <f t="shared" ref="I11:I25" si="0">H11/B$8*100</f>
        <v>5.0116410256410261E-2</v>
      </c>
      <c r="J11" s="11">
        <f>(G11/G23)*100</f>
        <v>100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>
        <f>(G12/G24)*100</f>
        <v>0</v>
      </c>
      <c r="K12" s="21">
        <v>1</v>
      </c>
      <c r="L12" s="24">
        <f t="shared" ref="L12:R12" si="4">AVERAGE(D11:D13)</f>
        <v>10.043008547008547</v>
      </c>
      <c r="M12" s="24">
        <f t="shared" si="4"/>
        <v>3.3333333333333335E-3</v>
      </c>
      <c r="N12" s="24">
        <f t="shared" si="4"/>
        <v>1.3030266666666667E-4</v>
      </c>
      <c r="O12" s="24">
        <f t="shared" si="4"/>
        <v>1.3030266666666667E-4</v>
      </c>
      <c r="P12" s="24">
        <f t="shared" si="4"/>
        <v>3.3410940170940172E-2</v>
      </c>
      <c r="Q12" s="24">
        <f t="shared" si="4"/>
        <v>1.6705470085470086E-2</v>
      </c>
      <c r="R12" s="25">
        <f t="shared" si="4"/>
        <v>33.333333333333336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>
        <f>(G13/G25)*100</f>
        <v>0</v>
      </c>
      <c r="K13" s="21">
        <v>2</v>
      </c>
      <c r="L13" s="24">
        <f t="shared" ref="L13:R13" si="5">AVERAGE(D14:D16)</f>
        <v>20.053046153846154</v>
      </c>
      <c r="M13" s="24">
        <f t="shared" si="5"/>
        <v>0</v>
      </c>
      <c r="N13" s="24">
        <f t="shared" si="5"/>
        <v>0</v>
      </c>
      <c r="O13" s="24">
        <f t="shared" si="5"/>
        <v>1.3030266666666667E-4</v>
      </c>
      <c r="P13" s="24">
        <f t="shared" si="5"/>
        <v>3.3410940170940172E-2</v>
      </c>
      <c r="Q13" s="24">
        <f t="shared" si="5"/>
        <v>1.6705470085470086E-2</v>
      </c>
      <c r="R13" s="25">
        <f t="shared" si="5"/>
        <v>33.333333333333336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0</v>
      </c>
      <c r="F14" s="9">
        <f t="shared" si="2"/>
        <v>0</v>
      </c>
      <c r="G14" s="9">
        <f t="shared" ref="G14:G25" si="7">G11+F14</f>
        <v>3.9090800000000003E-4</v>
      </c>
      <c r="H14" s="3">
        <f t="shared" si="3"/>
        <v>0.10023282051282052</v>
      </c>
      <c r="I14" s="8">
        <f t="shared" si="0"/>
        <v>5.0116410256410261E-2</v>
      </c>
      <c r="J14" s="11">
        <f>(G14/G23)*100</f>
        <v>100</v>
      </c>
      <c r="K14" s="21">
        <v>3</v>
      </c>
      <c r="L14" s="24">
        <f t="shared" ref="L14:R14" si="8">AVERAGE(D17:D19)</f>
        <v>30.068083760683759</v>
      </c>
      <c r="M14" s="24">
        <f t="shared" si="8"/>
        <v>3.3333333333333335E-3</v>
      </c>
      <c r="N14" s="24">
        <f t="shared" si="8"/>
        <v>1.3030193333333332E-4</v>
      </c>
      <c r="O14" s="24">
        <f t="shared" si="8"/>
        <v>2.6060459999999999E-4</v>
      </c>
      <c r="P14" s="24">
        <f t="shared" si="8"/>
        <v>6.6821692307692318E-2</v>
      </c>
      <c r="Q14" s="24">
        <f t="shared" si="8"/>
        <v>3.3410846153846152E-2</v>
      </c>
      <c r="R14" s="25">
        <f t="shared" si="8"/>
        <v>66.666666666666671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>
        <f>(G15/G24)*100</f>
        <v>0</v>
      </c>
      <c r="K15" s="21">
        <v>4</v>
      </c>
      <c r="L15" s="24">
        <f t="shared" ref="L15:R15" si="9">AVERAGE(D20:D22)</f>
        <v>40.083121367521365</v>
      </c>
      <c r="M15" s="24">
        <f t="shared" si="9"/>
        <v>0</v>
      </c>
      <c r="N15" s="24">
        <f t="shared" si="9"/>
        <v>0</v>
      </c>
      <c r="O15" s="24">
        <f t="shared" si="9"/>
        <v>2.6060459999999999E-4</v>
      </c>
      <c r="P15" s="24">
        <f t="shared" si="9"/>
        <v>6.6821692307692318E-2</v>
      </c>
      <c r="Q15" s="24">
        <f t="shared" si="9"/>
        <v>3.3410846153846152E-2</v>
      </c>
      <c r="R15" s="25">
        <f t="shared" si="9"/>
        <v>66.666666666666671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>
        <f>(G16/G25)*100</f>
        <v>0</v>
      </c>
      <c r="K16" s="21">
        <v>5</v>
      </c>
      <c r="L16" s="24">
        <f t="shared" ref="L16:R16" si="10">AVERAGE(D23:D25)</f>
        <v>50.097047863247866</v>
      </c>
      <c r="M16" s="24">
        <f t="shared" si="10"/>
        <v>3.3333333333333335E-3</v>
      </c>
      <c r="N16" s="24">
        <f t="shared" si="10"/>
        <v>1.3008193333333335E-4</v>
      </c>
      <c r="O16" s="24">
        <f t="shared" si="10"/>
        <v>3.9068653333333334E-4</v>
      </c>
      <c r="P16" s="24">
        <f t="shared" si="10"/>
        <v>0.10017603418803421</v>
      </c>
      <c r="Q16" s="24">
        <f t="shared" si="10"/>
        <v>5.0088017094017091E-2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0</v>
      </c>
      <c r="F17" s="9">
        <f t="shared" si="2"/>
        <v>0</v>
      </c>
      <c r="G17" s="9">
        <f t="shared" si="7"/>
        <v>3.9090800000000003E-4</v>
      </c>
      <c r="H17" s="3">
        <f t="shared" si="3"/>
        <v>0.10023282051282052</v>
      </c>
      <c r="I17" s="8">
        <f t="shared" si="0"/>
        <v>5.0116410256410261E-2</v>
      </c>
      <c r="J17" s="11">
        <f>(G17/G23)*100</f>
        <v>100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0.01</v>
      </c>
      <c r="F18" s="9">
        <f t="shared" si="2"/>
        <v>3.9090579999999999E-4</v>
      </c>
      <c r="G18" s="9">
        <f t="shared" si="7"/>
        <v>3.9090579999999999E-4</v>
      </c>
      <c r="H18" s="3">
        <f t="shared" si="3"/>
        <v>0.10023225641025642</v>
      </c>
      <c r="I18" s="8">
        <f t="shared" si="0"/>
        <v>5.0116128205128202E-2</v>
      </c>
      <c r="J18" s="11">
        <f>(G18/G24)*100</f>
        <v>100</v>
      </c>
      <c r="K18" s="21">
        <v>1</v>
      </c>
      <c r="L18" s="24">
        <f>_xlfn.STDEV.P(D11:D13)</f>
        <v>4.3201459852552457E-2</v>
      </c>
      <c r="M18" s="24">
        <f>_xlfn.STDEV.P(E11:E13)</f>
        <v>4.7140452079103175E-3</v>
      </c>
      <c r="N18" s="24">
        <f>_xlfn.STDEV.S(F11:F13)</f>
        <v>2.2569083902837828E-4</v>
      </c>
      <c r="O18" s="24">
        <f>_xlfn.STDEV.S(G11:G13)</f>
        <v>2.2569083902837828E-4</v>
      </c>
      <c r="P18" s="24">
        <f>_xlfn.STDEV.S(H11:H13)</f>
        <v>5.7869445904712373E-2</v>
      </c>
      <c r="Q18" s="24">
        <f>_xlfn.STDEV.S(I11:I13)</f>
        <v>2.8934722952356186E-2</v>
      </c>
      <c r="R18" s="25">
        <f>_xlfn.STDEV.P(J11:J13)</f>
        <v>47.14045207910317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>
        <f>(G19/G25)*100</f>
        <v>0</v>
      </c>
      <c r="K19" s="21">
        <v>2</v>
      </c>
      <c r="L19" s="24">
        <f>_xlfn.STDEV.P(D14:D16)</f>
        <v>4.3024026334013116E-2</v>
      </c>
      <c r="M19" s="24">
        <f>_xlfn.STDEV.P(E14:E16)</f>
        <v>0</v>
      </c>
      <c r="N19" s="24">
        <f>_xlfn.STDEV.S(F14:F16)</f>
        <v>0</v>
      </c>
      <c r="O19" s="24">
        <f>_xlfn.STDEV.S(G14:G16)</f>
        <v>2.2569083902837828E-4</v>
      </c>
      <c r="P19" s="24">
        <f>_xlfn.STDEV.S(H14:H16)</f>
        <v>5.7869445904712373E-2</v>
      </c>
      <c r="Q19" s="24">
        <f>_xlfn.STDEV.S(I14:I16)</f>
        <v>2.8934722952356186E-2</v>
      </c>
      <c r="R19" s="25">
        <f>_xlfn.STDEV.P(J14:J16)</f>
        <v>47.14045207910317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0</v>
      </c>
      <c r="F20" s="9">
        <f t="shared" si="2"/>
        <v>0</v>
      </c>
      <c r="G20" s="9">
        <f t="shared" si="7"/>
        <v>3.9090800000000003E-4</v>
      </c>
      <c r="H20" s="3">
        <f t="shared" si="3"/>
        <v>0.10023282051282052</v>
      </c>
      <c r="I20" s="8">
        <f t="shared" si="0"/>
        <v>5.0116410256410261E-2</v>
      </c>
      <c r="J20" s="11">
        <f>(G20/G23)*100</f>
        <v>100</v>
      </c>
      <c r="K20" s="21">
        <v>3</v>
      </c>
      <c r="L20" s="24">
        <f>_xlfn.STDEV.P(D17:D19)</f>
        <v>2.7489741344237848E-2</v>
      </c>
      <c r="M20" s="24">
        <f>_xlfn.STDEV.P(E17:E19)</f>
        <v>4.7140452079103175E-3</v>
      </c>
      <c r="N20" s="24">
        <f>_xlfn.STDEV.S(F17:F19)</f>
        <v>2.2568956885778602E-4</v>
      </c>
      <c r="O20" s="24">
        <f>_xlfn.STDEV.S(G17:G19)</f>
        <v>2.256902039457628E-4</v>
      </c>
      <c r="P20" s="24">
        <f>_xlfn.STDEV.S(H17:H19)</f>
        <v>5.7869283063016107E-2</v>
      </c>
      <c r="Q20" s="24">
        <f>_xlfn.STDEV.S(I17:I19)</f>
        <v>2.8934641531508057E-2</v>
      </c>
      <c r="R20" s="25">
        <f>_xlfn.STDEV.P(J17:J19)</f>
        <v>47.14045207910317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0</v>
      </c>
      <c r="F21" s="9">
        <f t="shared" si="2"/>
        <v>0</v>
      </c>
      <c r="G21" s="9">
        <f t="shared" si="7"/>
        <v>3.9090579999999999E-4</v>
      </c>
      <c r="H21" s="3">
        <f t="shared" si="3"/>
        <v>0.10023225641025642</v>
      </c>
      <c r="I21" s="8">
        <f t="shared" si="0"/>
        <v>5.0116128205128202E-2</v>
      </c>
      <c r="J21" s="11">
        <f>(G21/G24)*100</f>
        <v>100</v>
      </c>
      <c r="K21" s="21">
        <v>4</v>
      </c>
      <c r="L21" s="24">
        <f>_xlfn.STDEV.P(D20:D22)</f>
        <v>2.7452222424330923E-2</v>
      </c>
      <c r="M21" s="24">
        <f>_xlfn.STDEV.P(E20:E22)</f>
        <v>0</v>
      </c>
      <c r="N21" s="24">
        <f>_xlfn.STDEV.S(F20:F22)</f>
        <v>0</v>
      </c>
      <c r="O21" s="24">
        <f>_xlfn.STDEV.S(G20:G22)</f>
        <v>2.256902039457628E-4</v>
      </c>
      <c r="P21" s="24">
        <f>_xlfn.STDEV.S(H20:H22)</f>
        <v>5.7869283063016107E-2</v>
      </c>
      <c r="Q21" s="24">
        <f>_xlfn.STDEV.S(I20:I22)</f>
        <v>2.8934641531508057E-2</v>
      </c>
      <c r="R21" s="25">
        <f>_xlfn.STDEV.P(J20:J22)</f>
        <v>47.14045207910317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>
        <f>(G22/G25)*100</f>
        <v>0</v>
      </c>
      <c r="K22" s="26">
        <v>5</v>
      </c>
      <c r="L22" s="27">
        <f>_xlfn.STDEV.P(D23:D25)</f>
        <v>3.8283555900007184E-2</v>
      </c>
      <c r="M22" s="27">
        <f>_xlfn.STDEV.P(E23:E25)</f>
        <v>4.7140452079103175E-3</v>
      </c>
      <c r="N22" s="27">
        <f>_xlfn.STDEV.S(F23:F25)</f>
        <v>2.253085176801209E-4</v>
      </c>
      <c r="O22" s="27">
        <f>_xlfn.STDEV.S(G23:G25)</f>
        <v>3.8168784802939723E-7</v>
      </c>
      <c r="P22" s="27">
        <f>_xlfn.STDEV.S(H23:H25)</f>
        <v>9.786867898189609E-5</v>
      </c>
      <c r="Q22" s="27">
        <f>_xlfn.STDEV.S(I23:I25)</f>
        <v>4.8934339490942048E-5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0</v>
      </c>
      <c r="F23" s="9">
        <f t="shared" si="2"/>
        <v>0</v>
      </c>
      <c r="G23" s="15">
        <f t="shared" si="7"/>
        <v>3.9090800000000003E-4</v>
      </c>
      <c r="H23" s="3">
        <f t="shared" si="3"/>
        <v>0.10023282051282052</v>
      </c>
      <c r="I23" s="8">
        <f t="shared" si="0"/>
        <v>5.0116410256410261E-2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0</v>
      </c>
      <c r="F24" s="9">
        <f t="shared" si="2"/>
        <v>0</v>
      </c>
      <c r="G24" s="15">
        <f t="shared" si="7"/>
        <v>3.9090579999999999E-4</v>
      </c>
      <c r="H24" s="3">
        <f t="shared" si="3"/>
        <v>0.10023225641025642</v>
      </c>
      <c r="I24" s="8">
        <f t="shared" si="0"/>
        <v>5.0116128205128202E-2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0.01</v>
      </c>
      <c r="F25" s="9">
        <f t="shared" si="2"/>
        <v>3.9024580000000006E-4</v>
      </c>
      <c r="G25" s="15">
        <f t="shared" si="7"/>
        <v>3.9024580000000006E-4</v>
      </c>
      <c r="H25" s="3">
        <f t="shared" si="3"/>
        <v>0.10006302564102566</v>
      </c>
      <c r="I25" s="8">
        <f t="shared" si="0"/>
        <v>5.0031512820512838E-2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R36" sqref="R36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102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103</v>
      </c>
      <c r="F10" s="6" t="s">
        <v>104</v>
      </c>
      <c r="G10" s="6" t="s">
        <v>105</v>
      </c>
      <c r="H10" s="6" t="s">
        <v>106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103</v>
      </c>
      <c r="N10" s="31" t="s">
        <v>104</v>
      </c>
      <c r="O10" s="31" t="s">
        <v>105</v>
      </c>
      <c r="P10" s="31" t="s">
        <v>106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>
        <f>(G11/G23)*100</f>
        <v>0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>
        <f>(G12/G24)*100</f>
        <v>0</v>
      </c>
      <c r="K12" s="21">
        <v>1</v>
      </c>
      <c r="L12" s="24">
        <f t="shared" ref="L12:R12" si="4">AVERAGE(D11:D13)</f>
        <v>10.043008547008547</v>
      </c>
      <c r="M12" s="24">
        <f t="shared" si="4"/>
        <v>0</v>
      </c>
      <c r="N12" s="24">
        <f t="shared" si="4"/>
        <v>0</v>
      </c>
      <c r="O12" s="24">
        <f t="shared" si="4"/>
        <v>0</v>
      </c>
      <c r="P12" s="24">
        <f t="shared" si="4"/>
        <v>0</v>
      </c>
      <c r="Q12" s="24">
        <f t="shared" si="4"/>
        <v>0</v>
      </c>
      <c r="R12" s="25">
        <f t="shared" si="4"/>
        <v>0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>
        <f>(G13/G25)*100</f>
        <v>0</v>
      </c>
      <c r="K13" s="21">
        <v>2</v>
      </c>
      <c r="L13" s="24">
        <f t="shared" ref="L13:R13" si="5">AVERAGE(D14:D16)</f>
        <v>20.053046153846154</v>
      </c>
      <c r="M13" s="24">
        <f t="shared" si="5"/>
        <v>1.3333333333333334E-2</v>
      </c>
      <c r="N13" s="24">
        <f t="shared" si="5"/>
        <v>5.2029373333333342E-4</v>
      </c>
      <c r="O13" s="24">
        <f t="shared" si="5"/>
        <v>5.2029373333333342E-4</v>
      </c>
      <c r="P13" s="24">
        <f t="shared" si="5"/>
        <v>0.13340864957264961</v>
      </c>
      <c r="Q13" s="24">
        <f t="shared" si="5"/>
        <v>6.6704324786324806E-2</v>
      </c>
      <c r="R13" s="25">
        <f t="shared" si="5"/>
        <v>1.2938909300421482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>
        <f>(G14/G23)*100</f>
        <v>0</v>
      </c>
      <c r="K14" s="21">
        <v>3</v>
      </c>
      <c r="L14" s="24">
        <f t="shared" ref="L14:R14" si="8">AVERAGE(D17:D19)</f>
        <v>30.068083760683759</v>
      </c>
      <c r="M14" s="24">
        <f t="shared" si="8"/>
        <v>7.6666666666666675E-2</v>
      </c>
      <c r="N14" s="24">
        <f t="shared" si="8"/>
        <v>2.990783133333333E-3</v>
      </c>
      <c r="O14" s="24">
        <f t="shared" si="8"/>
        <v>3.5110768666666661E-3</v>
      </c>
      <c r="P14" s="24">
        <f t="shared" si="8"/>
        <v>0.90027611965811971</v>
      </c>
      <c r="Q14" s="24">
        <f t="shared" si="8"/>
        <v>0.45013805982905986</v>
      </c>
      <c r="R14" s="25">
        <f t="shared" si="8"/>
        <v>9.9986236613278194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0.02</v>
      </c>
      <c r="F15" s="9">
        <f t="shared" si="2"/>
        <v>7.8030360000000019E-4</v>
      </c>
      <c r="G15" s="9">
        <f t="shared" si="7"/>
        <v>7.8030360000000019E-4</v>
      </c>
      <c r="H15" s="3">
        <f t="shared" si="3"/>
        <v>0.20007784615384622</v>
      </c>
      <c r="I15" s="8">
        <f t="shared" si="0"/>
        <v>0.10003892307692312</v>
      </c>
      <c r="J15" s="11">
        <f>(G15/G24)*100</f>
        <v>2.737815877338893</v>
      </c>
      <c r="K15" s="21">
        <v>4</v>
      </c>
      <c r="L15" s="24">
        <f t="shared" ref="L15:R15" si="9">AVERAGE(D20:D22)</f>
        <v>40.083121367521365</v>
      </c>
      <c r="M15" s="24">
        <f t="shared" si="9"/>
        <v>0.22666666666666666</v>
      </c>
      <c r="N15" s="24">
        <f t="shared" si="9"/>
        <v>8.8387244666666646E-3</v>
      </c>
      <c r="O15" s="24">
        <f t="shared" si="9"/>
        <v>1.2349801333333332E-2</v>
      </c>
      <c r="P15" s="24">
        <f t="shared" si="9"/>
        <v>3.166615726495726</v>
      </c>
      <c r="Q15" s="24">
        <f t="shared" si="9"/>
        <v>1.583307863247863</v>
      </c>
      <c r="R15" s="25">
        <f t="shared" si="9"/>
        <v>33.500112126051107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0.02</v>
      </c>
      <c r="F16" s="9">
        <f t="shared" si="2"/>
        <v>7.8057759999999995E-4</v>
      </c>
      <c r="G16" s="9">
        <f t="shared" si="7"/>
        <v>7.8057759999999995E-4</v>
      </c>
      <c r="H16" s="3">
        <f t="shared" si="3"/>
        <v>0.20014810256410256</v>
      </c>
      <c r="I16" s="8">
        <f t="shared" si="0"/>
        <v>0.10007405128205128</v>
      </c>
      <c r="J16" s="11">
        <f>(G16/G25)*100</f>
        <v>1.1438569127875517</v>
      </c>
      <c r="K16" s="21">
        <v>5</v>
      </c>
      <c r="L16" s="24">
        <f t="shared" ref="L16:R16" si="10">AVERAGE(D23:D25)</f>
        <v>50.097047863247866</v>
      </c>
      <c r="M16" s="24">
        <f t="shared" si="10"/>
        <v>0.62</v>
      </c>
      <c r="N16" s="24">
        <f t="shared" si="10"/>
        <v>2.4201537933333333E-2</v>
      </c>
      <c r="O16" s="24">
        <f t="shared" si="10"/>
        <v>3.655133926666667E-2</v>
      </c>
      <c r="P16" s="24">
        <f t="shared" si="10"/>
        <v>9.3721382735042731</v>
      </c>
      <c r="Q16" s="24">
        <f t="shared" si="10"/>
        <v>4.6860691367521365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0.03</v>
      </c>
      <c r="F17" s="9">
        <f t="shared" si="2"/>
        <v>1.1745263999999999E-3</v>
      </c>
      <c r="G17" s="9">
        <f t="shared" si="7"/>
        <v>1.1745263999999999E-3</v>
      </c>
      <c r="H17" s="3">
        <f t="shared" si="3"/>
        <v>0.30116061538461536</v>
      </c>
      <c r="I17" s="8">
        <f t="shared" si="0"/>
        <v>0.15058030769230768</v>
      </c>
      <c r="J17" s="11">
        <f>(G17/G23)*100</f>
        <v>9.0962373758370187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7.0000000000000007E-2</v>
      </c>
      <c r="F18" s="9">
        <f t="shared" si="2"/>
        <v>2.7363406000000001E-3</v>
      </c>
      <c r="G18" s="9">
        <f t="shared" si="7"/>
        <v>3.5166442000000003E-3</v>
      </c>
      <c r="H18" s="3">
        <f t="shared" si="3"/>
        <v>0.90170364102564116</v>
      </c>
      <c r="I18" s="8">
        <f t="shared" si="0"/>
        <v>0.45085182051282058</v>
      </c>
      <c r="J18" s="11">
        <f>(G18/G24)*100</f>
        <v>12.338690127421849</v>
      </c>
      <c r="K18" s="21">
        <v>1</v>
      </c>
      <c r="L18" s="24">
        <f>_xlfn.STDEV.P(D11:D13)</f>
        <v>4.3201459852552457E-2</v>
      </c>
      <c r="M18" s="24">
        <f>_xlfn.STDEV.P(E11:E13)</f>
        <v>0</v>
      </c>
      <c r="N18" s="24">
        <f>_xlfn.STDEV.S(F11:F13)</f>
        <v>0</v>
      </c>
      <c r="O18" s="24">
        <f>_xlfn.STDEV.S(G11:G13)</f>
        <v>0</v>
      </c>
      <c r="P18" s="24">
        <f>_xlfn.STDEV.S(H11:H13)</f>
        <v>0</v>
      </c>
      <c r="Q18" s="24">
        <f>_xlfn.STDEV.S(I11:I13)</f>
        <v>0</v>
      </c>
      <c r="R18" s="25">
        <f>_xlfn.STDEV.P(J11:J13)</f>
        <v>0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0.13</v>
      </c>
      <c r="F19" s="9">
        <f t="shared" si="2"/>
        <v>5.0614823999999992E-3</v>
      </c>
      <c r="G19" s="9">
        <f t="shared" si="7"/>
        <v>5.8420599999999996E-3</v>
      </c>
      <c r="H19" s="3">
        <f t="shared" si="3"/>
        <v>1.4979641025641026</v>
      </c>
      <c r="I19" s="8">
        <f t="shared" si="0"/>
        <v>0.74898205128205131</v>
      </c>
      <c r="J19" s="11">
        <f>(G19/G25)*100</f>
        <v>8.5609434807245872</v>
      </c>
      <c r="K19" s="21">
        <v>2</v>
      </c>
      <c r="L19" s="24">
        <f>_xlfn.STDEV.P(D14:D16)</f>
        <v>4.3024026334013116E-2</v>
      </c>
      <c r="M19" s="24">
        <f>_xlfn.STDEV.P(E14:E16)</f>
        <v>9.428090415820635E-3</v>
      </c>
      <c r="N19" s="24">
        <f>_xlfn.STDEV.S(F14:F16)</f>
        <v>4.505876113237617E-4</v>
      </c>
      <c r="O19" s="24">
        <f>_xlfn.STDEV.S(G14:G16)</f>
        <v>4.505876113237617E-4</v>
      </c>
      <c r="P19" s="24">
        <f>_xlfn.STDEV.S(H14:H16)</f>
        <v>0.11553528495481069</v>
      </c>
      <c r="Q19" s="24">
        <f>_xlfn.STDEV.S(I14:I16)</f>
        <v>5.7767642477405359E-2</v>
      </c>
      <c r="R19" s="25">
        <f>_xlfn.STDEV.P(J14:J16)</f>
        <v>1.1227322623262703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0.08</v>
      </c>
      <c r="F20" s="9">
        <f t="shared" si="2"/>
        <v>3.1320704E-3</v>
      </c>
      <c r="G20" s="9">
        <f t="shared" si="7"/>
        <v>4.3065967999999996E-3</v>
      </c>
      <c r="H20" s="3">
        <f t="shared" si="3"/>
        <v>1.1042555897435897</v>
      </c>
      <c r="I20" s="8">
        <f t="shared" si="0"/>
        <v>0.55212779487179486</v>
      </c>
      <c r="J20" s="11">
        <f>(G20/G23)*100</f>
        <v>33.352870378069071</v>
      </c>
      <c r="K20" s="21">
        <v>3</v>
      </c>
      <c r="L20" s="24">
        <f>_xlfn.STDEV.P(D17:D19)</f>
        <v>2.7489741344237848E-2</v>
      </c>
      <c r="M20" s="24">
        <f>_xlfn.STDEV.P(E17:E19)</f>
        <v>4.1096093353126514E-2</v>
      </c>
      <c r="N20" s="24">
        <f>_xlfn.STDEV.S(F17:F19)</f>
        <v>1.9559300827383403E-3</v>
      </c>
      <c r="O20" s="24">
        <f>_xlfn.STDEV.S(G17:G19)</f>
        <v>2.333771780440962E-3</v>
      </c>
      <c r="P20" s="24">
        <f>_xlfn.STDEV.S(H17:H19)</f>
        <v>0.59840302062588757</v>
      </c>
      <c r="Q20" s="24">
        <f>_xlfn.STDEV.S(I17:I19)</f>
        <v>0.29920151031294379</v>
      </c>
      <c r="R20" s="25">
        <f>_xlfn.STDEV.P(J17:J19)</f>
        <v>1.6690452735699928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0.15</v>
      </c>
      <c r="F21" s="9">
        <f t="shared" si="2"/>
        <v>5.8635869999999991E-3</v>
      </c>
      <c r="G21" s="9">
        <f t="shared" si="7"/>
        <v>9.3802311999999985E-3</v>
      </c>
      <c r="H21" s="3">
        <f t="shared" si="3"/>
        <v>2.4051874871794867</v>
      </c>
      <c r="I21" s="8">
        <f t="shared" si="0"/>
        <v>1.2025937435897434</v>
      </c>
      <c r="J21" s="11">
        <f>(G21/G24)*100</f>
        <v>32.911992091885317</v>
      </c>
      <c r="K21" s="21">
        <v>4</v>
      </c>
      <c r="L21" s="24">
        <f>_xlfn.STDEV.P(D20:D22)</f>
        <v>2.7452222424330923E-2</v>
      </c>
      <c r="M21" s="24">
        <f>_xlfn.STDEV.P(E20:E22)</f>
        <v>0.16048537489614301</v>
      </c>
      <c r="N21" s="24">
        <f>_xlfn.STDEV.S(F20:F22)</f>
        <v>7.6416898592662477E-3</v>
      </c>
      <c r="O21" s="24">
        <f>_xlfn.STDEV.S(G20:G22)</f>
        <v>9.8689587039513492E-3</v>
      </c>
      <c r="P21" s="24">
        <f>_xlfn.STDEV.S(H20:H22)</f>
        <v>2.5305022317823975</v>
      </c>
      <c r="Q21" s="24">
        <f>_xlfn.STDEV.S(I20:I22)</f>
        <v>1.2652511158911988</v>
      </c>
      <c r="R21" s="25">
        <f>_xlfn.STDEV.P(J20:J22)</f>
        <v>0.55024911254800568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0.45</v>
      </c>
      <c r="F22" s="9">
        <f t="shared" si="2"/>
        <v>1.7520515999999996E-2</v>
      </c>
      <c r="G22" s="9">
        <f t="shared" si="7"/>
        <v>2.3362575999999996E-2</v>
      </c>
      <c r="H22" s="3">
        <f t="shared" si="3"/>
        <v>5.9904041025641019</v>
      </c>
      <c r="I22" s="8">
        <f t="shared" si="0"/>
        <v>2.995202051282051</v>
      </c>
      <c r="J22" s="11">
        <f>(G22/G25)*100</f>
        <v>34.235473908198934</v>
      </c>
      <c r="K22" s="26">
        <v>5</v>
      </c>
      <c r="L22" s="27">
        <f>_xlfn.STDEV.P(D23:D25)</f>
        <v>3.8283555900007184E-2</v>
      </c>
      <c r="M22" s="27">
        <f>_xlfn.STDEV.P(E23:E25)</f>
        <v>0.39064049969249215</v>
      </c>
      <c r="N22" s="27">
        <f>_xlfn.STDEV.S(F23:F25)</f>
        <v>1.8662453015119377E-2</v>
      </c>
      <c r="O22" s="27">
        <f>_xlfn.STDEV.S(G23:G25)</f>
        <v>2.8529293908225901E-2</v>
      </c>
      <c r="P22" s="27">
        <f>_xlfn.STDEV.S(H23:H25)</f>
        <v>7.3152035662117685</v>
      </c>
      <c r="Q22" s="27">
        <f>_xlfn.STDEV.S(I23:I25)</f>
        <v>3.6576017831058842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0.22</v>
      </c>
      <c r="F23" s="9">
        <f t="shared" si="2"/>
        <v>8.6056256000000015E-3</v>
      </c>
      <c r="G23" s="15">
        <f t="shared" si="7"/>
        <v>1.2912222400000001E-2</v>
      </c>
      <c r="H23" s="3">
        <f t="shared" si="3"/>
        <v>3.3108262564102566</v>
      </c>
      <c r="I23" s="8">
        <f t="shared" si="0"/>
        <v>1.6554131282051285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0.49</v>
      </c>
      <c r="F24" s="9">
        <f t="shared" si="2"/>
        <v>1.9120721199999999E-2</v>
      </c>
      <c r="G24" s="15">
        <f t="shared" si="7"/>
        <v>2.8500952399999998E-2</v>
      </c>
      <c r="H24" s="3">
        <f t="shared" si="3"/>
        <v>7.3079365128205129</v>
      </c>
      <c r="I24" s="8">
        <f t="shared" si="0"/>
        <v>3.6539682564102569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1.1499999999999999</v>
      </c>
      <c r="F25" s="9">
        <f t="shared" si="2"/>
        <v>4.4878266999999993E-2</v>
      </c>
      <c r="G25" s="15">
        <f t="shared" si="7"/>
        <v>6.8240842999999995E-2</v>
      </c>
      <c r="H25" s="3">
        <f t="shared" si="3"/>
        <v>17.497652051282049</v>
      </c>
      <c r="I25" s="8">
        <f t="shared" si="0"/>
        <v>8.7488260256410246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T40" sqref="T40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107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108</v>
      </c>
      <c r="F10" s="6" t="s">
        <v>109</v>
      </c>
      <c r="G10" s="6" t="s">
        <v>110</v>
      </c>
      <c r="H10" s="6" t="s">
        <v>111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108</v>
      </c>
      <c r="N10" s="31" t="s">
        <v>109</v>
      </c>
      <c r="O10" s="31" t="s">
        <v>110</v>
      </c>
      <c r="P10" s="31" t="s">
        <v>111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0.13</v>
      </c>
      <c r="F11" s="9">
        <f>B11*E11/1000</f>
        <v>5.0818039999999997E-3</v>
      </c>
      <c r="G11" s="9">
        <f>F11</f>
        <v>5.0818039999999997E-3</v>
      </c>
      <c r="H11" s="3">
        <f>G11/(B$7 /1000)</f>
        <v>1.3030266666666666</v>
      </c>
      <c r="I11" s="8">
        <f t="shared" ref="I11:I25" si="0">H11/B$8*100</f>
        <v>0.65151333333333328</v>
      </c>
      <c r="J11" s="11">
        <f>(G11/G23)*100</f>
        <v>92.846950022662682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0.01</v>
      </c>
      <c r="F12" s="9">
        <f t="shared" ref="F12:F25" si="2">B12*E12/1000</f>
        <v>3.9010899999999997E-4</v>
      </c>
      <c r="G12" s="9">
        <f>F12</f>
        <v>3.9010899999999997E-4</v>
      </c>
      <c r="H12" s="3">
        <f t="shared" ref="H12:H25" si="3">G12/(B$7 /1000)</f>
        <v>0.10002794871794872</v>
      </c>
      <c r="I12" s="8">
        <f t="shared" si="0"/>
        <v>5.001397435897436E-2</v>
      </c>
      <c r="J12" s="11">
        <f>(G12/G24)*100</f>
        <v>4.1585267595289794</v>
      </c>
      <c r="K12" s="21">
        <v>1</v>
      </c>
      <c r="L12" s="24">
        <f t="shared" ref="L12:R12" si="4">AVERAGE(D11:D13)</f>
        <v>10.043008547008547</v>
      </c>
      <c r="M12" s="24">
        <f t="shared" si="4"/>
        <v>5.3333333333333337E-2</v>
      </c>
      <c r="N12" s="24">
        <f t="shared" si="4"/>
        <v>2.0866476666666664E-3</v>
      </c>
      <c r="O12" s="24">
        <f t="shared" si="4"/>
        <v>2.0866476666666664E-3</v>
      </c>
      <c r="P12" s="24">
        <f t="shared" si="4"/>
        <v>0.53503786324786329</v>
      </c>
      <c r="Q12" s="24">
        <f t="shared" si="4"/>
        <v>0.26751893162393164</v>
      </c>
      <c r="R12" s="25">
        <f t="shared" si="4"/>
        <v>35.698197084878906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0.02</v>
      </c>
      <c r="F13" s="9">
        <f t="shared" si="2"/>
        <v>7.8803E-4</v>
      </c>
      <c r="G13" s="9">
        <f>F13</f>
        <v>7.8803E-4</v>
      </c>
      <c r="H13" s="3">
        <f t="shared" si="3"/>
        <v>0.20205897435897438</v>
      </c>
      <c r="I13" s="8">
        <f t="shared" si="0"/>
        <v>0.10102948717948719</v>
      </c>
      <c r="J13" s="11">
        <f>(G13/G25)*100</f>
        <v>10.089114472445052</v>
      </c>
      <c r="K13" s="21">
        <v>2</v>
      </c>
      <c r="L13" s="24">
        <f t="shared" ref="L13:R13" si="5">AVERAGE(D14:D16)</f>
        <v>20.053046153846154</v>
      </c>
      <c r="M13" s="24">
        <f t="shared" si="5"/>
        <v>3.3333333333333335E-3</v>
      </c>
      <c r="N13" s="24">
        <f t="shared" si="5"/>
        <v>1.3009626666666665E-4</v>
      </c>
      <c r="O13" s="24">
        <f t="shared" si="5"/>
        <v>2.2167439333333331E-3</v>
      </c>
      <c r="P13" s="24">
        <f t="shared" si="5"/>
        <v>0.56839588034188038</v>
      </c>
      <c r="Q13" s="24">
        <f t="shared" si="5"/>
        <v>0.28419794017094019</v>
      </c>
      <c r="R13" s="25">
        <f t="shared" si="5"/>
        <v>37.36381403707329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0</v>
      </c>
      <c r="F14" s="9">
        <f t="shared" si="2"/>
        <v>0</v>
      </c>
      <c r="G14" s="9">
        <f t="shared" ref="G14:G25" si="7">G11+F14</f>
        <v>5.0818039999999997E-3</v>
      </c>
      <c r="H14" s="3">
        <f t="shared" si="3"/>
        <v>1.3030266666666666</v>
      </c>
      <c r="I14" s="8">
        <f t="shared" si="0"/>
        <v>0.65151333333333328</v>
      </c>
      <c r="J14" s="11">
        <f>(G14/G23)*100</f>
        <v>92.846950022662682</v>
      </c>
      <c r="K14" s="21">
        <v>3</v>
      </c>
      <c r="L14" s="24">
        <f t="shared" ref="L14:R14" si="8">AVERAGE(D17:D19)</f>
        <v>30.068083760683759</v>
      </c>
      <c r="M14" s="24">
        <f t="shared" si="8"/>
        <v>5.000000000000001E-2</v>
      </c>
      <c r="N14" s="24">
        <f t="shared" si="8"/>
        <v>1.9542096666666665E-3</v>
      </c>
      <c r="O14" s="24">
        <f t="shared" si="8"/>
        <v>4.1709536E-3</v>
      </c>
      <c r="P14" s="24">
        <f t="shared" si="8"/>
        <v>1.0694752820512818</v>
      </c>
      <c r="Q14" s="24">
        <f t="shared" si="8"/>
        <v>0.53473764102564092</v>
      </c>
      <c r="R14" s="25">
        <f t="shared" si="8"/>
        <v>59.466841479052022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0</v>
      </c>
      <c r="F15" s="9">
        <f t="shared" si="2"/>
        <v>0</v>
      </c>
      <c r="G15" s="9">
        <f t="shared" si="7"/>
        <v>3.9010899999999997E-4</v>
      </c>
      <c r="H15" s="3">
        <f t="shared" si="3"/>
        <v>0.10002794871794872</v>
      </c>
      <c r="I15" s="8">
        <f t="shared" si="0"/>
        <v>5.001397435897436E-2</v>
      </c>
      <c r="J15" s="11">
        <f>(G15/G24)*100</f>
        <v>4.1585267595289794</v>
      </c>
      <c r="K15" s="21">
        <v>4</v>
      </c>
      <c r="L15" s="24">
        <f t="shared" ref="L15:R15" si="9">AVERAGE(D20:D22)</f>
        <v>40.083121367521365</v>
      </c>
      <c r="M15" s="24">
        <f t="shared" si="9"/>
        <v>3.6666666666666667E-2</v>
      </c>
      <c r="N15" s="24">
        <f t="shared" si="9"/>
        <v>1.4328009333333333E-3</v>
      </c>
      <c r="O15" s="24">
        <f t="shared" si="9"/>
        <v>5.6037545333333322E-3</v>
      </c>
      <c r="P15" s="24">
        <f t="shared" si="9"/>
        <v>1.4368601367521368</v>
      </c>
      <c r="Q15" s="24">
        <f t="shared" si="9"/>
        <v>0.71843006837606838</v>
      </c>
      <c r="R15" s="25">
        <f t="shared" si="9"/>
        <v>75.018498352912346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0.01</v>
      </c>
      <c r="F16" s="9">
        <f t="shared" si="2"/>
        <v>3.9028879999999998E-4</v>
      </c>
      <c r="G16" s="9">
        <f t="shared" si="7"/>
        <v>1.1783188000000001E-3</v>
      </c>
      <c r="H16" s="3">
        <f t="shared" si="3"/>
        <v>0.30213302564102568</v>
      </c>
      <c r="I16" s="8">
        <f t="shared" si="0"/>
        <v>0.15106651282051284</v>
      </c>
      <c r="J16" s="11">
        <f>(G16/G25)*100</f>
        <v>15.085965329028195</v>
      </c>
      <c r="K16" s="21">
        <v>5</v>
      </c>
      <c r="L16" s="24">
        <f t="shared" ref="L16:R16" si="10">AVERAGE(D23:D25)</f>
        <v>50.097047863247866</v>
      </c>
      <c r="M16" s="24">
        <f t="shared" si="10"/>
        <v>4.9999999999999996E-2</v>
      </c>
      <c r="N16" s="24">
        <f t="shared" si="10"/>
        <v>1.9512289999999999E-3</v>
      </c>
      <c r="O16" s="24">
        <f t="shared" si="10"/>
        <v>7.5549835333333327E-3</v>
      </c>
      <c r="P16" s="24">
        <f t="shared" si="10"/>
        <v>1.9371752649572649</v>
      </c>
      <c r="Q16" s="24">
        <f t="shared" si="10"/>
        <v>0.96858763247863244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0.01</v>
      </c>
      <c r="F17" s="9">
        <f t="shared" si="2"/>
        <v>3.9150879999999999E-4</v>
      </c>
      <c r="G17" s="9">
        <f t="shared" si="7"/>
        <v>5.4733127999999995E-3</v>
      </c>
      <c r="H17" s="3">
        <f t="shared" si="3"/>
        <v>1.4034135384615385</v>
      </c>
      <c r="I17" s="8">
        <f t="shared" si="0"/>
        <v>0.70170676923076925</v>
      </c>
      <c r="J17" s="11">
        <f>(G17/G23)*100</f>
        <v>100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0.13</v>
      </c>
      <c r="F18" s="9">
        <f t="shared" si="2"/>
        <v>5.0817753999999994E-3</v>
      </c>
      <c r="G18" s="9">
        <f t="shared" si="7"/>
        <v>5.471884399999999E-3</v>
      </c>
      <c r="H18" s="3">
        <f t="shared" si="3"/>
        <v>1.4030472820512818</v>
      </c>
      <c r="I18" s="8">
        <f t="shared" si="0"/>
        <v>0.70152364102564091</v>
      </c>
      <c r="J18" s="11">
        <f>(G18/G24)*100</f>
        <v>58.329794243273469</v>
      </c>
      <c r="K18" s="21">
        <v>1</v>
      </c>
      <c r="L18" s="24">
        <f>_xlfn.STDEV.P(D11:D13)</f>
        <v>4.3201459852552457E-2</v>
      </c>
      <c r="M18" s="24">
        <f>_xlfn.STDEV.P(E11:E13)</f>
        <v>5.4365021434333645E-2</v>
      </c>
      <c r="N18" s="24">
        <f>_xlfn.STDEV.S(F11:F13)</f>
        <v>2.6015007930789359E-3</v>
      </c>
      <c r="O18" s="24">
        <f>_xlfn.STDEV.S(G11:G13)</f>
        <v>2.6015007930789359E-3</v>
      </c>
      <c r="P18" s="24">
        <f>_xlfn.STDEV.S(H11:H13)</f>
        <v>0.66705148540485537</v>
      </c>
      <c r="Q18" s="24">
        <f>_xlfn.STDEV.S(I11:I13)</f>
        <v>0.33352574270242769</v>
      </c>
      <c r="R18" s="25">
        <f>_xlfn.STDEV.P(J11:J13)</f>
        <v>40.482736562745984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0.01</v>
      </c>
      <c r="F19" s="9">
        <f t="shared" si="2"/>
        <v>3.8934479999999991E-4</v>
      </c>
      <c r="G19" s="9">
        <f t="shared" si="7"/>
        <v>1.5676635999999999E-3</v>
      </c>
      <c r="H19" s="3">
        <f t="shared" si="3"/>
        <v>0.40196502564102565</v>
      </c>
      <c r="I19" s="8">
        <f t="shared" si="0"/>
        <v>0.20098251282051283</v>
      </c>
      <c r="J19" s="11">
        <f>(G19/G25)*100</f>
        <v>20.070730193882607</v>
      </c>
      <c r="K19" s="21">
        <v>2</v>
      </c>
      <c r="L19" s="24">
        <f>_xlfn.STDEV.P(D14:D16)</f>
        <v>4.3024026334013116E-2</v>
      </c>
      <c r="M19" s="24">
        <f>_xlfn.STDEV.P(E14:E16)</f>
        <v>4.7140452079103175E-3</v>
      </c>
      <c r="N19" s="24">
        <f>_xlfn.STDEV.S(F14:F16)</f>
        <v>2.2533334374169603E-4</v>
      </c>
      <c r="O19" s="24">
        <f>_xlfn.STDEV.S(G14:G16)</f>
        <v>2.5123187619030376E-3</v>
      </c>
      <c r="P19" s="24">
        <f>_xlfn.STDEV.S(H14:H16)</f>
        <v>0.64418429792385579</v>
      </c>
      <c r="Q19" s="24">
        <f>_xlfn.STDEV.S(I14:I16)</f>
        <v>0.32209214896192789</v>
      </c>
      <c r="R19" s="25">
        <f>_xlfn.STDEV.P(J14:J16)</f>
        <v>39.485322273127423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0</v>
      </c>
      <c r="F20" s="9">
        <f t="shared" si="2"/>
        <v>0</v>
      </c>
      <c r="G20" s="9">
        <f t="shared" si="7"/>
        <v>5.4733127999999995E-3</v>
      </c>
      <c r="H20" s="3">
        <f t="shared" si="3"/>
        <v>1.4034135384615385</v>
      </c>
      <c r="I20" s="8">
        <f t="shared" si="0"/>
        <v>0.70170676923076925</v>
      </c>
      <c r="J20" s="11">
        <f>(G20/G23)*100</f>
        <v>100</v>
      </c>
      <c r="K20" s="21">
        <v>3</v>
      </c>
      <c r="L20" s="24">
        <f>_xlfn.STDEV.P(D17:D19)</f>
        <v>2.7489741344237848E-2</v>
      </c>
      <c r="M20" s="24">
        <f>_xlfn.STDEV.P(E17:E19)</f>
        <v>5.6568542494923796E-2</v>
      </c>
      <c r="N20" s="24">
        <f>_xlfn.STDEV.S(F17:F19)</f>
        <v>2.7085515931886271E-3</v>
      </c>
      <c r="O20" s="24">
        <f>_xlfn.STDEV.S(G17:G19)</f>
        <v>2.2545153865424455E-3</v>
      </c>
      <c r="P20" s="24">
        <f>_xlfn.STDEV.S(H17:H19)</f>
        <v>0.57808086834421746</v>
      </c>
      <c r="Q20" s="24">
        <f>_xlfn.STDEV.S(I17:I19)</f>
        <v>0.28904043417210873</v>
      </c>
      <c r="R20" s="25">
        <f>_xlfn.STDEV.P(J17:J19)</f>
        <v>32.640891534465091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0.1</v>
      </c>
      <c r="F21" s="9">
        <f t="shared" si="2"/>
        <v>3.909058E-3</v>
      </c>
      <c r="G21" s="9">
        <f t="shared" si="7"/>
        <v>9.3809423999999982E-3</v>
      </c>
      <c r="H21" s="3">
        <f t="shared" si="3"/>
        <v>2.405369846153846</v>
      </c>
      <c r="I21" s="8">
        <f t="shared" si="0"/>
        <v>1.202684923076923</v>
      </c>
      <c r="J21" s="11">
        <f>(G21/G24)*100</f>
        <v>100</v>
      </c>
      <c r="K21" s="21">
        <v>4</v>
      </c>
      <c r="L21" s="24">
        <f>_xlfn.STDEV.P(D20:D22)</f>
        <v>2.7452222424330923E-2</v>
      </c>
      <c r="M21" s="24">
        <f>_xlfn.STDEV.P(E20:E22)</f>
        <v>4.4969125210773474E-2</v>
      </c>
      <c r="N21" s="24">
        <f>_xlfn.STDEV.S(F20:F22)</f>
        <v>2.1533193303558606E-3</v>
      </c>
      <c r="O21" s="24">
        <f>_xlfn.STDEV.S(G20:G22)</f>
        <v>3.7136855404618263E-3</v>
      </c>
      <c r="P21" s="24">
        <f>_xlfn.STDEV.S(H20:H22)</f>
        <v>0.95222706165687887</v>
      </c>
      <c r="Q21" s="24">
        <f>_xlfn.STDEV.S(I20:I22)</f>
        <v>0.47611353082843944</v>
      </c>
      <c r="R21" s="25">
        <f>_xlfn.STDEV.P(J20:J22)</f>
        <v>35.329178437757172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0.01</v>
      </c>
      <c r="F22" s="9">
        <f t="shared" si="2"/>
        <v>3.8934479999999991E-4</v>
      </c>
      <c r="G22" s="9">
        <f t="shared" si="7"/>
        <v>1.9570083999999998E-3</v>
      </c>
      <c r="H22" s="3">
        <f t="shared" si="3"/>
        <v>0.50179702564102557</v>
      </c>
      <c r="I22" s="8">
        <f t="shared" si="0"/>
        <v>0.25089851282051279</v>
      </c>
      <c r="J22" s="11">
        <f>(G22/G25)*100</f>
        <v>25.055495058737019</v>
      </c>
      <c r="K22" s="26">
        <v>5</v>
      </c>
      <c r="L22" s="27">
        <f>_xlfn.STDEV.P(D23:D25)</f>
        <v>3.8283555900007184E-2</v>
      </c>
      <c r="M22" s="27">
        <f>_xlfn.STDEV.P(E23:E25)</f>
        <v>7.0710678118654766E-2</v>
      </c>
      <c r="N22" s="27">
        <f>_xlfn.STDEV.S(F23:F25)</f>
        <v>3.379627765201813E-3</v>
      </c>
      <c r="O22" s="27">
        <f>_xlfn.STDEV.S(G23:G25)</f>
        <v>1.9663249201911297E-3</v>
      </c>
      <c r="P22" s="27">
        <f>_xlfn.STDEV.S(H23:H25)</f>
        <v>0.50418587697208417</v>
      </c>
      <c r="Q22" s="27">
        <f>_xlfn.STDEV.S(I23:I25)</f>
        <v>0.25209293848604208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0</v>
      </c>
      <c r="F23" s="9">
        <f t="shared" si="2"/>
        <v>0</v>
      </c>
      <c r="G23" s="15">
        <f t="shared" si="7"/>
        <v>5.4733127999999995E-3</v>
      </c>
      <c r="H23" s="3">
        <f t="shared" si="3"/>
        <v>1.4034135384615385</v>
      </c>
      <c r="I23" s="8">
        <f t="shared" si="0"/>
        <v>0.70170676923076925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0</v>
      </c>
      <c r="F24" s="9">
        <f t="shared" si="2"/>
        <v>0</v>
      </c>
      <c r="G24" s="15">
        <f t="shared" si="7"/>
        <v>9.3809423999999982E-3</v>
      </c>
      <c r="H24" s="3">
        <f t="shared" si="3"/>
        <v>2.405369846153846</v>
      </c>
      <c r="I24" s="8">
        <f t="shared" si="0"/>
        <v>1.202684923076923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0.15</v>
      </c>
      <c r="F25" s="9">
        <f t="shared" si="2"/>
        <v>5.8536869999999998E-3</v>
      </c>
      <c r="G25" s="15">
        <f t="shared" si="7"/>
        <v>7.8106953999999996E-3</v>
      </c>
      <c r="H25" s="3">
        <f t="shared" si="3"/>
        <v>2.0027424102564102</v>
      </c>
      <c r="I25" s="8">
        <f t="shared" si="0"/>
        <v>1.0013712051282051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4" workbookViewId="0">
      <selection activeCell="L18" sqref="L18:R22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112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113</v>
      </c>
      <c r="F10" s="6" t="s">
        <v>114</v>
      </c>
      <c r="G10" s="6" t="s">
        <v>115</v>
      </c>
      <c r="H10" s="6" t="s">
        <v>116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113</v>
      </c>
      <c r="N10" s="31" t="s">
        <v>114</v>
      </c>
      <c r="O10" s="31" t="s">
        <v>115</v>
      </c>
      <c r="P10" s="31" t="s">
        <v>116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0.08</v>
      </c>
      <c r="F11" s="9">
        <f>B11*E11/1000</f>
        <v>3.1272640000000003E-3</v>
      </c>
      <c r="G11" s="9">
        <f>F11</f>
        <v>3.1272640000000003E-3</v>
      </c>
      <c r="H11" s="3">
        <f>G11/(B$7 /1000)</f>
        <v>0.80186256410256418</v>
      </c>
      <c r="I11" s="8">
        <f t="shared" ref="I11:I25" si="0">H11/B$8*100</f>
        <v>0.40093128205128209</v>
      </c>
      <c r="J11" s="11">
        <f>(G11/G23)*100</f>
        <v>57.116913657439014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0.01</v>
      </c>
      <c r="F12" s="9">
        <f t="shared" ref="F12:F25" si="2">B12*E12/1000</f>
        <v>3.9010899999999997E-4</v>
      </c>
      <c r="G12" s="9">
        <f>F12</f>
        <v>3.9010899999999997E-4</v>
      </c>
      <c r="H12" s="3">
        <f t="shared" ref="H12:H25" si="3">G12/(B$7 /1000)</f>
        <v>0.10002794871794872</v>
      </c>
      <c r="I12" s="8">
        <f t="shared" si="0"/>
        <v>5.001397435897436E-2</v>
      </c>
      <c r="J12" s="11">
        <f>(G12/G24)*100</f>
        <v>6.6556177884777785</v>
      </c>
      <c r="K12" s="21">
        <v>1</v>
      </c>
      <c r="L12" s="24">
        <f t="shared" ref="L12:R12" si="4">AVERAGE(D11:D13)</f>
        <v>10.043008547008547</v>
      </c>
      <c r="M12" s="24">
        <f t="shared" si="4"/>
        <v>3.3333333333333333E-2</v>
      </c>
      <c r="N12" s="24">
        <f t="shared" si="4"/>
        <v>1.3037960000000001E-3</v>
      </c>
      <c r="O12" s="24">
        <f t="shared" si="4"/>
        <v>1.3037960000000001E-3</v>
      </c>
      <c r="P12" s="24">
        <f t="shared" si="4"/>
        <v>0.3343066666666667</v>
      </c>
      <c r="Q12" s="24">
        <f t="shared" si="4"/>
        <v>0.16715333333333335</v>
      </c>
      <c r="R12" s="25">
        <f t="shared" si="4"/>
        <v>22.277990244184043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0.01</v>
      </c>
      <c r="F13" s="9">
        <f t="shared" si="2"/>
        <v>3.94015E-4</v>
      </c>
      <c r="G13" s="9">
        <f>F13</f>
        <v>3.94015E-4</v>
      </c>
      <c r="H13" s="3">
        <f t="shared" si="3"/>
        <v>0.10102948717948719</v>
      </c>
      <c r="I13" s="8">
        <f t="shared" si="0"/>
        <v>5.0514743589743595E-2</v>
      </c>
      <c r="J13" s="11">
        <f>(G13/G25)*100</f>
        <v>3.0614392866353466</v>
      </c>
      <c r="K13" s="21">
        <v>2</v>
      </c>
      <c r="L13" s="24">
        <f t="shared" ref="L13:R13" si="5">AVERAGE(D14:D16)</f>
        <v>20.053046153846154</v>
      </c>
      <c r="M13" s="24">
        <f t="shared" si="5"/>
        <v>1.3333333333333334E-2</v>
      </c>
      <c r="N13" s="24">
        <f t="shared" si="5"/>
        <v>5.2048773333333333E-4</v>
      </c>
      <c r="O13" s="24">
        <f t="shared" si="5"/>
        <v>1.8242837333333334E-3</v>
      </c>
      <c r="P13" s="24">
        <f t="shared" si="5"/>
        <v>0.46776505982905991</v>
      </c>
      <c r="Q13" s="24">
        <f t="shared" si="5"/>
        <v>0.23388252991452996</v>
      </c>
      <c r="R13" s="25">
        <f t="shared" si="5"/>
        <v>28.897241941216532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0.01</v>
      </c>
      <c r="F14" s="9">
        <f t="shared" si="2"/>
        <v>3.9073380000000004E-4</v>
      </c>
      <c r="G14" s="9">
        <f t="shared" ref="G14:G25" si="7">G11+F14</f>
        <v>3.5179978000000004E-3</v>
      </c>
      <c r="H14" s="3">
        <f t="shared" si="3"/>
        <v>0.90205071794871805</v>
      </c>
      <c r="I14" s="8">
        <f t="shared" si="0"/>
        <v>0.45102535897435903</v>
      </c>
      <c r="J14" s="11">
        <f>(G14/G23)*100</f>
        <v>64.253346244404185</v>
      </c>
      <c r="K14" s="21">
        <v>3</v>
      </c>
      <c r="L14" s="24">
        <f t="shared" ref="L14:R14" si="8">AVERAGE(D17:D19)</f>
        <v>30.068083760683759</v>
      </c>
      <c r="M14" s="24">
        <f t="shared" si="8"/>
        <v>7.0000000000000007E-2</v>
      </c>
      <c r="N14" s="24">
        <f t="shared" si="8"/>
        <v>2.7304986000000002E-3</v>
      </c>
      <c r="O14" s="24">
        <f t="shared" si="8"/>
        <v>4.5547823333333326E-3</v>
      </c>
      <c r="P14" s="24">
        <f t="shared" si="8"/>
        <v>1.167892905982906</v>
      </c>
      <c r="Q14" s="24">
        <f t="shared" si="8"/>
        <v>0.58394645299145298</v>
      </c>
      <c r="R14" s="25">
        <f t="shared" si="8"/>
        <v>61.326404703650468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0.01</v>
      </c>
      <c r="F15" s="9">
        <f t="shared" si="2"/>
        <v>3.901518000000001E-4</v>
      </c>
      <c r="G15" s="9">
        <f t="shared" si="7"/>
        <v>7.8026080000000012E-4</v>
      </c>
      <c r="H15" s="3">
        <f t="shared" si="3"/>
        <v>0.20006687179487184</v>
      </c>
      <c r="I15" s="8">
        <f t="shared" si="0"/>
        <v>0.10003343589743592</v>
      </c>
      <c r="J15" s="11">
        <f>(G15/G24)*100</f>
        <v>13.31196578426005</v>
      </c>
      <c r="K15" s="21">
        <v>4</v>
      </c>
      <c r="L15" s="24">
        <f t="shared" ref="L15:R15" si="9">AVERAGE(D20:D22)</f>
        <v>40.083121367521365</v>
      </c>
      <c r="M15" s="24">
        <f t="shared" si="9"/>
        <v>2.6666666666666668E-2</v>
      </c>
      <c r="N15" s="24">
        <f t="shared" si="9"/>
        <v>1.0422971333333333E-3</v>
      </c>
      <c r="O15" s="24">
        <f t="shared" si="9"/>
        <v>5.5970794666666658E-3</v>
      </c>
      <c r="P15" s="24">
        <f t="shared" si="9"/>
        <v>1.4351485811965812</v>
      </c>
      <c r="Q15" s="24">
        <f t="shared" si="9"/>
        <v>0.71757429059829059</v>
      </c>
      <c r="R15" s="25">
        <f t="shared" si="9"/>
        <v>78.217200305595256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0.02</v>
      </c>
      <c r="F16" s="9">
        <f t="shared" si="2"/>
        <v>7.8057759999999995E-4</v>
      </c>
      <c r="G16" s="9">
        <f t="shared" si="7"/>
        <v>1.1745925999999999E-3</v>
      </c>
      <c r="H16" s="3">
        <f t="shared" si="3"/>
        <v>0.30117758974358971</v>
      </c>
      <c r="I16" s="8">
        <f t="shared" si="0"/>
        <v>0.15058879487179486</v>
      </c>
      <c r="J16" s="11">
        <f>(G16/G25)*100</f>
        <v>9.1264137949853605</v>
      </c>
      <c r="K16" s="21">
        <v>5</v>
      </c>
      <c r="L16" s="24">
        <f t="shared" ref="L16:R16" si="10">AVERAGE(D23:D25)</f>
        <v>50.097047863247866</v>
      </c>
      <c r="M16" s="24">
        <f t="shared" si="10"/>
        <v>6.3333333333333339E-2</v>
      </c>
      <c r="N16" s="24">
        <f t="shared" si="10"/>
        <v>2.4718540666666669E-3</v>
      </c>
      <c r="O16" s="24">
        <f t="shared" si="10"/>
        <v>8.0689335333333327E-3</v>
      </c>
      <c r="P16" s="24">
        <f t="shared" si="10"/>
        <v>2.0689573162393162</v>
      </c>
      <c r="Q16" s="24">
        <f t="shared" si="10"/>
        <v>1.0344786581196581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0.02</v>
      </c>
      <c r="F17" s="9">
        <f t="shared" si="2"/>
        <v>7.8301759999999999E-4</v>
      </c>
      <c r="G17" s="9">
        <f t="shared" si="7"/>
        <v>4.3010154000000002E-3</v>
      </c>
      <c r="H17" s="3">
        <f t="shared" si="3"/>
        <v>1.1028244615384617</v>
      </c>
      <c r="I17" s="8">
        <f t="shared" si="0"/>
        <v>0.55141223076923085</v>
      </c>
      <c r="J17" s="11">
        <f>(G17/G23)*100</f>
        <v>78.554520897856889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7.0000000000000007E-2</v>
      </c>
      <c r="F18" s="9">
        <f t="shared" si="2"/>
        <v>2.7363406000000001E-3</v>
      </c>
      <c r="G18" s="9">
        <f t="shared" si="7"/>
        <v>3.5166014000000004E-3</v>
      </c>
      <c r="H18" s="3">
        <f t="shared" si="3"/>
        <v>0.90169266666666681</v>
      </c>
      <c r="I18" s="8">
        <f t="shared" si="0"/>
        <v>0.4508463333333334</v>
      </c>
      <c r="J18" s="11">
        <f>(G18/G24)*100</f>
        <v>59.996449281677336</v>
      </c>
      <c r="K18" s="21">
        <v>1</v>
      </c>
      <c r="L18" s="24">
        <f>_xlfn.STDEV.P(D11:D13)</f>
        <v>4.3201459852552457E-2</v>
      </c>
      <c r="M18" s="24">
        <f>_xlfn.STDEV.P(E11:E13)</f>
        <v>3.2998316455372226E-2</v>
      </c>
      <c r="N18" s="24">
        <f>_xlfn.STDEV.S(F11:F13)</f>
        <v>1.5791708186504081E-3</v>
      </c>
      <c r="O18" s="24">
        <f>_xlfn.STDEV.S(G11:G13)</f>
        <v>1.5791708186504081E-3</v>
      </c>
      <c r="P18" s="24">
        <f>_xlfn.STDEV.S(H11:H13)</f>
        <v>0.40491559452574577</v>
      </c>
      <c r="Q18" s="24">
        <f>_xlfn.STDEV.S(I11:I13)</f>
        <v>0.20245779726287289</v>
      </c>
      <c r="R18" s="25">
        <f>_xlfn.STDEV.P(J11:J13)</f>
        <v>24.678498984902635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0.12</v>
      </c>
      <c r="F19" s="9">
        <f t="shared" si="2"/>
        <v>4.6721375999999992E-3</v>
      </c>
      <c r="G19" s="9">
        <f t="shared" si="7"/>
        <v>5.8467301999999988E-3</v>
      </c>
      <c r="H19" s="3">
        <f t="shared" si="3"/>
        <v>1.4991615897435895</v>
      </c>
      <c r="I19" s="8">
        <f t="shared" si="0"/>
        <v>0.74958079487179474</v>
      </c>
      <c r="J19" s="11">
        <f>(G19/G25)*100</f>
        <v>45.428243931417164</v>
      </c>
      <c r="K19" s="21">
        <v>2</v>
      </c>
      <c r="L19" s="24">
        <f>_xlfn.STDEV.P(D14:D16)</f>
        <v>4.3024026334013116E-2</v>
      </c>
      <c r="M19" s="24">
        <f>_xlfn.STDEV.P(E14:E16)</f>
        <v>4.7140452079103183E-3</v>
      </c>
      <c r="N19" s="24">
        <f>_xlfn.STDEV.S(F14:F16)</f>
        <v>2.2524461977595225E-4</v>
      </c>
      <c r="O19" s="24">
        <f>_xlfn.STDEV.S(G14:G16)</f>
        <v>1.4799915191788143E-3</v>
      </c>
      <c r="P19" s="24">
        <f>_xlfn.STDEV.S(H14:H16)</f>
        <v>0.37948500491764459</v>
      </c>
      <c r="Q19" s="24">
        <f>_xlfn.STDEV.S(I14:I16)</f>
        <v>0.18974250245882229</v>
      </c>
      <c r="R19" s="25">
        <f>_xlfn.STDEV.P(J14:J16)</f>
        <v>25.058867957766218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0.02</v>
      </c>
      <c r="F20" s="9">
        <f t="shared" si="2"/>
        <v>7.8301759999999999E-4</v>
      </c>
      <c r="G20" s="9">
        <f t="shared" si="7"/>
        <v>5.084033E-3</v>
      </c>
      <c r="H20" s="3">
        <f t="shared" si="3"/>
        <v>1.3035982051282051</v>
      </c>
      <c r="I20" s="8">
        <f t="shared" si="0"/>
        <v>0.65179910256410256</v>
      </c>
      <c r="J20" s="11">
        <f>(G20/G23)*100</f>
        <v>92.85569555130958</v>
      </c>
      <c r="K20" s="21">
        <v>3</v>
      </c>
      <c r="L20" s="24">
        <f>_xlfn.STDEV.P(D17:D19)</f>
        <v>2.7489741344237848E-2</v>
      </c>
      <c r="M20" s="24">
        <f>_xlfn.STDEV.P(E17:E19)</f>
        <v>4.0824829046386298E-2</v>
      </c>
      <c r="N20" s="24">
        <f>_xlfn.STDEV.S(F17:F19)</f>
        <v>1.9445665816122102E-3</v>
      </c>
      <c r="O20" s="24">
        <f>_xlfn.STDEV.S(G17:G19)</f>
        <v>1.185610938920273E-3</v>
      </c>
      <c r="P20" s="24">
        <f>_xlfn.STDEV.S(H17:H19)</f>
        <v>0.30400280485135173</v>
      </c>
      <c r="Q20" s="24">
        <f>_xlfn.STDEV.S(I17:I19)</f>
        <v>0.15200140242567586</v>
      </c>
      <c r="R20" s="25">
        <f>_xlfn.STDEV.P(J17:J19)</f>
        <v>13.556404205704029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0.05</v>
      </c>
      <c r="F21" s="9">
        <f t="shared" si="2"/>
        <v>1.954529E-3</v>
      </c>
      <c r="G21" s="9">
        <f t="shared" si="7"/>
        <v>5.4711304000000004E-3</v>
      </c>
      <c r="H21" s="3">
        <f t="shared" si="3"/>
        <v>1.402853948717949</v>
      </c>
      <c r="I21" s="8">
        <f t="shared" si="0"/>
        <v>0.7014269743589745</v>
      </c>
      <c r="J21" s="11">
        <f>(G21/G24)*100</f>
        <v>93.342508922689689</v>
      </c>
      <c r="K21" s="21">
        <v>4</v>
      </c>
      <c r="L21" s="24">
        <f>_xlfn.STDEV.P(D20:D22)</f>
        <v>2.7452222424330923E-2</v>
      </c>
      <c r="M21" s="24">
        <f>_xlfn.STDEV.P(E20:E22)</f>
        <v>1.6996731711975951E-2</v>
      </c>
      <c r="N21" s="24">
        <f>_xlfn.STDEV.S(F20:F22)</f>
        <v>8.1416816585185492E-4</v>
      </c>
      <c r="O21" s="24">
        <f>_xlfn.STDEV.S(G20:G22)</f>
        <v>5.8625725410151866E-4</v>
      </c>
      <c r="P21" s="24">
        <f>_xlfn.STDEV.S(H20:H22)</f>
        <v>0.15032237284654332</v>
      </c>
      <c r="Q21" s="24">
        <f>_xlfn.STDEV.S(I20:I22)</f>
        <v>7.5161186423271659E-2</v>
      </c>
      <c r="R21" s="25">
        <f>_xlfn.STDEV.P(J20:J22)</f>
        <v>21.047125886170313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0.01</v>
      </c>
      <c r="F22" s="9">
        <f t="shared" si="2"/>
        <v>3.8934479999999991E-4</v>
      </c>
      <c r="G22" s="9">
        <f t="shared" si="7"/>
        <v>6.2360749999999989E-3</v>
      </c>
      <c r="H22" s="3">
        <f t="shared" si="3"/>
        <v>1.5989935897435896</v>
      </c>
      <c r="I22" s="8">
        <f t="shared" si="0"/>
        <v>0.79949679487179481</v>
      </c>
      <c r="J22" s="11">
        <f>(G22/G25)*100</f>
        <v>48.453396442786484</v>
      </c>
      <c r="K22" s="26">
        <v>5</v>
      </c>
      <c r="L22" s="27">
        <f>_xlfn.STDEV.P(D23:D25)</f>
        <v>3.8283555900007184E-2</v>
      </c>
      <c r="M22" s="27">
        <f>_xlfn.STDEV.P(E23:E25)</f>
        <v>7.542472332656508E-2</v>
      </c>
      <c r="N22" s="27">
        <f>_xlfn.STDEV.S(F23:F25)</f>
        <v>3.6046788156950146E-3</v>
      </c>
      <c r="O22" s="27">
        <f>_xlfn.STDEV.S(G23:G25)</f>
        <v>4.162545376673087E-3</v>
      </c>
      <c r="P22" s="27">
        <f>_xlfn.STDEV.S(H23:H25)</f>
        <v>1.0673193273520742</v>
      </c>
      <c r="Q22" s="27">
        <f>_xlfn.STDEV.S(I23:I25)</f>
        <v>0.53365966367603712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0.01</v>
      </c>
      <c r="F23" s="9">
        <f t="shared" si="2"/>
        <v>3.9116480000000011E-4</v>
      </c>
      <c r="G23" s="15">
        <f t="shared" si="7"/>
        <v>5.4751977999999996E-3</v>
      </c>
      <c r="H23" s="3">
        <f t="shared" si="3"/>
        <v>1.4038968717948717</v>
      </c>
      <c r="I23" s="8">
        <f t="shared" si="0"/>
        <v>0.70194843589743583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0.01</v>
      </c>
      <c r="F24" s="9">
        <f t="shared" si="2"/>
        <v>3.9021879999999996E-4</v>
      </c>
      <c r="G24" s="15">
        <f t="shared" si="7"/>
        <v>5.8613492000000001E-3</v>
      </c>
      <c r="H24" s="3">
        <f t="shared" si="3"/>
        <v>1.5029100512820515</v>
      </c>
      <c r="I24" s="8">
        <f t="shared" si="0"/>
        <v>0.75145502564102573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0.17</v>
      </c>
      <c r="F25" s="9">
        <f t="shared" si="2"/>
        <v>6.6341786000000003E-3</v>
      </c>
      <c r="G25" s="15">
        <f t="shared" si="7"/>
        <v>1.2870253599999999E-2</v>
      </c>
      <c r="H25" s="3">
        <f t="shared" si="3"/>
        <v>3.3000650256410258</v>
      </c>
      <c r="I25" s="8">
        <f t="shared" si="0"/>
        <v>1.6500325128205131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117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118</v>
      </c>
      <c r="F10" s="6" t="s">
        <v>119</v>
      </c>
      <c r="G10" s="6" t="s">
        <v>120</v>
      </c>
      <c r="H10" s="6" t="s">
        <v>121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118</v>
      </c>
      <c r="N10" s="31" t="s">
        <v>119</v>
      </c>
      <c r="O10" s="31" t="s">
        <v>120</v>
      </c>
      <c r="P10" s="31" t="s">
        <v>121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0.08</v>
      </c>
      <c r="F11" s="9">
        <f>B11*E11/1000</f>
        <v>3.1272640000000003E-3</v>
      </c>
      <c r="G11" s="9">
        <f>F11</f>
        <v>3.1272640000000003E-3</v>
      </c>
      <c r="H11" s="3">
        <f>G11/(B$7 /1000)</f>
        <v>0.80186256410256418</v>
      </c>
      <c r="I11" s="8">
        <f t="shared" ref="I11:I25" si="0">H11/B$8*100</f>
        <v>0.40093128205128209</v>
      </c>
      <c r="J11" s="11">
        <f>(G11/G23)*100</f>
        <v>57.116913657439014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0.01</v>
      </c>
      <c r="F12" s="9">
        <f t="shared" ref="F12:F25" si="2">B12*E12/1000</f>
        <v>3.9010899999999997E-4</v>
      </c>
      <c r="G12" s="9">
        <f>F12</f>
        <v>3.9010899999999997E-4</v>
      </c>
      <c r="H12" s="3">
        <f t="shared" ref="H12:H25" si="3">G12/(B$7 /1000)</f>
        <v>0.10002794871794872</v>
      </c>
      <c r="I12" s="8">
        <f t="shared" si="0"/>
        <v>5.001397435897436E-2</v>
      </c>
      <c r="J12" s="11">
        <f>(G12/G24)*100</f>
        <v>6.6556177884777785</v>
      </c>
      <c r="K12" s="21">
        <v>1</v>
      </c>
      <c r="L12" s="24">
        <f t="shared" ref="L12:R12" si="4">AVERAGE(D11:D13)</f>
        <v>10.043008547008547</v>
      </c>
      <c r="M12" s="24">
        <f t="shared" si="4"/>
        <v>3.3333333333333333E-2</v>
      </c>
      <c r="N12" s="24">
        <f t="shared" si="4"/>
        <v>1.3037960000000001E-3</v>
      </c>
      <c r="O12" s="24">
        <f t="shared" si="4"/>
        <v>1.3037960000000001E-3</v>
      </c>
      <c r="P12" s="24">
        <f t="shared" si="4"/>
        <v>0.3343066666666667</v>
      </c>
      <c r="Q12" s="24">
        <f t="shared" si="4"/>
        <v>0.16715333333333335</v>
      </c>
      <c r="R12" s="25">
        <f t="shared" si="4"/>
        <v>22.277990244184043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0.01</v>
      </c>
      <c r="F13" s="9">
        <f t="shared" si="2"/>
        <v>3.94015E-4</v>
      </c>
      <c r="G13" s="9">
        <f>F13</f>
        <v>3.94015E-4</v>
      </c>
      <c r="H13" s="3">
        <f t="shared" si="3"/>
        <v>0.10102948717948719</v>
      </c>
      <c r="I13" s="8">
        <f t="shared" si="0"/>
        <v>5.0514743589743595E-2</v>
      </c>
      <c r="J13" s="11">
        <f>(G13/G25)*100</f>
        <v>3.0614392866353466</v>
      </c>
      <c r="K13" s="21">
        <v>2</v>
      </c>
      <c r="L13" s="24">
        <f t="shared" ref="L13:R13" si="5">AVERAGE(D14:D16)</f>
        <v>20.053046153846154</v>
      </c>
      <c r="M13" s="24">
        <f t="shared" si="5"/>
        <v>1.3333333333333334E-2</v>
      </c>
      <c r="N13" s="24">
        <f t="shared" si="5"/>
        <v>5.2048773333333333E-4</v>
      </c>
      <c r="O13" s="24">
        <f t="shared" si="5"/>
        <v>1.8242837333333334E-3</v>
      </c>
      <c r="P13" s="24">
        <f t="shared" si="5"/>
        <v>0.46776505982905991</v>
      </c>
      <c r="Q13" s="24">
        <f t="shared" si="5"/>
        <v>0.23388252991452996</v>
      </c>
      <c r="R13" s="25">
        <f t="shared" si="5"/>
        <v>28.897241941216532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0.01</v>
      </c>
      <c r="F14" s="9">
        <f t="shared" si="2"/>
        <v>3.9073380000000004E-4</v>
      </c>
      <c r="G14" s="9">
        <f t="shared" ref="G14:G25" si="7">G11+F14</f>
        <v>3.5179978000000004E-3</v>
      </c>
      <c r="H14" s="3">
        <f t="shared" si="3"/>
        <v>0.90205071794871805</v>
      </c>
      <c r="I14" s="8">
        <f t="shared" si="0"/>
        <v>0.45102535897435903</v>
      </c>
      <c r="J14" s="11">
        <f>(G14/G23)*100</f>
        <v>64.253346244404185</v>
      </c>
      <c r="K14" s="21">
        <v>3</v>
      </c>
      <c r="L14" s="24">
        <f t="shared" ref="L14:R14" si="8">AVERAGE(D17:D19)</f>
        <v>30.068083760683759</v>
      </c>
      <c r="M14" s="24">
        <f t="shared" si="8"/>
        <v>7.0000000000000007E-2</v>
      </c>
      <c r="N14" s="24">
        <f t="shared" si="8"/>
        <v>2.7304986000000002E-3</v>
      </c>
      <c r="O14" s="24">
        <f t="shared" si="8"/>
        <v>4.5547823333333326E-3</v>
      </c>
      <c r="P14" s="24">
        <f t="shared" si="8"/>
        <v>1.167892905982906</v>
      </c>
      <c r="Q14" s="24">
        <f t="shared" si="8"/>
        <v>0.58394645299145298</v>
      </c>
      <c r="R14" s="25">
        <f t="shared" si="8"/>
        <v>61.326404703650468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0.01</v>
      </c>
      <c r="F15" s="9">
        <f t="shared" si="2"/>
        <v>3.901518000000001E-4</v>
      </c>
      <c r="G15" s="9">
        <f t="shared" si="7"/>
        <v>7.8026080000000012E-4</v>
      </c>
      <c r="H15" s="3">
        <f t="shared" si="3"/>
        <v>0.20006687179487184</v>
      </c>
      <c r="I15" s="8">
        <f t="shared" si="0"/>
        <v>0.10003343589743592</v>
      </c>
      <c r="J15" s="11">
        <f>(G15/G24)*100</f>
        <v>13.31196578426005</v>
      </c>
      <c r="K15" s="21">
        <v>4</v>
      </c>
      <c r="L15" s="24">
        <f t="shared" ref="L15:R15" si="9">AVERAGE(D20:D22)</f>
        <v>40.083121367521365</v>
      </c>
      <c r="M15" s="24">
        <f t="shared" si="9"/>
        <v>2.6666666666666668E-2</v>
      </c>
      <c r="N15" s="24">
        <f t="shared" si="9"/>
        <v>1.0422971333333333E-3</v>
      </c>
      <c r="O15" s="24">
        <f t="shared" si="9"/>
        <v>5.5970794666666658E-3</v>
      </c>
      <c r="P15" s="24">
        <f t="shared" si="9"/>
        <v>1.4351485811965812</v>
      </c>
      <c r="Q15" s="24">
        <f t="shared" si="9"/>
        <v>0.71757429059829059</v>
      </c>
      <c r="R15" s="25">
        <f t="shared" si="9"/>
        <v>78.217200305595256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0.02</v>
      </c>
      <c r="F16" s="9">
        <f t="shared" si="2"/>
        <v>7.8057759999999995E-4</v>
      </c>
      <c r="G16" s="9">
        <f t="shared" si="7"/>
        <v>1.1745925999999999E-3</v>
      </c>
      <c r="H16" s="3">
        <f t="shared" si="3"/>
        <v>0.30117758974358971</v>
      </c>
      <c r="I16" s="8">
        <f t="shared" si="0"/>
        <v>0.15058879487179486</v>
      </c>
      <c r="J16" s="11">
        <f>(G16/G25)*100</f>
        <v>9.1264137949853605</v>
      </c>
      <c r="K16" s="21">
        <v>5</v>
      </c>
      <c r="L16" s="24">
        <f t="shared" ref="L16:R16" si="10">AVERAGE(D23:D25)</f>
        <v>50.097047863247866</v>
      </c>
      <c r="M16" s="24">
        <f t="shared" si="10"/>
        <v>6.3333333333333339E-2</v>
      </c>
      <c r="N16" s="24">
        <f t="shared" si="10"/>
        <v>2.4718540666666669E-3</v>
      </c>
      <c r="O16" s="24">
        <f t="shared" si="10"/>
        <v>8.0689335333333327E-3</v>
      </c>
      <c r="P16" s="24">
        <f t="shared" si="10"/>
        <v>2.0689573162393162</v>
      </c>
      <c r="Q16" s="24">
        <f t="shared" si="10"/>
        <v>1.0344786581196581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0.02</v>
      </c>
      <c r="F17" s="9">
        <f t="shared" si="2"/>
        <v>7.8301759999999999E-4</v>
      </c>
      <c r="G17" s="9">
        <f t="shared" si="7"/>
        <v>4.3010154000000002E-3</v>
      </c>
      <c r="H17" s="3">
        <f t="shared" si="3"/>
        <v>1.1028244615384617</v>
      </c>
      <c r="I17" s="8">
        <f t="shared" si="0"/>
        <v>0.55141223076923085</v>
      </c>
      <c r="J17" s="11">
        <f>(G17/G23)*100</f>
        <v>78.554520897856889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7.0000000000000007E-2</v>
      </c>
      <c r="F18" s="9">
        <f t="shared" si="2"/>
        <v>2.7363406000000001E-3</v>
      </c>
      <c r="G18" s="9">
        <f t="shared" si="7"/>
        <v>3.5166014000000004E-3</v>
      </c>
      <c r="H18" s="3">
        <f t="shared" si="3"/>
        <v>0.90169266666666681</v>
      </c>
      <c r="I18" s="8">
        <f t="shared" si="0"/>
        <v>0.4508463333333334</v>
      </c>
      <c r="J18" s="11">
        <f>(G18/G24)*100</f>
        <v>59.996449281677336</v>
      </c>
      <c r="K18" s="21">
        <v>1</v>
      </c>
      <c r="L18" s="24">
        <f>_xlfn.STDEV.P(D11:D13)</f>
        <v>4.3201459852552457E-2</v>
      </c>
      <c r="M18" s="24">
        <f>_xlfn.STDEV.P(E11:E13)</f>
        <v>3.2998316455372226E-2</v>
      </c>
      <c r="N18" s="24">
        <f>_xlfn.STDEV.S(F11:F13)</f>
        <v>1.5791708186504081E-3</v>
      </c>
      <c r="O18" s="24">
        <f>_xlfn.STDEV.S(G11:G13)</f>
        <v>1.5791708186504081E-3</v>
      </c>
      <c r="P18" s="24">
        <f>_xlfn.STDEV.S(H11:H13)</f>
        <v>0.40491559452574577</v>
      </c>
      <c r="Q18" s="24">
        <f>_xlfn.STDEV.S(I11:I13)</f>
        <v>0.20245779726287289</v>
      </c>
      <c r="R18" s="25">
        <f>_xlfn.STDEV.P(J11:J13)</f>
        <v>24.678498984902635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0.12</v>
      </c>
      <c r="F19" s="9">
        <f t="shared" si="2"/>
        <v>4.6721375999999992E-3</v>
      </c>
      <c r="G19" s="9">
        <f t="shared" si="7"/>
        <v>5.8467301999999988E-3</v>
      </c>
      <c r="H19" s="3">
        <f t="shared" si="3"/>
        <v>1.4991615897435895</v>
      </c>
      <c r="I19" s="8">
        <f t="shared" si="0"/>
        <v>0.74958079487179474</v>
      </c>
      <c r="J19" s="11">
        <f>(G19/G25)*100</f>
        <v>45.428243931417164</v>
      </c>
      <c r="K19" s="21">
        <v>2</v>
      </c>
      <c r="L19" s="24">
        <f>_xlfn.STDEV.P(D14:D16)</f>
        <v>4.3024026334013116E-2</v>
      </c>
      <c r="M19" s="24">
        <f>_xlfn.STDEV.P(E14:E16)</f>
        <v>4.7140452079103183E-3</v>
      </c>
      <c r="N19" s="24">
        <f>_xlfn.STDEV.S(F14:F16)</f>
        <v>2.2524461977595225E-4</v>
      </c>
      <c r="O19" s="24">
        <f>_xlfn.STDEV.S(G14:G16)</f>
        <v>1.4799915191788143E-3</v>
      </c>
      <c r="P19" s="24">
        <f>_xlfn.STDEV.S(H14:H16)</f>
        <v>0.37948500491764459</v>
      </c>
      <c r="Q19" s="24">
        <f>_xlfn.STDEV.S(I14:I16)</f>
        <v>0.18974250245882229</v>
      </c>
      <c r="R19" s="25">
        <f>_xlfn.STDEV.P(J14:J16)</f>
        <v>25.058867957766218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0.02</v>
      </c>
      <c r="F20" s="9">
        <f t="shared" si="2"/>
        <v>7.8301759999999999E-4</v>
      </c>
      <c r="G20" s="9">
        <f t="shared" si="7"/>
        <v>5.084033E-3</v>
      </c>
      <c r="H20" s="3">
        <f t="shared" si="3"/>
        <v>1.3035982051282051</v>
      </c>
      <c r="I20" s="8">
        <f t="shared" si="0"/>
        <v>0.65179910256410256</v>
      </c>
      <c r="J20" s="11">
        <f>(G20/G23)*100</f>
        <v>92.85569555130958</v>
      </c>
      <c r="K20" s="21">
        <v>3</v>
      </c>
      <c r="L20" s="24">
        <f>_xlfn.STDEV.P(D17:D19)</f>
        <v>2.7489741344237848E-2</v>
      </c>
      <c r="M20" s="24">
        <f>_xlfn.STDEV.P(E17:E19)</f>
        <v>4.0824829046386298E-2</v>
      </c>
      <c r="N20" s="24">
        <f>_xlfn.STDEV.S(F17:F19)</f>
        <v>1.9445665816122102E-3</v>
      </c>
      <c r="O20" s="24">
        <f>_xlfn.STDEV.S(G17:G19)</f>
        <v>1.185610938920273E-3</v>
      </c>
      <c r="P20" s="24">
        <f>_xlfn.STDEV.S(H17:H19)</f>
        <v>0.30400280485135173</v>
      </c>
      <c r="Q20" s="24">
        <f>_xlfn.STDEV.S(I17:I19)</f>
        <v>0.15200140242567586</v>
      </c>
      <c r="R20" s="25">
        <f>_xlfn.STDEV.P(J17:J19)</f>
        <v>13.556404205704029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0.05</v>
      </c>
      <c r="F21" s="9">
        <f t="shared" si="2"/>
        <v>1.954529E-3</v>
      </c>
      <c r="G21" s="9">
        <f t="shared" si="7"/>
        <v>5.4711304000000004E-3</v>
      </c>
      <c r="H21" s="3">
        <f t="shared" si="3"/>
        <v>1.402853948717949</v>
      </c>
      <c r="I21" s="8">
        <f t="shared" si="0"/>
        <v>0.7014269743589745</v>
      </c>
      <c r="J21" s="11">
        <f>(G21/G24)*100</f>
        <v>93.342508922689689</v>
      </c>
      <c r="K21" s="21">
        <v>4</v>
      </c>
      <c r="L21" s="24">
        <f>_xlfn.STDEV.P(D20:D22)</f>
        <v>2.7452222424330923E-2</v>
      </c>
      <c r="M21" s="24">
        <f>_xlfn.STDEV.P(E20:E22)</f>
        <v>1.6996731711975951E-2</v>
      </c>
      <c r="N21" s="24">
        <f>_xlfn.STDEV.S(F20:F22)</f>
        <v>8.1416816585185492E-4</v>
      </c>
      <c r="O21" s="24">
        <f>_xlfn.STDEV.S(G20:G22)</f>
        <v>5.8625725410151866E-4</v>
      </c>
      <c r="P21" s="24">
        <f>_xlfn.STDEV.S(H20:H22)</f>
        <v>0.15032237284654332</v>
      </c>
      <c r="Q21" s="24">
        <f>_xlfn.STDEV.S(I20:I22)</f>
        <v>7.5161186423271659E-2</v>
      </c>
      <c r="R21" s="25">
        <f>_xlfn.STDEV.P(J20:J22)</f>
        <v>21.047125886170313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0.01</v>
      </c>
      <c r="F22" s="9">
        <f t="shared" si="2"/>
        <v>3.8934479999999991E-4</v>
      </c>
      <c r="G22" s="9">
        <f t="shared" si="7"/>
        <v>6.2360749999999989E-3</v>
      </c>
      <c r="H22" s="3">
        <f t="shared" si="3"/>
        <v>1.5989935897435896</v>
      </c>
      <c r="I22" s="8">
        <f t="shared" si="0"/>
        <v>0.79949679487179481</v>
      </c>
      <c r="J22" s="11">
        <f>(G22/G25)*100</f>
        <v>48.453396442786484</v>
      </c>
      <c r="K22" s="26">
        <v>5</v>
      </c>
      <c r="L22" s="27">
        <f>_xlfn.STDEV.P(D23:D25)</f>
        <v>3.8283555900007184E-2</v>
      </c>
      <c r="M22" s="27">
        <f>_xlfn.STDEV.P(E23:E25)</f>
        <v>7.542472332656508E-2</v>
      </c>
      <c r="N22" s="27">
        <f>_xlfn.STDEV.S(F23:F25)</f>
        <v>3.6046788156950146E-3</v>
      </c>
      <c r="O22" s="27">
        <f>_xlfn.STDEV.S(G23:G25)</f>
        <v>4.162545376673087E-3</v>
      </c>
      <c r="P22" s="27">
        <f>_xlfn.STDEV.S(H23:H25)</f>
        <v>1.0673193273520742</v>
      </c>
      <c r="Q22" s="27">
        <f>_xlfn.STDEV.S(I23:I25)</f>
        <v>0.53365966367603712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0.01</v>
      </c>
      <c r="F23" s="9">
        <f t="shared" si="2"/>
        <v>3.9116480000000011E-4</v>
      </c>
      <c r="G23" s="15">
        <f t="shared" si="7"/>
        <v>5.4751977999999996E-3</v>
      </c>
      <c r="H23" s="3">
        <f t="shared" si="3"/>
        <v>1.4038968717948717</v>
      </c>
      <c r="I23" s="8">
        <f t="shared" si="0"/>
        <v>0.70194843589743583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0.01</v>
      </c>
      <c r="F24" s="9">
        <f t="shared" si="2"/>
        <v>3.9021879999999996E-4</v>
      </c>
      <c r="G24" s="15">
        <f t="shared" si="7"/>
        <v>5.8613492000000001E-3</v>
      </c>
      <c r="H24" s="3">
        <f t="shared" si="3"/>
        <v>1.5029100512820515</v>
      </c>
      <c r="I24" s="8">
        <f t="shared" si="0"/>
        <v>0.75145502564102573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0.17</v>
      </c>
      <c r="F25" s="9">
        <f t="shared" si="2"/>
        <v>6.6341786000000003E-3</v>
      </c>
      <c r="G25" s="15">
        <f t="shared" si="7"/>
        <v>1.2870253599999999E-2</v>
      </c>
      <c r="H25" s="3">
        <f t="shared" si="3"/>
        <v>3.3000650256410258</v>
      </c>
      <c r="I25" s="8">
        <f t="shared" si="0"/>
        <v>1.6500325128205131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47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48</v>
      </c>
      <c r="F10" s="6" t="s">
        <v>49</v>
      </c>
      <c r="G10" s="6" t="s">
        <v>50</v>
      </c>
      <c r="H10" s="6" t="s">
        <v>51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48</v>
      </c>
      <c r="N10" s="31" t="s">
        <v>49</v>
      </c>
      <c r="O10" s="31" t="s">
        <v>50</v>
      </c>
      <c r="P10" s="31" t="s">
        <v>51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6">
        <v>1.18</v>
      </c>
      <c r="F11" s="9">
        <f>B11*E11/1000</f>
        <v>4.6127144000000002E-2</v>
      </c>
      <c r="G11" s="9">
        <f>F11</f>
        <v>4.6127144000000002E-2</v>
      </c>
      <c r="H11" s="3">
        <f>G11/(B$7 /1000)</f>
        <v>11.827472820512822</v>
      </c>
      <c r="I11" s="8">
        <f t="shared" ref="I11:I25" si="0">H11/B$8*100</f>
        <v>5.9137364102564112</v>
      </c>
      <c r="J11" s="11">
        <f>(G11/G23)*100</f>
        <v>39.849855178405086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36">
        <v>1.29</v>
      </c>
      <c r="F12" s="9">
        <f t="shared" ref="F12:F25" si="2">B12*E12/1000</f>
        <v>5.0324061000000003E-2</v>
      </c>
      <c r="G12" s="9">
        <f>F12</f>
        <v>5.0324061000000003E-2</v>
      </c>
      <c r="H12" s="3">
        <f t="shared" ref="H12:H25" si="3">G12/(B$7 /1000)</f>
        <v>12.903605384615386</v>
      </c>
      <c r="I12" s="8">
        <f t="shared" si="0"/>
        <v>6.4518026923076928</v>
      </c>
      <c r="J12" s="11">
        <f>(G12/G24)*100</f>
        <v>43.265002767610497</v>
      </c>
      <c r="K12" s="21">
        <v>1</v>
      </c>
      <c r="L12" s="24">
        <f>AVERAGE(D11:D13)</f>
        <v>10.043008547008547</v>
      </c>
      <c r="M12" s="24">
        <f t="shared" ref="M12:R12" si="4">AVERAGE(E11:E13)</f>
        <v>1.2733333333333332</v>
      </c>
      <c r="N12" s="24">
        <f t="shared" si="4"/>
        <v>4.988107666666667E-2</v>
      </c>
      <c r="O12" s="24">
        <f t="shared" si="4"/>
        <v>4.988107666666667E-2</v>
      </c>
      <c r="P12" s="24">
        <f t="shared" si="4"/>
        <v>12.790019658119659</v>
      </c>
      <c r="Q12" s="24">
        <f t="shared" si="4"/>
        <v>6.3950098290598296</v>
      </c>
      <c r="R12" s="25">
        <f t="shared" si="4"/>
        <v>42.545757428933236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36">
        <v>1.35</v>
      </c>
      <c r="F13" s="9">
        <f t="shared" si="2"/>
        <v>5.3192025000000004E-2</v>
      </c>
      <c r="G13" s="9">
        <f>F13</f>
        <v>5.3192025000000004E-2</v>
      </c>
      <c r="H13" s="3">
        <f t="shared" si="3"/>
        <v>13.638980769230772</v>
      </c>
      <c r="I13" s="8">
        <f t="shared" si="0"/>
        <v>6.8194903846153858</v>
      </c>
      <c r="J13" s="11">
        <f>(G13/G25)*100</f>
        <v>44.522414340784124</v>
      </c>
      <c r="K13" s="21">
        <v>2</v>
      </c>
      <c r="L13" s="24">
        <f t="shared" ref="L13:R13" si="5">AVERAGE(D14:D16)</f>
        <v>20.053046153846154</v>
      </c>
      <c r="M13" s="24">
        <f t="shared" si="5"/>
        <v>0.61333333333333329</v>
      </c>
      <c r="N13" s="24">
        <f t="shared" si="5"/>
        <v>2.394451206666667E-2</v>
      </c>
      <c r="O13" s="24">
        <f>AVERAGE(G14:G16)</f>
        <v>7.3825588733333336E-2</v>
      </c>
      <c r="P13" s="24">
        <f t="shared" si="5"/>
        <v>18.929638136752143</v>
      </c>
      <c r="Q13" s="24">
        <f t="shared" si="5"/>
        <v>9.4648190683760713</v>
      </c>
      <c r="R13" s="25">
        <f t="shared" si="5"/>
        <v>62.986148587263358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36">
        <v>0.64</v>
      </c>
      <c r="F14" s="9">
        <f t="shared" si="2"/>
        <v>2.5006963200000003E-2</v>
      </c>
      <c r="G14" s="9">
        <f t="shared" ref="G14:G25" si="7">G11+F14</f>
        <v>7.1134107200000005E-2</v>
      </c>
      <c r="H14" s="3">
        <f t="shared" si="3"/>
        <v>18.239514666666668</v>
      </c>
      <c r="I14" s="8">
        <f t="shared" si="0"/>
        <v>9.1197573333333342</v>
      </c>
      <c r="J14" s="11">
        <f>(G14/G23)*100</f>
        <v>61.45370435605426</v>
      </c>
      <c r="K14" s="21">
        <v>3</v>
      </c>
      <c r="L14" s="24">
        <f t="shared" ref="L14:R14" si="8">AVERAGE(D17:D19)</f>
        <v>30.068083760683759</v>
      </c>
      <c r="M14" s="24">
        <f t="shared" si="8"/>
        <v>0.3833333333333333</v>
      </c>
      <c r="N14" s="24">
        <f t="shared" si="8"/>
        <v>1.4972989666666665E-2</v>
      </c>
      <c r="O14" s="24">
        <f t="shared" si="8"/>
        <v>8.8798578400000008E-2</v>
      </c>
      <c r="P14" s="24">
        <f t="shared" si="8"/>
        <v>22.768866256410259</v>
      </c>
      <c r="Q14" s="24">
        <f t="shared" si="8"/>
        <v>11.38443312820513</v>
      </c>
      <c r="R14" s="25">
        <f t="shared" si="8"/>
        <v>75.768671104358134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36">
        <v>0.59</v>
      </c>
      <c r="F15" s="9">
        <f t="shared" si="2"/>
        <v>2.3018956200000006E-2</v>
      </c>
      <c r="G15" s="9">
        <f t="shared" si="7"/>
        <v>7.3343017200000013E-2</v>
      </c>
      <c r="H15" s="3">
        <f t="shared" si="3"/>
        <v>18.805901846153851</v>
      </c>
      <c r="I15" s="8">
        <f t="shared" si="0"/>
        <v>9.4029509230769257</v>
      </c>
      <c r="J15" s="11">
        <f>(G15/G24)*100</f>
        <v>63.055043235539046</v>
      </c>
      <c r="K15" s="21">
        <v>4</v>
      </c>
      <c r="L15" s="24">
        <f t="shared" ref="L15:R15" si="9">AVERAGE(D20:D22)</f>
        <v>40.083121367521365</v>
      </c>
      <c r="M15" s="24">
        <f t="shared" si="9"/>
        <v>0.33666666666666667</v>
      </c>
      <c r="N15" s="24">
        <f t="shared" si="9"/>
        <v>1.3150158266666665E-2</v>
      </c>
      <c r="O15" s="24">
        <f t="shared" si="9"/>
        <v>0.10194873666666666</v>
      </c>
      <c r="P15" s="24">
        <f t="shared" si="9"/>
        <v>26.140701709401711</v>
      </c>
      <c r="Q15" s="24">
        <f t="shared" si="9"/>
        <v>13.070350854700855</v>
      </c>
      <c r="R15" s="25">
        <f t="shared" si="9"/>
        <v>86.995517212947405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36">
        <v>0.61</v>
      </c>
      <c r="F16" s="9">
        <f t="shared" si="2"/>
        <v>2.38076168E-2</v>
      </c>
      <c r="G16" s="9">
        <f t="shared" si="7"/>
        <v>7.6999641800000004E-2</v>
      </c>
      <c r="H16" s="3">
        <f t="shared" si="3"/>
        <v>19.743497897435901</v>
      </c>
      <c r="I16" s="8">
        <f t="shared" si="0"/>
        <v>9.8717489487179506</v>
      </c>
      <c r="J16" s="11">
        <f>(G16/G25)*100</f>
        <v>64.449698170196768</v>
      </c>
      <c r="K16" s="21">
        <v>5</v>
      </c>
      <c r="L16" s="24">
        <f t="shared" ref="L16:R16" si="10">AVERAGE(D23:D25)</f>
        <v>50.097047863247866</v>
      </c>
      <c r="M16" s="24">
        <f t="shared" si="10"/>
        <v>0.38999999999999996</v>
      </c>
      <c r="N16" s="24">
        <f t="shared" si="10"/>
        <v>1.5231488533333335E-2</v>
      </c>
      <c r="O16" s="24">
        <f t="shared" si="10"/>
        <v>0.1171802252</v>
      </c>
      <c r="P16" s="24">
        <f t="shared" si="10"/>
        <v>30.046211589743592</v>
      </c>
      <c r="Q16" s="24">
        <f t="shared" si="10"/>
        <v>15.023105794871796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36">
        <v>0.4</v>
      </c>
      <c r="F17" s="9">
        <f t="shared" si="2"/>
        <v>1.5660352000000002E-2</v>
      </c>
      <c r="G17" s="9">
        <f t="shared" si="7"/>
        <v>8.6794459200000007E-2</v>
      </c>
      <c r="H17" s="3">
        <f t="shared" si="3"/>
        <v>22.25498953846154</v>
      </c>
      <c r="I17" s="8">
        <f t="shared" si="0"/>
        <v>11.12749476923077</v>
      </c>
      <c r="J17" s="11">
        <f>(G17/G23)*100</f>
        <v>74.98289140571957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36">
        <v>0.37</v>
      </c>
      <c r="F18" s="9">
        <f t="shared" si="2"/>
        <v>1.4463514599999998E-2</v>
      </c>
      <c r="G18" s="9">
        <f t="shared" si="7"/>
        <v>8.7806531800000004E-2</v>
      </c>
      <c r="H18" s="3">
        <f t="shared" si="3"/>
        <v>22.514495333333336</v>
      </c>
      <c r="I18" s="8">
        <f t="shared" si="0"/>
        <v>11.257247666666668</v>
      </c>
      <c r="J18" s="11">
        <f>(G18/G24)*100</f>
        <v>75.489731270719162</v>
      </c>
      <c r="K18" s="21">
        <v>1</v>
      </c>
      <c r="L18" s="40">
        <f>_xlfn.STDEV.P(D11:D13)</f>
        <v>4.3201459852552457E-2</v>
      </c>
      <c r="M18" s="40">
        <f>_xlfn.STDEV.P(E11:E13)</f>
        <v>7.0395706939809649E-2</v>
      </c>
      <c r="N18" s="24">
        <f>_xlfn.STDEV.S(F11:F13)</f>
        <v>3.553211536866943E-3</v>
      </c>
      <c r="O18" s="24">
        <f>_xlfn.STDEV.S(G11:G13)</f>
        <v>3.553211536866943E-3</v>
      </c>
      <c r="P18" s="24">
        <f>_xlfn.STDEV.S(H11:H13)</f>
        <v>0.91107988124793393</v>
      </c>
      <c r="Q18" s="24">
        <f>_xlfn.STDEV.S(I11:I13)</f>
        <v>0.45553994062396697</v>
      </c>
      <c r="R18" s="38">
        <f>_xlfn.STDEV.P(J11:J13)</f>
        <v>1.97419817890535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36">
        <v>0.38</v>
      </c>
      <c r="F19" s="9">
        <f t="shared" si="2"/>
        <v>1.4795102399999998E-2</v>
      </c>
      <c r="G19" s="9">
        <f t="shared" si="7"/>
        <v>9.17947442E-2</v>
      </c>
      <c r="H19" s="3">
        <f t="shared" si="3"/>
        <v>23.537113897435898</v>
      </c>
      <c r="I19" s="8">
        <f t="shared" si="0"/>
        <v>11.768556948717949</v>
      </c>
      <c r="J19" s="11">
        <f>(G19/G25)*100</f>
        <v>76.833390636635656</v>
      </c>
      <c r="K19" s="21">
        <v>2</v>
      </c>
      <c r="L19" s="40">
        <f>_xlfn.STDEV.P(D14:D16)</f>
        <v>4.3024026334013116E-2</v>
      </c>
      <c r="M19" s="40">
        <f>_xlfn.STDEV.P(E14:E16)</f>
        <v>2.0548046676563271E-2</v>
      </c>
      <c r="N19" s="24">
        <f>_xlfn.STDEV.S(F14:F16)</f>
        <v>1.0010485470440735E-3</v>
      </c>
      <c r="O19" s="24">
        <f>_xlfn.STDEV.S(G14:G16)</f>
        <v>2.9623943862249415E-3</v>
      </c>
      <c r="P19" s="24">
        <f>_xlfn.STDEV.S(H14:H16)</f>
        <v>0.75958830416024259</v>
      </c>
      <c r="Q19" s="24">
        <f>_xlfn.STDEV.S(I14:I16)</f>
        <v>0.37979415208012129</v>
      </c>
      <c r="R19" s="38">
        <f>_xlfn.STDEV.P(J14:J16)</f>
        <v>1.2240791336118257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36">
        <v>0.34</v>
      </c>
      <c r="F20" s="9">
        <f t="shared" si="2"/>
        <v>1.3311299200000001E-2</v>
      </c>
      <c r="G20" s="9">
        <f t="shared" si="7"/>
        <v>0.10010575840000001</v>
      </c>
      <c r="H20" s="3">
        <f t="shared" si="3"/>
        <v>25.668143179487181</v>
      </c>
      <c r="I20" s="8">
        <f t="shared" si="0"/>
        <v>12.834071589743591</v>
      </c>
      <c r="J20" s="11">
        <f>(G20/G23)*100</f>
        <v>86.482700397935076</v>
      </c>
      <c r="K20" s="21">
        <v>3</v>
      </c>
      <c r="L20" s="40">
        <f>_xlfn.STDEV.P(D17:D19)</f>
        <v>2.7489741344237848E-2</v>
      </c>
      <c r="M20" s="40">
        <f>_xlfn.STDEV.P(E17:E19)</f>
        <v>1.2472191289246483E-2</v>
      </c>
      <c r="N20" s="24">
        <f>_xlfn.STDEV.S(F17:F19)</f>
        <v>6.1793029561698666E-4</v>
      </c>
      <c r="O20" s="24">
        <f>_xlfn.STDEV.S(G17:G19)</f>
        <v>2.6436395107379716E-3</v>
      </c>
      <c r="P20" s="24">
        <f>_xlfn.STDEV.S(H17:H19)</f>
        <v>0.67785628480460791</v>
      </c>
      <c r="Q20" s="24">
        <f>_xlfn.STDEV.S(I17:I19)</f>
        <v>0.33892814240230396</v>
      </c>
      <c r="R20" s="38">
        <f>_xlfn.STDEV.P(J17:J19)</f>
        <v>0.78078696368819978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36">
        <v>0.34</v>
      </c>
      <c r="F21" s="9">
        <f t="shared" si="2"/>
        <v>1.3290797199999999E-2</v>
      </c>
      <c r="G21" s="9">
        <f t="shared" si="7"/>
        <v>0.101097329</v>
      </c>
      <c r="H21" s="3">
        <f t="shared" si="3"/>
        <v>25.922392051282053</v>
      </c>
      <c r="I21" s="8">
        <f t="shared" si="0"/>
        <v>12.961196025641025</v>
      </c>
      <c r="J21" s="11">
        <f>(G21/G24)*100</f>
        <v>86.916201357100903</v>
      </c>
      <c r="K21" s="21">
        <v>4</v>
      </c>
      <c r="L21" s="40">
        <f>_xlfn.STDEV.P(D20:D22)</f>
        <v>2.7452222424330923E-2</v>
      </c>
      <c r="M21" s="40">
        <f>_xlfn.STDEV.P(E20:E22)</f>
        <v>4.7140452079103209E-3</v>
      </c>
      <c r="N21" s="24">
        <f>_xlfn.STDEV.S(F20:F22)</f>
        <v>2.615499932040035E-4</v>
      </c>
      <c r="O21" s="24">
        <f>_xlfn.STDEV.S(G20:G22)</f>
        <v>2.3854956994311428E-3</v>
      </c>
      <c r="P21" s="24">
        <f>_xlfn.STDEV.S(H20:H22)</f>
        <v>0.61166556395670357</v>
      </c>
      <c r="Q21" s="24">
        <f>_xlfn.STDEV.S(I20:I22)</f>
        <v>0.30583278197835206</v>
      </c>
      <c r="R21" s="38">
        <f>_xlfn.STDEV.P(J20:J22)</f>
        <v>0.45456689667070832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36">
        <v>0.33</v>
      </c>
      <c r="F22" s="9">
        <f t="shared" si="2"/>
        <v>1.2848378399999997E-2</v>
      </c>
      <c r="G22" s="9">
        <f t="shared" si="7"/>
        <v>0.1046431226</v>
      </c>
      <c r="H22" s="3">
        <f t="shared" si="3"/>
        <v>26.831569897435898</v>
      </c>
      <c r="I22" s="8">
        <f t="shared" si="0"/>
        <v>13.415784948717949</v>
      </c>
      <c r="J22" s="11">
        <f>(G22/G25)*100</f>
        <v>87.587649883806279</v>
      </c>
      <c r="K22" s="26">
        <v>5</v>
      </c>
      <c r="L22" s="41">
        <f>_xlfn.STDEV.P(D23:D25)</f>
        <v>3.8283555900007184E-2</v>
      </c>
      <c r="M22" s="41">
        <f>_xlfn.STDEV.P(E23:E25)</f>
        <v>8.1649658092772682E-3</v>
      </c>
      <c r="N22" s="27">
        <f>_xlfn.STDEV.S(F23:F25)</f>
        <v>4.0877980004150783E-4</v>
      </c>
      <c r="O22" s="27">
        <f>_xlfn.STDEV.S(G23:G25)</f>
        <v>2.0050316670807058E-3</v>
      </c>
      <c r="P22" s="27">
        <f>_xlfn.STDEV.S(H23:H25)</f>
        <v>0.51411068386684688</v>
      </c>
      <c r="Q22" s="27">
        <f>_xlfn.STDEV.S(I23:I25)</f>
        <v>0.25705534193342344</v>
      </c>
      <c r="R22" s="39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36">
        <v>0.4</v>
      </c>
      <c r="F23" s="9">
        <f t="shared" si="2"/>
        <v>1.5646592000000004E-2</v>
      </c>
      <c r="G23" s="15">
        <f t="shared" si="7"/>
        <v>0.11575235040000001</v>
      </c>
      <c r="H23" s="3">
        <f t="shared" si="3"/>
        <v>29.680089846153852</v>
      </c>
      <c r="I23" s="8">
        <f t="shared" si="0"/>
        <v>14.840044923076926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36">
        <v>0.39</v>
      </c>
      <c r="F24" s="9">
        <f t="shared" si="2"/>
        <v>1.52185332E-2</v>
      </c>
      <c r="G24" s="15">
        <f t="shared" si="7"/>
        <v>0.11631586219999999</v>
      </c>
      <c r="H24" s="3">
        <f t="shared" si="3"/>
        <v>29.824580051282052</v>
      </c>
      <c r="I24" s="8">
        <f t="shared" si="0"/>
        <v>14.912290025641026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36">
        <v>0.38</v>
      </c>
      <c r="F25" s="9">
        <f t="shared" si="2"/>
        <v>1.48293404E-2</v>
      </c>
      <c r="G25" s="15">
        <f t="shared" si="7"/>
        <v>0.119472463</v>
      </c>
      <c r="H25" s="3">
        <f t="shared" si="3"/>
        <v>30.633964871794873</v>
      </c>
      <c r="I25" s="8">
        <f t="shared" si="0"/>
        <v>15.316982435897437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122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123</v>
      </c>
      <c r="F10" s="6" t="s">
        <v>124</v>
      </c>
      <c r="G10" s="6" t="s">
        <v>125</v>
      </c>
      <c r="H10" s="6" t="s">
        <v>126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123</v>
      </c>
      <c r="N10" s="31" t="s">
        <v>124</v>
      </c>
      <c r="O10" s="31" t="s">
        <v>125</v>
      </c>
      <c r="P10" s="31" t="s">
        <v>126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0.01</v>
      </c>
      <c r="F11" s="9">
        <f>B11*E11/1000</f>
        <v>3.9090800000000003E-4</v>
      </c>
      <c r="G11" s="9">
        <f>F11</f>
        <v>3.9090800000000003E-4</v>
      </c>
      <c r="H11" s="3">
        <f>G11/(B$7 /1000)</f>
        <v>0.10023282051282052</v>
      </c>
      <c r="I11" s="8">
        <f t="shared" ref="I11:I25" si="0">H11/B$8*100</f>
        <v>5.0116410256410261E-2</v>
      </c>
      <c r="J11" s="11">
        <f>(G11/G23)*100</f>
        <v>16.655723567515654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0.02</v>
      </c>
      <c r="F12" s="9">
        <f t="shared" ref="F12:F25" si="2">B12*E12/1000</f>
        <v>7.8021799999999995E-4</v>
      </c>
      <c r="G12" s="9">
        <f>F12</f>
        <v>7.8021799999999995E-4</v>
      </c>
      <c r="H12" s="3">
        <f t="shared" ref="H12:H25" si="3">G12/(B$7 /1000)</f>
        <v>0.20005589743589744</v>
      </c>
      <c r="I12" s="8">
        <f t="shared" si="0"/>
        <v>0.10002794871794872</v>
      </c>
      <c r="J12" s="11">
        <f>(G12/G24)*100</f>
        <v>33.318256052876158</v>
      </c>
      <c r="K12" s="21">
        <v>1</v>
      </c>
      <c r="L12" s="24">
        <f t="shared" ref="L12:R12" si="4">AVERAGE(D11:D13)</f>
        <v>10.043008547008547</v>
      </c>
      <c r="M12" s="24">
        <f t="shared" si="4"/>
        <v>1.6666666666666666E-2</v>
      </c>
      <c r="N12" s="24">
        <f t="shared" si="4"/>
        <v>6.5305199999999999E-4</v>
      </c>
      <c r="O12" s="24">
        <f t="shared" si="4"/>
        <v>6.5305199999999999E-4</v>
      </c>
      <c r="P12" s="24">
        <f t="shared" si="4"/>
        <v>0.16744923076923079</v>
      </c>
      <c r="Q12" s="24">
        <f t="shared" si="4"/>
        <v>8.3724615384615397E-2</v>
      </c>
      <c r="R12" s="25">
        <f t="shared" si="4"/>
        <v>26.253487879552221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0.02</v>
      </c>
      <c r="F13" s="9">
        <f t="shared" si="2"/>
        <v>7.8803E-4</v>
      </c>
      <c r="G13" s="9">
        <f>F13</f>
        <v>7.8803E-4</v>
      </c>
      <c r="H13" s="3">
        <f t="shared" si="3"/>
        <v>0.20205897435897438</v>
      </c>
      <c r="I13" s="8">
        <f t="shared" si="0"/>
        <v>0.10102948717948719</v>
      </c>
      <c r="J13" s="11">
        <f>(G13/G25)*100</f>
        <v>28.78648401826484</v>
      </c>
      <c r="K13" s="21">
        <v>2</v>
      </c>
      <c r="L13" s="24">
        <f t="shared" ref="L13:R13" si="5">AVERAGE(D14:D16)</f>
        <v>20.053046153846154</v>
      </c>
      <c r="M13" s="24">
        <f t="shared" si="5"/>
        <v>0.01</v>
      </c>
      <c r="N13" s="24">
        <f t="shared" si="5"/>
        <v>3.9039146666666676E-4</v>
      </c>
      <c r="O13" s="24">
        <f t="shared" si="5"/>
        <v>1.0434434666666667E-3</v>
      </c>
      <c r="P13" s="24">
        <f t="shared" si="5"/>
        <v>0.26754960683760687</v>
      </c>
      <c r="Q13" s="24">
        <f t="shared" si="5"/>
        <v>0.13377480341880343</v>
      </c>
      <c r="R13" s="25">
        <f t="shared" si="5"/>
        <v>42.108948597502199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0.01</v>
      </c>
      <c r="F14" s="9">
        <f t="shared" si="2"/>
        <v>3.9073380000000004E-4</v>
      </c>
      <c r="G14" s="9">
        <f t="shared" ref="G14:G25" si="7">G11+F14</f>
        <v>7.8164180000000008E-4</v>
      </c>
      <c r="H14" s="3">
        <f t="shared" si="3"/>
        <v>0.20042097435897438</v>
      </c>
      <c r="I14" s="8">
        <f t="shared" si="0"/>
        <v>0.10021048717948719</v>
      </c>
      <c r="J14" s="11">
        <f>(G14/G23)*100</f>
        <v>33.304024859085409</v>
      </c>
      <c r="K14" s="21">
        <v>3</v>
      </c>
      <c r="L14" s="24">
        <f t="shared" ref="L14:R14" si="8">AVERAGE(D17:D19)</f>
        <v>30.068083760683759</v>
      </c>
      <c r="M14" s="24">
        <f t="shared" si="8"/>
        <v>6.6666666666666671E-3</v>
      </c>
      <c r="N14" s="24">
        <f t="shared" si="8"/>
        <v>2.6028453333333334E-4</v>
      </c>
      <c r="O14" s="24">
        <f t="shared" si="8"/>
        <v>1.3037279999999999E-3</v>
      </c>
      <c r="P14" s="24">
        <f t="shared" si="8"/>
        <v>0.33428923076923073</v>
      </c>
      <c r="Q14" s="24">
        <f t="shared" si="8"/>
        <v>0.16714461538461536</v>
      </c>
      <c r="R14" s="25">
        <f t="shared" si="8"/>
        <v>52.410269737482359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0.01</v>
      </c>
      <c r="F15" s="9">
        <f t="shared" si="2"/>
        <v>3.901518000000001E-4</v>
      </c>
      <c r="G15" s="9">
        <f t="shared" si="7"/>
        <v>1.1703697999999999E-3</v>
      </c>
      <c r="H15" s="3">
        <f t="shared" si="3"/>
        <v>0.30009482051282049</v>
      </c>
      <c r="I15" s="8">
        <f t="shared" si="0"/>
        <v>0.15004741025641025</v>
      </c>
      <c r="J15" s="11">
        <f>(G15/G24)*100</f>
        <v>49.979211801001085</v>
      </c>
      <c r="K15" s="21">
        <v>4</v>
      </c>
      <c r="L15" s="24">
        <f t="shared" ref="L15:R15" si="9">AVERAGE(D20:D22)</f>
        <v>40.083121367521365</v>
      </c>
      <c r="M15" s="24">
        <f t="shared" si="9"/>
        <v>0.01</v>
      </c>
      <c r="N15" s="24">
        <f t="shared" si="9"/>
        <v>3.9058646666666658E-4</v>
      </c>
      <c r="O15" s="24">
        <f t="shared" si="9"/>
        <v>1.6943144666666666E-3</v>
      </c>
      <c r="P15" s="24">
        <f t="shared" si="9"/>
        <v>0.43443960683760685</v>
      </c>
      <c r="Q15" s="24">
        <f t="shared" si="9"/>
        <v>0.2172198034188034</v>
      </c>
      <c r="R15" s="25">
        <f t="shared" si="9"/>
        <v>68.275975676306942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0.01</v>
      </c>
      <c r="F16" s="9">
        <f t="shared" si="2"/>
        <v>3.9028879999999998E-4</v>
      </c>
      <c r="G16" s="9">
        <f t="shared" si="7"/>
        <v>1.1783188000000001E-3</v>
      </c>
      <c r="H16" s="3">
        <f t="shared" si="3"/>
        <v>0.30213302564102568</v>
      </c>
      <c r="I16" s="8">
        <f t="shared" si="0"/>
        <v>0.15106651282051284</v>
      </c>
      <c r="J16" s="11">
        <f>(G16/G25)*100</f>
        <v>43.043609132420094</v>
      </c>
      <c r="K16" s="21">
        <v>5</v>
      </c>
      <c r="L16" s="24">
        <f t="shared" ref="L16:R16" si="10">AVERAGE(D23:D25)</f>
        <v>50.097047863247866</v>
      </c>
      <c r="M16" s="24">
        <f t="shared" si="10"/>
        <v>0.02</v>
      </c>
      <c r="N16" s="24">
        <f t="shared" si="10"/>
        <v>7.8108626666666678E-4</v>
      </c>
      <c r="O16" s="24">
        <f t="shared" si="10"/>
        <v>2.4754007333333337E-3</v>
      </c>
      <c r="P16" s="24">
        <f t="shared" si="10"/>
        <v>0.63471813675213673</v>
      </c>
      <c r="Q16" s="24">
        <f t="shared" si="10"/>
        <v>0.31735906837606837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0.01</v>
      </c>
      <c r="F17" s="9">
        <f t="shared" si="2"/>
        <v>3.9150879999999999E-4</v>
      </c>
      <c r="G17" s="9">
        <f t="shared" si="7"/>
        <v>1.1731506000000002E-3</v>
      </c>
      <c r="H17" s="3">
        <f t="shared" si="3"/>
        <v>0.3008078461538462</v>
      </c>
      <c r="I17" s="8">
        <f t="shared" si="0"/>
        <v>0.1504039230769231</v>
      </c>
      <c r="J17" s="11">
        <f>(G17/G23)*100</f>
        <v>49.985347183135495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0</v>
      </c>
      <c r="F18" s="9">
        <f t="shared" si="2"/>
        <v>0</v>
      </c>
      <c r="G18" s="9">
        <f t="shared" si="7"/>
        <v>1.1703697999999999E-3</v>
      </c>
      <c r="H18" s="3">
        <f t="shared" si="3"/>
        <v>0.30009482051282049</v>
      </c>
      <c r="I18" s="8">
        <f t="shared" si="0"/>
        <v>0.15004741025641025</v>
      </c>
      <c r="J18" s="11">
        <f>(G18/G24)*100</f>
        <v>49.979211801001085</v>
      </c>
      <c r="K18" s="21">
        <v>1</v>
      </c>
      <c r="L18" s="24">
        <f>_xlfn.STDEV.P(D11:D13)</f>
        <v>4.3201459852552457E-2</v>
      </c>
      <c r="M18" s="24">
        <f>_xlfn.STDEV.P(E11:E13)</f>
        <v>4.7140452079103123E-3</v>
      </c>
      <c r="N18" s="24">
        <f>_xlfn.STDEV.S(F11:F13)</f>
        <v>2.2705696287055366E-4</v>
      </c>
      <c r="O18" s="24">
        <f>_xlfn.STDEV.S(G11:G13)</f>
        <v>2.2705696287055366E-4</v>
      </c>
      <c r="P18" s="24">
        <f>_xlfn.STDEV.S(H11:H13)</f>
        <v>5.821973406937269E-2</v>
      </c>
      <c r="Q18" s="24">
        <f>_xlfn.STDEV.S(I11:I13)</f>
        <v>2.9109867034686345E-2</v>
      </c>
      <c r="R18" s="25">
        <f>_xlfn.STDEV.P(J11:J13)</f>
        <v>7.0342992678955154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0.01</v>
      </c>
      <c r="F19" s="9">
        <f t="shared" si="2"/>
        <v>3.8934479999999991E-4</v>
      </c>
      <c r="G19" s="9">
        <f t="shared" si="7"/>
        <v>1.5676635999999999E-3</v>
      </c>
      <c r="H19" s="3">
        <f t="shared" si="3"/>
        <v>0.40196502564102565</v>
      </c>
      <c r="I19" s="8">
        <f t="shared" si="0"/>
        <v>0.20098251282051283</v>
      </c>
      <c r="J19" s="11">
        <f>(G19/G25)*100</f>
        <v>57.266250228310497</v>
      </c>
      <c r="K19" s="21">
        <v>2</v>
      </c>
      <c r="L19" s="24">
        <f>_xlfn.STDEV.P(D14:D16)</f>
        <v>4.3024026334013116E-2</v>
      </c>
      <c r="M19" s="24">
        <f>_xlfn.STDEV.P(E14:E16)</f>
        <v>0</v>
      </c>
      <c r="N19" s="24">
        <f>_xlfn.STDEV.S(F14:F16)</f>
        <v>3.0428002453879194E-7</v>
      </c>
      <c r="O19" s="24">
        <f>_xlfn.STDEV.S(G14:G16)</f>
        <v>2.2676172770627173E-4</v>
      </c>
      <c r="P19" s="24">
        <f>_xlfn.STDEV.S(H14:H16)</f>
        <v>5.8144032745197728E-2</v>
      </c>
      <c r="Q19" s="24">
        <f>_xlfn.STDEV.S(I14:I16)</f>
        <v>2.9072016372598864E-2</v>
      </c>
      <c r="R19" s="25">
        <f>_xlfn.STDEV.P(J14:J16)</f>
        <v>6.8396226808018366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0.01</v>
      </c>
      <c r="F20" s="9">
        <f t="shared" si="2"/>
        <v>3.9150879999999999E-4</v>
      </c>
      <c r="G20" s="9">
        <f t="shared" si="7"/>
        <v>1.5646594000000001E-3</v>
      </c>
      <c r="H20" s="3">
        <f t="shared" si="3"/>
        <v>0.40119471794871797</v>
      </c>
      <c r="I20" s="8">
        <f t="shared" si="0"/>
        <v>0.20059735897435899</v>
      </c>
      <c r="J20" s="11">
        <f>(G20/G23)*100</f>
        <v>66.666669507185588</v>
      </c>
      <c r="K20" s="21">
        <v>3</v>
      </c>
      <c r="L20" s="24">
        <f>_xlfn.STDEV.P(D17:D19)</f>
        <v>2.7489741344237848E-2</v>
      </c>
      <c r="M20" s="24">
        <f>_xlfn.STDEV.P(E17:E19)</f>
        <v>4.7140452079103175E-3</v>
      </c>
      <c r="N20" s="24">
        <f>_xlfn.STDEV.S(F17:F19)</f>
        <v>2.2541561490591844E-4</v>
      </c>
      <c r="O20" s="24">
        <f>_xlfn.STDEV.S(G17:G19)</f>
        <v>2.2857916336070522E-4</v>
      </c>
      <c r="P20" s="24">
        <f>_xlfn.STDEV.S(H17:H19)</f>
        <v>5.8610041887360881E-2</v>
      </c>
      <c r="Q20" s="24">
        <f>_xlfn.STDEV.S(I17:I19)</f>
        <v>2.930502094368044E-2</v>
      </c>
      <c r="R20" s="25">
        <f>_xlfn.STDEV.P(J17:J19)</f>
        <v>3.4336976479402974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0.01</v>
      </c>
      <c r="F21" s="9">
        <f t="shared" si="2"/>
        <v>3.9090579999999999E-4</v>
      </c>
      <c r="G21" s="9">
        <f t="shared" si="7"/>
        <v>1.5612756E-3</v>
      </c>
      <c r="H21" s="3">
        <f t="shared" si="3"/>
        <v>0.40032707692307695</v>
      </c>
      <c r="I21" s="8">
        <f t="shared" si="0"/>
        <v>0.20016353846153845</v>
      </c>
      <c r="J21" s="11">
        <f>(G21/G24)*100</f>
        <v>66.672366197534359</v>
      </c>
      <c r="K21" s="21">
        <v>4</v>
      </c>
      <c r="L21" s="24">
        <f>_xlfn.STDEV.P(D20:D22)</f>
        <v>2.7452222424330923E-2</v>
      </c>
      <c r="M21" s="24">
        <f>_xlfn.STDEV.P(E20:E22)</f>
        <v>0</v>
      </c>
      <c r="N21" s="24">
        <f>_xlfn.STDEV.S(F20:F22)</f>
        <v>1.1167830287631675E-6</v>
      </c>
      <c r="O21" s="24">
        <f>_xlfn.STDEV.S(G20:G22)</f>
        <v>2.2750591087532929E-4</v>
      </c>
      <c r="P21" s="24">
        <f>_xlfn.STDEV.S(H20:H22)</f>
        <v>5.8334848942392173E-2</v>
      </c>
      <c r="Q21" s="24">
        <f>_xlfn.STDEV.S(I20:I22)</f>
        <v>2.9167424471196086E-2</v>
      </c>
      <c r="R21" s="25">
        <f>_xlfn.STDEV.P(J20:J22)</f>
        <v>2.2718756323695199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0.01</v>
      </c>
      <c r="F22" s="9">
        <f t="shared" si="2"/>
        <v>3.8934479999999991E-4</v>
      </c>
      <c r="G22" s="9">
        <f t="shared" si="7"/>
        <v>1.9570083999999998E-3</v>
      </c>
      <c r="H22" s="3">
        <f t="shared" si="3"/>
        <v>0.50179702564102557</v>
      </c>
      <c r="I22" s="8">
        <f t="shared" si="0"/>
        <v>0.25089851282051279</v>
      </c>
      <c r="J22" s="11">
        <f>(G22/G25)*100</f>
        <v>71.488891324200907</v>
      </c>
      <c r="K22" s="26">
        <v>5</v>
      </c>
      <c r="L22" s="27">
        <f>_xlfn.STDEV.P(D23:D25)</f>
        <v>3.8283555900007184E-2</v>
      </c>
      <c r="M22" s="27">
        <f>_xlfn.STDEV.P(E23:E25)</f>
        <v>0</v>
      </c>
      <c r="N22" s="27">
        <f>_xlfn.STDEV.S(F23:F25)</f>
        <v>1.0770967149395579E-6</v>
      </c>
      <c r="O22" s="27">
        <f>_xlfn.STDEV.S(G23:G25)</f>
        <v>2.2699995089605927E-4</v>
      </c>
      <c r="P22" s="27">
        <f>_xlfn.STDEV.S(H23:H25)</f>
        <v>5.820511561437422E-2</v>
      </c>
      <c r="Q22" s="27">
        <f>_xlfn.STDEV.S(I23:I25)</f>
        <v>2.910255780718711E-2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0.02</v>
      </c>
      <c r="F23" s="9">
        <f t="shared" si="2"/>
        <v>7.8232960000000022E-4</v>
      </c>
      <c r="G23" s="15">
        <f t="shared" si="7"/>
        <v>2.3469890000000003E-3</v>
      </c>
      <c r="H23" s="3">
        <f t="shared" si="3"/>
        <v>0.60179205128205138</v>
      </c>
      <c r="I23" s="8">
        <f t="shared" si="0"/>
        <v>0.30089602564102569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0.02</v>
      </c>
      <c r="F24" s="9">
        <f t="shared" si="2"/>
        <v>7.8043759999999992E-4</v>
      </c>
      <c r="G24" s="15">
        <f t="shared" si="7"/>
        <v>2.3417131999999997E-3</v>
      </c>
      <c r="H24" s="3">
        <f t="shared" si="3"/>
        <v>0.60043928205128194</v>
      </c>
      <c r="I24" s="8">
        <f t="shared" si="0"/>
        <v>0.30021964102564097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0.02</v>
      </c>
      <c r="F25" s="9">
        <f t="shared" si="2"/>
        <v>7.8049160000000012E-4</v>
      </c>
      <c r="G25" s="15">
        <f t="shared" si="7"/>
        <v>2.7374999999999999E-3</v>
      </c>
      <c r="H25" s="3">
        <f t="shared" si="3"/>
        <v>0.70192307692307698</v>
      </c>
      <c r="I25" s="8">
        <f t="shared" si="0"/>
        <v>0.35096153846153849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opLeftCell="A4" workbookViewId="0">
      <selection activeCell="Q27" sqref="Q27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127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128</v>
      </c>
      <c r="F10" s="6" t="s">
        <v>129</v>
      </c>
      <c r="G10" s="6" t="s">
        <v>130</v>
      </c>
      <c r="H10" s="6" t="s">
        <v>131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128</v>
      </c>
      <c r="N10" s="31" t="s">
        <v>129</v>
      </c>
      <c r="O10" s="31" t="s">
        <v>130</v>
      </c>
      <c r="P10" s="31" t="s">
        <v>131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43">
        <v>0.21299999999999999</v>
      </c>
      <c r="F11" s="9">
        <f>B11*E11/1000</f>
        <v>8.3263403999999999E-3</v>
      </c>
      <c r="G11" s="9">
        <f>F11</f>
        <v>8.3263403999999999E-3</v>
      </c>
      <c r="H11" s="3">
        <f>G11/(B$7 /1000)</f>
        <v>2.1349590769230771</v>
      </c>
      <c r="I11" s="8">
        <f t="shared" ref="I11:I25" si="0">H11/B$8*100</f>
        <v>1.0674795384615385</v>
      </c>
      <c r="J11" s="11">
        <f>(G11/G23)*100</f>
        <v>0.65967772863588459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42">
        <v>9.8800000000000008</v>
      </c>
      <c r="F12" s="9">
        <f t="shared" ref="F12:F25" si="2">B12*E12/1000</f>
        <v>0.38542769200000004</v>
      </c>
      <c r="G12" s="9">
        <f>F12</f>
        <v>0.38542769200000004</v>
      </c>
      <c r="H12" s="3">
        <f t="shared" ref="H12:H25" si="3">G12/(B$7 /1000)</f>
        <v>98.827613333333346</v>
      </c>
      <c r="I12" s="8">
        <f t="shared" si="0"/>
        <v>49.413806666666673</v>
      </c>
      <c r="J12" s="11">
        <f>(G12/G24)*100</f>
        <v>37.41552238662149</v>
      </c>
      <c r="K12" s="21">
        <v>1</v>
      </c>
      <c r="L12" s="24">
        <f t="shared" ref="L12:R12" si="4">AVERAGE(D11:D13)</f>
        <v>10.043008547008547</v>
      </c>
      <c r="M12" s="24">
        <f t="shared" si="4"/>
        <v>6.4370000000000003</v>
      </c>
      <c r="N12" s="24">
        <f t="shared" si="4"/>
        <v>0.25231901979999999</v>
      </c>
      <c r="O12" s="24">
        <f t="shared" si="4"/>
        <v>0.25231901979999999</v>
      </c>
      <c r="P12" s="24">
        <f t="shared" si="4"/>
        <v>64.697184564102557</v>
      </c>
      <c r="Q12" s="24">
        <f t="shared" si="4"/>
        <v>32.348592282051278</v>
      </c>
      <c r="R12" s="25">
        <f t="shared" si="4"/>
        <v>17.00958851078364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42">
        <v>9.218</v>
      </c>
      <c r="F13" s="9">
        <f t="shared" si="2"/>
        <v>0.36320302699999996</v>
      </c>
      <c r="G13" s="9">
        <f>F13</f>
        <v>0.36320302699999996</v>
      </c>
      <c r="H13" s="3">
        <f t="shared" si="3"/>
        <v>93.128981282051271</v>
      </c>
      <c r="I13" s="8">
        <f t="shared" si="0"/>
        <v>46.564490641025635</v>
      </c>
      <c r="J13" s="11">
        <f>(G13/G25)*100</f>
        <v>12.953565417093552</v>
      </c>
      <c r="K13" s="21">
        <v>2</v>
      </c>
      <c r="L13" s="24">
        <f t="shared" ref="L13:R13" si="5">AVERAGE(D14:D16)</f>
        <v>20.053046153846154</v>
      </c>
      <c r="M13" s="24">
        <f t="shared" si="5"/>
        <v>13.601999999999999</v>
      </c>
      <c r="N13" s="24">
        <f t="shared" si="5"/>
        <v>0.53099304302666672</v>
      </c>
      <c r="O13" s="24">
        <f t="shared" si="5"/>
        <v>0.78331206282666666</v>
      </c>
      <c r="P13" s="24">
        <f t="shared" si="5"/>
        <v>200.8492468786325</v>
      </c>
      <c r="Q13" s="24">
        <f t="shared" si="5"/>
        <v>100.42462343931625</v>
      </c>
      <c r="R13" s="25">
        <f t="shared" si="5"/>
        <v>52.853051309771921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42">
        <v>12.108000000000001</v>
      </c>
      <c r="F14" s="9">
        <f t="shared" si="2"/>
        <v>0.47310048504000002</v>
      </c>
      <c r="G14" s="9">
        <f t="shared" ref="G14:G25" si="7">G11+F14</f>
        <v>0.48142682544000004</v>
      </c>
      <c r="H14" s="3">
        <f t="shared" si="3"/>
        <v>123.44277575384616</v>
      </c>
      <c r="I14" s="8">
        <f t="shared" si="0"/>
        <v>61.721387876923082</v>
      </c>
      <c r="J14" s="11">
        <f>(G14/G23)*100</f>
        <v>38.142393831345608</v>
      </c>
      <c r="K14" s="21">
        <v>3</v>
      </c>
      <c r="L14" s="24">
        <f t="shared" ref="L14:R14" si="8">AVERAGE(D17:D19)</f>
        <v>30.068083760683759</v>
      </c>
      <c r="M14" s="24">
        <f t="shared" si="8"/>
        <v>12.909666666666666</v>
      </c>
      <c r="N14" s="24">
        <f t="shared" si="8"/>
        <v>0.50387799404</v>
      </c>
      <c r="O14" s="24">
        <f t="shared" si="8"/>
        <v>1.2871900568666668</v>
      </c>
      <c r="P14" s="24">
        <f t="shared" si="8"/>
        <v>330.04873252991456</v>
      </c>
      <c r="Q14" s="24">
        <f t="shared" si="8"/>
        <v>165.02436626495728</v>
      </c>
      <c r="R14" s="25">
        <f t="shared" si="8"/>
        <v>80.832327211285573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42">
        <v>12.566000000000001</v>
      </c>
      <c r="F15" s="9">
        <f t="shared" si="2"/>
        <v>0.49026475188000013</v>
      </c>
      <c r="G15" s="9">
        <f t="shared" si="7"/>
        <v>0.87569244388000023</v>
      </c>
      <c r="H15" s="3">
        <f t="shared" si="3"/>
        <v>224.53652407179493</v>
      </c>
      <c r="I15" s="8">
        <f t="shared" si="0"/>
        <v>112.26826203589746</v>
      </c>
      <c r="J15" s="11">
        <f>(G15/G24)*100</f>
        <v>85.008137499854129</v>
      </c>
      <c r="K15" s="21">
        <v>4</v>
      </c>
      <c r="L15" s="24">
        <f t="shared" ref="L15:R15" si="9">AVERAGE(D20:D22)</f>
        <v>40.083121367521365</v>
      </c>
      <c r="M15" s="24">
        <f t="shared" si="9"/>
        <v>7.6673333333333344</v>
      </c>
      <c r="N15" s="24">
        <f t="shared" si="9"/>
        <v>0.29864949528666668</v>
      </c>
      <c r="O15" s="24">
        <f t="shared" si="9"/>
        <v>1.5858395521533335</v>
      </c>
      <c r="P15" s="24">
        <f t="shared" si="9"/>
        <v>406.62552619316239</v>
      </c>
      <c r="Q15" s="24">
        <f t="shared" si="9"/>
        <v>203.31276309658119</v>
      </c>
      <c r="R15" s="25">
        <f t="shared" si="9"/>
        <v>92.883196540762768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42">
        <v>16.132000000000001</v>
      </c>
      <c r="F16" s="9">
        <f t="shared" si="2"/>
        <v>0.62961389216000008</v>
      </c>
      <c r="G16" s="9">
        <f t="shared" si="7"/>
        <v>0.99281691916000003</v>
      </c>
      <c r="H16" s="3">
        <f t="shared" si="3"/>
        <v>254.56844081025642</v>
      </c>
      <c r="I16" s="8">
        <f t="shared" si="0"/>
        <v>127.28422040512821</v>
      </c>
      <c r="J16" s="11">
        <f>(G16/G25)*100</f>
        <v>35.408622598116018</v>
      </c>
      <c r="K16" s="21">
        <v>5</v>
      </c>
      <c r="L16" s="24">
        <f t="shared" ref="L16:R16" si="10">AVERAGE(D23:D25)</f>
        <v>50.097047863247866</v>
      </c>
      <c r="M16" s="24">
        <f t="shared" si="10"/>
        <v>2.8913333333333333</v>
      </c>
      <c r="N16" s="24">
        <f t="shared" si="10"/>
        <v>0.11289225857333333</v>
      </c>
      <c r="O16" s="24">
        <f t="shared" si="10"/>
        <v>1.6987318107266667</v>
      </c>
      <c r="P16" s="24">
        <f t="shared" si="10"/>
        <v>435.57225916068381</v>
      </c>
      <c r="Q16" s="24">
        <f t="shared" si="10"/>
        <v>217.78612958034191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42">
        <v>16.949000000000002</v>
      </c>
      <c r="F17" s="9">
        <f t="shared" si="2"/>
        <v>0.66356826512000011</v>
      </c>
      <c r="G17" s="9">
        <f t="shared" si="7"/>
        <v>1.1449950905600002</v>
      </c>
      <c r="H17" s="3">
        <f t="shared" si="3"/>
        <v>293.5884847589744</v>
      </c>
      <c r="I17" s="8">
        <f t="shared" si="0"/>
        <v>146.7942423794872</v>
      </c>
      <c r="J17" s="11">
        <f>(G17/G23)*100</f>
        <v>90.715455332556402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42">
        <v>0.46600000000000003</v>
      </c>
      <c r="F18" s="9">
        <f t="shared" si="2"/>
        <v>1.8216210279999999E-2</v>
      </c>
      <c r="G18" s="9">
        <f t="shared" si="7"/>
        <v>0.8939086541600002</v>
      </c>
      <c r="H18" s="3">
        <f t="shared" si="3"/>
        <v>229.20734722051287</v>
      </c>
      <c r="I18" s="8">
        <f t="shared" si="0"/>
        <v>114.60367361025644</v>
      </c>
      <c r="J18" s="11">
        <f>(G18/G24)*100</f>
        <v>86.77648221840316</v>
      </c>
      <c r="K18" s="21">
        <v>1</v>
      </c>
      <c r="L18" s="24">
        <f>_xlfn.STDEV.P(D11:D13)</f>
        <v>4.3201459852552457E-2</v>
      </c>
      <c r="M18" s="24">
        <f>_xlfn.STDEV.P(E11:E13)</f>
        <v>4.4093229261040383</v>
      </c>
      <c r="N18" s="24">
        <f>_xlfn.STDEV.S(F11:F13)</f>
        <v>0.21159585211951568</v>
      </c>
      <c r="O18" s="24">
        <f>_xlfn.STDEV.S(G11:G13)</f>
        <v>0.21159585211951568</v>
      </c>
      <c r="P18" s="24">
        <f>_xlfn.STDEV.S(H11:H13)</f>
        <v>54.255346697311715</v>
      </c>
      <c r="Q18" s="24">
        <f>_xlfn.STDEV.S(I11:I13)</f>
        <v>27.127673348655858</v>
      </c>
      <c r="R18" s="25">
        <f>_xlfn.STDEV.P(J11:J13)</f>
        <v>15.277140256668956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42">
        <v>21.314</v>
      </c>
      <c r="F19" s="9">
        <f t="shared" si="2"/>
        <v>0.82984950671999991</v>
      </c>
      <c r="G19" s="9">
        <f t="shared" si="7"/>
        <v>1.8226664258800001</v>
      </c>
      <c r="H19" s="3">
        <f t="shared" si="3"/>
        <v>467.35036561025646</v>
      </c>
      <c r="I19" s="8">
        <f t="shared" si="0"/>
        <v>233.67518280512823</v>
      </c>
      <c r="J19" s="11">
        <f>(G19/G25)*100</f>
        <v>65.005044082897129</v>
      </c>
      <c r="K19" s="21">
        <v>2</v>
      </c>
      <c r="L19" s="24">
        <f>_xlfn.STDEV.P(D14:D16)</f>
        <v>4.3024026334013116E-2</v>
      </c>
      <c r="M19" s="24">
        <f>_xlfn.STDEV.P(E14:E16)</f>
        <v>1.7987247334338547</v>
      </c>
      <c r="N19" s="24">
        <f>_xlfn.STDEV.S(F14:F16)</f>
        <v>8.5838260274038125E-2</v>
      </c>
      <c r="O19" s="24">
        <f>_xlfn.STDEV.S(G14:G16)</f>
        <v>0.26791893940408013</v>
      </c>
      <c r="P19" s="24">
        <f>_xlfn.STDEV.S(H14:H16)</f>
        <v>68.697163949764018</v>
      </c>
      <c r="Q19" s="24">
        <f>_xlfn.STDEV.S(I14:I16)</f>
        <v>34.348581974882009</v>
      </c>
      <c r="R19" s="25">
        <f>_xlfn.STDEV.P(J14:J16)</f>
        <v>22.764454048766762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42">
        <v>0.99099999999999999</v>
      </c>
      <c r="F20" s="9">
        <f t="shared" si="2"/>
        <v>3.8798522079999995E-2</v>
      </c>
      <c r="G20" s="9">
        <f t="shared" si="7"/>
        <v>1.1837936126400002</v>
      </c>
      <c r="H20" s="3">
        <f t="shared" si="3"/>
        <v>303.53682375384619</v>
      </c>
      <c r="I20" s="8">
        <f t="shared" si="0"/>
        <v>151.7684118769231</v>
      </c>
      <c r="J20" s="11">
        <f>(G20/G23)*100</f>
        <v>93.789377330768687</v>
      </c>
      <c r="K20" s="21">
        <v>3</v>
      </c>
      <c r="L20" s="24">
        <f>_xlfn.STDEV.P(D17:D19)</f>
        <v>2.7489741344237848E-2</v>
      </c>
      <c r="M20" s="24">
        <f>_xlfn.STDEV.P(E17:E19)</f>
        <v>8.9776365239162796</v>
      </c>
      <c r="N20" s="24">
        <f>_xlfn.STDEV.S(F17:F19)</f>
        <v>0.42873405390838515</v>
      </c>
      <c r="O20" s="24">
        <f>_xlfn.STDEV.S(G17:G19)</f>
        <v>0.48042929340829144</v>
      </c>
      <c r="P20" s="24">
        <f>_xlfn.STDEV.S(H17:H19)</f>
        <v>123.18699830981858</v>
      </c>
      <c r="Q20" s="24">
        <f>_xlfn.STDEV.S(I17:I19)</f>
        <v>61.593499154909289</v>
      </c>
      <c r="R20" s="25">
        <f>_xlfn.STDEV.P(J17:J19)</f>
        <v>11.306518642450813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42">
        <v>1.0449999999999999</v>
      </c>
      <c r="F21" s="9">
        <f t="shared" si="2"/>
        <v>4.0849656099999992E-2</v>
      </c>
      <c r="G21" s="9">
        <f t="shared" si="7"/>
        <v>0.93475831026000022</v>
      </c>
      <c r="H21" s="3">
        <f t="shared" si="3"/>
        <v>239.68161801538469</v>
      </c>
      <c r="I21" s="8">
        <f t="shared" si="0"/>
        <v>119.84080900769234</v>
      </c>
      <c r="J21" s="11">
        <f>(G21/G24)*100</f>
        <v>90.741976276093609</v>
      </c>
      <c r="K21" s="21">
        <v>4</v>
      </c>
      <c r="L21" s="24">
        <f>_xlfn.STDEV.P(D20:D22)</f>
        <v>2.7452222424330923E-2</v>
      </c>
      <c r="M21" s="24">
        <f>_xlfn.STDEV.P(E20:E22)</f>
        <v>9.4036032219333645</v>
      </c>
      <c r="N21" s="24">
        <f>_xlfn.STDEV.S(F20:F22)</f>
        <v>0.44829992690864945</v>
      </c>
      <c r="O21" s="24">
        <f>_xlfn.STDEV.S(G20:G22)</f>
        <v>0.92049567659008458</v>
      </c>
      <c r="P21" s="24">
        <f>_xlfn.STDEV.S(H20:H22)</f>
        <v>236.02453245899613</v>
      </c>
      <c r="Q21" s="24">
        <f>_xlfn.STDEV.S(I20:I22)</f>
        <v>118.01226622949807</v>
      </c>
      <c r="R21" s="25">
        <f>_xlfn.STDEV.P(J20:J22)</f>
        <v>1.5200120997305835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42">
        <v>20.966000000000001</v>
      </c>
      <c r="F22" s="9">
        <f t="shared" si="2"/>
        <v>0.81630030767999995</v>
      </c>
      <c r="G22" s="9">
        <f t="shared" si="7"/>
        <v>2.6389667335600002</v>
      </c>
      <c r="H22" s="3">
        <f t="shared" si="3"/>
        <v>676.65813681025645</v>
      </c>
      <c r="I22" s="8">
        <f t="shared" si="0"/>
        <v>338.32906840512823</v>
      </c>
      <c r="J22" s="11">
        <f>(G22/G25)*100</f>
        <v>94.118236015426035</v>
      </c>
      <c r="K22" s="26">
        <v>5</v>
      </c>
      <c r="L22" s="27">
        <f>_xlfn.STDEV.P(D23:D25)</f>
        <v>3.8283555900007184E-2</v>
      </c>
      <c r="M22" s="27">
        <f>_xlfn.STDEV.P(E23:E25)</f>
        <v>0.9606946560808084</v>
      </c>
      <c r="N22" s="27">
        <f>_xlfn.STDEV.S(F23:F25)</f>
        <v>4.5848436112768974E-2</v>
      </c>
      <c r="O22" s="27">
        <f>_xlfn.STDEV.S(G23:G25)</f>
        <v>0.96409773375434926</v>
      </c>
      <c r="P22" s="27">
        <f>_xlfn.STDEV.S(H23:H25)</f>
        <v>247.20454711649987</v>
      </c>
      <c r="Q22" s="27">
        <f>_xlfn.STDEV.S(I23:I25)</f>
        <v>123.60227355824993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42">
        <v>2.004</v>
      </c>
      <c r="F23" s="9">
        <f t="shared" si="2"/>
        <v>7.8389425920000019E-2</v>
      </c>
      <c r="G23" s="15">
        <f t="shared" si="7"/>
        <v>1.2621830385600001</v>
      </c>
      <c r="H23" s="3">
        <f t="shared" si="3"/>
        <v>323.6366765538462</v>
      </c>
      <c r="I23" s="8">
        <f t="shared" si="0"/>
        <v>161.8183382769231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42">
        <v>2.444</v>
      </c>
      <c r="F24" s="9">
        <f t="shared" si="2"/>
        <v>9.5369474719999986E-2</v>
      </c>
      <c r="G24" s="15">
        <f t="shared" si="7"/>
        <v>1.0301277849800001</v>
      </c>
      <c r="H24" s="3">
        <f t="shared" si="3"/>
        <v>264.1353294820513</v>
      </c>
      <c r="I24" s="8">
        <f t="shared" si="0"/>
        <v>132.06766474102565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42">
        <v>4.226</v>
      </c>
      <c r="F25" s="9">
        <f t="shared" si="2"/>
        <v>0.16491787508</v>
      </c>
      <c r="G25" s="15">
        <f t="shared" si="7"/>
        <v>2.8038846086400002</v>
      </c>
      <c r="H25" s="3">
        <f t="shared" si="3"/>
        <v>718.94477144615394</v>
      </c>
      <c r="I25" s="8">
        <f t="shared" si="0"/>
        <v>359.47238572307697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Normal="100" zoomScaleSheetLayoutView="100" zoomScalePageLayoutView="200" workbookViewId="0">
      <selection activeCell="A45" sqref="A7:G45"/>
    </sheetView>
  </sheetViews>
  <sheetFormatPr defaultColWidth="11.42578125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52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53</v>
      </c>
      <c r="F10" s="6" t="s">
        <v>54</v>
      </c>
      <c r="G10" s="6" t="s">
        <v>55</v>
      </c>
      <c r="H10" s="6" t="s">
        <v>56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53</v>
      </c>
      <c r="N10" s="31" t="s">
        <v>54</v>
      </c>
      <c r="O10" s="31" t="s">
        <v>55</v>
      </c>
      <c r="P10" s="31" t="s">
        <v>56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6">
        <v>3.26</v>
      </c>
      <c r="F11" s="9">
        <f>B11*E11/1000</f>
        <v>0.12743600799999999</v>
      </c>
      <c r="G11" s="9">
        <f>F11</f>
        <v>0.12743600799999999</v>
      </c>
      <c r="H11" s="3">
        <f>G11/(B$7 /1000)</f>
        <v>32.675899487179485</v>
      </c>
      <c r="I11" s="8">
        <f t="shared" ref="I11:I25" si="0">H11/B$8*100</f>
        <v>16.337949743589743</v>
      </c>
      <c r="J11" s="11">
        <f>(G11/G23)*100</f>
        <v>31.329640633054673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36">
        <v>3.26</v>
      </c>
      <c r="F12" s="9">
        <f t="shared" ref="F12:F25" si="2">B12*E12/1000</f>
        <v>0.12717553399999998</v>
      </c>
      <c r="G12" s="9">
        <f>F12</f>
        <v>0.12717553399999998</v>
      </c>
      <c r="H12" s="3">
        <f t="shared" ref="H12:H25" si="3">G12/(B$7 /1000)</f>
        <v>32.609111282051281</v>
      </c>
      <c r="I12" s="8">
        <f t="shared" si="0"/>
        <v>16.30455564102564</v>
      </c>
      <c r="J12" s="11">
        <f>(G12/G24)*100</f>
        <v>31.202197906026697</v>
      </c>
      <c r="K12" s="21">
        <v>1</v>
      </c>
      <c r="L12" s="24">
        <f t="shared" ref="L12:R12" si="4">AVERAGE(D11:D13)</f>
        <v>10.043008547008547</v>
      </c>
      <c r="M12" s="24">
        <f t="shared" si="4"/>
        <v>3.23</v>
      </c>
      <c r="N12" s="24">
        <f t="shared" si="4"/>
        <v>0.12650476566666666</v>
      </c>
      <c r="O12" s="24">
        <f t="shared" si="4"/>
        <v>0.12650476566666666</v>
      </c>
      <c r="P12" s="24">
        <f t="shared" si="4"/>
        <v>32.437119401709403</v>
      </c>
      <c r="Q12" s="24">
        <f t="shared" si="4"/>
        <v>16.218559700854701</v>
      </c>
      <c r="R12" s="25">
        <f t="shared" si="4"/>
        <v>31.041093736673986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36">
        <v>3.17</v>
      </c>
      <c r="F13" s="9">
        <f t="shared" si="2"/>
        <v>0.124902755</v>
      </c>
      <c r="G13" s="9">
        <f>F13</f>
        <v>0.124902755</v>
      </c>
      <c r="H13" s="3">
        <f t="shared" si="3"/>
        <v>32.026347435897435</v>
      </c>
      <c r="I13" s="8">
        <f t="shared" si="0"/>
        <v>16.013173717948717</v>
      </c>
      <c r="J13" s="11">
        <f>(G13/G25)*100</f>
        <v>30.591442670940584</v>
      </c>
      <c r="K13" s="21">
        <v>2</v>
      </c>
      <c r="L13" s="24">
        <f t="shared" ref="L13:R13" si="5">AVERAGE(D14:D16)</f>
        <v>20.053046153846154</v>
      </c>
      <c r="M13" s="24">
        <f t="shared" si="5"/>
        <v>2.0299999999999998</v>
      </c>
      <c r="N13" s="24">
        <f t="shared" si="5"/>
        <v>7.9250049733333341E-2</v>
      </c>
      <c r="O13" s="24">
        <f>AVERAGE(G14:G16)</f>
        <v>0.20575481539999999</v>
      </c>
      <c r="P13" s="24">
        <f t="shared" si="5"/>
        <v>52.757644974358982</v>
      </c>
      <c r="Q13" s="24">
        <f t="shared" si="5"/>
        <v>26.378822487179491</v>
      </c>
      <c r="R13" s="25">
        <f t="shared" si="5"/>
        <v>50.487036493047377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36">
        <v>2.06</v>
      </c>
      <c r="F14" s="9">
        <f t="shared" si="2"/>
        <v>8.0491162800000002E-2</v>
      </c>
      <c r="G14" s="9">
        <f t="shared" ref="G14:G25" si="7">G11+F14</f>
        <v>0.20792717080000001</v>
      </c>
      <c r="H14" s="3">
        <f t="shared" si="3"/>
        <v>53.314659179487187</v>
      </c>
      <c r="I14" s="8">
        <f t="shared" si="0"/>
        <v>26.657329589743593</v>
      </c>
      <c r="J14" s="11">
        <f>(G14/G23)*100</f>
        <v>51.118075975918664</v>
      </c>
      <c r="K14" s="21">
        <v>3</v>
      </c>
      <c r="L14" s="24">
        <f t="shared" ref="L14:R14" si="8">AVERAGE(D17:D19)</f>
        <v>30.068083760683759</v>
      </c>
      <c r="M14" s="24">
        <f t="shared" si="8"/>
        <v>1.843333333333333</v>
      </c>
      <c r="N14" s="24">
        <f t="shared" si="8"/>
        <v>7.199260646666665E-2</v>
      </c>
      <c r="O14" s="24">
        <f t="shared" si="8"/>
        <v>0.27774742186666668</v>
      </c>
      <c r="P14" s="24">
        <f t="shared" si="8"/>
        <v>71.217287658119645</v>
      </c>
      <c r="Q14" s="24">
        <f t="shared" si="8"/>
        <v>35.608643829059822</v>
      </c>
      <c r="R14" s="25">
        <f t="shared" si="8"/>
        <v>68.15137280193828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36">
        <v>2</v>
      </c>
      <c r="F15" s="9">
        <f t="shared" si="2"/>
        <v>7.8030360000000021E-2</v>
      </c>
      <c r="G15" s="9">
        <f t="shared" si="7"/>
        <v>0.205205894</v>
      </c>
      <c r="H15" s="3">
        <f t="shared" si="3"/>
        <v>52.616895897435903</v>
      </c>
      <c r="I15" s="8">
        <f t="shared" si="0"/>
        <v>26.308447948717951</v>
      </c>
      <c r="J15" s="11">
        <f>(G15/G24)*100</f>
        <v>50.346750783614844</v>
      </c>
      <c r="K15" s="21">
        <v>4</v>
      </c>
      <c r="L15" s="24">
        <f t="shared" ref="L15:R15" si="9">AVERAGE(D20:D22)</f>
        <v>40.083121367521365</v>
      </c>
      <c r="M15" s="24">
        <f t="shared" si="9"/>
        <v>1.72</v>
      </c>
      <c r="N15" s="24">
        <f t="shared" si="9"/>
        <v>6.7181227266666657E-2</v>
      </c>
      <c r="O15" s="24">
        <f t="shared" si="9"/>
        <v>0.34492864913333338</v>
      </c>
      <c r="P15" s="24">
        <f t="shared" si="9"/>
        <v>88.443243367521362</v>
      </c>
      <c r="Q15" s="24">
        <f t="shared" si="9"/>
        <v>44.221621683760681</v>
      </c>
      <c r="R15" s="25">
        <f t="shared" si="9"/>
        <v>84.635588516486621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36">
        <v>2.0299999999999998</v>
      </c>
      <c r="F16" s="9">
        <f t="shared" si="2"/>
        <v>7.9228626400000002E-2</v>
      </c>
      <c r="G16" s="9">
        <f t="shared" si="7"/>
        <v>0.20413138140000001</v>
      </c>
      <c r="H16" s="3">
        <f t="shared" si="3"/>
        <v>52.341379846153849</v>
      </c>
      <c r="I16" s="8">
        <f t="shared" si="0"/>
        <v>26.170689923076925</v>
      </c>
      <c r="J16" s="11">
        <f>(G16/G25)*100</f>
        <v>49.996282719608601</v>
      </c>
      <c r="K16" s="21">
        <v>5</v>
      </c>
      <c r="L16" s="24">
        <f t="shared" ref="L16:R16" si="10">AVERAGE(D23:D25)</f>
        <v>50.097047863247866</v>
      </c>
      <c r="M16" s="24">
        <f t="shared" si="10"/>
        <v>1.6033333333333335</v>
      </c>
      <c r="N16" s="24">
        <f t="shared" si="10"/>
        <v>6.2616983266666676E-2</v>
      </c>
      <c r="O16" s="24">
        <f t="shared" si="10"/>
        <v>0.40754563239999997</v>
      </c>
      <c r="P16" s="24">
        <f t="shared" si="10"/>
        <v>104.4988801025641</v>
      </c>
      <c r="Q16" s="24">
        <f t="shared" si="10"/>
        <v>52.24944005128205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36">
        <v>1.82</v>
      </c>
      <c r="F17" s="9">
        <f t="shared" si="2"/>
        <v>7.1254601599999995E-2</v>
      </c>
      <c r="G17" s="9">
        <f t="shared" si="7"/>
        <v>0.27918177239999997</v>
      </c>
      <c r="H17" s="3">
        <f t="shared" si="3"/>
        <v>71.585069846153843</v>
      </c>
      <c r="I17" s="8">
        <f t="shared" si="0"/>
        <v>35.792534923076921</v>
      </c>
      <c r="J17" s="11">
        <f>(G17/G23)*100</f>
        <v>68.635739127917915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36">
        <v>1.77</v>
      </c>
      <c r="F18" s="9">
        <f t="shared" si="2"/>
        <v>6.9190326599999991E-2</v>
      </c>
      <c r="G18" s="9">
        <f t="shared" si="7"/>
        <v>0.27439622060000002</v>
      </c>
      <c r="H18" s="3">
        <f t="shared" si="3"/>
        <v>70.358005282051295</v>
      </c>
      <c r="I18" s="8">
        <f t="shared" si="0"/>
        <v>35.179002641025647</v>
      </c>
      <c r="J18" s="11">
        <f>(G18/G24)*100</f>
        <v>67.322423665443083</v>
      </c>
      <c r="K18" s="21">
        <v>1</v>
      </c>
      <c r="L18" s="24">
        <f>_xlfn.STDEV.P(D11:D13)</f>
        <v>4.3201459852552457E-2</v>
      </c>
      <c r="M18" s="24">
        <f>_xlfn.STDEV.P(E11:E13)</f>
        <v>4.2426406871192784E-2</v>
      </c>
      <c r="N18" s="24">
        <f>_xlfn.STDEV.S(F11:F13)</f>
        <v>1.3934813627222657E-3</v>
      </c>
      <c r="O18" s="24">
        <f>_xlfn.STDEV.S(G11:G13)</f>
        <v>1.3934813627222657E-3</v>
      </c>
      <c r="P18" s="24">
        <f>_xlfn.STDEV.S(H11:H13)</f>
        <v>0.35730291351853211</v>
      </c>
      <c r="Q18" s="24">
        <f>_xlfn.STDEV.S(I11:I13)</f>
        <v>0.17865145675926605</v>
      </c>
      <c r="R18" s="25">
        <f>_xlfn.STDEV.P(J11:J13)</f>
        <v>0.32218004578648174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36">
        <v>1.94</v>
      </c>
      <c r="F19" s="9">
        <f t="shared" si="2"/>
        <v>7.553289119999998E-2</v>
      </c>
      <c r="G19" s="9">
        <f t="shared" si="7"/>
        <v>0.27966427259999999</v>
      </c>
      <c r="H19" s="3">
        <f t="shared" si="3"/>
        <v>71.708787846153839</v>
      </c>
      <c r="I19" s="8">
        <f t="shared" si="0"/>
        <v>35.85439392307692</v>
      </c>
      <c r="J19" s="11">
        <f>(G19/G25)*100</f>
        <v>68.495955612453855</v>
      </c>
      <c r="K19" s="21">
        <v>2</v>
      </c>
      <c r="L19" s="24">
        <f>_xlfn.STDEV.P(D14:D16)</f>
        <v>4.3024026334013116E-2</v>
      </c>
      <c r="M19" s="24">
        <f>_xlfn.STDEV.P(E14:E16)</f>
        <v>2.4494897427831803E-2</v>
      </c>
      <c r="N19" s="24">
        <f>_xlfn.STDEV.S(F14:F16)</f>
        <v>1.230541272989358E-3</v>
      </c>
      <c r="O19" s="24">
        <f>_xlfn.STDEV.S(G14:G16)</f>
        <v>1.9565250624056828E-3</v>
      </c>
      <c r="P19" s="24">
        <f>_xlfn.STDEV.S(H14:H16)</f>
        <v>0.50167309292453599</v>
      </c>
      <c r="Q19" s="24">
        <f>_xlfn.STDEV.S(I14:I16)</f>
        <v>0.250836546462268</v>
      </c>
      <c r="R19" s="25">
        <f>_xlfn.STDEV.P(J14:J16)</f>
        <v>0.46859014620378298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36">
        <v>1.66</v>
      </c>
      <c r="F20" s="9">
        <f t="shared" si="2"/>
        <v>6.4990460799999997E-2</v>
      </c>
      <c r="G20" s="9">
        <f t="shared" si="7"/>
        <v>0.34417223319999996</v>
      </c>
      <c r="H20" s="3">
        <f t="shared" si="3"/>
        <v>88.249290564102552</v>
      </c>
      <c r="I20" s="8">
        <f t="shared" si="0"/>
        <v>44.124645282051276</v>
      </c>
      <c r="J20" s="11">
        <f>(G20/G23)*100</f>
        <v>84.613387936884266</v>
      </c>
      <c r="K20" s="21">
        <v>3</v>
      </c>
      <c r="L20" s="24">
        <f>_xlfn.STDEV.P(D17:D19)</f>
        <v>2.7489741344237848E-2</v>
      </c>
      <c r="M20" s="24">
        <f>_xlfn.STDEV.P(E17:E19)</f>
        <v>7.1336448530108953E-2</v>
      </c>
      <c r="N20" s="24">
        <f>_xlfn.STDEV.S(F17:F19)</f>
        <v>3.235045565940457E-3</v>
      </c>
      <c r="O20" s="24">
        <f>_xlfn.STDEV.S(G17:G19)</f>
        <v>2.9122352339794057E-3</v>
      </c>
      <c r="P20" s="24">
        <f>_xlfn.STDEV.S(H17:H19)</f>
        <v>0.74672698307163787</v>
      </c>
      <c r="Q20" s="24">
        <f>_xlfn.STDEV.S(I17:I19)</f>
        <v>0.37336349153581894</v>
      </c>
      <c r="R20" s="25">
        <f>_xlfn.STDEV.P(J17:J19)</f>
        <v>0.58892691169107358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36">
        <v>1.81</v>
      </c>
      <c r="F21" s="9">
        <f t="shared" si="2"/>
        <v>7.0753949800000007E-2</v>
      </c>
      <c r="G21" s="9">
        <f t="shared" si="7"/>
        <v>0.34515017040000001</v>
      </c>
      <c r="H21" s="3">
        <f t="shared" si="3"/>
        <v>88.500043692307699</v>
      </c>
      <c r="I21" s="8">
        <f t="shared" si="0"/>
        <v>44.250021846153849</v>
      </c>
      <c r="J21" s="11">
        <f>(G21/G24)*100</f>
        <v>84.68172757284934</v>
      </c>
      <c r="K21" s="21">
        <v>4</v>
      </c>
      <c r="L21" s="24">
        <f>_xlfn.STDEV.P(D20:D22)</f>
        <v>2.7452222424330923E-2</v>
      </c>
      <c r="M21" s="24">
        <f>_xlfn.STDEV.P(E20:E22)</f>
        <v>6.4807406984078664E-2</v>
      </c>
      <c r="N21" s="24">
        <f>_xlfn.STDEV.S(F20:F22)</f>
        <v>3.120385119008212E-3</v>
      </c>
      <c r="O21" s="24">
        <f>_xlfn.STDEV.S(G20:G22)</f>
        <v>6.7355365050404637E-4</v>
      </c>
      <c r="P21" s="24">
        <f>_xlfn.STDEV.S(H20:H22)</f>
        <v>0.17270606423180943</v>
      </c>
      <c r="Q21" s="24">
        <f>_xlfn.STDEV.S(I20:I22)</f>
        <v>8.6353032115904713E-2</v>
      </c>
      <c r="R21" s="25">
        <f>_xlfn.STDEV.P(J20:J22)</f>
        <v>3.2632953315774128E-2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36">
        <v>1.69</v>
      </c>
      <c r="F22" s="9">
        <f t="shared" si="2"/>
        <v>6.5799271199999995E-2</v>
      </c>
      <c r="G22" s="9">
        <f t="shared" si="7"/>
        <v>0.34546354379999999</v>
      </c>
      <c r="H22" s="3">
        <f t="shared" si="3"/>
        <v>88.580395846153849</v>
      </c>
      <c r="I22" s="8">
        <f t="shared" si="0"/>
        <v>44.290197923076924</v>
      </c>
      <c r="J22" s="11">
        <f>(G22/G25)*100</f>
        <v>84.611650039726271</v>
      </c>
      <c r="K22" s="26">
        <v>5</v>
      </c>
      <c r="L22" s="27">
        <f>_xlfn.STDEV.P(D23:D25)</f>
        <v>3.8283555900007184E-2</v>
      </c>
      <c r="M22" s="27">
        <f>_xlfn.STDEV.P(E23:E25)</f>
        <v>4.7140452079103209E-3</v>
      </c>
      <c r="N22" s="27">
        <f>_xlfn.STDEV.S(F23:F25)</f>
        <v>1.9905655866415517E-4</v>
      </c>
      <c r="O22" s="27">
        <f>_xlfn.STDEV.S(G23:G25)</f>
        <v>7.680221741943762E-4</v>
      </c>
      <c r="P22" s="27">
        <f>_xlfn.STDEV.S(H23:H25)</f>
        <v>0.19692876261394715</v>
      </c>
      <c r="Q22" s="27">
        <f>_xlfn.STDEV.S(I23:I25)</f>
        <v>9.8464381306973575E-2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36">
        <v>1.6</v>
      </c>
      <c r="F23" s="9">
        <f t="shared" si="2"/>
        <v>6.2586368000000017E-2</v>
      </c>
      <c r="G23" s="15">
        <f t="shared" si="7"/>
        <v>0.40675860119999996</v>
      </c>
      <c r="H23" s="3">
        <f t="shared" si="3"/>
        <v>104.29707723076922</v>
      </c>
      <c r="I23" s="8">
        <f t="shared" si="0"/>
        <v>52.148538615384609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36">
        <v>1.6</v>
      </c>
      <c r="F24" s="9">
        <f t="shared" si="2"/>
        <v>6.2435007999999993E-2</v>
      </c>
      <c r="G24" s="15">
        <f t="shared" si="7"/>
        <v>0.40758517840000003</v>
      </c>
      <c r="H24" s="3">
        <f t="shared" si="3"/>
        <v>104.50902010256411</v>
      </c>
      <c r="I24" s="8">
        <f t="shared" si="0"/>
        <v>52.254510051282054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36">
        <v>1.61</v>
      </c>
      <c r="F25" s="9">
        <f t="shared" si="2"/>
        <v>6.282957380000001E-2</v>
      </c>
      <c r="G25" s="15">
        <f t="shared" si="7"/>
        <v>0.40829311759999998</v>
      </c>
      <c r="H25" s="3">
        <f t="shared" si="3"/>
        <v>104.69054297435898</v>
      </c>
      <c r="I25" s="8">
        <f t="shared" si="0"/>
        <v>52.345271487179488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O27" sqref="O27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57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58</v>
      </c>
      <c r="N10" s="31" t="s">
        <v>59</v>
      </c>
      <c r="O10" s="31" t="s">
        <v>60</v>
      </c>
      <c r="P10" s="31" t="s">
        <v>61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6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>
        <f>(G11/G23)*100</f>
        <v>0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36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>
        <f>(G12/G24)*100</f>
        <v>0</v>
      </c>
      <c r="K12" s="21">
        <v>1</v>
      </c>
      <c r="L12" s="24">
        <f t="shared" ref="L12:R12" si="4">AVERAGE(D11:D13)</f>
        <v>10.043008547008547</v>
      </c>
      <c r="M12" s="24">
        <f t="shared" si="4"/>
        <v>0</v>
      </c>
      <c r="N12" s="24">
        <f t="shared" si="4"/>
        <v>0</v>
      </c>
      <c r="O12" s="24">
        <f t="shared" si="4"/>
        <v>0</v>
      </c>
      <c r="P12" s="24">
        <f t="shared" si="4"/>
        <v>0</v>
      </c>
      <c r="Q12" s="24">
        <f t="shared" si="4"/>
        <v>0</v>
      </c>
      <c r="R12" s="25">
        <f t="shared" si="4"/>
        <v>0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36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>
        <f>(G13/G25)*100</f>
        <v>0</v>
      </c>
      <c r="K13" s="21">
        <v>2</v>
      </c>
      <c r="L13" s="24">
        <f t="shared" ref="L13:R13" si="5">AVERAGE(D14:D16)</f>
        <v>20.053046153846154</v>
      </c>
      <c r="M13" s="24">
        <f t="shared" si="5"/>
        <v>0</v>
      </c>
      <c r="N13" s="24">
        <f t="shared" si="5"/>
        <v>0</v>
      </c>
      <c r="O13" s="24">
        <f>AVERAGE(G14:G16)</f>
        <v>0</v>
      </c>
      <c r="P13" s="24">
        <f t="shared" si="5"/>
        <v>0</v>
      </c>
      <c r="Q13" s="24">
        <f t="shared" si="5"/>
        <v>0</v>
      </c>
      <c r="R13" s="25">
        <f t="shared" si="5"/>
        <v>0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36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>
        <f>(G14/G23)*100</f>
        <v>0</v>
      </c>
      <c r="K14" s="21">
        <v>3</v>
      </c>
      <c r="L14" s="24">
        <f t="shared" ref="L14:R14" si="8">AVERAGE(D17:D19)</f>
        <v>30.068083760683759</v>
      </c>
      <c r="M14" s="24">
        <f t="shared" si="8"/>
        <v>0</v>
      </c>
      <c r="N14" s="24">
        <f t="shared" si="8"/>
        <v>0</v>
      </c>
      <c r="O14" s="24">
        <f t="shared" si="8"/>
        <v>0</v>
      </c>
      <c r="P14" s="24">
        <f t="shared" si="8"/>
        <v>0</v>
      </c>
      <c r="Q14" s="24">
        <f t="shared" si="8"/>
        <v>0</v>
      </c>
      <c r="R14" s="25">
        <f t="shared" si="8"/>
        <v>0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36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>
        <f>(G15/G24)*100</f>
        <v>0</v>
      </c>
      <c r="K15" s="21">
        <v>4</v>
      </c>
      <c r="L15" s="24">
        <f t="shared" ref="L15:R15" si="9">AVERAGE(D20:D22)</f>
        <v>40.083121367521365</v>
      </c>
      <c r="M15" s="24">
        <f t="shared" si="9"/>
        <v>0</v>
      </c>
      <c r="N15" s="24">
        <f t="shared" si="9"/>
        <v>0</v>
      </c>
      <c r="O15" s="24">
        <f t="shared" si="9"/>
        <v>0</v>
      </c>
      <c r="P15" s="24">
        <f t="shared" si="9"/>
        <v>0</v>
      </c>
      <c r="Q15" s="24">
        <f t="shared" si="9"/>
        <v>0</v>
      </c>
      <c r="R15" s="25">
        <f t="shared" si="9"/>
        <v>0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36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>
        <f>(G16/G25)*100</f>
        <v>0</v>
      </c>
      <c r="K16" s="21">
        <v>5</v>
      </c>
      <c r="L16" s="24">
        <f t="shared" ref="L16:R16" si="10">AVERAGE(D23:D25)</f>
        <v>50.097047863247866</v>
      </c>
      <c r="M16" s="24">
        <f t="shared" si="10"/>
        <v>3.26</v>
      </c>
      <c r="N16" s="24">
        <f t="shared" si="10"/>
        <v>0.12731706146666666</v>
      </c>
      <c r="O16" s="24">
        <f t="shared" si="10"/>
        <v>0.12731706146666666</v>
      </c>
      <c r="P16" s="24">
        <f t="shared" si="10"/>
        <v>32.64540037606838</v>
      </c>
      <c r="Q16" s="24">
        <f t="shared" si="10"/>
        <v>16.32270018803419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36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>
        <f>(G17/G23)*100</f>
        <v>0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36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>
        <f>(G18/G24)*100</f>
        <v>0</v>
      </c>
      <c r="K18" s="21">
        <v>1</v>
      </c>
      <c r="L18" s="24">
        <f>_xlfn.STDEV.P(D11:D13)</f>
        <v>4.3201459852552457E-2</v>
      </c>
      <c r="M18" s="24">
        <f>_xlfn.STDEV.P(E11:E13)</f>
        <v>0</v>
      </c>
      <c r="N18" s="24">
        <f>_xlfn.STDEV.S(F11:F13)</f>
        <v>0</v>
      </c>
      <c r="O18" s="24">
        <f>_xlfn.STDEV.S(G11:G13)</f>
        <v>0</v>
      </c>
      <c r="P18" s="24">
        <f>_xlfn.STDEV.S(H11:H13)</f>
        <v>0</v>
      </c>
      <c r="Q18" s="24">
        <f>_xlfn.STDEV.S(I11:I13)</f>
        <v>0</v>
      </c>
      <c r="R18" s="25">
        <f>_xlfn.STDEV.P(J11:J13)</f>
        <v>0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36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>
        <f>(G19/G25)*100</f>
        <v>0</v>
      </c>
      <c r="K19" s="21">
        <v>2</v>
      </c>
      <c r="L19" s="24">
        <f>_xlfn.STDEV.P(D14:D16)</f>
        <v>4.3024026334013116E-2</v>
      </c>
      <c r="M19" s="24">
        <f>_xlfn.STDEV.P(E14:E16)</f>
        <v>0</v>
      </c>
      <c r="N19" s="24">
        <f>_xlfn.STDEV.S(F14:F16)</f>
        <v>0</v>
      </c>
      <c r="O19" s="24">
        <f>_xlfn.STDEV.S(G14:G16)</f>
        <v>0</v>
      </c>
      <c r="P19" s="24">
        <f>_xlfn.STDEV.S(H14:H16)</f>
        <v>0</v>
      </c>
      <c r="Q19" s="24">
        <f>_xlfn.STDEV.S(I14:I16)</f>
        <v>0</v>
      </c>
      <c r="R19" s="25">
        <f>_xlfn.STDEV.P(J14:J16)</f>
        <v>0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36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>
        <f>(G20/G23)*100</f>
        <v>0</v>
      </c>
      <c r="K20" s="21">
        <v>3</v>
      </c>
      <c r="L20" s="24">
        <f>_xlfn.STDEV.P(D17:D19)</f>
        <v>2.7489741344237848E-2</v>
      </c>
      <c r="M20" s="24">
        <f>_xlfn.STDEV.P(E17:E19)</f>
        <v>0</v>
      </c>
      <c r="N20" s="24">
        <f>_xlfn.STDEV.S(F17:F19)</f>
        <v>0</v>
      </c>
      <c r="O20" s="24">
        <f>_xlfn.STDEV.S(G17:G19)</f>
        <v>0</v>
      </c>
      <c r="P20" s="24">
        <f>_xlfn.STDEV.S(H17:H19)</f>
        <v>0</v>
      </c>
      <c r="Q20" s="24">
        <f>_xlfn.STDEV.S(I17:I19)</f>
        <v>0</v>
      </c>
      <c r="R20" s="25">
        <f>_xlfn.STDEV.P(J17:J19)</f>
        <v>0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36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>
        <f>(G21/G24)*100</f>
        <v>0</v>
      </c>
      <c r="K21" s="21">
        <v>4</v>
      </c>
      <c r="L21" s="24">
        <f>_xlfn.STDEV.P(D20:D22)</f>
        <v>2.7452222424330923E-2</v>
      </c>
      <c r="M21" s="24">
        <f>_xlfn.STDEV.P(E20:E22)</f>
        <v>0</v>
      </c>
      <c r="N21" s="24">
        <f>_xlfn.STDEV.S(F20:F22)</f>
        <v>0</v>
      </c>
      <c r="O21" s="24">
        <f>_xlfn.STDEV.S(G20:G22)</f>
        <v>0</v>
      </c>
      <c r="P21" s="24">
        <f>_xlfn.STDEV.S(H20:H22)</f>
        <v>0</v>
      </c>
      <c r="Q21" s="24">
        <f>_xlfn.STDEV.S(I20:I22)</f>
        <v>0</v>
      </c>
      <c r="R21" s="25">
        <f>_xlfn.STDEV.P(J20:J22)</f>
        <v>0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36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>
        <f>(G22/G25)*100</f>
        <v>0</v>
      </c>
      <c r="K22" s="26">
        <v>5</v>
      </c>
      <c r="L22" s="27">
        <f>_xlfn.STDEV.P(D23:D25)</f>
        <v>3.8283555900007184E-2</v>
      </c>
      <c r="M22" s="27">
        <f>_xlfn.STDEV.P(E23:E25)</f>
        <v>0</v>
      </c>
      <c r="N22" s="27">
        <f>_xlfn.STDEV.S(F23:F25)</f>
        <v>1.755667645351459E-4</v>
      </c>
      <c r="O22" s="27">
        <f>_xlfn.STDEV.S(G23:G25)</f>
        <v>1.755667645351459E-4</v>
      </c>
      <c r="P22" s="27">
        <f>_xlfn.STDEV.S(H23:H25)</f>
        <v>4.5017119111575382E-2</v>
      </c>
      <c r="Q22" s="27">
        <f>_xlfn.STDEV.S(I23:I25)</f>
        <v>2.2508559555787691E-2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36">
        <v>3.26</v>
      </c>
      <c r="F23" s="9">
        <f t="shared" si="2"/>
        <v>0.12751972480000001</v>
      </c>
      <c r="G23" s="15">
        <f t="shared" si="7"/>
        <v>0.12751972480000001</v>
      </c>
      <c r="H23" s="3">
        <f t="shared" si="3"/>
        <v>32.697365333333337</v>
      </c>
      <c r="I23" s="8">
        <f t="shared" si="0"/>
        <v>16.348682666666669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36">
        <v>3.26</v>
      </c>
      <c r="F24" s="9">
        <f t="shared" si="2"/>
        <v>0.12721132879999997</v>
      </c>
      <c r="G24" s="15">
        <f t="shared" si="7"/>
        <v>0.12721132879999997</v>
      </c>
      <c r="H24" s="3">
        <f t="shared" si="3"/>
        <v>32.618289435897431</v>
      </c>
      <c r="I24" s="8">
        <f t="shared" si="0"/>
        <v>16.309144717948715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36">
        <v>3.26</v>
      </c>
      <c r="F25" s="9">
        <f t="shared" si="2"/>
        <v>0.1272201308</v>
      </c>
      <c r="G25" s="15">
        <f t="shared" si="7"/>
        <v>0.1272201308</v>
      </c>
      <c r="H25" s="3">
        <f t="shared" si="3"/>
        <v>32.620546358974359</v>
      </c>
      <c r="I25" s="8">
        <f t="shared" si="0"/>
        <v>16.310273179487179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L18" sqref="L18:R22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62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63</v>
      </c>
      <c r="F10" s="6" t="s">
        <v>64</v>
      </c>
      <c r="G10" s="6" t="s">
        <v>65</v>
      </c>
      <c r="H10" s="6" t="s">
        <v>66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63</v>
      </c>
      <c r="N10" s="31" t="s">
        <v>64</v>
      </c>
      <c r="O10" s="31" t="s">
        <v>65</v>
      </c>
      <c r="P10" s="31" t="s">
        <v>66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6">
        <v>3.16</v>
      </c>
      <c r="F11" s="9">
        <f>B11*E11/1000</f>
        <v>0.12352692800000001</v>
      </c>
      <c r="G11" s="9">
        <f>F11</f>
        <v>0.12352692800000001</v>
      </c>
      <c r="H11" s="3">
        <f>G11/(B$7 /1000)</f>
        <v>31.673571282051284</v>
      </c>
      <c r="I11" s="8">
        <f t="shared" ref="I11:I25" si="0">H11/B$8*100</f>
        <v>15.836785641025642</v>
      </c>
      <c r="J11" s="11">
        <f>(G11/G23)*100</f>
        <v>23.850268868915748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36">
        <v>3.25</v>
      </c>
      <c r="F12" s="9">
        <f t="shared" ref="F12:F25" si="2">B12*E12/1000</f>
        <v>0.12678542500000001</v>
      </c>
      <c r="G12" s="9">
        <f>F12</f>
        <v>0.12678542500000001</v>
      </c>
      <c r="H12" s="3">
        <f t="shared" ref="H12:H25" si="3">G12/(B$7 /1000)</f>
        <v>32.509083333333336</v>
      </c>
      <c r="I12" s="8">
        <f t="shared" si="0"/>
        <v>16.254541666666668</v>
      </c>
      <c r="J12" s="11">
        <f>(G12/G24)*100</f>
        <v>24.650659676758881</v>
      </c>
      <c r="K12" s="21">
        <v>1</v>
      </c>
      <c r="L12" s="24">
        <f t="shared" ref="L12:R12" si="4">AVERAGE(D11:D13)</f>
        <v>10.043008547008547</v>
      </c>
      <c r="M12" s="24">
        <f t="shared" si="4"/>
        <v>3.2033333333333331</v>
      </c>
      <c r="N12" s="24">
        <f t="shared" si="4"/>
        <v>0.12546571766666667</v>
      </c>
      <c r="O12" s="24">
        <f t="shared" si="4"/>
        <v>0.12546571766666667</v>
      </c>
      <c r="P12" s="24">
        <f t="shared" si="4"/>
        <v>32.17069683760684</v>
      </c>
      <c r="Q12" s="24">
        <f t="shared" si="4"/>
        <v>16.08534841880342</v>
      </c>
      <c r="R12" s="25">
        <f t="shared" si="4"/>
        <v>24.237142835379913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36">
        <v>3.2</v>
      </c>
      <c r="F13" s="9">
        <f t="shared" si="2"/>
        <v>0.1260848</v>
      </c>
      <c r="G13" s="9">
        <f>F13</f>
        <v>0.1260848</v>
      </c>
      <c r="H13" s="3">
        <f t="shared" si="3"/>
        <v>32.3294358974359</v>
      </c>
      <c r="I13" s="8">
        <f t="shared" si="0"/>
        <v>16.16471794871795</v>
      </c>
      <c r="J13" s="11">
        <f>(G13/G25)*100</f>
        <v>24.210499960465114</v>
      </c>
      <c r="K13" s="21">
        <v>2</v>
      </c>
      <c r="L13" s="24">
        <f t="shared" ref="L13:R13" si="5">AVERAGE(D14:D16)</f>
        <v>20.053046153846154</v>
      </c>
      <c r="M13" s="24">
        <f t="shared" si="5"/>
        <v>3.1166666666666671</v>
      </c>
      <c r="N13" s="24">
        <f t="shared" si="5"/>
        <v>0.12167189300000002</v>
      </c>
      <c r="O13" s="24">
        <f>AVERAGE(G14:G16)</f>
        <v>0.24713761066666665</v>
      </c>
      <c r="P13" s="24">
        <f t="shared" si="5"/>
        <v>63.368618119658123</v>
      </c>
      <c r="Q13" s="24">
        <f t="shared" si="5"/>
        <v>31.684309059829062</v>
      </c>
      <c r="R13" s="25">
        <f t="shared" si="5"/>
        <v>47.741030608821724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36">
        <v>3.11</v>
      </c>
      <c r="F14" s="9">
        <f t="shared" si="2"/>
        <v>0.12151821179999998</v>
      </c>
      <c r="G14" s="9">
        <f t="shared" ref="G14:G25" si="7">G11+F14</f>
        <v>0.24504513979999998</v>
      </c>
      <c r="H14" s="3">
        <f t="shared" si="3"/>
        <v>62.832087128205124</v>
      </c>
      <c r="I14" s="8">
        <f t="shared" si="0"/>
        <v>31.416043564102562</v>
      </c>
      <c r="J14" s="11">
        <f>(G14/G23)*100</f>
        <v>47.312699861288912</v>
      </c>
      <c r="K14" s="21">
        <v>3</v>
      </c>
      <c r="L14" s="24">
        <f t="shared" ref="L14:R14" si="8">AVERAGE(D17:D19)</f>
        <v>30.068083760683759</v>
      </c>
      <c r="M14" s="24">
        <f t="shared" si="8"/>
        <v>3.4966666666666661</v>
      </c>
      <c r="N14" s="24">
        <f t="shared" si="8"/>
        <v>0.13657388506666665</v>
      </c>
      <c r="O14" s="24">
        <f t="shared" si="8"/>
        <v>0.38371149573333335</v>
      </c>
      <c r="P14" s="24">
        <f t="shared" si="8"/>
        <v>98.387563008547019</v>
      </c>
      <c r="Q14" s="24">
        <f t="shared" si="8"/>
        <v>49.19378150427351</v>
      </c>
      <c r="R14" s="25">
        <f t="shared" si="8"/>
        <v>74.121518191444508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36">
        <v>3.12</v>
      </c>
      <c r="F15" s="9">
        <f t="shared" si="2"/>
        <v>0.12172736160000003</v>
      </c>
      <c r="G15" s="9">
        <f t="shared" si="7"/>
        <v>0.24851278660000004</v>
      </c>
      <c r="H15" s="3">
        <f t="shared" si="3"/>
        <v>63.721227333333346</v>
      </c>
      <c r="I15" s="8">
        <f t="shared" si="0"/>
        <v>31.860613666666669</v>
      </c>
      <c r="J15" s="11">
        <f>(G15/G24)*100</f>
        <v>48.317889282617507</v>
      </c>
      <c r="K15" s="21">
        <v>4</v>
      </c>
      <c r="L15" s="24">
        <f t="shared" ref="L15:R15" si="9">AVERAGE(D20:D22)</f>
        <v>40.083121367521365</v>
      </c>
      <c r="M15" s="24">
        <f t="shared" si="9"/>
        <v>3.43</v>
      </c>
      <c r="N15" s="24">
        <f t="shared" si="9"/>
        <v>0.1339688757333333</v>
      </c>
      <c r="O15" s="24">
        <f t="shared" si="9"/>
        <v>0.51768037146666668</v>
      </c>
      <c r="P15" s="24">
        <f t="shared" si="9"/>
        <v>132.73855678632481</v>
      </c>
      <c r="Q15" s="24">
        <f t="shared" si="9"/>
        <v>66.369278393162404</v>
      </c>
      <c r="R15" s="25">
        <f t="shared" si="9"/>
        <v>100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36">
        <v>3.12</v>
      </c>
      <c r="F16" s="9">
        <f t="shared" si="2"/>
        <v>0.12177010560000001</v>
      </c>
      <c r="G16" s="9">
        <f t="shared" si="7"/>
        <v>0.24785490560000001</v>
      </c>
      <c r="H16" s="3">
        <f t="shared" si="3"/>
        <v>63.552539897435899</v>
      </c>
      <c r="I16" s="8">
        <f t="shared" si="0"/>
        <v>31.77626994871795</v>
      </c>
      <c r="J16" s="11">
        <f>(G16/G25)*100</f>
        <v>47.592502682558759</v>
      </c>
      <c r="K16" s="21">
        <v>5</v>
      </c>
      <c r="L16" s="24">
        <f t="shared" ref="L16:R16" si="10">AVERAGE(D23:D25)</f>
        <v>50.097047863247866</v>
      </c>
      <c r="M16" s="24">
        <f t="shared" si="10"/>
        <v>0</v>
      </c>
      <c r="N16" s="24">
        <f t="shared" si="10"/>
        <v>0</v>
      </c>
      <c r="O16" s="24">
        <f t="shared" si="10"/>
        <v>0.51768037146666668</v>
      </c>
      <c r="P16" s="24">
        <f t="shared" si="10"/>
        <v>132.73855678632481</v>
      </c>
      <c r="Q16" s="24">
        <f t="shared" si="10"/>
        <v>66.369278393162404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36">
        <v>3.55</v>
      </c>
      <c r="F17" s="9">
        <f t="shared" si="2"/>
        <v>0.138985624</v>
      </c>
      <c r="G17" s="9">
        <f t="shared" si="7"/>
        <v>0.38403076380000001</v>
      </c>
      <c r="H17" s="3">
        <f t="shared" si="3"/>
        <v>98.46942661538462</v>
      </c>
      <c r="I17" s="8">
        <f t="shared" si="0"/>
        <v>49.23471330769231</v>
      </c>
      <c r="J17" s="11">
        <f>(G17/G23)*100</f>
        <v>74.147694910417229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36">
        <v>3.4</v>
      </c>
      <c r="F18" s="9">
        <f t="shared" si="2"/>
        <v>0.13290797199999999</v>
      </c>
      <c r="G18" s="9">
        <f t="shared" si="7"/>
        <v>0.38142075860000002</v>
      </c>
      <c r="H18" s="3">
        <f t="shared" si="3"/>
        <v>97.800194512820525</v>
      </c>
      <c r="I18" s="8">
        <f t="shared" si="0"/>
        <v>48.900097256410263</v>
      </c>
      <c r="J18" s="11">
        <f>(G18/G24)*100</f>
        <v>74.15894464130875</v>
      </c>
      <c r="K18" s="21">
        <v>1</v>
      </c>
      <c r="L18" s="24">
        <f>_xlfn.STDEV.P(D11:D13)</f>
        <v>4.3201459852552457E-2</v>
      </c>
      <c r="M18" s="24">
        <f>_xlfn.STDEV.P(E11:E13)</f>
        <v>3.6817870057290807E-2</v>
      </c>
      <c r="N18" s="24">
        <f>_xlfn.STDEV.S(F11:F13)</f>
        <v>1.7151961626403918E-3</v>
      </c>
      <c r="O18" s="24">
        <f>_xlfn.STDEV.S(G11:G13)</f>
        <v>1.7151961626403918E-3</v>
      </c>
      <c r="P18" s="24">
        <f>_xlfn.STDEV.S(H11:H13)</f>
        <v>0.43979388785651158</v>
      </c>
      <c r="Q18" s="24">
        <f>_xlfn.STDEV.S(I11:I13)</f>
        <v>0.21989694392825579</v>
      </c>
      <c r="R18" s="25">
        <f>_xlfn.STDEV.P(J11:J13)</f>
        <v>0.3273008233086091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36">
        <v>3.54</v>
      </c>
      <c r="F19" s="9">
        <f t="shared" si="2"/>
        <v>0.13782805919999999</v>
      </c>
      <c r="G19" s="9">
        <f t="shared" si="7"/>
        <v>0.38568296479999997</v>
      </c>
      <c r="H19" s="3">
        <f t="shared" si="3"/>
        <v>98.893067897435898</v>
      </c>
      <c r="I19" s="8">
        <f t="shared" si="0"/>
        <v>49.446533948717949</v>
      </c>
      <c r="J19" s="11">
        <f>(G19/G25)*100</f>
        <v>74.057915022607546</v>
      </c>
      <c r="K19" s="21">
        <v>2</v>
      </c>
      <c r="L19" s="24">
        <f>_xlfn.STDEV.P(D14:D16)</f>
        <v>4.3024026334013116E-2</v>
      </c>
      <c r="M19" s="24">
        <f>_xlfn.STDEV.P(E14:E16)</f>
        <v>4.7140452079104259E-3</v>
      </c>
      <c r="N19" s="24">
        <f>_xlfn.STDEV.S(F14:F16)</f>
        <v>1.3479686869169165E-4</v>
      </c>
      <c r="O19" s="24">
        <f>_xlfn.STDEV.S(G14:G16)</f>
        <v>1.8417458017942958E-3</v>
      </c>
      <c r="P19" s="24">
        <f>_xlfn.STDEV.S(H14:H16)</f>
        <v>0.47224251328058886</v>
      </c>
      <c r="Q19" s="24">
        <f>_xlfn.STDEV.S(I14:I16)</f>
        <v>0.2361212566402931</v>
      </c>
      <c r="R19" s="25">
        <f>_xlfn.STDEV.P(J14:J16)</f>
        <v>0.4235932418785045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36">
        <v>3.42</v>
      </c>
      <c r="F20" s="9">
        <f t="shared" si="2"/>
        <v>0.1338960096</v>
      </c>
      <c r="G20" s="9">
        <f t="shared" si="7"/>
        <v>0.51792677340000004</v>
      </c>
      <c r="H20" s="3">
        <f t="shared" si="3"/>
        <v>132.80173676923079</v>
      </c>
      <c r="I20" s="8">
        <f t="shared" si="0"/>
        <v>66.400868384615393</v>
      </c>
      <c r="J20" s="11">
        <f>(G20/G23)*100</f>
        <v>100</v>
      </c>
      <c r="K20" s="21">
        <v>3</v>
      </c>
      <c r="L20" s="24">
        <f>_xlfn.STDEV.P(D17:D19)</f>
        <v>2.7489741344237848E-2</v>
      </c>
      <c r="M20" s="24">
        <f>_xlfn.STDEV.P(E17:E19)</f>
        <v>6.8475461947247129E-2</v>
      </c>
      <c r="N20" s="24">
        <f>_xlfn.STDEV.S(F17:F19)</f>
        <v>3.2271005602270688E-3</v>
      </c>
      <c r="O20" s="24">
        <f>_xlfn.STDEV.S(G17:G19)</f>
        <v>2.1489647499724871E-3</v>
      </c>
      <c r="P20" s="24">
        <f>_xlfn.STDEV.S(H17:H19)</f>
        <v>0.5510166025570481</v>
      </c>
      <c r="Q20" s="24">
        <f>_xlfn.STDEV.S(I17:I19)</f>
        <v>0.27550830127852405</v>
      </c>
      <c r="R20" s="25">
        <f>_xlfn.STDEV.P(J17:J19)</f>
        <v>4.5208121879888631E-2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36">
        <v>3.4</v>
      </c>
      <c r="F21" s="9">
        <f t="shared" si="2"/>
        <v>0.13290797199999999</v>
      </c>
      <c r="G21" s="9">
        <f t="shared" si="7"/>
        <v>0.51432873059999995</v>
      </c>
      <c r="H21" s="3">
        <f t="shared" si="3"/>
        <v>131.87916169230769</v>
      </c>
      <c r="I21" s="8">
        <f t="shared" si="0"/>
        <v>65.939580846153845</v>
      </c>
      <c r="J21" s="11">
        <f>(G21/G24)*100</f>
        <v>100</v>
      </c>
      <c r="K21" s="21">
        <v>4</v>
      </c>
      <c r="L21" s="24">
        <f>_xlfn.STDEV.P(D20:D22)</f>
        <v>2.7452222424330923E-2</v>
      </c>
      <c r="M21" s="24">
        <f>_xlfn.STDEV.P(E20:E22)</f>
        <v>2.9439202887759617E-2</v>
      </c>
      <c r="N21" s="24">
        <f>_xlfn.STDEV.S(F20:F22)</f>
        <v>1.0991497430625431E-3</v>
      </c>
      <c r="O21" s="24">
        <f>_xlfn.STDEV.S(G20:G22)</f>
        <v>3.2354844494255847E-3</v>
      </c>
      <c r="P21" s="24">
        <f>_xlfn.STDEV.S(H20:H22)</f>
        <v>0.82961139728861022</v>
      </c>
      <c r="Q21" s="24">
        <f>_xlfn.STDEV.S(I20:I22)</f>
        <v>0.41480569864430511</v>
      </c>
      <c r="R21" s="25">
        <f>_xlfn.STDEV.P(J20:J22)</f>
        <v>0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36">
        <v>3.47</v>
      </c>
      <c r="F22" s="9">
        <f t="shared" si="2"/>
        <v>0.13510264559999999</v>
      </c>
      <c r="G22" s="9">
        <f t="shared" si="7"/>
        <v>0.52078561039999993</v>
      </c>
      <c r="H22" s="3">
        <f t="shared" si="3"/>
        <v>133.53477189743589</v>
      </c>
      <c r="I22" s="8">
        <f t="shared" si="0"/>
        <v>66.767385948717944</v>
      </c>
      <c r="J22" s="11">
        <f>(G22/G25)*100</f>
        <v>100</v>
      </c>
      <c r="K22" s="26">
        <v>5</v>
      </c>
      <c r="L22" s="27">
        <f>_xlfn.STDEV.P(D23:D25)</f>
        <v>3.8283555900007184E-2</v>
      </c>
      <c r="M22" s="27">
        <f>_xlfn.STDEV.P(E23:E25)</f>
        <v>0</v>
      </c>
      <c r="N22" s="27">
        <f>_xlfn.STDEV.S(F23:F25)</f>
        <v>0</v>
      </c>
      <c r="O22" s="27">
        <f>_xlfn.STDEV.S(G23:G25)</f>
        <v>3.2354844494255847E-3</v>
      </c>
      <c r="P22" s="27">
        <f>_xlfn.STDEV.S(H23:H25)</f>
        <v>0.82961139728861022</v>
      </c>
      <c r="Q22" s="27">
        <f>_xlfn.STDEV.S(I23:I25)</f>
        <v>0.41480569864430511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36">
        <v>0</v>
      </c>
      <c r="F23" s="9">
        <f t="shared" si="2"/>
        <v>0</v>
      </c>
      <c r="G23" s="15">
        <f t="shared" si="7"/>
        <v>0.51792677340000004</v>
      </c>
      <c r="H23" s="3">
        <f t="shared" si="3"/>
        <v>132.80173676923079</v>
      </c>
      <c r="I23" s="8">
        <f t="shared" si="0"/>
        <v>66.400868384615393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36">
        <v>0</v>
      </c>
      <c r="F24" s="9">
        <f t="shared" si="2"/>
        <v>0</v>
      </c>
      <c r="G24" s="15">
        <f t="shared" si="7"/>
        <v>0.51432873059999995</v>
      </c>
      <c r="H24" s="3">
        <f t="shared" si="3"/>
        <v>131.87916169230769</v>
      </c>
      <c r="I24" s="8">
        <f t="shared" si="0"/>
        <v>65.939580846153845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36">
        <v>0</v>
      </c>
      <c r="F25" s="9">
        <f t="shared" si="2"/>
        <v>0</v>
      </c>
      <c r="G25" s="15">
        <f t="shared" si="7"/>
        <v>0.52078561039999993</v>
      </c>
      <c r="H25" s="3">
        <f t="shared" si="3"/>
        <v>133.53477189743589</v>
      </c>
      <c r="I25" s="8">
        <f t="shared" si="0"/>
        <v>66.767385948717944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N25" sqref="N25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46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8</v>
      </c>
      <c r="C10" s="5" t="s">
        <v>5</v>
      </c>
      <c r="D10" s="5" t="s">
        <v>6</v>
      </c>
      <c r="E10" s="6" t="s">
        <v>42</v>
      </c>
      <c r="F10" s="6" t="s">
        <v>43</v>
      </c>
      <c r="G10" s="6" t="s">
        <v>44</v>
      </c>
      <c r="H10" s="6" t="s">
        <v>45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42</v>
      </c>
      <c r="N10" s="31" t="s">
        <v>43</v>
      </c>
      <c r="O10" s="31" t="s">
        <v>44</v>
      </c>
      <c r="P10" s="31" t="s">
        <v>45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18">
        <v>72.63</v>
      </c>
      <c r="F11" s="9">
        <f>B11*E11/1000</f>
        <v>2.8391648040000002</v>
      </c>
      <c r="G11" s="9">
        <f>F11</f>
        <v>2.8391648040000002</v>
      </c>
      <c r="H11" s="3">
        <f>G11/(B$7 /1000)</f>
        <v>727.99097538461547</v>
      </c>
      <c r="I11" s="8">
        <f t="shared" ref="I11:I25" si="0">H11/B$8*100</f>
        <v>363.99548769230773</v>
      </c>
      <c r="J11" s="11">
        <f>(G11/G23)*100</f>
        <v>33.354656301821493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18">
        <v>58.84</v>
      </c>
      <c r="F12" s="9">
        <f t="shared" ref="F12:F25" si="2">B12*E12/1000</f>
        <v>2.2954013560000002</v>
      </c>
      <c r="G12" s="9">
        <f>F12</f>
        <v>2.2954013560000002</v>
      </c>
      <c r="H12" s="3">
        <f t="shared" ref="H12:H25" si="3">G12/(B$7 /1000)</f>
        <v>588.56445025641028</v>
      </c>
      <c r="I12" s="8">
        <f t="shared" si="0"/>
        <v>294.28222512820514</v>
      </c>
      <c r="J12" s="11">
        <f>(G12/G24)*100</f>
        <v>32.36774478164341</v>
      </c>
      <c r="K12" s="21">
        <v>1</v>
      </c>
      <c r="L12" s="24">
        <f t="shared" ref="L12:R12" si="4">AVERAGE(D11:D13)</f>
        <v>10.043008547008547</v>
      </c>
      <c r="M12" s="24">
        <f t="shared" si="4"/>
        <v>63.306666666666672</v>
      </c>
      <c r="N12" s="24">
        <f t="shared" si="4"/>
        <v>2.4791946116666668</v>
      </c>
      <c r="O12" s="24">
        <f t="shared" si="4"/>
        <v>2.4791946116666668</v>
      </c>
      <c r="P12" s="24">
        <f t="shared" si="4"/>
        <v>635.69092606837614</v>
      </c>
      <c r="Q12" s="24">
        <f t="shared" si="4"/>
        <v>317.84546303418807</v>
      </c>
      <c r="R12" s="25">
        <f t="shared" si="4"/>
        <v>33.64579043444099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18">
        <v>58.45</v>
      </c>
      <c r="F13" s="9">
        <f t="shared" si="2"/>
        <v>2.303017675</v>
      </c>
      <c r="G13" s="9">
        <f>F13</f>
        <v>2.303017675</v>
      </c>
      <c r="H13" s="3">
        <f t="shared" si="3"/>
        <v>590.51735256410257</v>
      </c>
      <c r="I13" s="8">
        <f t="shared" si="0"/>
        <v>295.25867628205128</v>
      </c>
      <c r="J13" s="11">
        <f>(G13/G25)*100</f>
        <v>35.214970219858081</v>
      </c>
      <c r="K13" s="21">
        <v>2</v>
      </c>
      <c r="L13" s="24">
        <f t="shared" ref="L13:R13" si="5">AVERAGE(D14:D16)</f>
        <v>20.053046153846154</v>
      </c>
      <c r="M13" s="24">
        <f t="shared" si="5"/>
        <v>38.590000000000003</v>
      </c>
      <c r="N13" s="24">
        <f t="shared" si="5"/>
        <v>1.5064933442000001</v>
      </c>
      <c r="O13" s="24">
        <f t="shared" si="5"/>
        <v>3.9856879558666676</v>
      </c>
      <c r="P13" s="24">
        <f t="shared" si="5"/>
        <v>1021.9712707350427</v>
      </c>
      <c r="Q13" s="24">
        <f t="shared" si="5"/>
        <v>510.98563536752135</v>
      </c>
      <c r="R13" s="25">
        <f t="shared" si="5"/>
        <v>54.410549623459815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18">
        <v>36.520000000000003</v>
      </c>
      <c r="F14" s="9">
        <f t="shared" si="2"/>
        <v>1.4269598376000001</v>
      </c>
      <c r="G14" s="9">
        <f t="shared" ref="G14:G25" si="7">G11+F14</f>
        <v>4.2661246416000003</v>
      </c>
      <c r="H14" s="3">
        <f t="shared" si="3"/>
        <v>1093.8781132307693</v>
      </c>
      <c r="I14" s="8">
        <f t="shared" si="0"/>
        <v>546.93905661538463</v>
      </c>
      <c r="J14" s="11">
        <f>(G14/G23)*100</f>
        <v>50.118654951211269</v>
      </c>
      <c r="K14" s="21">
        <v>3</v>
      </c>
      <c r="L14" s="24">
        <f t="shared" ref="L14:R14" si="8">AVERAGE(D17:D19)</f>
        <v>30.068083760683759</v>
      </c>
      <c r="M14" s="24">
        <f t="shared" si="8"/>
        <v>43.373333333333335</v>
      </c>
      <c r="N14" s="24">
        <f t="shared" si="8"/>
        <v>1.6945162675333332</v>
      </c>
      <c r="O14" s="24">
        <f t="shared" si="8"/>
        <v>5.6802042234000005</v>
      </c>
      <c r="P14" s="24">
        <f t="shared" si="8"/>
        <v>1456.4626213846157</v>
      </c>
      <c r="Q14" s="24">
        <f t="shared" si="8"/>
        <v>728.23131069230783</v>
      </c>
      <c r="R14" s="25">
        <f t="shared" si="8"/>
        <v>77.294636794691428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18">
        <v>37.85</v>
      </c>
      <c r="F15" s="9">
        <f t="shared" si="2"/>
        <v>1.4767245630000005</v>
      </c>
      <c r="G15" s="9">
        <f t="shared" si="7"/>
        <v>3.7721259190000005</v>
      </c>
      <c r="H15" s="3">
        <f t="shared" si="3"/>
        <v>967.21177410256428</v>
      </c>
      <c r="I15" s="8">
        <f t="shared" si="0"/>
        <v>483.60588705128214</v>
      </c>
      <c r="J15" s="11">
        <f>(G15/G24)*100</f>
        <v>53.191224580950411</v>
      </c>
      <c r="K15" s="21">
        <v>4</v>
      </c>
      <c r="L15" s="24">
        <f t="shared" ref="L15:R15" si="9">AVERAGE(D20:D22)</f>
        <v>40.083121367521365</v>
      </c>
      <c r="M15" s="24">
        <f t="shared" si="9"/>
        <v>30.056666666666661</v>
      </c>
      <c r="N15" s="24">
        <f t="shared" si="9"/>
        <v>1.1741317428666664</v>
      </c>
      <c r="O15" s="24">
        <f t="shared" si="9"/>
        <v>6.8543359662666674</v>
      </c>
      <c r="P15" s="24">
        <f t="shared" si="9"/>
        <v>1757.5220426324786</v>
      </c>
      <c r="Q15" s="24">
        <f t="shared" si="9"/>
        <v>878.76102131623929</v>
      </c>
      <c r="R15" s="25">
        <f t="shared" si="9"/>
        <v>93.258668789902629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18">
        <v>41.4</v>
      </c>
      <c r="F16" s="9">
        <f t="shared" si="2"/>
        <v>1.615795632</v>
      </c>
      <c r="G16" s="9">
        <f t="shared" si="7"/>
        <v>3.9188133069999997</v>
      </c>
      <c r="H16" s="3">
        <f t="shared" si="3"/>
        <v>1004.8239248717948</v>
      </c>
      <c r="I16" s="8">
        <f t="shared" si="0"/>
        <v>502.41196243589741</v>
      </c>
      <c r="J16" s="11">
        <f>(G16/G25)*100</f>
        <v>59.921769338217764</v>
      </c>
      <c r="K16" s="21">
        <v>5</v>
      </c>
      <c r="L16" s="24">
        <f t="shared" ref="L16:R16" si="10">AVERAGE(D23:D25)</f>
        <v>50.097047863247866</v>
      </c>
      <c r="M16" s="24">
        <f t="shared" si="10"/>
        <v>13.483333333333334</v>
      </c>
      <c r="N16" s="24">
        <f t="shared" si="10"/>
        <v>0.52685199266666671</v>
      </c>
      <c r="O16" s="24">
        <f t="shared" si="10"/>
        <v>7.3811879589333342</v>
      </c>
      <c r="P16" s="24">
        <f t="shared" si="10"/>
        <v>1892.6122971623934</v>
      </c>
      <c r="Q16" s="24">
        <f t="shared" si="10"/>
        <v>946.30614858119668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18">
        <v>52.5</v>
      </c>
      <c r="F17" s="9">
        <f t="shared" si="2"/>
        <v>2.0554212000000001</v>
      </c>
      <c r="G17" s="9">
        <f t="shared" si="7"/>
        <v>6.3215458416000008</v>
      </c>
      <c r="H17" s="3">
        <f t="shared" si="3"/>
        <v>1620.9091901538463</v>
      </c>
      <c r="I17" s="8">
        <f t="shared" si="0"/>
        <v>810.45459507692317</v>
      </c>
      <c r="J17" s="11">
        <f>(G17/G23)*100</f>
        <v>74.265850487338199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18">
        <v>38.65</v>
      </c>
      <c r="F18" s="9">
        <f t="shared" si="2"/>
        <v>1.5108509169999997</v>
      </c>
      <c r="G18" s="9">
        <f t="shared" si="7"/>
        <v>5.2829768360000005</v>
      </c>
      <c r="H18" s="3">
        <f t="shared" si="3"/>
        <v>1354.6094451282054</v>
      </c>
      <c r="I18" s="8">
        <f t="shared" si="0"/>
        <v>677.30472256410269</v>
      </c>
      <c r="J18" s="11">
        <f>(G18/G24)*100</f>
        <v>74.495924413395713</v>
      </c>
      <c r="K18" s="21">
        <v>1</v>
      </c>
      <c r="L18" s="24">
        <f>_xlfn.STDEV.P(D11:D13)</f>
        <v>4.3201459852552457E-2</v>
      </c>
      <c r="M18" s="24">
        <f>_xlfn.STDEV.P(E11:E13)</f>
        <v>6.5945145554635962</v>
      </c>
      <c r="N18" s="24">
        <f>_xlfn.STDEV.S(F11:F13)</f>
        <v>0.31176658994374318</v>
      </c>
      <c r="O18" s="24">
        <f>_xlfn.STDEV.S(G11:G13)</f>
        <v>0.31176658994374318</v>
      </c>
      <c r="P18" s="24">
        <f>_xlfn.STDEV.S(H11:H13)</f>
        <v>79.940151267626348</v>
      </c>
      <c r="Q18" s="24">
        <f>_xlfn.STDEV.S(I11:I13)</f>
        <v>39.970075633813174</v>
      </c>
      <c r="R18" s="25">
        <f>_xlfn.STDEV.P(J11:J13)</f>
        <v>1.1804638880220675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18">
        <v>38.97</v>
      </c>
      <c r="F19" s="9">
        <f t="shared" si="2"/>
        <v>1.5172766855999995</v>
      </c>
      <c r="G19" s="9">
        <f t="shared" si="7"/>
        <v>5.4360899925999995</v>
      </c>
      <c r="H19" s="3">
        <f t="shared" si="3"/>
        <v>1393.8692288717948</v>
      </c>
      <c r="I19" s="8">
        <f t="shared" si="0"/>
        <v>696.9346144358974</v>
      </c>
      <c r="J19" s="11">
        <f>(G19/G25)*100</f>
        <v>83.122135483340372</v>
      </c>
      <c r="K19" s="21">
        <v>2</v>
      </c>
      <c r="L19" s="24">
        <f>_xlfn.STDEV.P(D14:D16)</f>
        <v>4.3024026334013116E-2</v>
      </c>
      <c r="M19" s="24">
        <f>_xlfn.STDEV.P(E14:E16)</f>
        <v>2.0598219987820934</v>
      </c>
      <c r="N19" s="24">
        <f>_xlfn.STDEV.S(F14:F16)</f>
        <v>9.787427937037313E-2</v>
      </c>
      <c r="O19" s="24">
        <f>_xlfn.STDEV.S(G14:G16)</f>
        <v>0.25369834149711717</v>
      </c>
      <c r="P19" s="24">
        <f>_xlfn.STDEV.S(H14:H16)</f>
        <v>65.050856794132571</v>
      </c>
      <c r="Q19" s="24">
        <f>_xlfn.STDEV.S(I14:I16)</f>
        <v>32.525428397066285</v>
      </c>
      <c r="R19" s="25">
        <f>_xlfn.STDEV.P(J14:J16)</f>
        <v>4.0939246117998929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18">
        <v>33.549999999999997</v>
      </c>
      <c r="F20" s="9">
        <f t="shared" si="2"/>
        <v>1.3135120239999998</v>
      </c>
      <c r="G20" s="9">
        <f t="shared" si="7"/>
        <v>7.6350578656000003</v>
      </c>
      <c r="H20" s="3">
        <f t="shared" si="3"/>
        <v>1957.7071450256412</v>
      </c>
      <c r="I20" s="8">
        <f t="shared" si="0"/>
        <v>978.85357251282062</v>
      </c>
      <c r="J20" s="11">
        <f>(G20/G23)*100</f>
        <v>89.69705830137741</v>
      </c>
      <c r="K20" s="21">
        <v>3</v>
      </c>
      <c r="L20" s="24">
        <f>_xlfn.STDEV.P(D17:D19)</f>
        <v>2.7489741344237848E-2</v>
      </c>
      <c r="M20" s="24">
        <f>_xlfn.STDEV.P(E17:E19)</f>
        <v>6.4548500283808865</v>
      </c>
      <c r="N20" s="24">
        <f>_xlfn.STDEV.S(F17:F19)</f>
        <v>0.31256935283965703</v>
      </c>
      <c r="O20" s="24">
        <f>_xlfn.STDEV.S(G17:G19)</f>
        <v>0.56066943300625049</v>
      </c>
      <c r="P20" s="24">
        <f>_xlfn.STDEV.S(H17:H19)</f>
        <v>143.76139307852569</v>
      </c>
      <c r="Q20" s="24">
        <f>_xlfn.STDEV.S(I17:I19)</f>
        <v>71.880696539262843</v>
      </c>
      <c r="R20" s="25">
        <f>_xlfn.STDEV.P(J17:J19)</f>
        <v>4.1217342003511703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17">
        <v>28.27</v>
      </c>
      <c r="F21" s="9">
        <f t="shared" si="2"/>
        <v>1.1050906965999998</v>
      </c>
      <c r="G21" s="9">
        <f t="shared" si="7"/>
        <v>6.3880675326</v>
      </c>
      <c r="H21" s="3">
        <f t="shared" si="3"/>
        <v>1637.966034</v>
      </c>
      <c r="I21" s="8">
        <f t="shared" si="0"/>
        <v>818.98301700000002</v>
      </c>
      <c r="J21" s="11">
        <f>(G21/G24)*100</f>
        <v>90.078948068330462</v>
      </c>
      <c r="K21" s="21">
        <v>4</v>
      </c>
      <c r="L21" s="24">
        <f>_xlfn.STDEV.P(D20:D22)</f>
        <v>2.7452222424330923E-2</v>
      </c>
      <c r="M21" s="24">
        <f>_xlfn.STDEV.P(E20:E22)</f>
        <v>2.4703755899772704</v>
      </c>
      <c r="N21" s="24">
        <f>_xlfn.STDEV.S(F20:F22)</f>
        <v>0.12070860946931487</v>
      </c>
      <c r="O21" s="24">
        <f>_xlfn.STDEV.S(G20:G22)</f>
        <v>0.68037266200310864</v>
      </c>
      <c r="P21" s="24">
        <f>_xlfn.STDEV.S(H20:H22)</f>
        <v>174.45452871874588</v>
      </c>
      <c r="Q21" s="24">
        <f>_xlfn.STDEV.S(I20:I22)</f>
        <v>87.227264359372938</v>
      </c>
      <c r="R21" s="25">
        <f>_xlfn.STDEV.P(J20:J22)</f>
        <v>4.7693898849294181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18">
        <v>28.35</v>
      </c>
      <c r="F22" s="9">
        <f t="shared" si="2"/>
        <v>1.1037925079999997</v>
      </c>
      <c r="G22" s="9">
        <f t="shared" si="7"/>
        <v>6.5398825005999992</v>
      </c>
      <c r="H22" s="3">
        <f t="shared" si="3"/>
        <v>1676.8929488717947</v>
      </c>
      <c r="I22" s="8">
        <f t="shared" si="0"/>
        <v>838.44647443589736</v>
      </c>
      <c r="J22" s="11">
        <f>(G22/G25)*100</f>
        <v>100</v>
      </c>
      <c r="K22" s="26">
        <v>5</v>
      </c>
      <c r="L22" s="27">
        <f>_xlfn.STDEV.P(D23:D25)</f>
        <v>3.8283555900007184E-2</v>
      </c>
      <c r="M22" s="27">
        <f>_xlfn.STDEV.P(E23:E25)</f>
        <v>9.7011419717245424</v>
      </c>
      <c r="N22" s="27">
        <f>_xlfn.STDEV.S(F23:F25)</f>
        <v>0.46443406036973472</v>
      </c>
      <c r="O22" s="27">
        <f>_xlfn.STDEV.S(G23:G25)</f>
        <v>1.0174686703416029</v>
      </c>
      <c r="P22" s="27">
        <f>_xlfn.STDEV.S(H23:H25)</f>
        <v>260.88940265169413</v>
      </c>
      <c r="Q22" s="27">
        <f>_xlfn.STDEV.S(I23:I25)</f>
        <v>130.44470132584706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18">
        <v>22.42</v>
      </c>
      <c r="F23" s="9">
        <f t="shared" si="2"/>
        <v>0.87699148160000029</v>
      </c>
      <c r="G23" s="15">
        <f t="shared" si="7"/>
        <v>8.5120493472000014</v>
      </c>
      <c r="H23" s="3">
        <f t="shared" si="3"/>
        <v>2182.5767556923083</v>
      </c>
      <c r="I23" s="8">
        <f t="shared" si="0"/>
        <v>1091.2883778461542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18">
        <v>18.03</v>
      </c>
      <c r="F24" s="9">
        <f t="shared" si="2"/>
        <v>0.70356449639999996</v>
      </c>
      <c r="G24" s="15">
        <f t="shared" si="7"/>
        <v>7.0916320290000003</v>
      </c>
      <c r="H24" s="3">
        <f t="shared" si="3"/>
        <v>1818.367186923077</v>
      </c>
      <c r="I24" s="8">
        <f t="shared" si="0"/>
        <v>909.18359346153852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18">
        <v>0</v>
      </c>
      <c r="F25" s="9">
        <f t="shared" si="2"/>
        <v>0</v>
      </c>
      <c r="G25" s="15">
        <f t="shared" si="7"/>
        <v>6.5398825005999992</v>
      </c>
      <c r="H25" s="3">
        <f t="shared" si="3"/>
        <v>1676.8929488717947</v>
      </c>
      <c r="I25" s="8">
        <f t="shared" si="0"/>
        <v>838.44647443589736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M31" sqref="M31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67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68</v>
      </c>
      <c r="F10" s="6" t="s">
        <v>69</v>
      </c>
      <c r="G10" s="6" t="s">
        <v>70</v>
      </c>
      <c r="H10" s="6" t="s">
        <v>71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68</v>
      </c>
      <c r="N10" s="31" t="s">
        <v>69</v>
      </c>
      <c r="O10" s="31" t="s">
        <v>70</v>
      </c>
      <c r="P10" s="31" t="s">
        <v>71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6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 t="e">
        <f>(G11/G23)*100</f>
        <v>#DIV/0!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36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 t="e">
        <f>(G12/G24)*100</f>
        <v>#DIV/0!</v>
      </c>
      <c r="K12" s="21">
        <v>1</v>
      </c>
      <c r="L12" s="24">
        <f t="shared" ref="L12:R12" si="4">AVERAGE(D11:D13)</f>
        <v>10.043008547008547</v>
      </c>
      <c r="M12" s="24">
        <f t="shared" si="4"/>
        <v>0</v>
      </c>
      <c r="N12" s="24">
        <f t="shared" si="4"/>
        <v>0</v>
      </c>
      <c r="O12" s="24">
        <f t="shared" si="4"/>
        <v>0</v>
      </c>
      <c r="P12" s="24">
        <f t="shared" si="4"/>
        <v>0</v>
      </c>
      <c r="Q12" s="24">
        <f t="shared" si="4"/>
        <v>0</v>
      </c>
      <c r="R12" s="25" t="e">
        <f t="shared" si="4"/>
        <v>#DIV/0!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36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 t="e">
        <f>(G13/G25)*100</f>
        <v>#DIV/0!</v>
      </c>
      <c r="K13" s="21">
        <v>2</v>
      </c>
      <c r="L13" s="24">
        <f t="shared" ref="L13:R13" si="5">AVERAGE(D14:D16)</f>
        <v>20.053046153846154</v>
      </c>
      <c r="M13" s="24">
        <f t="shared" si="5"/>
        <v>0</v>
      </c>
      <c r="N13" s="24">
        <f t="shared" si="5"/>
        <v>0</v>
      </c>
      <c r="O13" s="24">
        <f>AVERAGE(G14:G16)</f>
        <v>0</v>
      </c>
      <c r="P13" s="24">
        <f t="shared" si="5"/>
        <v>0</v>
      </c>
      <c r="Q13" s="24">
        <f t="shared" si="5"/>
        <v>0</v>
      </c>
      <c r="R13" s="25" t="e">
        <f t="shared" si="5"/>
        <v>#DIV/0!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36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 t="e">
        <f>(G14/G23)*100</f>
        <v>#DIV/0!</v>
      </c>
      <c r="K14" s="21">
        <v>3</v>
      </c>
      <c r="L14" s="24">
        <f t="shared" ref="L14:R14" si="8">AVERAGE(D17:D19)</f>
        <v>30.068083760683759</v>
      </c>
      <c r="M14" s="24">
        <f t="shared" si="8"/>
        <v>0</v>
      </c>
      <c r="N14" s="24">
        <f t="shared" si="8"/>
        <v>0</v>
      </c>
      <c r="O14" s="24">
        <f t="shared" si="8"/>
        <v>0</v>
      </c>
      <c r="P14" s="24">
        <f t="shared" si="8"/>
        <v>0</v>
      </c>
      <c r="Q14" s="24">
        <f t="shared" si="8"/>
        <v>0</v>
      </c>
      <c r="R14" s="25" t="e">
        <f t="shared" si="8"/>
        <v>#DIV/0!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36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 t="e">
        <f>(G15/G24)*100</f>
        <v>#DIV/0!</v>
      </c>
      <c r="K15" s="21">
        <v>4</v>
      </c>
      <c r="L15" s="24">
        <f t="shared" ref="L15:R15" si="9">AVERAGE(D20:D22)</f>
        <v>40.083121367521365</v>
      </c>
      <c r="M15" s="24">
        <f t="shared" si="9"/>
        <v>0</v>
      </c>
      <c r="N15" s="24">
        <f t="shared" si="9"/>
        <v>0</v>
      </c>
      <c r="O15" s="24">
        <f t="shared" si="9"/>
        <v>0</v>
      </c>
      <c r="P15" s="24">
        <f t="shared" si="9"/>
        <v>0</v>
      </c>
      <c r="Q15" s="24">
        <f t="shared" si="9"/>
        <v>0</v>
      </c>
      <c r="R15" s="25" t="e">
        <f t="shared" si="9"/>
        <v>#DIV/0!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36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 t="e">
        <f>(G16/G25)*100</f>
        <v>#DIV/0!</v>
      </c>
      <c r="K16" s="21">
        <v>5</v>
      </c>
      <c r="L16" s="24">
        <f t="shared" ref="L16:R16" si="10">AVERAGE(D23:D25)</f>
        <v>50.097047863247866</v>
      </c>
      <c r="M16" s="24">
        <f t="shared" si="10"/>
        <v>0</v>
      </c>
      <c r="N16" s="24">
        <f t="shared" si="10"/>
        <v>0</v>
      </c>
      <c r="O16" s="24">
        <f t="shared" si="10"/>
        <v>0</v>
      </c>
      <c r="P16" s="24">
        <f t="shared" si="10"/>
        <v>0</v>
      </c>
      <c r="Q16" s="24">
        <f t="shared" si="10"/>
        <v>0</v>
      </c>
      <c r="R16" s="25" t="e">
        <f t="shared" si="10"/>
        <v>#DIV/0!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36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 t="e">
        <f>(G17/G23)*100</f>
        <v>#DIV/0!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36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 t="e">
        <f>(G18/G24)*100</f>
        <v>#DIV/0!</v>
      </c>
      <c r="K18" s="21">
        <v>1</v>
      </c>
      <c r="L18" s="24">
        <f>_xlfn.STDEV.P(D11:D13)</f>
        <v>4.3201459852552457E-2</v>
      </c>
      <c r="M18" s="24">
        <f>_xlfn.STDEV.P(E11:E13)</f>
        <v>0</v>
      </c>
      <c r="N18" s="24">
        <f>_xlfn.STDEV.S(F11:F13)</f>
        <v>0</v>
      </c>
      <c r="O18" s="24">
        <f>_xlfn.STDEV.S(G11:G13)</f>
        <v>0</v>
      </c>
      <c r="P18" s="24">
        <f>_xlfn.STDEV.S(H11:H13)</f>
        <v>0</v>
      </c>
      <c r="Q18" s="24">
        <f>_xlfn.STDEV.S(I11:I13)</f>
        <v>0</v>
      </c>
      <c r="R18" s="25" t="e">
        <f>_xlfn.STDEV.P(J11:J13)</f>
        <v>#DIV/0!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36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 t="e">
        <f>(G19/G25)*100</f>
        <v>#DIV/0!</v>
      </c>
      <c r="K19" s="21">
        <v>2</v>
      </c>
      <c r="L19" s="24">
        <f>_xlfn.STDEV.P(D14:D16)</f>
        <v>4.3024026334013116E-2</v>
      </c>
      <c r="M19" s="24">
        <f>_xlfn.STDEV.P(E14:E16)</f>
        <v>0</v>
      </c>
      <c r="N19" s="24">
        <f>_xlfn.STDEV.S(F14:F16)</f>
        <v>0</v>
      </c>
      <c r="O19" s="24">
        <f>_xlfn.STDEV.S(G14:G16)</f>
        <v>0</v>
      </c>
      <c r="P19" s="24">
        <f>_xlfn.STDEV.S(H14:H16)</f>
        <v>0</v>
      </c>
      <c r="Q19" s="24">
        <f>_xlfn.STDEV.S(I14:I16)</f>
        <v>0</v>
      </c>
      <c r="R19" s="25" t="e">
        <f>_xlfn.STDEV.P(J14:J16)</f>
        <v>#DIV/0!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36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 t="e">
        <f>(G20/G23)*100</f>
        <v>#DIV/0!</v>
      </c>
      <c r="K20" s="21">
        <v>3</v>
      </c>
      <c r="L20" s="24">
        <f>_xlfn.STDEV.P(D17:D19)</f>
        <v>2.7489741344237848E-2</v>
      </c>
      <c r="M20" s="24">
        <f>_xlfn.STDEV.P(E17:E19)</f>
        <v>0</v>
      </c>
      <c r="N20" s="24">
        <f>_xlfn.STDEV.S(F17:F19)</f>
        <v>0</v>
      </c>
      <c r="O20" s="24">
        <f>_xlfn.STDEV.S(G17:G19)</f>
        <v>0</v>
      </c>
      <c r="P20" s="24">
        <f>_xlfn.STDEV.S(H17:H19)</f>
        <v>0</v>
      </c>
      <c r="Q20" s="24">
        <f>_xlfn.STDEV.S(I17:I19)</f>
        <v>0</v>
      </c>
      <c r="R20" s="25" t="e">
        <f>_xlfn.STDEV.P(J17:J19)</f>
        <v>#DIV/0!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36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 t="e">
        <f>(G21/G24)*100</f>
        <v>#DIV/0!</v>
      </c>
      <c r="K21" s="21">
        <v>4</v>
      </c>
      <c r="L21" s="24">
        <f>_xlfn.STDEV.P(D20:D22)</f>
        <v>2.7452222424330923E-2</v>
      </c>
      <c r="M21" s="24">
        <f>_xlfn.STDEV.P(E20:E22)</f>
        <v>0</v>
      </c>
      <c r="N21" s="24">
        <f>_xlfn.STDEV.S(F20:F22)</f>
        <v>0</v>
      </c>
      <c r="O21" s="24">
        <f>_xlfn.STDEV.S(G20:G22)</f>
        <v>0</v>
      </c>
      <c r="P21" s="24">
        <f>_xlfn.STDEV.S(H20:H22)</f>
        <v>0</v>
      </c>
      <c r="Q21" s="24">
        <f>_xlfn.STDEV.S(I20:I22)</f>
        <v>0</v>
      </c>
      <c r="R21" s="25" t="e">
        <f>_xlfn.STDEV.P(J20:J22)</f>
        <v>#DIV/0!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36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 t="e">
        <f>(G22/G25)*100</f>
        <v>#DIV/0!</v>
      </c>
      <c r="K22" s="26">
        <v>5</v>
      </c>
      <c r="L22" s="27">
        <f>_xlfn.STDEV.P(D23:D25)</f>
        <v>3.8283555900007184E-2</v>
      </c>
      <c r="M22" s="27">
        <f>_xlfn.STDEV.P(E23:E25)</f>
        <v>0</v>
      </c>
      <c r="N22" s="27">
        <f>_xlfn.STDEV.S(F23:F25)</f>
        <v>0</v>
      </c>
      <c r="O22" s="27">
        <f>_xlfn.STDEV.S(G23:G25)</f>
        <v>0</v>
      </c>
      <c r="P22" s="27">
        <f>_xlfn.STDEV.S(H23:H25)</f>
        <v>0</v>
      </c>
      <c r="Q22" s="27">
        <f>_xlfn.STDEV.S(I23:I25)</f>
        <v>0</v>
      </c>
      <c r="R22" s="28" t="e">
        <f>_xlfn.STDEV.P(J23:J25)</f>
        <v>#DIV/0!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36">
        <v>0</v>
      </c>
      <c r="F23" s="9">
        <f t="shared" si="2"/>
        <v>0</v>
      </c>
      <c r="G23" s="15">
        <f t="shared" si="7"/>
        <v>0</v>
      </c>
      <c r="H23" s="3">
        <f t="shared" si="3"/>
        <v>0</v>
      </c>
      <c r="I23" s="8">
        <f t="shared" si="0"/>
        <v>0</v>
      </c>
      <c r="J23" s="11" t="e">
        <f>(G23/G23)*100</f>
        <v>#DIV/0!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36">
        <v>0</v>
      </c>
      <c r="F24" s="9">
        <f t="shared" si="2"/>
        <v>0</v>
      </c>
      <c r="G24" s="15">
        <f t="shared" si="7"/>
        <v>0</v>
      </c>
      <c r="H24" s="3">
        <f t="shared" si="3"/>
        <v>0</v>
      </c>
      <c r="I24" s="8">
        <f t="shared" si="0"/>
        <v>0</v>
      </c>
      <c r="J24" s="11" t="e">
        <f>(G24/G24)*100</f>
        <v>#DIV/0!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36">
        <v>0</v>
      </c>
      <c r="F25" s="9">
        <f t="shared" si="2"/>
        <v>0</v>
      </c>
      <c r="G25" s="15">
        <f t="shared" si="7"/>
        <v>0</v>
      </c>
      <c r="H25" s="3">
        <f t="shared" si="3"/>
        <v>0</v>
      </c>
      <c r="I25" s="8">
        <f t="shared" si="0"/>
        <v>0</v>
      </c>
      <c r="J25" s="11" t="e">
        <f>(G25/G25)*100</f>
        <v>#DIV/0!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T29" sqref="T29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72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73</v>
      </c>
      <c r="F10" s="6" t="s">
        <v>74</v>
      </c>
      <c r="G10" s="6" t="s">
        <v>75</v>
      </c>
      <c r="H10" s="6" t="s">
        <v>76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73</v>
      </c>
      <c r="N10" s="31" t="s">
        <v>74</v>
      </c>
      <c r="O10" s="31" t="s">
        <v>75</v>
      </c>
      <c r="P10" s="31" t="s">
        <v>76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6">
        <v>0</v>
      </c>
      <c r="F11" s="9">
        <f>B11*E11/1000</f>
        <v>0</v>
      </c>
      <c r="G11" s="9">
        <f>F11</f>
        <v>0</v>
      </c>
      <c r="H11" s="3">
        <f>G11/(B$7 /1000)</f>
        <v>0</v>
      </c>
      <c r="I11" s="8">
        <f t="shared" ref="I11:I25" si="0">H11/B$8*100</f>
        <v>0</v>
      </c>
      <c r="J11" s="11" t="e">
        <f>(G11/G23)*100</f>
        <v>#DIV/0!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 t="shared" ref="C12:C25" si="1">B12/B$7</f>
        <v>10.002794871794872</v>
      </c>
      <c r="D12" s="3">
        <f>C12</f>
        <v>10.002794871794872</v>
      </c>
      <c r="E12" s="36">
        <v>0</v>
      </c>
      <c r="F12" s="9">
        <f t="shared" ref="F12:F25" si="2">B12*E12/1000</f>
        <v>0</v>
      </c>
      <c r="G12" s="9">
        <f>F12</f>
        <v>0</v>
      </c>
      <c r="H12" s="3">
        <f t="shared" ref="H12:H25" si="3">G12/(B$7 /1000)</f>
        <v>0</v>
      </c>
      <c r="I12" s="8">
        <f t="shared" si="0"/>
        <v>0</v>
      </c>
      <c r="J12" s="11" t="e">
        <f>(G12/G24)*100</f>
        <v>#DIV/0!</v>
      </c>
      <c r="K12" s="21">
        <v>1</v>
      </c>
      <c r="L12" s="24">
        <f t="shared" ref="L12:R12" si="4">AVERAGE(D11:D13)</f>
        <v>10.043008547008547</v>
      </c>
      <c r="M12" s="24">
        <f t="shared" si="4"/>
        <v>0</v>
      </c>
      <c r="N12" s="24">
        <f t="shared" si="4"/>
        <v>0</v>
      </c>
      <c r="O12" s="24">
        <f t="shared" si="4"/>
        <v>0</v>
      </c>
      <c r="P12" s="24">
        <f t="shared" si="4"/>
        <v>0</v>
      </c>
      <c r="Q12" s="24">
        <f t="shared" si="4"/>
        <v>0</v>
      </c>
      <c r="R12" s="25" t="e">
        <f t="shared" si="4"/>
        <v>#DIV/0!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 t="shared" si="1"/>
        <v>10.102948717948717</v>
      </c>
      <c r="D13" s="3">
        <f>C13</f>
        <v>10.102948717948717</v>
      </c>
      <c r="E13" s="36">
        <v>0</v>
      </c>
      <c r="F13" s="9">
        <f t="shared" si="2"/>
        <v>0</v>
      </c>
      <c r="G13" s="9">
        <f>F13</f>
        <v>0</v>
      </c>
      <c r="H13" s="3">
        <f t="shared" si="3"/>
        <v>0</v>
      </c>
      <c r="I13" s="8">
        <f t="shared" si="0"/>
        <v>0</v>
      </c>
      <c r="J13" s="11" t="e">
        <f>(G13/G25)*100</f>
        <v>#DIV/0!</v>
      </c>
      <c r="K13" s="21">
        <v>2</v>
      </c>
      <c r="L13" s="24">
        <f t="shared" ref="L13:R13" si="5">AVERAGE(D14:D16)</f>
        <v>20.053046153846154</v>
      </c>
      <c r="M13" s="24">
        <f t="shared" si="5"/>
        <v>0</v>
      </c>
      <c r="N13" s="24">
        <f t="shared" si="5"/>
        <v>0</v>
      </c>
      <c r="O13" s="24">
        <f>AVERAGE(G14:G16)</f>
        <v>0</v>
      </c>
      <c r="P13" s="24">
        <f t="shared" si="5"/>
        <v>0</v>
      </c>
      <c r="Q13" s="24">
        <f t="shared" si="5"/>
        <v>0</v>
      </c>
      <c r="R13" s="25" t="e">
        <f t="shared" si="5"/>
        <v>#DIV/0!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si="1"/>
        <v>10.018815384615385</v>
      </c>
      <c r="D14" s="3">
        <f t="shared" ref="D14:D25" si="6">D11+C14</f>
        <v>20.042097435897439</v>
      </c>
      <c r="E14" s="36">
        <v>0</v>
      </c>
      <c r="F14" s="9">
        <f t="shared" si="2"/>
        <v>0</v>
      </c>
      <c r="G14" s="9">
        <f t="shared" ref="G14:G25" si="7">G11+F14</f>
        <v>0</v>
      </c>
      <c r="H14" s="3">
        <f t="shared" si="3"/>
        <v>0</v>
      </c>
      <c r="I14" s="8">
        <f t="shared" si="0"/>
        <v>0</v>
      </c>
      <c r="J14" s="11" t="e">
        <f>(G14/G23)*100</f>
        <v>#DIV/0!</v>
      </c>
      <c r="K14" s="21">
        <v>3</v>
      </c>
      <c r="L14" s="24">
        <f t="shared" ref="L14:R14" si="8">AVERAGE(D17:D19)</f>
        <v>30.068083760683759</v>
      </c>
      <c r="M14" s="24">
        <f t="shared" si="8"/>
        <v>0</v>
      </c>
      <c r="N14" s="24">
        <f t="shared" si="8"/>
        <v>0</v>
      </c>
      <c r="O14" s="24">
        <f t="shared" si="8"/>
        <v>0</v>
      </c>
      <c r="P14" s="24">
        <f t="shared" si="8"/>
        <v>0</v>
      </c>
      <c r="Q14" s="24">
        <f t="shared" si="8"/>
        <v>0</v>
      </c>
      <c r="R14" s="25" t="e">
        <f t="shared" si="8"/>
        <v>#DIV/0!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1"/>
        <v>10.003892307692309</v>
      </c>
      <c r="D15" s="3">
        <f t="shared" si="6"/>
        <v>20.00668717948718</v>
      </c>
      <c r="E15" s="36">
        <v>0</v>
      </c>
      <c r="F15" s="9">
        <f t="shared" si="2"/>
        <v>0</v>
      </c>
      <c r="G15" s="9">
        <f t="shared" si="7"/>
        <v>0</v>
      </c>
      <c r="H15" s="3">
        <f t="shared" si="3"/>
        <v>0</v>
      </c>
      <c r="I15" s="8">
        <f t="shared" si="0"/>
        <v>0</v>
      </c>
      <c r="J15" s="11" t="e">
        <f>(G15/G24)*100</f>
        <v>#DIV/0!</v>
      </c>
      <c r="K15" s="21">
        <v>4</v>
      </c>
      <c r="L15" s="24">
        <f t="shared" ref="L15:R15" si="9">AVERAGE(D20:D22)</f>
        <v>40.083121367521365</v>
      </c>
      <c r="M15" s="24">
        <f t="shared" si="9"/>
        <v>0</v>
      </c>
      <c r="N15" s="24">
        <f t="shared" si="9"/>
        <v>0</v>
      </c>
      <c r="O15" s="24">
        <f t="shared" si="9"/>
        <v>0</v>
      </c>
      <c r="P15" s="24">
        <f t="shared" si="9"/>
        <v>0</v>
      </c>
      <c r="Q15" s="24">
        <f t="shared" si="9"/>
        <v>0</v>
      </c>
      <c r="R15" s="25" t="e">
        <f t="shared" si="9"/>
        <v>#DIV/0!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1"/>
        <v>10.007405128205129</v>
      </c>
      <c r="D16" s="3">
        <f t="shared" si="6"/>
        <v>20.110353846153846</v>
      </c>
      <c r="E16" s="36">
        <v>0</v>
      </c>
      <c r="F16" s="9">
        <f t="shared" si="2"/>
        <v>0</v>
      </c>
      <c r="G16" s="9">
        <f t="shared" si="7"/>
        <v>0</v>
      </c>
      <c r="H16" s="3">
        <f t="shared" si="3"/>
        <v>0</v>
      </c>
      <c r="I16" s="8">
        <f t="shared" si="0"/>
        <v>0</v>
      </c>
      <c r="J16" s="11" t="e">
        <f>(G16/G25)*100</f>
        <v>#DIV/0!</v>
      </c>
      <c r="K16" s="21">
        <v>5</v>
      </c>
      <c r="L16" s="24">
        <f t="shared" ref="L16:R16" si="10">AVERAGE(D23:D25)</f>
        <v>50.097047863247866</v>
      </c>
      <c r="M16" s="24">
        <f t="shared" si="10"/>
        <v>0</v>
      </c>
      <c r="N16" s="24">
        <f t="shared" si="10"/>
        <v>0</v>
      </c>
      <c r="O16" s="24">
        <f t="shared" si="10"/>
        <v>0</v>
      </c>
      <c r="P16" s="24">
        <f t="shared" si="10"/>
        <v>0</v>
      </c>
      <c r="Q16" s="24">
        <f t="shared" si="10"/>
        <v>0</v>
      </c>
      <c r="R16" s="25" t="e">
        <f t="shared" si="10"/>
        <v>#DIV/0!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1"/>
        <v>10.03868717948718</v>
      </c>
      <c r="D17" s="3">
        <f t="shared" si="6"/>
        <v>30.080784615384619</v>
      </c>
      <c r="E17" s="36">
        <v>0</v>
      </c>
      <c r="F17" s="9">
        <f t="shared" si="2"/>
        <v>0</v>
      </c>
      <c r="G17" s="9">
        <f t="shared" si="7"/>
        <v>0</v>
      </c>
      <c r="H17" s="3">
        <f t="shared" si="3"/>
        <v>0</v>
      </c>
      <c r="I17" s="8">
        <f t="shared" si="0"/>
        <v>0</v>
      </c>
      <c r="J17" s="11" t="e">
        <f>(G17/G23)*100</f>
        <v>#DIV/0!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1"/>
        <v>10.02322564102564</v>
      </c>
      <c r="D18" s="3">
        <f t="shared" si="6"/>
        <v>30.02991282051282</v>
      </c>
      <c r="E18" s="36">
        <v>0</v>
      </c>
      <c r="F18" s="9">
        <f t="shared" si="2"/>
        <v>0</v>
      </c>
      <c r="G18" s="9">
        <f t="shared" si="7"/>
        <v>0</v>
      </c>
      <c r="H18" s="3">
        <f t="shared" si="3"/>
        <v>0</v>
      </c>
      <c r="I18" s="8">
        <f t="shared" si="0"/>
        <v>0</v>
      </c>
      <c r="J18" s="11" t="e">
        <f>(G18/G24)*100</f>
        <v>#DIV/0!</v>
      </c>
      <c r="K18" s="21">
        <v>1</v>
      </c>
      <c r="L18" s="24">
        <f>_xlfn.STDEV.P(D11:D13)</f>
        <v>4.3201459852552457E-2</v>
      </c>
      <c r="M18" s="24">
        <f>_xlfn.STDEV.P(E11:E13)</f>
        <v>0</v>
      </c>
      <c r="N18" s="24">
        <f>_xlfn.STDEV.S(F11:F13)</f>
        <v>0</v>
      </c>
      <c r="O18" s="24">
        <f>_xlfn.STDEV.S(G11:G13)</f>
        <v>0</v>
      </c>
      <c r="P18" s="24">
        <f>_xlfn.STDEV.S(H11:H13)</f>
        <v>0</v>
      </c>
      <c r="Q18" s="24">
        <f>_xlfn.STDEV.S(I11:I13)</f>
        <v>0</v>
      </c>
      <c r="R18" s="25" t="e">
        <f>_xlfn.STDEV.P(J11:J13)</f>
        <v>#DIV/0!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1"/>
        <v>9.9831999999999983</v>
      </c>
      <c r="D19" s="3">
        <f t="shared" si="6"/>
        <v>30.093553846153846</v>
      </c>
      <c r="E19" s="36">
        <v>0</v>
      </c>
      <c r="F19" s="9">
        <f t="shared" si="2"/>
        <v>0</v>
      </c>
      <c r="G19" s="9">
        <f t="shared" si="7"/>
        <v>0</v>
      </c>
      <c r="H19" s="3">
        <f t="shared" si="3"/>
        <v>0</v>
      </c>
      <c r="I19" s="8">
        <f t="shared" si="0"/>
        <v>0</v>
      </c>
      <c r="J19" s="11" t="e">
        <f>(G19/G25)*100</f>
        <v>#DIV/0!</v>
      </c>
      <c r="K19" s="21">
        <v>2</v>
      </c>
      <c r="L19" s="24">
        <f>_xlfn.STDEV.P(D14:D16)</f>
        <v>4.3024026334013116E-2</v>
      </c>
      <c r="M19" s="24">
        <f>_xlfn.STDEV.P(E14:E16)</f>
        <v>0</v>
      </c>
      <c r="N19" s="24">
        <f>_xlfn.STDEV.S(F14:F16)</f>
        <v>0</v>
      </c>
      <c r="O19" s="24">
        <f>_xlfn.STDEV.S(G14:G16)</f>
        <v>0</v>
      </c>
      <c r="P19" s="24">
        <f>_xlfn.STDEV.S(H14:H16)</f>
        <v>0</v>
      </c>
      <c r="Q19" s="24">
        <f>_xlfn.STDEV.S(I14:I16)</f>
        <v>0</v>
      </c>
      <c r="R19" s="25" t="e">
        <f>_xlfn.STDEV.P(J14:J16)</f>
        <v>#DIV/0!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1"/>
        <v>10.03868717948718</v>
      </c>
      <c r="D20" s="3">
        <f t="shared" si="6"/>
        <v>40.119471794871799</v>
      </c>
      <c r="E20" s="36">
        <v>0</v>
      </c>
      <c r="F20" s="9">
        <f t="shared" si="2"/>
        <v>0</v>
      </c>
      <c r="G20" s="9">
        <f t="shared" si="7"/>
        <v>0</v>
      </c>
      <c r="H20" s="3">
        <f t="shared" si="3"/>
        <v>0</v>
      </c>
      <c r="I20" s="8">
        <f t="shared" si="0"/>
        <v>0</v>
      </c>
      <c r="J20" s="11" t="e">
        <f>(G20/G23)*100</f>
        <v>#DIV/0!</v>
      </c>
      <c r="K20" s="21">
        <v>3</v>
      </c>
      <c r="L20" s="24">
        <f>_xlfn.STDEV.P(D17:D19)</f>
        <v>2.7489741344237848E-2</v>
      </c>
      <c r="M20" s="24">
        <f>_xlfn.STDEV.P(E17:E19)</f>
        <v>0</v>
      </c>
      <c r="N20" s="24">
        <f>_xlfn.STDEV.S(F17:F19)</f>
        <v>0</v>
      </c>
      <c r="O20" s="24">
        <f>_xlfn.STDEV.S(G17:G19)</f>
        <v>0</v>
      </c>
      <c r="P20" s="24">
        <f>_xlfn.STDEV.S(H17:H19)</f>
        <v>0</v>
      </c>
      <c r="Q20" s="24">
        <f>_xlfn.STDEV.S(I17:I19)</f>
        <v>0</v>
      </c>
      <c r="R20" s="25" t="e">
        <f>_xlfn.STDEV.P(J17:J19)</f>
        <v>#DIV/0!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1"/>
        <v>10.02322564102564</v>
      </c>
      <c r="D21" s="3">
        <f t="shared" si="6"/>
        <v>40.05313846153846</v>
      </c>
      <c r="E21" s="36">
        <v>0</v>
      </c>
      <c r="F21" s="9">
        <f t="shared" si="2"/>
        <v>0</v>
      </c>
      <c r="G21" s="9">
        <f t="shared" si="7"/>
        <v>0</v>
      </c>
      <c r="H21" s="3">
        <f t="shared" si="3"/>
        <v>0</v>
      </c>
      <c r="I21" s="8">
        <f t="shared" si="0"/>
        <v>0</v>
      </c>
      <c r="J21" s="11" t="e">
        <f>(G21/G24)*100</f>
        <v>#DIV/0!</v>
      </c>
      <c r="K21" s="21">
        <v>4</v>
      </c>
      <c r="L21" s="24">
        <f>_xlfn.STDEV.P(D20:D22)</f>
        <v>2.7452222424330923E-2</v>
      </c>
      <c r="M21" s="24">
        <f>_xlfn.STDEV.P(E20:E22)</f>
        <v>0</v>
      </c>
      <c r="N21" s="24">
        <f>_xlfn.STDEV.S(F20:F22)</f>
        <v>0</v>
      </c>
      <c r="O21" s="24">
        <f>_xlfn.STDEV.S(G20:G22)</f>
        <v>0</v>
      </c>
      <c r="P21" s="24">
        <f>_xlfn.STDEV.S(H20:H22)</f>
        <v>0</v>
      </c>
      <c r="Q21" s="24">
        <f>_xlfn.STDEV.S(I20:I22)</f>
        <v>0</v>
      </c>
      <c r="R21" s="25" t="e">
        <f>_xlfn.STDEV.P(J20:J22)</f>
        <v>#DIV/0!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1"/>
        <v>9.9831999999999983</v>
      </c>
      <c r="D22" s="3">
        <f t="shared" si="6"/>
        <v>40.076753846153842</v>
      </c>
      <c r="E22" s="36">
        <v>0</v>
      </c>
      <c r="F22" s="9">
        <f t="shared" si="2"/>
        <v>0</v>
      </c>
      <c r="G22" s="9">
        <f t="shared" si="7"/>
        <v>0</v>
      </c>
      <c r="H22" s="3">
        <f t="shared" si="3"/>
        <v>0</v>
      </c>
      <c r="I22" s="8">
        <f t="shared" si="0"/>
        <v>0</v>
      </c>
      <c r="J22" s="11" t="e">
        <f>(G22/G25)*100</f>
        <v>#DIV/0!</v>
      </c>
      <c r="K22" s="26">
        <v>5</v>
      </c>
      <c r="L22" s="27">
        <f>_xlfn.STDEV.P(D23:D25)</f>
        <v>3.8283555900007184E-2</v>
      </c>
      <c r="M22" s="27">
        <f>_xlfn.STDEV.P(E23:E25)</f>
        <v>0</v>
      </c>
      <c r="N22" s="27">
        <f>_xlfn.STDEV.S(F23:F25)</f>
        <v>0</v>
      </c>
      <c r="O22" s="27">
        <f>_xlfn.STDEV.S(G23:G25)</f>
        <v>0</v>
      </c>
      <c r="P22" s="27">
        <f>_xlfn.STDEV.S(H23:H25)</f>
        <v>0</v>
      </c>
      <c r="Q22" s="27">
        <f>_xlfn.STDEV.S(I23:I25)</f>
        <v>0</v>
      </c>
      <c r="R22" s="28" t="e">
        <f>_xlfn.STDEV.P(J23:J25)</f>
        <v>#DIV/0!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1"/>
        <v>10.029866666666669</v>
      </c>
      <c r="D23" s="3">
        <f t="shared" si="6"/>
        <v>50.14933846153847</v>
      </c>
      <c r="E23" s="36">
        <v>0</v>
      </c>
      <c r="F23" s="9">
        <f t="shared" si="2"/>
        <v>0</v>
      </c>
      <c r="G23" s="15">
        <f t="shared" si="7"/>
        <v>0</v>
      </c>
      <c r="H23" s="3">
        <f t="shared" si="3"/>
        <v>0</v>
      </c>
      <c r="I23" s="8">
        <f t="shared" si="0"/>
        <v>0</v>
      </c>
      <c r="J23" s="11" t="e">
        <f>(G23/G23)*100</f>
        <v>#DIV/0!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1"/>
        <v>10.005610256410256</v>
      </c>
      <c r="D24" s="3">
        <f t="shared" si="6"/>
        <v>50.058748717948717</v>
      </c>
      <c r="E24" s="36">
        <v>0</v>
      </c>
      <c r="F24" s="9">
        <f t="shared" si="2"/>
        <v>0</v>
      </c>
      <c r="G24" s="15">
        <f t="shared" si="7"/>
        <v>0</v>
      </c>
      <c r="H24" s="3">
        <f t="shared" si="3"/>
        <v>0</v>
      </c>
      <c r="I24" s="8">
        <f t="shared" si="0"/>
        <v>0</v>
      </c>
      <c r="J24" s="11" t="e">
        <f>(G24/G24)*100</f>
        <v>#DIV/0!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1"/>
        <v>10.006302564102564</v>
      </c>
      <c r="D25" s="3">
        <f t="shared" si="6"/>
        <v>50.083056410256404</v>
      </c>
      <c r="E25" s="36">
        <v>0</v>
      </c>
      <c r="F25" s="9">
        <f t="shared" si="2"/>
        <v>0</v>
      </c>
      <c r="G25" s="15">
        <f t="shared" si="7"/>
        <v>0</v>
      </c>
      <c r="H25" s="3">
        <f t="shared" si="3"/>
        <v>0</v>
      </c>
      <c r="I25" s="8">
        <f t="shared" si="0"/>
        <v>0</v>
      </c>
      <c r="J25" s="11" t="e">
        <f>(G25/G25)*100</f>
        <v>#DIV/0!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workbookViewId="0">
      <selection activeCell="Q34" sqref="Q34"/>
    </sheetView>
  </sheetViews>
  <sheetFormatPr defaultColWidth="8.85546875" defaultRowHeight="15" x14ac:dyDescent="0.25"/>
  <cols>
    <col min="1" max="1" width="17.42578125" style="1" customWidth="1"/>
    <col min="2" max="2" width="10.7109375" customWidth="1"/>
    <col min="3" max="9" width="10.7109375" style="4" customWidth="1"/>
    <col min="10" max="25" width="10.7109375" customWidth="1"/>
  </cols>
  <sheetData>
    <row r="1" spans="1:25" x14ac:dyDescent="0.25">
      <c r="A1" s="1" t="s">
        <v>0</v>
      </c>
      <c r="B1" t="s">
        <v>10</v>
      </c>
    </row>
    <row r="2" spans="1:25" x14ac:dyDescent="0.25">
      <c r="A2" s="1" t="s">
        <v>1</v>
      </c>
      <c r="B2" s="2">
        <v>44237</v>
      </c>
    </row>
    <row r="3" spans="1:25" x14ac:dyDescent="0.25">
      <c r="A3" s="1" t="s">
        <v>2</v>
      </c>
      <c r="B3">
        <v>0</v>
      </c>
    </row>
    <row r="4" spans="1:25" x14ac:dyDescent="0.25">
      <c r="A4" s="1" t="s">
        <v>3</v>
      </c>
      <c r="B4" t="s">
        <v>9</v>
      </c>
    </row>
    <row r="6" spans="1:25" x14ac:dyDescent="0.25">
      <c r="A6" s="34" t="s">
        <v>30</v>
      </c>
    </row>
    <row r="7" spans="1:25" x14ac:dyDescent="0.25">
      <c r="A7" s="1" t="s">
        <v>7</v>
      </c>
      <c r="B7" s="16">
        <v>3.9</v>
      </c>
    </row>
    <row r="8" spans="1:25" x14ac:dyDescent="0.25">
      <c r="A8" s="1" t="s">
        <v>31</v>
      </c>
      <c r="B8" s="16">
        <v>200</v>
      </c>
    </row>
    <row r="9" spans="1:25" ht="15.75" thickBot="1" x14ac:dyDescent="0.3"/>
    <row r="10" spans="1:25" s="10" customFormat="1" ht="47.25" customHeight="1" thickBot="1" x14ac:dyDescent="0.3">
      <c r="A10" s="10" t="s">
        <v>4</v>
      </c>
      <c r="B10" s="7" t="s">
        <v>32</v>
      </c>
      <c r="C10" s="5" t="s">
        <v>5</v>
      </c>
      <c r="D10" s="5" t="s">
        <v>6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11</v>
      </c>
      <c r="J10" s="14" t="s">
        <v>12</v>
      </c>
      <c r="K10" s="29" t="s">
        <v>4</v>
      </c>
      <c r="L10" s="30" t="s">
        <v>6</v>
      </c>
      <c r="M10" s="31" t="s">
        <v>33</v>
      </c>
      <c r="N10" s="31" t="s">
        <v>34</v>
      </c>
      <c r="O10" s="31" t="s">
        <v>35</v>
      </c>
      <c r="P10" s="31" t="s">
        <v>36</v>
      </c>
      <c r="Q10" s="31" t="s">
        <v>11</v>
      </c>
      <c r="R10" s="32" t="s">
        <v>12</v>
      </c>
      <c r="S10" s="5"/>
      <c r="T10" s="6"/>
      <c r="U10" s="5"/>
      <c r="V10" s="6"/>
      <c r="W10" s="5"/>
      <c r="X10" s="14"/>
      <c r="Y10" s="5"/>
    </row>
    <row r="11" spans="1:25" x14ac:dyDescent="0.25">
      <c r="A11" s="12" t="s">
        <v>13</v>
      </c>
      <c r="B11" s="17">
        <v>39.090800000000002</v>
      </c>
      <c r="C11" s="3">
        <f>B11/B$7</f>
        <v>10.023282051282052</v>
      </c>
      <c r="D11" s="3">
        <f>C11</f>
        <v>10.023282051282052</v>
      </c>
      <c r="E11" s="36">
        <v>446.58</v>
      </c>
      <c r="F11" s="9">
        <f>B11*E11/1000</f>
        <v>17.457169464</v>
      </c>
      <c r="G11" s="9">
        <f>F11</f>
        <v>17.457169464</v>
      </c>
      <c r="H11" s="3">
        <f>G11/(B$7 /1000)</f>
        <v>4476.1972984615386</v>
      </c>
      <c r="I11" s="8">
        <f t="shared" ref="I11:I25" si="0">H11/B$8*100</f>
        <v>2238.0986492307693</v>
      </c>
      <c r="J11" s="11">
        <f>(G11/G23)*100</f>
        <v>40.768751154655305</v>
      </c>
      <c r="K11" s="33" t="s">
        <v>28</v>
      </c>
      <c r="L11" s="22"/>
      <c r="M11" s="22"/>
      <c r="N11" s="22"/>
      <c r="O11" s="22"/>
      <c r="P11" s="22"/>
      <c r="Q11" s="22"/>
      <c r="R11" s="23"/>
      <c r="S11" s="20"/>
      <c r="T11" s="19"/>
      <c r="U11" s="19"/>
      <c r="V11" s="19"/>
      <c r="W11" s="19"/>
      <c r="X11" s="19"/>
      <c r="Y11" s="19"/>
    </row>
    <row r="12" spans="1:25" x14ac:dyDescent="0.25">
      <c r="A12" s="12" t="s">
        <v>14</v>
      </c>
      <c r="B12" s="17">
        <v>39.010899999999999</v>
      </c>
      <c r="C12" s="3">
        <f>B12/B$7</f>
        <v>10.002794871794872</v>
      </c>
      <c r="D12" s="3">
        <f>C12</f>
        <v>10.002794871794872</v>
      </c>
      <c r="E12" s="36">
        <v>448.3</v>
      </c>
      <c r="F12" s="9">
        <f>B12*E12/1000</f>
        <v>17.488586470000001</v>
      </c>
      <c r="G12" s="9">
        <f>F12</f>
        <v>17.488586470000001</v>
      </c>
      <c r="H12" s="3">
        <f>G12/(B$7 /1000)</f>
        <v>4484.2529410256411</v>
      </c>
      <c r="I12" s="8">
        <f t="shared" si="0"/>
        <v>2242.1264705128206</v>
      </c>
      <c r="J12" s="11">
        <f>(G12/G24)*100</f>
        <v>42.696921014649085</v>
      </c>
      <c r="K12" s="21">
        <v>1</v>
      </c>
      <c r="L12" s="24">
        <f t="shared" ref="L12:R12" si="1">AVERAGE(D11:D13)</f>
        <v>10.256410256410257</v>
      </c>
      <c r="M12" s="24">
        <f t="shared" si="1"/>
        <v>451.98333333333335</v>
      </c>
      <c r="N12" s="24">
        <f t="shared" si="1"/>
        <v>18.079333333333331</v>
      </c>
      <c r="O12" s="24">
        <f t="shared" si="1"/>
        <v>18.079333333333331</v>
      </c>
      <c r="P12" s="24">
        <f t="shared" si="1"/>
        <v>4635.7264957264961</v>
      </c>
      <c r="Q12" s="24">
        <f t="shared" si="1"/>
        <v>2317.863247863248</v>
      </c>
      <c r="R12" s="25">
        <f t="shared" si="1"/>
        <v>42.699253759831464</v>
      </c>
      <c r="S12" s="20"/>
      <c r="T12" s="20"/>
      <c r="U12" s="19"/>
      <c r="V12" s="20"/>
      <c r="W12" s="19"/>
      <c r="X12" s="20"/>
      <c r="Y12" s="19"/>
    </row>
    <row r="13" spans="1:25" x14ac:dyDescent="0.25">
      <c r="A13" s="12" t="s">
        <v>15</v>
      </c>
      <c r="B13" s="17">
        <v>39.401499999999999</v>
      </c>
      <c r="C13" s="3">
        <f>B13/B$7</f>
        <v>10.102948717948717</v>
      </c>
      <c r="D13" s="3">
        <f>C13</f>
        <v>10.102948717948717</v>
      </c>
      <c r="E13" s="36">
        <v>461.07</v>
      </c>
      <c r="F13" s="9">
        <f>B13*E13/1000</f>
        <v>18.166849604999999</v>
      </c>
      <c r="G13" s="9">
        <f>F13</f>
        <v>18.166849604999999</v>
      </c>
      <c r="H13" s="3">
        <f>G13/(B$7 /1000)</f>
        <v>4658.1665653846158</v>
      </c>
      <c r="I13" s="8">
        <f t="shared" si="0"/>
        <v>2329.0832826923079</v>
      </c>
      <c r="J13" s="11">
        <f>(G13/G25)*100</f>
        <v>43.431928210523111</v>
      </c>
      <c r="K13" s="21">
        <v>2</v>
      </c>
      <c r="L13" s="24">
        <f t="shared" ref="L13:R13" si="2">AVERAGE(D14:D16)</f>
        <v>20.053046153846154</v>
      </c>
      <c r="M13" s="24">
        <f t="shared" si="2"/>
        <v>225.37333333333333</v>
      </c>
      <c r="N13" s="24">
        <f t="shared" si="2"/>
        <v>8.7986445422000017</v>
      </c>
      <c r="O13" s="24">
        <f>AVERAGE(G14:G16)</f>
        <v>26.502846388533332</v>
      </c>
      <c r="P13" s="24">
        <f t="shared" si="2"/>
        <v>6795.6016380854708</v>
      </c>
      <c r="Q13" s="24">
        <f t="shared" si="2"/>
        <v>3397.8008190427354</v>
      </c>
      <c r="R13" s="25">
        <f t="shared" si="2"/>
        <v>63.304859701525523</v>
      </c>
      <c r="S13" s="20"/>
      <c r="T13" s="20"/>
      <c r="U13" s="19"/>
      <c r="V13" s="20"/>
      <c r="W13" s="19"/>
      <c r="X13" s="20"/>
      <c r="Y13" s="19"/>
    </row>
    <row r="14" spans="1:25" x14ac:dyDescent="0.25">
      <c r="A14" s="12" t="s">
        <v>16</v>
      </c>
      <c r="B14" s="17">
        <v>39.07338</v>
      </c>
      <c r="C14" s="3">
        <f t="shared" ref="C14:C25" si="3">B14/B$7</f>
        <v>10.018815384615385</v>
      </c>
      <c r="D14" s="3">
        <f t="shared" ref="D14:D25" si="4">D11+C14</f>
        <v>20.042097435897439</v>
      </c>
      <c r="E14" s="36">
        <v>241.06</v>
      </c>
      <c r="F14" s="9">
        <f t="shared" ref="F14:F25" si="5">B14*E14/1000</f>
        <v>9.4190289828000004</v>
      </c>
      <c r="G14" s="9">
        <f t="shared" ref="G14:G25" si="6">G11+F14</f>
        <v>26.8761984468</v>
      </c>
      <c r="H14" s="3">
        <f t="shared" ref="H14:H25" si="7">G14/(B$7 /1000)</f>
        <v>6891.3329350769236</v>
      </c>
      <c r="I14" s="8">
        <f t="shared" si="0"/>
        <v>3445.6664675384618</v>
      </c>
      <c r="J14" s="11">
        <f>(G14/G23)*100</f>
        <v>62.76556166337749</v>
      </c>
      <c r="K14" s="21">
        <v>3</v>
      </c>
      <c r="L14" s="24">
        <f t="shared" ref="L14:R14" si="8">AVERAGE(D17:D19)</f>
        <v>30.068083760683759</v>
      </c>
      <c r="M14" s="24">
        <f t="shared" si="8"/>
        <v>159.16</v>
      </c>
      <c r="N14" s="24">
        <f t="shared" si="8"/>
        <v>6.2169804467999983</v>
      </c>
      <c r="O14" s="24">
        <f t="shared" si="8"/>
        <v>32.719826835333329</v>
      </c>
      <c r="P14" s="24">
        <f t="shared" si="8"/>
        <v>8389.6991885470088</v>
      </c>
      <c r="Q14" s="24">
        <f t="shared" si="8"/>
        <v>4194.8495942735044</v>
      </c>
      <c r="R14" s="25">
        <f t="shared" si="8"/>
        <v>78.150012704769821</v>
      </c>
      <c r="S14" s="20"/>
      <c r="T14" s="19"/>
      <c r="U14" s="19"/>
      <c r="V14" s="19"/>
      <c r="W14" s="19"/>
      <c r="X14" s="19"/>
      <c r="Y14" s="19"/>
    </row>
    <row r="15" spans="1:25" x14ac:dyDescent="0.25">
      <c r="A15" s="13" t="s">
        <v>17</v>
      </c>
      <c r="B15" s="17">
        <v>39.015180000000008</v>
      </c>
      <c r="C15" s="3">
        <f t="shared" si="3"/>
        <v>10.003892307692309</v>
      </c>
      <c r="D15" s="3">
        <f t="shared" si="4"/>
        <v>20.00668717948718</v>
      </c>
      <c r="E15" s="36">
        <v>218.97</v>
      </c>
      <c r="F15" s="9">
        <f t="shared" si="5"/>
        <v>8.5431539646000019</v>
      </c>
      <c r="G15" s="9">
        <f t="shared" si="6"/>
        <v>26.031740434600003</v>
      </c>
      <c r="H15" s="3">
        <f t="shared" si="7"/>
        <v>6674.8052396410267</v>
      </c>
      <c r="I15" s="8">
        <f t="shared" si="0"/>
        <v>3337.4026198205138</v>
      </c>
      <c r="J15" s="11">
        <f>(G15/G24)*100</f>
        <v>63.554316817805287</v>
      </c>
      <c r="K15" s="21">
        <v>4</v>
      </c>
      <c r="L15" s="24">
        <f t="shared" ref="L15:R15" si="9">AVERAGE(D20:D22)</f>
        <v>40.083121367521365</v>
      </c>
      <c r="M15" s="24">
        <f t="shared" si="9"/>
        <v>123.21</v>
      </c>
      <c r="N15" s="24">
        <f t="shared" si="9"/>
        <v>4.8124565631333338</v>
      </c>
      <c r="O15" s="24">
        <f t="shared" si="9"/>
        <v>37.532283398466667</v>
      </c>
      <c r="P15" s="24">
        <f t="shared" si="9"/>
        <v>9623.6624098632492</v>
      </c>
      <c r="Q15" s="24">
        <f t="shared" si="9"/>
        <v>4811.8312049316246</v>
      </c>
      <c r="R15" s="25">
        <f t="shared" si="9"/>
        <v>89.64436156994806</v>
      </c>
      <c r="S15" s="20"/>
      <c r="T15" s="20"/>
      <c r="U15" s="19"/>
      <c r="V15" s="20"/>
      <c r="W15" s="19"/>
      <c r="X15" s="20"/>
      <c r="Y15" s="19"/>
    </row>
    <row r="16" spans="1:25" x14ac:dyDescent="0.25">
      <c r="A16" s="13" t="s">
        <v>18</v>
      </c>
      <c r="B16" s="17">
        <v>39.028880000000001</v>
      </c>
      <c r="C16" s="3">
        <f t="shared" si="3"/>
        <v>10.007405128205129</v>
      </c>
      <c r="D16" s="3">
        <f t="shared" si="4"/>
        <v>20.110353846153846</v>
      </c>
      <c r="E16" s="36">
        <v>216.09</v>
      </c>
      <c r="F16" s="9">
        <f t="shared" si="5"/>
        <v>8.433750679200001</v>
      </c>
      <c r="G16" s="9">
        <f t="shared" si="6"/>
        <v>26.600600284199999</v>
      </c>
      <c r="H16" s="3">
        <f t="shared" si="7"/>
        <v>6820.6667395384611</v>
      </c>
      <c r="I16" s="8">
        <f t="shared" si="0"/>
        <v>3410.3333697692306</v>
      </c>
      <c r="J16" s="11">
        <f>(G16/G25)*100</f>
        <v>63.594700623393798</v>
      </c>
      <c r="K16" s="21">
        <v>5</v>
      </c>
      <c r="L16" s="24">
        <f t="shared" ref="L16:R16" si="10">AVERAGE(D23:D25)</f>
        <v>50.097047863247866</v>
      </c>
      <c r="M16" s="24">
        <f t="shared" si="10"/>
        <v>111.05</v>
      </c>
      <c r="N16" s="24">
        <f t="shared" si="10"/>
        <v>4.337094932666667</v>
      </c>
      <c r="O16" s="24">
        <f t="shared" si="10"/>
        <v>41.869378331133333</v>
      </c>
      <c r="P16" s="24">
        <f t="shared" si="10"/>
        <v>10735.738033623931</v>
      </c>
      <c r="Q16" s="24">
        <f t="shared" si="10"/>
        <v>5367.8690168119656</v>
      </c>
      <c r="R16" s="25">
        <f t="shared" si="10"/>
        <v>100</v>
      </c>
      <c r="S16" s="20"/>
      <c r="T16" s="20"/>
      <c r="U16" s="19"/>
      <c r="V16" s="20"/>
      <c r="W16" s="19"/>
      <c r="X16" s="20"/>
      <c r="Y16" s="19"/>
    </row>
    <row r="17" spans="1:25" x14ac:dyDescent="0.25">
      <c r="A17" s="13" t="s">
        <v>19</v>
      </c>
      <c r="B17" s="17">
        <v>39.150880000000001</v>
      </c>
      <c r="C17" s="3">
        <f t="shared" si="3"/>
        <v>10.03868717948718</v>
      </c>
      <c r="D17" s="3">
        <f t="shared" si="4"/>
        <v>30.080784615384619</v>
      </c>
      <c r="E17" s="36">
        <v>167.23</v>
      </c>
      <c r="F17" s="9">
        <f t="shared" si="5"/>
        <v>6.5472016624</v>
      </c>
      <c r="G17" s="9">
        <f t="shared" si="6"/>
        <v>33.423400109200003</v>
      </c>
      <c r="H17" s="3">
        <f t="shared" si="7"/>
        <v>8570.1025921025648</v>
      </c>
      <c r="I17" s="8">
        <f t="shared" si="0"/>
        <v>4285.0512960512824</v>
      </c>
      <c r="J17" s="11">
        <f>(G17/G23)*100</f>
        <v>78.055625489828472</v>
      </c>
      <c r="K17" s="33" t="s">
        <v>29</v>
      </c>
      <c r="L17" s="22"/>
      <c r="M17" s="22"/>
      <c r="N17" s="22"/>
      <c r="O17" s="22"/>
      <c r="P17" s="22"/>
      <c r="Q17" s="22"/>
      <c r="R17" s="23"/>
      <c r="S17" s="20"/>
      <c r="T17" s="19"/>
      <c r="U17" s="19"/>
      <c r="V17" s="19"/>
      <c r="W17" s="19"/>
      <c r="X17" s="19"/>
      <c r="Y17" s="19"/>
    </row>
    <row r="18" spans="1:25" x14ac:dyDescent="0.25">
      <c r="A18" s="13" t="s">
        <v>20</v>
      </c>
      <c r="B18" s="17">
        <v>39.090579999999996</v>
      </c>
      <c r="C18" s="3">
        <f t="shared" si="3"/>
        <v>10.02322564102564</v>
      </c>
      <c r="D18" s="3">
        <f t="shared" si="4"/>
        <v>30.02991282051282</v>
      </c>
      <c r="E18" s="36">
        <v>155.78</v>
      </c>
      <c r="F18" s="9">
        <f t="shared" si="5"/>
        <v>6.0895305523999994</v>
      </c>
      <c r="G18" s="9">
        <f t="shared" si="6"/>
        <v>32.121270987000003</v>
      </c>
      <c r="H18" s="3">
        <f t="shared" si="7"/>
        <v>8236.2233300000007</v>
      </c>
      <c r="I18" s="8">
        <f t="shared" si="0"/>
        <v>4118.1116650000004</v>
      </c>
      <c r="J18" s="11">
        <f>(G18/G24)*100</f>
        <v>78.421396296076878</v>
      </c>
      <c r="K18" s="21">
        <v>1</v>
      </c>
      <c r="L18" s="24">
        <f>_xlfn.STDEV.P(D11:D13)</f>
        <v>4.3201459852552457E-2</v>
      </c>
      <c r="M18" s="24">
        <f>_xlfn.STDEV.P(E11:E13)</f>
        <v>6.463499224276446</v>
      </c>
      <c r="N18" s="24">
        <f>_xlfn.STDEV.S(F11:F13)</f>
        <v>0.40097252838064634</v>
      </c>
      <c r="O18" s="24">
        <f>_xlfn.STDEV.S(G11:G13)</f>
        <v>0.40097252838064634</v>
      </c>
      <c r="P18" s="24">
        <f>_xlfn.STDEV.S(H11:H13)</f>
        <v>102.81346881555064</v>
      </c>
      <c r="Q18" s="24">
        <f>_xlfn.STDEV.S(I11:I13)</f>
        <v>51.406734407775318</v>
      </c>
      <c r="R18" s="25">
        <f>_xlfn.STDEV.P(J11:J13)</f>
        <v>1.1230210554014928</v>
      </c>
      <c r="S18" s="20"/>
      <c r="T18" s="20"/>
      <c r="U18" s="19"/>
      <c r="V18" s="20"/>
      <c r="W18" s="19"/>
      <c r="X18" s="20"/>
      <c r="Y18" s="19"/>
    </row>
    <row r="19" spans="1:25" x14ac:dyDescent="0.25">
      <c r="A19" s="13" t="s">
        <v>21</v>
      </c>
      <c r="B19" s="17">
        <v>38.934479999999994</v>
      </c>
      <c r="C19" s="3">
        <f t="shared" si="3"/>
        <v>9.9831999999999983</v>
      </c>
      <c r="D19" s="3">
        <f t="shared" si="4"/>
        <v>30.093553846153846</v>
      </c>
      <c r="E19" s="36">
        <v>154.47</v>
      </c>
      <c r="F19" s="9">
        <f t="shared" si="5"/>
        <v>6.0142091255999981</v>
      </c>
      <c r="G19" s="9">
        <f t="shared" si="6"/>
        <v>32.614809409799996</v>
      </c>
      <c r="H19" s="3">
        <f t="shared" si="7"/>
        <v>8362.7716435384609</v>
      </c>
      <c r="I19" s="8">
        <f t="shared" si="0"/>
        <v>4181.3858217692305</v>
      </c>
      <c r="J19" s="11">
        <f>(G19/G25)*100</f>
        <v>77.973016328404128</v>
      </c>
      <c r="K19" s="21">
        <v>2</v>
      </c>
      <c r="L19" s="24">
        <f>_xlfn.STDEV.P(D14:D16)</f>
        <v>4.3024026334013116E-2</v>
      </c>
      <c r="M19" s="24">
        <f>_xlfn.STDEV.P(E14:E16)</f>
        <v>11.154288662014963</v>
      </c>
      <c r="N19" s="24">
        <f>_xlfn.STDEV.S(F14:F16)</f>
        <v>0.54004621128011732</v>
      </c>
      <c r="O19" s="24">
        <f>_xlfn.STDEV.S(G14:G16)</f>
        <v>0.430632327723662</v>
      </c>
      <c r="P19" s="24">
        <f>_xlfn.STDEV.S(H14:H16)</f>
        <v>110.41854557016983</v>
      </c>
      <c r="Q19" s="24">
        <f>_xlfn.STDEV.S(I14:I16)</f>
        <v>55.209272785084664</v>
      </c>
      <c r="R19" s="25">
        <f>_xlfn.STDEV.P(J14:J16)</f>
        <v>0.38169751846297734</v>
      </c>
      <c r="S19" s="20"/>
      <c r="T19" s="20"/>
      <c r="U19" s="19"/>
      <c r="V19" s="20"/>
      <c r="W19" s="19"/>
      <c r="X19" s="20"/>
      <c r="Y19" s="19"/>
    </row>
    <row r="20" spans="1:25" x14ac:dyDescent="0.25">
      <c r="A20" s="13" t="s">
        <v>22</v>
      </c>
      <c r="B20" s="17">
        <v>39.150880000000001</v>
      </c>
      <c r="C20" s="3">
        <f t="shared" si="3"/>
        <v>10.03868717948718</v>
      </c>
      <c r="D20" s="3">
        <f t="shared" si="4"/>
        <v>40.119471794871799</v>
      </c>
      <c r="E20" s="36">
        <v>125.52</v>
      </c>
      <c r="F20" s="9">
        <f t="shared" si="5"/>
        <v>4.9142184575999996</v>
      </c>
      <c r="G20" s="9">
        <f t="shared" si="6"/>
        <v>38.337618566800003</v>
      </c>
      <c r="H20" s="3">
        <f t="shared" si="7"/>
        <v>9830.158606871797</v>
      </c>
      <c r="I20" s="8">
        <f t="shared" si="0"/>
        <v>4915.0793034358985</v>
      </c>
      <c r="J20" s="11">
        <f>(G20/G23)*100</f>
        <v>89.532087915805434</v>
      </c>
      <c r="K20" s="21">
        <v>3</v>
      </c>
      <c r="L20" s="24">
        <f>_xlfn.STDEV.P(D17:D19)</f>
        <v>2.7489741344237848E-2</v>
      </c>
      <c r="M20" s="24">
        <f>_xlfn.STDEV.P(E17:E19)</f>
        <v>5.7313581869105521</v>
      </c>
      <c r="N20" s="24">
        <f>_xlfn.STDEV.S(F17:F19)</f>
        <v>0.28844907307539347</v>
      </c>
      <c r="O20" s="24">
        <f>_xlfn.STDEV.S(G17:G19)</f>
        <v>0.657386155520158</v>
      </c>
      <c r="P20" s="24">
        <f>_xlfn.STDEV.S(H17:H19)</f>
        <v>168.56055269747634</v>
      </c>
      <c r="Q20" s="24">
        <f>_xlfn.STDEV.S(I17:I19)</f>
        <v>84.28027634873817</v>
      </c>
      <c r="R20" s="25">
        <f>_xlfn.STDEV.P(J17:J19)</f>
        <v>0.19483815268207119</v>
      </c>
      <c r="S20" s="20"/>
      <c r="T20" s="19"/>
      <c r="U20" s="19"/>
      <c r="V20" s="19"/>
      <c r="W20" s="19"/>
      <c r="X20" s="19"/>
      <c r="Y20" s="19"/>
    </row>
    <row r="21" spans="1:25" x14ac:dyDescent="0.25">
      <c r="A21" s="13" t="s">
        <v>23</v>
      </c>
      <c r="B21" s="17">
        <v>39.090579999999996</v>
      </c>
      <c r="C21" s="3">
        <f t="shared" si="3"/>
        <v>10.02322564102564</v>
      </c>
      <c r="D21" s="3">
        <f t="shared" si="4"/>
        <v>40.05313846153846</v>
      </c>
      <c r="E21" s="36">
        <v>120.79</v>
      </c>
      <c r="F21" s="9">
        <f t="shared" si="5"/>
        <v>4.7217511582</v>
      </c>
      <c r="G21" s="9">
        <f t="shared" si="6"/>
        <v>36.843022145200003</v>
      </c>
      <c r="H21" s="3">
        <f t="shared" si="7"/>
        <v>9446.9287551794878</v>
      </c>
      <c r="I21" s="8">
        <f t="shared" si="0"/>
        <v>4723.4643775897439</v>
      </c>
      <c r="J21" s="11">
        <f>(G21/G24)*100</f>
        <v>89.949156792805766</v>
      </c>
      <c r="K21" s="21">
        <v>4</v>
      </c>
      <c r="L21" s="24">
        <f>_xlfn.STDEV.P(D20:D22)</f>
        <v>2.7452222424330923E-2</v>
      </c>
      <c r="M21" s="24">
        <f>_xlfn.STDEV.P(E20:E22)</f>
        <v>1.9325803131219799</v>
      </c>
      <c r="N21" s="24">
        <f>_xlfn.STDEV.S(F20:F22)</f>
        <v>9.6708840367273632E-2</v>
      </c>
      <c r="O21" s="24">
        <f>_xlfn.STDEV.S(G20:G22)</f>
        <v>0.75402883312514013</v>
      </c>
      <c r="P21" s="24">
        <f>_xlfn.STDEV.S(H20:H22)</f>
        <v>193.34072644234431</v>
      </c>
      <c r="Q21" s="24">
        <f>_xlfn.STDEV.S(I20:I22)</f>
        <v>96.670363221172153</v>
      </c>
      <c r="R21" s="25">
        <f>_xlfn.STDEV.P(J20:J22)</f>
        <v>0.21799851353616451</v>
      </c>
      <c r="S21" s="20"/>
      <c r="T21" s="20"/>
      <c r="U21" s="19"/>
      <c r="V21" s="20"/>
      <c r="W21" s="19"/>
      <c r="X21" s="20"/>
      <c r="Y21" s="19"/>
    </row>
    <row r="22" spans="1:25" ht="15.75" thickBot="1" x14ac:dyDescent="0.3">
      <c r="A22" s="13" t="s">
        <v>24</v>
      </c>
      <c r="B22" s="17">
        <v>38.934479999999994</v>
      </c>
      <c r="C22" s="3">
        <f t="shared" si="3"/>
        <v>9.9831999999999983</v>
      </c>
      <c r="D22" s="3">
        <f t="shared" si="4"/>
        <v>40.076753846153842</v>
      </c>
      <c r="E22" s="36">
        <v>123.32</v>
      </c>
      <c r="F22" s="9">
        <f t="shared" si="5"/>
        <v>4.8014000735999991</v>
      </c>
      <c r="G22" s="9">
        <f t="shared" si="6"/>
        <v>37.416209483399996</v>
      </c>
      <c r="H22" s="3">
        <f t="shared" si="7"/>
        <v>9593.899867538461</v>
      </c>
      <c r="I22" s="8">
        <f t="shared" si="0"/>
        <v>4796.9499337692305</v>
      </c>
      <c r="J22" s="11">
        <f>(G22/G25)*100</f>
        <v>89.451840001232981</v>
      </c>
      <c r="K22" s="26">
        <v>5</v>
      </c>
      <c r="L22" s="27">
        <f>_xlfn.STDEV.P(D23:D25)</f>
        <v>3.8283555900007184E-2</v>
      </c>
      <c r="M22" s="27">
        <f>_xlfn.STDEV.P(E23:E25)</f>
        <v>3.9738394532240493</v>
      </c>
      <c r="N22" s="27">
        <f>_xlfn.STDEV.S(F23:F25)</f>
        <v>0.19397937103605456</v>
      </c>
      <c r="O22" s="27">
        <f>_xlfn.STDEV.S(G23:G25)</f>
        <v>0.93075193255037703</v>
      </c>
      <c r="P22" s="27">
        <f>_xlfn.STDEV.S(H23:H25)</f>
        <v>238.65434167958389</v>
      </c>
      <c r="Q22" s="27">
        <f>_xlfn.STDEV.S(I23:I25)</f>
        <v>119.32717083979195</v>
      </c>
      <c r="R22" s="28">
        <f>_xlfn.STDEV.P(J23:J25)</f>
        <v>0</v>
      </c>
      <c r="S22" s="20"/>
      <c r="T22" s="20"/>
      <c r="U22" s="19"/>
      <c r="V22" s="20"/>
      <c r="W22" s="19"/>
      <c r="X22" s="20"/>
      <c r="Y22" s="19"/>
    </row>
    <row r="23" spans="1:25" x14ac:dyDescent="0.25">
      <c r="A23" s="13" t="s">
        <v>25</v>
      </c>
      <c r="B23" s="17">
        <v>39.11648000000001</v>
      </c>
      <c r="C23" s="3">
        <f t="shared" si="3"/>
        <v>10.029866666666669</v>
      </c>
      <c r="D23" s="3">
        <f t="shared" si="4"/>
        <v>50.14933846153847</v>
      </c>
      <c r="E23" s="36">
        <v>114.59</v>
      </c>
      <c r="F23" s="9">
        <f t="shared" si="5"/>
        <v>4.4823574432000015</v>
      </c>
      <c r="G23" s="15">
        <f t="shared" si="6"/>
        <v>42.819976010000005</v>
      </c>
      <c r="H23" s="3">
        <f t="shared" si="7"/>
        <v>10979.481028205129</v>
      </c>
      <c r="I23" s="8">
        <f t="shared" si="0"/>
        <v>5489.7405141025647</v>
      </c>
      <c r="J23" s="11">
        <f>(G23/G23)*100</f>
        <v>100</v>
      </c>
      <c r="L23" s="19"/>
      <c r="M23" s="20"/>
      <c r="N23" s="19"/>
      <c r="O23" s="20"/>
      <c r="P23" s="19"/>
      <c r="Q23" s="20"/>
      <c r="R23" s="19"/>
      <c r="S23" s="20"/>
      <c r="T23" s="19"/>
      <c r="U23" s="19"/>
      <c r="V23" s="19"/>
      <c r="W23" s="19"/>
      <c r="X23" s="19"/>
      <c r="Y23" s="19"/>
    </row>
    <row r="24" spans="1:25" x14ac:dyDescent="0.25">
      <c r="A24" s="13" t="s">
        <v>26</v>
      </c>
      <c r="B24" s="17">
        <v>39.021879999999996</v>
      </c>
      <c r="C24" s="3">
        <f t="shared" si="3"/>
        <v>10.005610256410256</v>
      </c>
      <c r="D24" s="3">
        <f t="shared" si="4"/>
        <v>50.058748717948717</v>
      </c>
      <c r="E24" s="36">
        <v>105.5</v>
      </c>
      <c r="F24" s="9">
        <f t="shared" si="5"/>
        <v>4.1168083399999995</v>
      </c>
      <c r="G24" s="15">
        <f t="shared" si="6"/>
        <v>40.959830485200001</v>
      </c>
      <c r="H24" s="3">
        <f t="shared" si="7"/>
        <v>10502.520637230769</v>
      </c>
      <c r="I24" s="8">
        <f t="shared" si="0"/>
        <v>5251.2603186153847</v>
      </c>
      <c r="J24" s="11">
        <f>(G24/G24)*100</f>
        <v>100</v>
      </c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19"/>
      <c r="X24" s="20"/>
      <c r="Y24" s="19"/>
    </row>
    <row r="25" spans="1:25" x14ac:dyDescent="0.25">
      <c r="A25" s="13" t="s">
        <v>27</v>
      </c>
      <c r="B25" s="17">
        <v>39.02458</v>
      </c>
      <c r="C25" s="3">
        <f t="shared" si="3"/>
        <v>10.006302564102564</v>
      </c>
      <c r="D25" s="3">
        <f t="shared" si="4"/>
        <v>50.083056410256404</v>
      </c>
      <c r="E25" s="36">
        <v>113.06</v>
      </c>
      <c r="F25" s="9">
        <f t="shared" si="5"/>
        <v>4.4121190148000009</v>
      </c>
      <c r="G25" s="15">
        <f t="shared" si="6"/>
        <v>41.828328498199994</v>
      </c>
      <c r="H25" s="3">
        <f t="shared" si="7"/>
        <v>10725.212435435897</v>
      </c>
      <c r="I25" s="8">
        <f t="shared" si="0"/>
        <v>5362.6062177179483</v>
      </c>
      <c r="J25" s="11">
        <f>(G25/G25)*100</f>
        <v>100</v>
      </c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19"/>
      <c r="X25" s="20"/>
      <c r="Y25" s="19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All_BR (2)</vt:lpstr>
      <vt:lpstr>F</vt:lpstr>
      <vt:lpstr>Cl</vt:lpstr>
      <vt:lpstr>Br</vt:lpstr>
      <vt:lpstr>NO3</vt:lpstr>
      <vt:lpstr>Ca</vt:lpstr>
      <vt:lpstr>SO4</vt:lpstr>
      <vt:lpstr>PO4</vt:lpstr>
      <vt:lpstr>Na</vt:lpstr>
      <vt:lpstr>K</vt:lpstr>
      <vt:lpstr>Mg</vt:lpstr>
      <vt:lpstr>Al</vt:lpstr>
      <vt:lpstr>V</vt:lpstr>
      <vt:lpstr>Cr</vt:lpstr>
      <vt:lpstr>Mn</vt:lpstr>
      <vt:lpstr>Fe</vt:lpstr>
      <vt:lpstr>Cu</vt:lpstr>
      <vt:lpstr>Zn</vt:lpstr>
      <vt:lpstr>Ga</vt:lpstr>
      <vt:lpstr>As</vt:lpstr>
      <vt:lpstr>Dissolved Silica</vt:lpstr>
      <vt:lpstr>All_BR</vt:lpstr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Breedveld</dc:creator>
  <cp:lastModifiedBy>Jorge Felipe Torres Ortiz</cp:lastModifiedBy>
  <dcterms:created xsi:type="dcterms:W3CDTF">2021-01-27T16:08:01Z</dcterms:created>
  <dcterms:modified xsi:type="dcterms:W3CDTF">2021-05-11T10:02:52Z</dcterms:modified>
</cp:coreProperties>
</file>