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0" yWindow="495" windowWidth="28800" windowHeight="15960" firstSheet="3" activeTab="5"/>
  </bookViews>
  <sheets>
    <sheet name="F" sheetId="4" r:id="rId1"/>
    <sheet name="Cl" sheetId="5" r:id="rId2"/>
    <sheet name="Br" sheetId="6" r:id="rId3"/>
    <sheet name="NO3" sheetId="7" r:id="rId4"/>
    <sheet name="Ca" sheetId="3" r:id="rId5"/>
    <sheet name="Ca_mols_SO4" sheetId="22" r:id="rId6"/>
    <sheet name="SO4" sheetId="8" r:id="rId7"/>
    <sheet name="PO4" sheetId="9" r:id="rId8"/>
    <sheet name="Na" sheetId="1" r:id="rId9"/>
    <sheet name="K" sheetId="10" r:id="rId10"/>
    <sheet name="Mg" sheetId="11" r:id="rId11"/>
    <sheet name="Al" sheetId="2" r:id="rId12"/>
    <sheet name="V" sheetId="13" r:id="rId13"/>
    <sheet name="Cr" sheetId="14" r:id="rId14"/>
    <sheet name="Mn" sheetId="15" r:id="rId15"/>
    <sheet name="Fe" sheetId="16" r:id="rId16"/>
    <sheet name="Cu" sheetId="17" r:id="rId17"/>
    <sheet name="Zn" sheetId="18" r:id="rId18"/>
    <sheet name="Ga" sheetId="19" r:id="rId19"/>
    <sheet name="As" sheetId="20" r:id="rId20"/>
    <sheet name="Dissolved Silica" sheetId="21" r:id="rId21"/>
    <sheet name="All_Gypsum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22" l="1"/>
  <c r="W19" i="22"/>
  <c r="W18" i="22"/>
  <c r="W13" i="22"/>
  <c r="W14" i="22"/>
  <c r="W12" i="22"/>
  <c r="V22" i="22"/>
  <c r="V21" i="22"/>
  <c r="V20" i="22"/>
  <c r="V19" i="22"/>
  <c r="V18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11" i="22"/>
  <c r="V12" i="22"/>
  <c r="O18" i="22"/>
  <c r="F25" i="22"/>
  <c r="F12" i="22"/>
  <c r="F13" i="22"/>
  <c r="F14" i="22"/>
  <c r="U19" i="22" s="1"/>
  <c r="F15" i="22"/>
  <c r="F16" i="22"/>
  <c r="F17" i="22"/>
  <c r="U20" i="22" s="1"/>
  <c r="F18" i="22"/>
  <c r="F19" i="22"/>
  <c r="F20" i="22"/>
  <c r="U21" i="22" s="1"/>
  <c r="F21" i="22"/>
  <c r="F22" i="22"/>
  <c r="F23" i="22"/>
  <c r="U22" i="22" s="1"/>
  <c r="F24" i="22"/>
  <c r="F11" i="22"/>
  <c r="U18" i="22" s="1"/>
  <c r="V13" i="22"/>
  <c r="V14" i="22"/>
  <c r="V15" i="22"/>
  <c r="V16" i="22"/>
  <c r="F11" i="3" l="1"/>
  <c r="G11" i="3"/>
  <c r="O12" i="3"/>
  <c r="N12" i="3"/>
  <c r="H25" i="22"/>
  <c r="C25" i="22"/>
  <c r="H24" i="22"/>
  <c r="P16" i="22" s="1"/>
  <c r="C24" i="22"/>
  <c r="H23" i="22"/>
  <c r="C23" i="22"/>
  <c r="O22" i="22"/>
  <c r="H22" i="22"/>
  <c r="C22" i="22"/>
  <c r="O21" i="22"/>
  <c r="H21" i="22"/>
  <c r="P15" i="22" s="1"/>
  <c r="C21" i="22"/>
  <c r="O20" i="22"/>
  <c r="H20" i="22"/>
  <c r="C20" i="22"/>
  <c r="O19" i="22"/>
  <c r="H19" i="22"/>
  <c r="C19" i="22"/>
  <c r="P18" i="22"/>
  <c r="H18" i="22"/>
  <c r="C18" i="22"/>
  <c r="H17" i="22"/>
  <c r="C17" i="22"/>
  <c r="O16" i="22"/>
  <c r="U16" i="22" s="1"/>
  <c r="H16" i="22"/>
  <c r="C16" i="22"/>
  <c r="O15" i="22"/>
  <c r="U15" i="22" s="1"/>
  <c r="H15" i="22"/>
  <c r="C15" i="22"/>
  <c r="O14" i="22"/>
  <c r="U14" i="22" s="1"/>
  <c r="H14" i="22"/>
  <c r="C14" i="22"/>
  <c r="O13" i="22"/>
  <c r="U13" i="22" s="1"/>
  <c r="H13" i="22"/>
  <c r="I13" i="22" s="1"/>
  <c r="C13" i="22"/>
  <c r="D13" i="22" s="1"/>
  <c r="O12" i="22"/>
  <c r="U12" i="22" s="1"/>
  <c r="H12" i="22"/>
  <c r="I12" i="22" s="1"/>
  <c r="C12" i="22"/>
  <c r="D12" i="22" s="1"/>
  <c r="D15" i="22" s="1"/>
  <c r="D18" i="22" s="1"/>
  <c r="H11" i="22"/>
  <c r="I11" i="22" s="1"/>
  <c r="C11" i="22"/>
  <c r="D11" i="22" s="1"/>
  <c r="D21" i="22" l="1"/>
  <c r="D24" i="22" s="1"/>
  <c r="P22" i="22"/>
  <c r="P19" i="22"/>
  <c r="P14" i="22"/>
  <c r="D16" i="22"/>
  <c r="D19" i="22" s="1"/>
  <c r="D22" i="22" s="1"/>
  <c r="D25" i="22" s="1"/>
  <c r="P12" i="22"/>
  <c r="I15" i="22"/>
  <c r="J12" i="22"/>
  <c r="K12" i="22" s="1"/>
  <c r="D14" i="22"/>
  <c r="N18" i="22"/>
  <c r="N12" i="22"/>
  <c r="J11" i="22"/>
  <c r="Q12" i="22"/>
  <c r="Q18" i="22"/>
  <c r="I14" i="22"/>
  <c r="P21" i="22"/>
  <c r="P13" i="22"/>
  <c r="J13" i="22"/>
  <c r="K13" i="22" s="1"/>
  <c r="I16" i="22"/>
  <c r="P20" i="22"/>
  <c r="I19" i="22" l="1"/>
  <c r="J16" i="22"/>
  <c r="K16" i="22" s="1"/>
  <c r="R12" i="22"/>
  <c r="K11" i="22"/>
  <c r="R18" i="22"/>
  <c r="N13" i="22"/>
  <c r="N19" i="22"/>
  <c r="D17" i="22"/>
  <c r="Q19" i="22"/>
  <c r="I17" i="22"/>
  <c r="J14" i="22"/>
  <c r="Q13" i="22"/>
  <c r="J15" i="22"/>
  <c r="K15" i="22" s="1"/>
  <c r="I18" i="22"/>
  <c r="K14" i="22" l="1"/>
  <c r="R19" i="22"/>
  <c r="R13" i="22"/>
  <c r="I21" i="22"/>
  <c r="J18" i="22"/>
  <c r="K18" i="22" s="1"/>
  <c r="S12" i="22"/>
  <c r="S18" i="22"/>
  <c r="J17" i="22"/>
  <c r="I20" i="22"/>
  <c r="Q20" i="22"/>
  <c r="Q14" i="22"/>
  <c r="N14" i="22"/>
  <c r="D20" i="22"/>
  <c r="N20" i="22"/>
  <c r="J19" i="22"/>
  <c r="K19" i="22" s="1"/>
  <c r="I22" i="22"/>
  <c r="J11" i="3"/>
  <c r="R13" i="3"/>
  <c r="R12" i="3"/>
  <c r="M12" i="3"/>
  <c r="N15" i="22" l="1"/>
  <c r="N21" i="22"/>
  <c r="D23" i="22"/>
  <c r="I24" i="22"/>
  <c r="L21" i="22" s="1"/>
  <c r="J21" i="22"/>
  <c r="K21" i="22" s="1"/>
  <c r="I25" i="22"/>
  <c r="L22" i="22"/>
  <c r="J22" i="22"/>
  <c r="K22" i="22" s="1"/>
  <c r="J20" i="22"/>
  <c r="Q21" i="22"/>
  <c r="Q15" i="22"/>
  <c r="I23" i="22"/>
  <c r="K17" i="22"/>
  <c r="R20" i="22"/>
  <c r="R14" i="22"/>
  <c r="S13" i="22"/>
  <c r="S19" i="22"/>
  <c r="S20" i="22" l="1"/>
  <c r="S14" i="22"/>
  <c r="L25" i="22"/>
  <c r="J25" i="22"/>
  <c r="K25" i="22" s="1"/>
  <c r="L13" i="22"/>
  <c r="L16" i="22"/>
  <c r="L19" i="22"/>
  <c r="Q22" i="22"/>
  <c r="Q16" i="22"/>
  <c r="J23" i="22"/>
  <c r="L23" i="22"/>
  <c r="L11" i="22"/>
  <c r="L14" i="22"/>
  <c r="L17" i="22"/>
  <c r="L20" i="22"/>
  <c r="J24" i="22"/>
  <c r="K24" i="22" s="1"/>
  <c r="L24" i="22"/>
  <c r="L12" i="22"/>
  <c r="L15" i="22"/>
  <c r="L18" i="22"/>
  <c r="N16" i="22"/>
  <c r="N22" i="22"/>
  <c r="R15" i="22"/>
  <c r="R21" i="22"/>
  <c r="K20" i="22"/>
  <c r="T21" i="22" l="1"/>
  <c r="T15" i="22"/>
  <c r="T14" i="22"/>
  <c r="T20" i="22"/>
  <c r="T13" i="22"/>
  <c r="T19" i="22"/>
  <c r="T16" i="22"/>
  <c r="T22" i="22"/>
  <c r="S21" i="22"/>
  <c r="S15" i="22"/>
  <c r="T12" i="22"/>
  <c r="T18" i="22"/>
  <c r="R16" i="22"/>
  <c r="K23" i="22"/>
  <c r="R22" i="22"/>
  <c r="S22" i="22" l="1"/>
  <c r="S16" i="22"/>
  <c r="M22" i="21" l="1"/>
  <c r="L22" i="21"/>
  <c r="M21" i="21"/>
  <c r="L21" i="21"/>
  <c r="M20" i="21"/>
  <c r="L20" i="21"/>
  <c r="M19" i="21"/>
  <c r="L19" i="21"/>
  <c r="M18" i="21"/>
  <c r="L18" i="21"/>
  <c r="R22" i="20"/>
  <c r="Q22" i="20"/>
  <c r="P22" i="20"/>
  <c r="O22" i="20"/>
  <c r="N22" i="20"/>
  <c r="M22" i="20"/>
  <c r="L22" i="20"/>
  <c r="R21" i="20"/>
  <c r="Q21" i="20"/>
  <c r="P21" i="20"/>
  <c r="O21" i="20"/>
  <c r="N21" i="20"/>
  <c r="M21" i="20"/>
  <c r="L21" i="20"/>
  <c r="R20" i="20"/>
  <c r="Q20" i="20"/>
  <c r="P20" i="20"/>
  <c r="O20" i="20"/>
  <c r="N20" i="20"/>
  <c r="M20" i="20"/>
  <c r="L20" i="20"/>
  <c r="R19" i="20"/>
  <c r="Q19" i="20"/>
  <c r="P19" i="20"/>
  <c r="O19" i="20"/>
  <c r="N19" i="20"/>
  <c r="M19" i="20"/>
  <c r="L19" i="20"/>
  <c r="R18" i="20"/>
  <c r="Q18" i="20"/>
  <c r="P18" i="20"/>
  <c r="O18" i="20"/>
  <c r="N18" i="20"/>
  <c r="M18" i="20"/>
  <c r="L18" i="20"/>
  <c r="R22" i="19"/>
  <c r="Q22" i="19"/>
  <c r="P22" i="19"/>
  <c r="O22" i="19"/>
  <c r="N22" i="19"/>
  <c r="M22" i="19"/>
  <c r="L22" i="19"/>
  <c r="R21" i="19"/>
  <c r="Q21" i="19"/>
  <c r="P21" i="19"/>
  <c r="O21" i="19"/>
  <c r="N21" i="19"/>
  <c r="M21" i="19"/>
  <c r="L21" i="19"/>
  <c r="R20" i="19"/>
  <c r="Q20" i="19"/>
  <c r="P20" i="19"/>
  <c r="O20" i="19"/>
  <c r="N20" i="19"/>
  <c r="M20" i="19"/>
  <c r="L20" i="19"/>
  <c r="R19" i="19"/>
  <c r="Q19" i="19"/>
  <c r="P19" i="19"/>
  <c r="O19" i="19"/>
  <c r="N19" i="19"/>
  <c r="M19" i="19"/>
  <c r="L19" i="19"/>
  <c r="R18" i="19"/>
  <c r="Q18" i="19"/>
  <c r="P18" i="19"/>
  <c r="O18" i="19"/>
  <c r="N18" i="19"/>
  <c r="M18" i="19"/>
  <c r="L18" i="19"/>
  <c r="R22" i="18"/>
  <c r="Q22" i="18"/>
  <c r="P22" i="18"/>
  <c r="O22" i="18"/>
  <c r="N22" i="18"/>
  <c r="M22" i="18"/>
  <c r="L22" i="18"/>
  <c r="R21" i="18"/>
  <c r="Q21" i="18"/>
  <c r="P21" i="18"/>
  <c r="O21" i="18"/>
  <c r="N21" i="18"/>
  <c r="M21" i="18"/>
  <c r="L21" i="18"/>
  <c r="R20" i="18"/>
  <c r="Q20" i="18"/>
  <c r="P20" i="18"/>
  <c r="O20" i="18"/>
  <c r="N20" i="18"/>
  <c r="M20" i="18"/>
  <c r="L20" i="18"/>
  <c r="R19" i="18"/>
  <c r="Q19" i="18"/>
  <c r="P19" i="18"/>
  <c r="O19" i="18"/>
  <c r="N19" i="18"/>
  <c r="M19" i="18"/>
  <c r="L19" i="18"/>
  <c r="R18" i="18"/>
  <c r="Q18" i="18"/>
  <c r="P18" i="18"/>
  <c r="O18" i="18"/>
  <c r="N18" i="18"/>
  <c r="M18" i="18"/>
  <c r="L18" i="18"/>
  <c r="R22" i="17"/>
  <c r="Q22" i="17"/>
  <c r="P22" i="17"/>
  <c r="O22" i="17"/>
  <c r="N22" i="17"/>
  <c r="M22" i="17"/>
  <c r="L22" i="17"/>
  <c r="R21" i="17"/>
  <c r="Q21" i="17"/>
  <c r="P21" i="17"/>
  <c r="O21" i="17"/>
  <c r="N21" i="17"/>
  <c r="M21" i="17"/>
  <c r="L21" i="17"/>
  <c r="R20" i="17"/>
  <c r="Q20" i="17"/>
  <c r="P20" i="17"/>
  <c r="O20" i="17"/>
  <c r="N20" i="17"/>
  <c r="M20" i="17"/>
  <c r="L20" i="17"/>
  <c r="R19" i="17"/>
  <c r="Q19" i="17"/>
  <c r="P19" i="17"/>
  <c r="O19" i="17"/>
  <c r="N19" i="17"/>
  <c r="M19" i="17"/>
  <c r="L19" i="17"/>
  <c r="R18" i="17"/>
  <c r="Q18" i="17"/>
  <c r="P18" i="17"/>
  <c r="O18" i="17"/>
  <c r="N18" i="17"/>
  <c r="M18" i="17"/>
  <c r="L18" i="17"/>
  <c r="R22" i="16"/>
  <c r="Q22" i="16"/>
  <c r="P22" i="16"/>
  <c r="O22" i="16"/>
  <c r="N22" i="16"/>
  <c r="M22" i="16"/>
  <c r="L22" i="16"/>
  <c r="R21" i="16"/>
  <c r="Q21" i="16"/>
  <c r="P21" i="16"/>
  <c r="O21" i="16"/>
  <c r="N21" i="16"/>
  <c r="M21" i="16"/>
  <c r="L21" i="16"/>
  <c r="R20" i="16"/>
  <c r="Q20" i="16"/>
  <c r="P20" i="16"/>
  <c r="O20" i="16"/>
  <c r="N20" i="16"/>
  <c r="M20" i="16"/>
  <c r="L20" i="16"/>
  <c r="R19" i="16"/>
  <c r="Q19" i="16"/>
  <c r="P19" i="16"/>
  <c r="O19" i="16"/>
  <c r="N19" i="16"/>
  <c r="M19" i="16"/>
  <c r="L19" i="16"/>
  <c r="R18" i="16"/>
  <c r="Q18" i="16"/>
  <c r="P18" i="16"/>
  <c r="O18" i="16"/>
  <c r="N18" i="16"/>
  <c r="M18" i="16"/>
  <c r="L18" i="16"/>
  <c r="R22" i="15"/>
  <c r="Q22" i="15"/>
  <c r="P22" i="15"/>
  <c r="O22" i="15"/>
  <c r="N22" i="15"/>
  <c r="M22" i="15"/>
  <c r="L22" i="15"/>
  <c r="R21" i="15"/>
  <c r="Q21" i="15"/>
  <c r="P21" i="15"/>
  <c r="O21" i="15"/>
  <c r="N21" i="15"/>
  <c r="M21" i="15"/>
  <c r="L21" i="15"/>
  <c r="R20" i="15"/>
  <c r="Q20" i="15"/>
  <c r="P20" i="15"/>
  <c r="O20" i="15"/>
  <c r="N20" i="15"/>
  <c r="M20" i="15"/>
  <c r="L20" i="15"/>
  <c r="R19" i="15"/>
  <c r="Q19" i="15"/>
  <c r="P19" i="15"/>
  <c r="O19" i="15"/>
  <c r="N19" i="15"/>
  <c r="M19" i="15"/>
  <c r="L19" i="15"/>
  <c r="R18" i="15"/>
  <c r="Q18" i="15"/>
  <c r="P18" i="15"/>
  <c r="O18" i="15"/>
  <c r="N18" i="15"/>
  <c r="M18" i="15"/>
  <c r="L18" i="15"/>
  <c r="R22" i="14"/>
  <c r="Q22" i="14"/>
  <c r="P22" i="14"/>
  <c r="O22" i="14"/>
  <c r="N22" i="14"/>
  <c r="M22" i="14"/>
  <c r="L22" i="14"/>
  <c r="R21" i="14"/>
  <c r="Q21" i="14"/>
  <c r="P21" i="14"/>
  <c r="O21" i="14"/>
  <c r="N21" i="14"/>
  <c r="M21" i="14"/>
  <c r="L21" i="14"/>
  <c r="R20" i="14"/>
  <c r="Q20" i="14"/>
  <c r="P20" i="14"/>
  <c r="O20" i="14"/>
  <c r="N20" i="14"/>
  <c r="M20" i="14"/>
  <c r="L20" i="14"/>
  <c r="R19" i="14"/>
  <c r="Q19" i="14"/>
  <c r="P19" i="14"/>
  <c r="O19" i="14"/>
  <c r="N19" i="14"/>
  <c r="M19" i="14"/>
  <c r="L19" i="14"/>
  <c r="R18" i="14"/>
  <c r="Q18" i="14"/>
  <c r="P18" i="14"/>
  <c r="O18" i="14"/>
  <c r="N18" i="14"/>
  <c r="M18" i="14"/>
  <c r="L18" i="14"/>
  <c r="R22" i="13"/>
  <c r="Q22" i="13"/>
  <c r="P22" i="13"/>
  <c r="O22" i="13"/>
  <c r="N22" i="13"/>
  <c r="M22" i="13"/>
  <c r="L22" i="13"/>
  <c r="R21" i="13"/>
  <c r="Q21" i="13"/>
  <c r="P21" i="13"/>
  <c r="O21" i="13"/>
  <c r="N21" i="13"/>
  <c r="M21" i="13"/>
  <c r="L21" i="13"/>
  <c r="R20" i="13"/>
  <c r="Q20" i="13"/>
  <c r="P20" i="13"/>
  <c r="O20" i="13"/>
  <c r="N20" i="13"/>
  <c r="M20" i="13"/>
  <c r="L20" i="13"/>
  <c r="R19" i="13"/>
  <c r="Q19" i="13"/>
  <c r="P19" i="13"/>
  <c r="O19" i="13"/>
  <c r="N19" i="13"/>
  <c r="M19" i="13"/>
  <c r="L19" i="13"/>
  <c r="R18" i="13"/>
  <c r="Q18" i="13"/>
  <c r="P18" i="13"/>
  <c r="O18" i="13"/>
  <c r="N18" i="13"/>
  <c r="M18" i="13"/>
  <c r="L18" i="13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22" i="11"/>
  <c r="Q22" i="11"/>
  <c r="P22" i="11"/>
  <c r="O22" i="11"/>
  <c r="N22" i="11"/>
  <c r="M22" i="11"/>
  <c r="L22" i="11"/>
  <c r="R21" i="11"/>
  <c r="Q21" i="11"/>
  <c r="P21" i="11"/>
  <c r="O21" i="11"/>
  <c r="N21" i="11"/>
  <c r="M21" i="11"/>
  <c r="L21" i="11"/>
  <c r="R20" i="11"/>
  <c r="Q20" i="11"/>
  <c r="P20" i="11"/>
  <c r="O20" i="11"/>
  <c r="N20" i="11"/>
  <c r="M20" i="11"/>
  <c r="L20" i="11"/>
  <c r="R19" i="11"/>
  <c r="Q19" i="11"/>
  <c r="P19" i="11"/>
  <c r="O19" i="11"/>
  <c r="N19" i="11"/>
  <c r="M19" i="11"/>
  <c r="L19" i="11"/>
  <c r="R18" i="11"/>
  <c r="Q18" i="11"/>
  <c r="P18" i="11"/>
  <c r="O18" i="11"/>
  <c r="N18" i="11"/>
  <c r="M18" i="11"/>
  <c r="L18" i="11"/>
  <c r="R22" i="10"/>
  <c r="Q22" i="10"/>
  <c r="P22" i="10"/>
  <c r="O22" i="10"/>
  <c r="N22" i="10"/>
  <c r="M22" i="10"/>
  <c r="L22" i="10"/>
  <c r="R21" i="10"/>
  <c r="Q21" i="10"/>
  <c r="P21" i="10"/>
  <c r="O21" i="10"/>
  <c r="N21" i="10"/>
  <c r="M21" i="10"/>
  <c r="L21" i="10"/>
  <c r="R20" i="10"/>
  <c r="Q20" i="10"/>
  <c r="P20" i="10"/>
  <c r="O20" i="10"/>
  <c r="N20" i="10"/>
  <c r="M20" i="10"/>
  <c r="L20" i="10"/>
  <c r="R19" i="10"/>
  <c r="Q19" i="10"/>
  <c r="P19" i="10"/>
  <c r="O19" i="10"/>
  <c r="N19" i="10"/>
  <c r="M19" i="10"/>
  <c r="L19" i="10"/>
  <c r="R18" i="10"/>
  <c r="Q18" i="10"/>
  <c r="P18" i="10"/>
  <c r="O18" i="10"/>
  <c r="N18" i="10"/>
  <c r="M18" i="10"/>
  <c r="L18" i="10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22" i="9"/>
  <c r="Q22" i="9"/>
  <c r="P22" i="9"/>
  <c r="O22" i="9"/>
  <c r="N22" i="9"/>
  <c r="M22" i="9"/>
  <c r="L22" i="9"/>
  <c r="R21" i="9"/>
  <c r="Q21" i="9"/>
  <c r="P21" i="9"/>
  <c r="O21" i="9"/>
  <c r="N21" i="9"/>
  <c r="M21" i="9"/>
  <c r="L21" i="9"/>
  <c r="R20" i="9"/>
  <c r="Q20" i="9"/>
  <c r="P20" i="9"/>
  <c r="O20" i="9"/>
  <c r="N20" i="9"/>
  <c r="M20" i="9"/>
  <c r="L20" i="9"/>
  <c r="R19" i="9"/>
  <c r="Q19" i="9"/>
  <c r="P19" i="9"/>
  <c r="O19" i="9"/>
  <c r="N19" i="9"/>
  <c r="M19" i="9"/>
  <c r="L19" i="9"/>
  <c r="R18" i="9"/>
  <c r="Q18" i="9"/>
  <c r="P18" i="9"/>
  <c r="O18" i="9"/>
  <c r="N18" i="9"/>
  <c r="M18" i="9"/>
  <c r="L18" i="9"/>
  <c r="R22" i="8"/>
  <c r="Q22" i="8"/>
  <c r="P22" i="8"/>
  <c r="O22" i="8"/>
  <c r="N22" i="8"/>
  <c r="M22" i="8"/>
  <c r="L22" i="8"/>
  <c r="R21" i="8"/>
  <c r="Q21" i="8"/>
  <c r="P21" i="8"/>
  <c r="O21" i="8"/>
  <c r="N21" i="8"/>
  <c r="M21" i="8"/>
  <c r="L21" i="8"/>
  <c r="R20" i="8"/>
  <c r="Q20" i="8"/>
  <c r="P20" i="8"/>
  <c r="O20" i="8"/>
  <c r="N20" i="8"/>
  <c r="M20" i="8"/>
  <c r="L20" i="8"/>
  <c r="R19" i="8"/>
  <c r="Q19" i="8"/>
  <c r="P19" i="8"/>
  <c r="O19" i="8"/>
  <c r="N19" i="8"/>
  <c r="M19" i="8"/>
  <c r="L19" i="8"/>
  <c r="R18" i="8"/>
  <c r="Q18" i="8"/>
  <c r="P18" i="8"/>
  <c r="O18" i="8"/>
  <c r="N18" i="8"/>
  <c r="M18" i="8"/>
  <c r="L18" i="8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N22" i="7"/>
  <c r="M22" i="7"/>
  <c r="L22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R22" i="6"/>
  <c r="Q22" i="6"/>
  <c r="P22" i="6"/>
  <c r="O22" i="6"/>
  <c r="N22" i="6"/>
  <c r="M22" i="6"/>
  <c r="L22" i="6"/>
  <c r="R21" i="6"/>
  <c r="Q21" i="6"/>
  <c r="P21" i="6"/>
  <c r="O21" i="6"/>
  <c r="N21" i="6"/>
  <c r="M21" i="6"/>
  <c r="L21" i="6"/>
  <c r="R20" i="6"/>
  <c r="Q20" i="6"/>
  <c r="P20" i="6"/>
  <c r="O20" i="6"/>
  <c r="N20" i="6"/>
  <c r="M20" i="6"/>
  <c r="L20" i="6"/>
  <c r="R19" i="6"/>
  <c r="Q19" i="6"/>
  <c r="P19" i="6"/>
  <c r="O19" i="6"/>
  <c r="N19" i="6"/>
  <c r="M19" i="6"/>
  <c r="L19" i="6"/>
  <c r="R18" i="6"/>
  <c r="Q18" i="6"/>
  <c r="P18" i="6"/>
  <c r="O18" i="6"/>
  <c r="N18" i="6"/>
  <c r="M18" i="6"/>
  <c r="L18" i="6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R22" i="4"/>
  <c r="Q22" i="4"/>
  <c r="P22" i="4"/>
  <c r="O22" i="4"/>
  <c r="N22" i="4"/>
  <c r="M22" i="4"/>
  <c r="L22" i="4"/>
  <c r="R21" i="4"/>
  <c r="Q21" i="4"/>
  <c r="P21" i="4"/>
  <c r="O21" i="4"/>
  <c r="N21" i="4"/>
  <c r="M21" i="4"/>
  <c r="L21" i="4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C23" i="4" l="1"/>
  <c r="F25" i="21"/>
  <c r="C25" i="21"/>
  <c r="F24" i="21"/>
  <c r="C24" i="21"/>
  <c r="F23" i="21"/>
  <c r="N22" i="21" s="1"/>
  <c r="C23" i="21"/>
  <c r="F22" i="21"/>
  <c r="C22" i="21"/>
  <c r="F21" i="21"/>
  <c r="C21" i="21"/>
  <c r="F20" i="21"/>
  <c r="C20" i="21"/>
  <c r="F19" i="21"/>
  <c r="C19" i="21"/>
  <c r="F18" i="21"/>
  <c r="C18" i="21"/>
  <c r="F17" i="21"/>
  <c r="C17" i="21"/>
  <c r="M16" i="21"/>
  <c r="F16" i="21"/>
  <c r="C16" i="21"/>
  <c r="M15" i="21"/>
  <c r="F15" i="21"/>
  <c r="C15" i="21"/>
  <c r="M14" i="21"/>
  <c r="F14" i="21"/>
  <c r="C14" i="21"/>
  <c r="M13" i="21"/>
  <c r="F13" i="21"/>
  <c r="G13" i="21" s="1"/>
  <c r="C13" i="21"/>
  <c r="D13" i="21" s="1"/>
  <c r="M12" i="21"/>
  <c r="F12" i="21"/>
  <c r="G12" i="21" s="1"/>
  <c r="C12" i="21"/>
  <c r="D12" i="21" s="1"/>
  <c r="D15" i="21" s="1"/>
  <c r="D18" i="21" s="1"/>
  <c r="F11" i="21"/>
  <c r="C11" i="21"/>
  <c r="D11" i="21" s="1"/>
  <c r="F25" i="20"/>
  <c r="C25" i="20"/>
  <c r="F24" i="20"/>
  <c r="C24" i="20"/>
  <c r="F23" i="20"/>
  <c r="C23" i="20"/>
  <c r="F22" i="20"/>
  <c r="C22" i="20"/>
  <c r="F21" i="20"/>
  <c r="C21" i="20"/>
  <c r="F20" i="20"/>
  <c r="C20" i="20"/>
  <c r="F19" i="20"/>
  <c r="C19" i="20"/>
  <c r="F18" i="20"/>
  <c r="C18" i="20"/>
  <c r="F17" i="20"/>
  <c r="C17" i="20"/>
  <c r="M16" i="20"/>
  <c r="F16" i="20"/>
  <c r="C16" i="20"/>
  <c r="M15" i="20"/>
  <c r="F15" i="20"/>
  <c r="C15" i="20"/>
  <c r="M14" i="20"/>
  <c r="F14" i="20"/>
  <c r="C14" i="20"/>
  <c r="M13" i="20"/>
  <c r="F13" i="20"/>
  <c r="G13" i="20" s="1"/>
  <c r="C13" i="20"/>
  <c r="D13" i="20" s="1"/>
  <c r="M12" i="20"/>
  <c r="F12" i="20"/>
  <c r="G12" i="20" s="1"/>
  <c r="C12" i="20"/>
  <c r="D12" i="20" s="1"/>
  <c r="F11" i="20"/>
  <c r="C11" i="20"/>
  <c r="D11" i="20" s="1"/>
  <c r="F25" i="19"/>
  <c r="C25" i="19"/>
  <c r="F24" i="19"/>
  <c r="C24" i="19"/>
  <c r="F23" i="19"/>
  <c r="C23" i="19"/>
  <c r="F22" i="19"/>
  <c r="C22" i="19"/>
  <c r="F21" i="19"/>
  <c r="C21" i="19"/>
  <c r="F20" i="19"/>
  <c r="C20" i="19"/>
  <c r="F19" i="19"/>
  <c r="C19" i="19"/>
  <c r="F18" i="19"/>
  <c r="C18" i="19"/>
  <c r="F17" i="19"/>
  <c r="N14" i="19" s="1"/>
  <c r="C17" i="19"/>
  <c r="M16" i="19"/>
  <c r="F16" i="19"/>
  <c r="C16" i="19"/>
  <c r="N15" i="19"/>
  <c r="M15" i="19"/>
  <c r="F15" i="19"/>
  <c r="C15" i="19"/>
  <c r="M14" i="19"/>
  <c r="F14" i="19"/>
  <c r="C14" i="19"/>
  <c r="M13" i="19"/>
  <c r="F13" i="19"/>
  <c r="G13" i="19" s="1"/>
  <c r="C13" i="19"/>
  <c r="D13" i="19" s="1"/>
  <c r="M12" i="19"/>
  <c r="F12" i="19"/>
  <c r="G12" i="19" s="1"/>
  <c r="C12" i="19"/>
  <c r="D12" i="19" s="1"/>
  <c r="F11" i="19"/>
  <c r="C11" i="19"/>
  <c r="D11" i="19" s="1"/>
  <c r="F25" i="18"/>
  <c r="C25" i="18"/>
  <c r="F24" i="18"/>
  <c r="C24" i="18"/>
  <c r="F23" i="18"/>
  <c r="C23" i="18"/>
  <c r="F22" i="18"/>
  <c r="C22" i="18"/>
  <c r="F21" i="18"/>
  <c r="C21" i="18"/>
  <c r="F20" i="18"/>
  <c r="C20" i="18"/>
  <c r="F19" i="18"/>
  <c r="C19" i="18"/>
  <c r="F18" i="18"/>
  <c r="C18" i="18"/>
  <c r="F17" i="18"/>
  <c r="C17" i="18"/>
  <c r="M16" i="18"/>
  <c r="F16" i="18"/>
  <c r="C16" i="18"/>
  <c r="M15" i="18"/>
  <c r="F15" i="18"/>
  <c r="C15" i="18"/>
  <c r="M14" i="18"/>
  <c r="F14" i="18"/>
  <c r="C14" i="18"/>
  <c r="M13" i="18"/>
  <c r="F13" i="18"/>
  <c r="G13" i="18" s="1"/>
  <c r="C13" i="18"/>
  <c r="D13" i="18" s="1"/>
  <c r="M12" i="18"/>
  <c r="F12" i="18"/>
  <c r="G12" i="18" s="1"/>
  <c r="C12" i="18"/>
  <c r="D12" i="18" s="1"/>
  <c r="D15" i="18" s="1"/>
  <c r="F11" i="18"/>
  <c r="C11" i="18"/>
  <c r="D11" i="18" s="1"/>
  <c r="F25" i="17"/>
  <c r="C25" i="17"/>
  <c r="F24" i="17"/>
  <c r="C24" i="17"/>
  <c r="F23" i="17"/>
  <c r="C23" i="17"/>
  <c r="F22" i="17"/>
  <c r="C22" i="17"/>
  <c r="F21" i="17"/>
  <c r="C21" i="17"/>
  <c r="F20" i="17"/>
  <c r="C20" i="17"/>
  <c r="F19" i="17"/>
  <c r="C19" i="17"/>
  <c r="F18" i="17"/>
  <c r="C18" i="17"/>
  <c r="F17" i="17"/>
  <c r="C17" i="17"/>
  <c r="M16" i="17"/>
  <c r="F16" i="17"/>
  <c r="C16" i="17"/>
  <c r="M15" i="17"/>
  <c r="F15" i="17"/>
  <c r="C15" i="17"/>
  <c r="M14" i="17"/>
  <c r="F14" i="17"/>
  <c r="C14" i="17"/>
  <c r="M13" i="17"/>
  <c r="F13" i="17"/>
  <c r="G13" i="17" s="1"/>
  <c r="C13" i="17"/>
  <c r="D13" i="17" s="1"/>
  <c r="M12" i="17"/>
  <c r="F12" i="17"/>
  <c r="G12" i="17" s="1"/>
  <c r="C12" i="17"/>
  <c r="D12" i="17" s="1"/>
  <c r="F11" i="17"/>
  <c r="C11" i="17"/>
  <c r="D11" i="17" s="1"/>
  <c r="F25" i="16"/>
  <c r="C25" i="16"/>
  <c r="F24" i="16"/>
  <c r="C24" i="16"/>
  <c r="F23" i="16"/>
  <c r="C23" i="16"/>
  <c r="F22" i="16"/>
  <c r="C22" i="16"/>
  <c r="F21" i="16"/>
  <c r="C21" i="16"/>
  <c r="F20" i="16"/>
  <c r="C20" i="16"/>
  <c r="F19" i="16"/>
  <c r="C19" i="16"/>
  <c r="F18" i="16"/>
  <c r="C18" i="16"/>
  <c r="F17" i="16"/>
  <c r="C17" i="16"/>
  <c r="M16" i="16"/>
  <c r="F16" i="16"/>
  <c r="C16" i="16"/>
  <c r="M15" i="16"/>
  <c r="F15" i="16"/>
  <c r="C15" i="16"/>
  <c r="M14" i="16"/>
  <c r="F14" i="16"/>
  <c r="C14" i="16"/>
  <c r="M13" i="16"/>
  <c r="F13" i="16"/>
  <c r="G13" i="16" s="1"/>
  <c r="C13" i="16"/>
  <c r="D13" i="16" s="1"/>
  <c r="M12" i="16"/>
  <c r="F12" i="16"/>
  <c r="G12" i="16" s="1"/>
  <c r="C12" i="16"/>
  <c r="D12" i="16" s="1"/>
  <c r="F11" i="16"/>
  <c r="C11" i="16"/>
  <c r="D11" i="16" s="1"/>
  <c r="D14" i="16" s="1"/>
  <c r="F25" i="15"/>
  <c r="C25" i="15"/>
  <c r="F24" i="15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M16" i="15"/>
  <c r="F16" i="15"/>
  <c r="C16" i="15"/>
  <c r="M15" i="15"/>
  <c r="F15" i="15"/>
  <c r="C15" i="15"/>
  <c r="M14" i="15"/>
  <c r="F14" i="15"/>
  <c r="C14" i="15"/>
  <c r="M13" i="15"/>
  <c r="F13" i="15"/>
  <c r="G13" i="15" s="1"/>
  <c r="C13" i="15"/>
  <c r="D13" i="15" s="1"/>
  <c r="D16" i="15" s="1"/>
  <c r="M12" i="15"/>
  <c r="F12" i="15"/>
  <c r="G12" i="15" s="1"/>
  <c r="C12" i="15"/>
  <c r="D12" i="15" s="1"/>
  <c r="F11" i="15"/>
  <c r="C11" i="15"/>
  <c r="D11" i="15" s="1"/>
  <c r="F25" i="14"/>
  <c r="C25" i="14"/>
  <c r="F24" i="14"/>
  <c r="C24" i="14"/>
  <c r="F23" i="14"/>
  <c r="C23" i="14"/>
  <c r="F22" i="14"/>
  <c r="C22" i="14"/>
  <c r="F21" i="14"/>
  <c r="C21" i="14"/>
  <c r="F20" i="14"/>
  <c r="C20" i="14"/>
  <c r="F19" i="14"/>
  <c r="C19" i="14"/>
  <c r="F18" i="14"/>
  <c r="N14" i="14" s="1"/>
  <c r="C18" i="14"/>
  <c r="F17" i="14"/>
  <c r="C17" i="14"/>
  <c r="M16" i="14"/>
  <c r="F16" i="14"/>
  <c r="C16" i="14"/>
  <c r="M15" i="14"/>
  <c r="F15" i="14"/>
  <c r="C15" i="14"/>
  <c r="M14" i="14"/>
  <c r="F14" i="14"/>
  <c r="C14" i="14"/>
  <c r="M13" i="14"/>
  <c r="F13" i="14"/>
  <c r="G13" i="14" s="1"/>
  <c r="C13" i="14"/>
  <c r="D13" i="14" s="1"/>
  <c r="D16" i="14" s="1"/>
  <c r="D19" i="14" s="1"/>
  <c r="M12" i="14"/>
  <c r="F12" i="14"/>
  <c r="G12" i="14" s="1"/>
  <c r="C12" i="14"/>
  <c r="D12" i="14" s="1"/>
  <c r="F11" i="14"/>
  <c r="C11" i="14"/>
  <c r="D11" i="14" s="1"/>
  <c r="F25" i="13"/>
  <c r="C25" i="13"/>
  <c r="F24" i="13"/>
  <c r="C24" i="13"/>
  <c r="F23" i="13"/>
  <c r="C23" i="13"/>
  <c r="F22" i="13"/>
  <c r="C22" i="13"/>
  <c r="F21" i="13"/>
  <c r="C21" i="13"/>
  <c r="F20" i="13"/>
  <c r="C20" i="13"/>
  <c r="F19" i="13"/>
  <c r="C19" i="13"/>
  <c r="F18" i="13"/>
  <c r="C18" i="13"/>
  <c r="F17" i="13"/>
  <c r="C17" i="13"/>
  <c r="M16" i="13"/>
  <c r="F16" i="13"/>
  <c r="C16" i="13"/>
  <c r="M15" i="13"/>
  <c r="F15" i="13"/>
  <c r="C15" i="13"/>
  <c r="M14" i="13"/>
  <c r="F14" i="13"/>
  <c r="C14" i="13"/>
  <c r="M13" i="13"/>
  <c r="F13" i="13"/>
  <c r="G13" i="13" s="1"/>
  <c r="C13" i="13"/>
  <c r="D13" i="13" s="1"/>
  <c r="M12" i="13"/>
  <c r="F12" i="13"/>
  <c r="G12" i="13" s="1"/>
  <c r="C12" i="13"/>
  <c r="D12" i="13" s="1"/>
  <c r="F11" i="13"/>
  <c r="C11" i="13"/>
  <c r="D11" i="13" s="1"/>
  <c r="F25" i="11"/>
  <c r="C25" i="11"/>
  <c r="F24" i="11"/>
  <c r="C24" i="11"/>
  <c r="F23" i="11"/>
  <c r="C23" i="11"/>
  <c r="F22" i="11"/>
  <c r="C22" i="11"/>
  <c r="F21" i="11"/>
  <c r="C21" i="11"/>
  <c r="F20" i="11"/>
  <c r="C20" i="11"/>
  <c r="F19" i="11"/>
  <c r="C19" i="11"/>
  <c r="F18" i="11"/>
  <c r="C18" i="11"/>
  <c r="F17" i="11"/>
  <c r="C17" i="11"/>
  <c r="M16" i="11"/>
  <c r="F16" i="11"/>
  <c r="C16" i="11"/>
  <c r="M15" i="11"/>
  <c r="F15" i="11"/>
  <c r="C15" i="11"/>
  <c r="M14" i="11"/>
  <c r="F14" i="11"/>
  <c r="C14" i="11"/>
  <c r="M13" i="11"/>
  <c r="F13" i="11"/>
  <c r="G13" i="11" s="1"/>
  <c r="C13" i="11"/>
  <c r="D13" i="11" s="1"/>
  <c r="M12" i="11"/>
  <c r="F12" i="11"/>
  <c r="G12" i="11" s="1"/>
  <c r="C12" i="11"/>
  <c r="D12" i="11" s="1"/>
  <c r="F11" i="11"/>
  <c r="C11" i="11"/>
  <c r="D11" i="11" s="1"/>
  <c r="F25" i="10"/>
  <c r="C25" i="10"/>
  <c r="F24" i="10"/>
  <c r="C24" i="10"/>
  <c r="F23" i="10"/>
  <c r="C23" i="10"/>
  <c r="F22" i="10"/>
  <c r="N15" i="10" s="1"/>
  <c r="C22" i="10"/>
  <c r="F21" i="10"/>
  <c r="C21" i="10"/>
  <c r="F20" i="10"/>
  <c r="C20" i="10"/>
  <c r="F19" i="10"/>
  <c r="C19" i="10"/>
  <c r="F18" i="10"/>
  <c r="C18" i="10"/>
  <c r="F17" i="10"/>
  <c r="C17" i="10"/>
  <c r="M16" i="10"/>
  <c r="F16" i="10"/>
  <c r="C16" i="10"/>
  <c r="M15" i="10"/>
  <c r="F15" i="10"/>
  <c r="C15" i="10"/>
  <c r="M14" i="10"/>
  <c r="F14" i="10"/>
  <c r="C14" i="10"/>
  <c r="M13" i="10"/>
  <c r="F13" i="10"/>
  <c r="G13" i="10" s="1"/>
  <c r="C13" i="10"/>
  <c r="D13" i="10" s="1"/>
  <c r="M12" i="10"/>
  <c r="F12" i="10"/>
  <c r="G12" i="10" s="1"/>
  <c r="C12" i="10"/>
  <c r="D12" i="10" s="1"/>
  <c r="D15" i="10" s="1"/>
  <c r="D18" i="10" s="1"/>
  <c r="D21" i="10" s="1"/>
  <c r="D24" i="10" s="1"/>
  <c r="F11" i="10"/>
  <c r="G11" i="10" s="1"/>
  <c r="C11" i="10"/>
  <c r="D11" i="10" s="1"/>
  <c r="F25" i="9"/>
  <c r="C25" i="9"/>
  <c r="F24" i="9"/>
  <c r="N16" i="9" s="1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M16" i="9"/>
  <c r="F16" i="9"/>
  <c r="C16" i="9"/>
  <c r="M15" i="9"/>
  <c r="F15" i="9"/>
  <c r="C15" i="9"/>
  <c r="M14" i="9"/>
  <c r="F14" i="9"/>
  <c r="C14" i="9"/>
  <c r="M13" i="9"/>
  <c r="F13" i="9"/>
  <c r="G13" i="9" s="1"/>
  <c r="C13" i="9"/>
  <c r="D13" i="9" s="1"/>
  <c r="M12" i="9"/>
  <c r="F12" i="9"/>
  <c r="G12" i="9" s="1"/>
  <c r="C12" i="9"/>
  <c r="D12" i="9" s="1"/>
  <c r="F11" i="9"/>
  <c r="C11" i="9"/>
  <c r="D11" i="9" s="1"/>
  <c r="F25" i="8"/>
  <c r="C25" i="8"/>
  <c r="F24" i="8"/>
  <c r="C24" i="8"/>
  <c r="F23" i="8"/>
  <c r="C23" i="8"/>
  <c r="F22" i="8"/>
  <c r="C22" i="8"/>
  <c r="F21" i="8"/>
  <c r="C21" i="8"/>
  <c r="F20" i="8"/>
  <c r="C20" i="8"/>
  <c r="F19" i="8"/>
  <c r="C19" i="8"/>
  <c r="F18" i="8"/>
  <c r="C18" i="8"/>
  <c r="F17" i="8"/>
  <c r="C17" i="8"/>
  <c r="M16" i="8"/>
  <c r="F16" i="8"/>
  <c r="C16" i="8"/>
  <c r="M15" i="8"/>
  <c r="F15" i="8"/>
  <c r="C15" i="8"/>
  <c r="M14" i="8"/>
  <c r="F14" i="8"/>
  <c r="C14" i="8"/>
  <c r="M13" i="8"/>
  <c r="F13" i="8"/>
  <c r="G13" i="8" s="1"/>
  <c r="C13" i="8"/>
  <c r="D13" i="8" s="1"/>
  <c r="M12" i="8"/>
  <c r="F12" i="8"/>
  <c r="G12" i="8" s="1"/>
  <c r="C12" i="8"/>
  <c r="D12" i="8" s="1"/>
  <c r="F11" i="8"/>
  <c r="C11" i="8"/>
  <c r="D11" i="8" s="1"/>
  <c r="F25" i="7"/>
  <c r="C25" i="7"/>
  <c r="F24" i="7"/>
  <c r="C24" i="7"/>
  <c r="F23" i="7"/>
  <c r="C23" i="7"/>
  <c r="F22" i="7"/>
  <c r="C22" i="7"/>
  <c r="F21" i="7"/>
  <c r="C21" i="7"/>
  <c r="F20" i="7"/>
  <c r="N21" i="7" s="1"/>
  <c r="C20" i="7"/>
  <c r="F19" i="7"/>
  <c r="C19" i="7"/>
  <c r="F18" i="7"/>
  <c r="C18" i="7"/>
  <c r="F17" i="7"/>
  <c r="C17" i="7"/>
  <c r="M16" i="7"/>
  <c r="F16" i="7"/>
  <c r="C16" i="7"/>
  <c r="M15" i="7"/>
  <c r="F15" i="7"/>
  <c r="C15" i="7"/>
  <c r="M14" i="7"/>
  <c r="F14" i="7"/>
  <c r="C14" i="7"/>
  <c r="M13" i="7"/>
  <c r="F13" i="7"/>
  <c r="G13" i="7" s="1"/>
  <c r="C13" i="7"/>
  <c r="D13" i="7" s="1"/>
  <c r="M12" i="7"/>
  <c r="F12" i="7"/>
  <c r="G12" i="7" s="1"/>
  <c r="C12" i="7"/>
  <c r="D12" i="7" s="1"/>
  <c r="D15" i="7" s="1"/>
  <c r="D18" i="7" s="1"/>
  <c r="F11" i="7"/>
  <c r="C11" i="7"/>
  <c r="D11" i="7" s="1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M16" i="6"/>
  <c r="F16" i="6"/>
  <c r="C16" i="6"/>
  <c r="M15" i="6"/>
  <c r="F15" i="6"/>
  <c r="C15" i="6"/>
  <c r="M14" i="6"/>
  <c r="F14" i="6"/>
  <c r="C14" i="6"/>
  <c r="M13" i="6"/>
  <c r="F13" i="6"/>
  <c r="G13" i="6" s="1"/>
  <c r="C13" i="6"/>
  <c r="D13" i="6" s="1"/>
  <c r="M12" i="6"/>
  <c r="F12" i="6"/>
  <c r="G12" i="6" s="1"/>
  <c r="C12" i="6"/>
  <c r="D12" i="6" s="1"/>
  <c r="F11" i="6"/>
  <c r="C11" i="6"/>
  <c r="D11" i="6" s="1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M16" i="5"/>
  <c r="F16" i="5"/>
  <c r="C16" i="5"/>
  <c r="M15" i="5"/>
  <c r="F15" i="5"/>
  <c r="C15" i="5"/>
  <c r="M14" i="5"/>
  <c r="F14" i="5"/>
  <c r="C14" i="5"/>
  <c r="M13" i="5"/>
  <c r="F13" i="5"/>
  <c r="G13" i="5" s="1"/>
  <c r="C13" i="5"/>
  <c r="D13" i="5" s="1"/>
  <c r="D16" i="5" s="1"/>
  <c r="M12" i="5"/>
  <c r="F12" i="5"/>
  <c r="G12" i="5" s="1"/>
  <c r="G15" i="5" s="1"/>
  <c r="C12" i="5"/>
  <c r="D12" i="5" s="1"/>
  <c r="F11" i="5"/>
  <c r="G11" i="5" s="1"/>
  <c r="C11" i="5"/>
  <c r="D11" i="5" s="1"/>
  <c r="F25" i="4"/>
  <c r="C25" i="4"/>
  <c r="F24" i="4"/>
  <c r="C24" i="4"/>
  <c r="F23" i="4"/>
  <c r="F22" i="4"/>
  <c r="C22" i="4"/>
  <c r="F21" i="4"/>
  <c r="C21" i="4"/>
  <c r="F20" i="4"/>
  <c r="C20" i="4"/>
  <c r="F19" i="4"/>
  <c r="C19" i="4"/>
  <c r="F18" i="4"/>
  <c r="C18" i="4"/>
  <c r="F17" i="4"/>
  <c r="C17" i="4"/>
  <c r="M16" i="4"/>
  <c r="F16" i="4"/>
  <c r="C16" i="4"/>
  <c r="M15" i="4"/>
  <c r="F15" i="4"/>
  <c r="C15" i="4"/>
  <c r="M14" i="4"/>
  <c r="F14" i="4"/>
  <c r="C14" i="4"/>
  <c r="M13" i="4"/>
  <c r="F13" i="4"/>
  <c r="G13" i="4" s="1"/>
  <c r="C13" i="4"/>
  <c r="D13" i="4" s="1"/>
  <c r="M12" i="4"/>
  <c r="F12" i="4"/>
  <c r="G12" i="4" s="1"/>
  <c r="C12" i="4"/>
  <c r="D12" i="4" s="1"/>
  <c r="F11" i="4"/>
  <c r="C11" i="4"/>
  <c r="D11" i="4" s="1"/>
  <c r="C24" i="1"/>
  <c r="C22" i="1"/>
  <c r="M16" i="1"/>
  <c r="M15" i="1"/>
  <c r="M14" i="1"/>
  <c r="M13" i="1"/>
  <c r="M12" i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M16" i="3"/>
  <c r="F16" i="3"/>
  <c r="C16" i="3"/>
  <c r="N15" i="3"/>
  <c r="M15" i="3"/>
  <c r="F15" i="3"/>
  <c r="C15" i="3"/>
  <c r="M14" i="3"/>
  <c r="F14" i="3"/>
  <c r="C14" i="3"/>
  <c r="M13" i="3"/>
  <c r="F13" i="3"/>
  <c r="G13" i="3" s="1"/>
  <c r="C13" i="3"/>
  <c r="D13" i="3" s="1"/>
  <c r="D16" i="3" s="1"/>
  <c r="D19" i="3" s="1"/>
  <c r="F12" i="3"/>
  <c r="G12" i="3" s="1"/>
  <c r="C12" i="3"/>
  <c r="D12" i="3" s="1"/>
  <c r="C11" i="3"/>
  <c r="D11" i="3" s="1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M16" i="2"/>
  <c r="F16" i="2"/>
  <c r="C16" i="2"/>
  <c r="M15" i="2"/>
  <c r="F15" i="2"/>
  <c r="C15" i="2"/>
  <c r="M14" i="2"/>
  <c r="F14" i="2"/>
  <c r="C14" i="2"/>
  <c r="M13" i="2"/>
  <c r="F13" i="2"/>
  <c r="G13" i="2" s="1"/>
  <c r="C13" i="2"/>
  <c r="D13" i="2" s="1"/>
  <c r="M12" i="2"/>
  <c r="F12" i="2"/>
  <c r="G12" i="2" s="1"/>
  <c r="H12" i="2" s="1"/>
  <c r="I12" i="2" s="1"/>
  <c r="C12" i="2"/>
  <c r="D12" i="2" s="1"/>
  <c r="F11" i="2"/>
  <c r="C11" i="2"/>
  <c r="D11" i="2" s="1"/>
  <c r="D14" i="2" s="1"/>
  <c r="F25" i="1"/>
  <c r="F21" i="1"/>
  <c r="F22" i="1"/>
  <c r="F18" i="1"/>
  <c r="F19" i="1"/>
  <c r="F15" i="1"/>
  <c r="F16" i="1"/>
  <c r="F12" i="1"/>
  <c r="G12" i="1" s="1"/>
  <c r="H12" i="1" s="1"/>
  <c r="I12" i="1" s="1"/>
  <c r="F13" i="1"/>
  <c r="G13" i="1" s="1"/>
  <c r="C25" i="1"/>
  <c r="C21" i="1"/>
  <c r="C19" i="1"/>
  <c r="C18" i="1"/>
  <c r="C16" i="1"/>
  <c r="C15" i="1"/>
  <c r="C12" i="1"/>
  <c r="D12" i="1" s="1"/>
  <c r="C13" i="1"/>
  <c r="D13" i="1" s="1"/>
  <c r="N21" i="21" l="1"/>
  <c r="N18" i="21"/>
  <c r="N19" i="21"/>
  <c r="N20" i="21"/>
  <c r="N14" i="21"/>
  <c r="N16" i="17"/>
  <c r="N15" i="17"/>
  <c r="N16" i="16"/>
  <c r="N16" i="15"/>
  <c r="N16" i="14"/>
  <c r="D15" i="14"/>
  <c r="D18" i="14" s="1"/>
  <c r="N13" i="13"/>
  <c r="N14" i="13"/>
  <c r="N14" i="9"/>
  <c r="N16" i="8"/>
  <c r="N16" i="5"/>
  <c r="D16" i="20"/>
  <c r="D19" i="20" s="1"/>
  <c r="D22" i="20" s="1"/>
  <c r="D25" i="20" s="1"/>
  <c r="L12" i="19"/>
  <c r="D16" i="17"/>
  <c r="D19" i="17" s="1"/>
  <c r="D19" i="15"/>
  <c r="D22" i="15" s="1"/>
  <c r="D25" i="15" s="1"/>
  <c r="D15" i="15"/>
  <c r="D18" i="15" s="1"/>
  <c r="D21" i="15" s="1"/>
  <c r="D24" i="15" s="1"/>
  <c r="D21" i="14"/>
  <c r="D24" i="14" s="1"/>
  <c r="D16" i="9"/>
  <c r="D16" i="8"/>
  <c r="D19" i="8" s="1"/>
  <c r="D22" i="8" s="1"/>
  <c r="D25" i="8" s="1"/>
  <c r="D22" i="3"/>
  <c r="D25" i="3" s="1"/>
  <c r="D16" i="6"/>
  <c r="D19" i="5"/>
  <c r="D22" i="5" s="1"/>
  <c r="D25" i="5" s="1"/>
  <c r="D16" i="21"/>
  <c r="D19" i="21" s="1"/>
  <c r="D22" i="21" s="1"/>
  <c r="D25" i="21" s="1"/>
  <c r="N13" i="20"/>
  <c r="N14" i="20"/>
  <c r="N14" i="17"/>
  <c r="N15" i="13"/>
  <c r="N16" i="7"/>
  <c r="N16" i="6"/>
  <c r="N14" i="6"/>
  <c r="D21" i="21"/>
  <c r="D24" i="21" s="1"/>
  <c r="D16" i="16"/>
  <c r="D19" i="16" s="1"/>
  <c r="D22" i="16" s="1"/>
  <c r="D25" i="16" s="1"/>
  <c r="D15" i="11"/>
  <c r="D18" i="11" s="1"/>
  <c r="D21" i="11" s="1"/>
  <c r="D24" i="11" s="1"/>
  <c r="D19" i="9"/>
  <c r="D22" i="9" s="1"/>
  <c r="D25" i="9" s="1"/>
  <c r="D16" i="7"/>
  <c r="D19" i="7" s="1"/>
  <c r="D22" i="7" s="1"/>
  <c r="D25" i="7" s="1"/>
  <c r="D15" i="6"/>
  <c r="D18" i="6" s="1"/>
  <c r="D21" i="6" s="1"/>
  <c r="D24" i="6" s="1"/>
  <c r="N15" i="21"/>
  <c r="L12" i="20"/>
  <c r="N15" i="20"/>
  <c r="N16" i="19"/>
  <c r="N13" i="19"/>
  <c r="D15" i="19"/>
  <c r="D18" i="19" s="1"/>
  <c r="D21" i="19" s="1"/>
  <c r="D24" i="19" s="1"/>
  <c r="N16" i="18"/>
  <c r="N13" i="18"/>
  <c r="D16" i="18"/>
  <c r="D19" i="18" s="1"/>
  <c r="D22" i="18" s="1"/>
  <c r="D25" i="18" s="1"/>
  <c r="D22" i="17"/>
  <c r="D25" i="17" s="1"/>
  <c r="N14" i="16"/>
  <c r="D22" i="14"/>
  <c r="D25" i="14" s="1"/>
  <c r="N13" i="14"/>
  <c r="N16" i="13"/>
  <c r="D15" i="13"/>
  <c r="D18" i="13" s="1"/>
  <c r="D21" i="13" s="1"/>
  <c r="D24" i="13" s="1"/>
  <c r="D16" i="11"/>
  <c r="D19" i="11" s="1"/>
  <c r="D22" i="11" s="1"/>
  <c r="D25" i="11" s="1"/>
  <c r="N14" i="10"/>
  <c r="D16" i="10"/>
  <c r="D19" i="10" s="1"/>
  <c r="D22" i="10" s="1"/>
  <c r="D25" i="10" s="1"/>
  <c r="N16" i="10"/>
  <c r="N13" i="9"/>
  <c r="D15" i="9"/>
  <c r="D18" i="9" s="1"/>
  <c r="D21" i="9" s="1"/>
  <c r="D24" i="9" s="1"/>
  <c r="D15" i="8"/>
  <c r="D18" i="8" s="1"/>
  <c r="D21" i="8" s="1"/>
  <c r="D24" i="8" s="1"/>
  <c r="D21" i="7"/>
  <c r="D24" i="7" s="1"/>
  <c r="N14" i="7"/>
  <c r="N13" i="6"/>
  <c r="D19" i="6"/>
  <c r="D22" i="6" s="1"/>
  <c r="D25" i="6" s="1"/>
  <c r="N15" i="5"/>
  <c r="D15" i="5"/>
  <c r="D18" i="5" s="1"/>
  <c r="D21" i="5" s="1"/>
  <c r="D24" i="5" s="1"/>
  <c r="N16" i="4"/>
  <c r="D16" i="4"/>
  <c r="D19" i="4" s="1"/>
  <c r="D22" i="4" s="1"/>
  <c r="D25" i="4" s="1"/>
  <c r="D15" i="4"/>
  <c r="D18" i="4" s="1"/>
  <c r="D21" i="4" s="1"/>
  <c r="D24" i="4" s="1"/>
  <c r="N13" i="4"/>
  <c r="N16" i="21"/>
  <c r="N13" i="21"/>
  <c r="H13" i="21"/>
  <c r="I13" i="21" s="1"/>
  <c r="G16" i="21"/>
  <c r="L12" i="21"/>
  <c r="G15" i="21"/>
  <c r="H12" i="21"/>
  <c r="I12" i="21" s="1"/>
  <c r="N12" i="21"/>
  <c r="G11" i="21"/>
  <c r="O18" i="21" s="1"/>
  <c r="D14" i="21"/>
  <c r="D15" i="20"/>
  <c r="D18" i="20" s="1"/>
  <c r="D21" i="20" s="1"/>
  <c r="D24" i="20" s="1"/>
  <c r="D16" i="19"/>
  <c r="D19" i="19" s="1"/>
  <c r="D22" i="19" s="1"/>
  <c r="D25" i="19" s="1"/>
  <c r="D18" i="18"/>
  <c r="D21" i="18" s="1"/>
  <c r="D24" i="18" s="1"/>
  <c r="D15" i="17"/>
  <c r="D18" i="17" s="1"/>
  <c r="D21" i="17" s="1"/>
  <c r="D24" i="17" s="1"/>
  <c r="D16" i="13"/>
  <c r="D19" i="13" s="1"/>
  <c r="D22" i="13" s="1"/>
  <c r="D25" i="13" s="1"/>
  <c r="N16" i="20"/>
  <c r="G15" i="20"/>
  <c r="H12" i="20"/>
  <c r="I12" i="20" s="1"/>
  <c r="N12" i="20"/>
  <c r="H13" i="20"/>
  <c r="I13" i="20" s="1"/>
  <c r="G16" i="20"/>
  <c r="G11" i="20"/>
  <c r="D14" i="20"/>
  <c r="H13" i="19"/>
  <c r="I13" i="19" s="1"/>
  <c r="G16" i="19"/>
  <c r="G15" i="19"/>
  <c r="H12" i="19"/>
  <c r="I12" i="19" s="1"/>
  <c r="N12" i="19"/>
  <c r="G11" i="19"/>
  <c r="D14" i="19"/>
  <c r="N15" i="18"/>
  <c r="N14" i="18"/>
  <c r="L12" i="18"/>
  <c r="D14" i="18"/>
  <c r="G15" i="18"/>
  <c r="H12" i="18"/>
  <c r="I12" i="18" s="1"/>
  <c r="N12" i="18"/>
  <c r="H13" i="18"/>
  <c r="I13" i="18" s="1"/>
  <c r="G16" i="18"/>
  <c r="G11" i="18"/>
  <c r="N13" i="17"/>
  <c r="G16" i="17"/>
  <c r="H13" i="17"/>
  <c r="I13" i="17" s="1"/>
  <c r="L12" i="17"/>
  <c r="D14" i="17"/>
  <c r="G15" i="17"/>
  <c r="H12" i="17"/>
  <c r="I12" i="17" s="1"/>
  <c r="N12" i="17"/>
  <c r="G11" i="17"/>
  <c r="N13" i="16"/>
  <c r="N15" i="16"/>
  <c r="G16" i="16"/>
  <c r="H13" i="16"/>
  <c r="I13" i="16" s="1"/>
  <c r="D17" i="16"/>
  <c r="L12" i="16"/>
  <c r="D15" i="16"/>
  <c r="D18" i="16" s="1"/>
  <c r="D21" i="16" s="1"/>
  <c r="D24" i="16" s="1"/>
  <c r="G15" i="16"/>
  <c r="H12" i="16"/>
  <c r="I12" i="16" s="1"/>
  <c r="N12" i="16"/>
  <c r="G11" i="16"/>
  <c r="N14" i="15"/>
  <c r="N13" i="15"/>
  <c r="N15" i="15"/>
  <c r="L12" i="15"/>
  <c r="D14" i="15"/>
  <c r="G15" i="15"/>
  <c r="H12" i="15"/>
  <c r="I12" i="15" s="1"/>
  <c r="N12" i="15"/>
  <c r="H13" i="15"/>
  <c r="I13" i="15" s="1"/>
  <c r="G16" i="15"/>
  <c r="G11" i="15"/>
  <c r="N15" i="14"/>
  <c r="G16" i="14"/>
  <c r="H13" i="14"/>
  <c r="I13" i="14" s="1"/>
  <c r="L12" i="14"/>
  <c r="D14" i="14"/>
  <c r="G15" i="14"/>
  <c r="H12" i="14"/>
  <c r="I12" i="14" s="1"/>
  <c r="N12" i="14"/>
  <c r="G11" i="14"/>
  <c r="G15" i="13"/>
  <c r="H12" i="13"/>
  <c r="I12" i="13" s="1"/>
  <c r="G16" i="13"/>
  <c r="H13" i="13"/>
  <c r="I13" i="13" s="1"/>
  <c r="L12" i="13"/>
  <c r="D14" i="13"/>
  <c r="N12" i="13"/>
  <c r="G11" i="13"/>
  <c r="N14" i="11"/>
  <c r="N13" i="11"/>
  <c r="N15" i="11"/>
  <c r="G16" i="11"/>
  <c r="H13" i="11"/>
  <c r="I13" i="11" s="1"/>
  <c r="L12" i="11"/>
  <c r="D14" i="11"/>
  <c r="N12" i="11"/>
  <c r="N16" i="11"/>
  <c r="G11" i="11"/>
  <c r="H12" i="11"/>
  <c r="I12" i="11" s="1"/>
  <c r="G15" i="11"/>
  <c r="N13" i="10"/>
  <c r="G16" i="10"/>
  <c r="H13" i="10"/>
  <c r="I13" i="10" s="1"/>
  <c r="L12" i="10"/>
  <c r="D14" i="10"/>
  <c r="G15" i="10"/>
  <c r="H12" i="10"/>
  <c r="I12" i="10" s="1"/>
  <c r="N12" i="10"/>
  <c r="O12" i="10"/>
  <c r="H11" i="10"/>
  <c r="G14" i="10"/>
  <c r="G16" i="9"/>
  <c r="H13" i="9"/>
  <c r="I13" i="9" s="1"/>
  <c r="G15" i="9"/>
  <c r="H12" i="9"/>
  <c r="I12" i="9" s="1"/>
  <c r="D14" i="9"/>
  <c r="L12" i="9"/>
  <c r="N12" i="9"/>
  <c r="N15" i="9"/>
  <c r="G11" i="9"/>
  <c r="N15" i="8"/>
  <c r="N14" i="8"/>
  <c r="N13" i="8"/>
  <c r="G16" i="8"/>
  <c r="H13" i="8"/>
  <c r="I13" i="8" s="1"/>
  <c r="L12" i="8"/>
  <c r="G15" i="8"/>
  <c r="H12" i="8"/>
  <c r="I12" i="8" s="1"/>
  <c r="N12" i="8"/>
  <c r="G11" i="8"/>
  <c r="D14" i="8"/>
  <c r="N15" i="7"/>
  <c r="N13" i="7"/>
  <c r="G16" i="7"/>
  <c r="H13" i="7"/>
  <c r="I13" i="7" s="1"/>
  <c r="L12" i="7"/>
  <c r="G15" i="7"/>
  <c r="H12" i="7"/>
  <c r="I12" i="7" s="1"/>
  <c r="N12" i="7"/>
  <c r="G11" i="7"/>
  <c r="D14" i="7"/>
  <c r="N15" i="6"/>
  <c r="G16" i="6"/>
  <c r="H13" i="6"/>
  <c r="I13" i="6" s="1"/>
  <c r="L12" i="6"/>
  <c r="D14" i="6"/>
  <c r="G15" i="6"/>
  <c r="H12" i="6"/>
  <c r="I12" i="6" s="1"/>
  <c r="N12" i="6"/>
  <c r="G11" i="6"/>
  <c r="N13" i="5"/>
  <c r="N14" i="5"/>
  <c r="G14" i="5"/>
  <c r="H11" i="5"/>
  <c r="O12" i="5"/>
  <c r="L12" i="5"/>
  <c r="D14" i="5"/>
  <c r="H15" i="5"/>
  <c r="I15" i="5" s="1"/>
  <c r="G18" i="5"/>
  <c r="N12" i="5"/>
  <c r="H13" i="5"/>
  <c r="I13" i="5" s="1"/>
  <c r="G16" i="5"/>
  <c r="H12" i="5"/>
  <c r="I12" i="5" s="1"/>
  <c r="N15" i="4"/>
  <c r="N14" i="4"/>
  <c r="L12" i="4"/>
  <c r="D14" i="4"/>
  <c r="G16" i="4"/>
  <c r="H13" i="4"/>
  <c r="I13" i="4" s="1"/>
  <c r="G15" i="4"/>
  <c r="H12" i="4"/>
  <c r="I12" i="4" s="1"/>
  <c r="N12" i="4"/>
  <c r="G11" i="4"/>
  <c r="N13" i="3"/>
  <c r="N15" i="2"/>
  <c r="D16" i="2"/>
  <c r="D19" i="2" s="1"/>
  <c r="D22" i="2" s="1"/>
  <c r="D25" i="2" s="1"/>
  <c r="F24" i="1"/>
  <c r="D15" i="1"/>
  <c r="D18" i="1" s="1"/>
  <c r="D21" i="1" s="1"/>
  <c r="D24" i="1" s="1"/>
  <c r="G11" i="2"/>
  <c r="N13" i="2"/>
  <c r="D15" i="3"/>
  <c r="D18" i="3" s="1"/>
  <c r="D21" i="3" s="1"/>
  <c r="D24" i="3" s="1"/>
  <c r="H12" i="3"/>
  <c r="I12" i="3" s="1"/>
  <c r="G15" i="3"/>
  <c r="G16" i="3"/>
  <c r="H13" i="3"/>
  <c r="I13" i="3" s="1"/>
  <c r="L12" i="3"/>
  <c r="H11" i="3"/>
  <c r="D14" i="3"/>
  <c r="N14" i="3"/>
  <c r="N16" i="3"/>
  <c r="G14" i="3"/>
  <c r="G16" i="2"/>
  <c r="H13" i="2"/>
  <c r="I13" i="2" s="1"/>
  <c r="D17" i="2"/>
  <c r="D15" i="2"/>
  <c r="D18" i="2" s="1"/>
  <c r="D21" i="2" s="1"/>
  <c r="D24" i="2" s="1"/>
  <c r="L12" i="2"/>
  <c r="N12" i="2"/>
  <c r="N14" i="2"/>
  <c r="G15" i="2"/>
  <c r="N16" i="2"/>
  <c r="D16" i="1"/>
  <c r="D19" i="1" s="1"/>
  <c r="D22" i="1" s="1"/>
  <c r="D25" i="1" s="1"/>
  <c r="G16" i="1"/>
  <c r="H13" i="1"/>
  <c r="I13" i="1" s="1"/>
  <c r="G15" i="1"/>
  <c r="F11" i="1"/>
  <c r="G14" i="2" l="1"/>
  <c r="G17" i="2" s="1"/>
  <c r="H11" i="2"/>
  <c r="I11" i="2" s="1"/>
  <c r="O12" i="2"/>
  <c r="N12" i="1"/>
  <c r="H15" i="21"/>
  <c r="I15" i="21" s="1"/>
  <c r="G18" i="21"/>
  <c r="D17" i="21"/>
  <c r="L13" i="21"/>
  <c r="G19" i="21"/>
  <c r="H16" i="21"/>
  <c r="I16" i="21" s="1"/>
  <c r="G14" i="21"/>
  <c r="O19" i="21" s="1"/>
  <c r="O12" i="21"/>
  <c r="H11" i="21"/>
  <c r="P18" i="21" s="1"/>
  <c r="G14" i="20"/>
  <c r="H11" i="20"/>
  <c r="O12" i="20"/>
  <c r="H15" i="20"/>
  <c r="I15" i="20" s="1"/>
  <c r="G18" i="20"/>
  <c r="G19" i="20"/>
  <c r="H16" i="20"/>
  <c r="I16" i="20" s="1"/>
  <c r="D17" i="20"/>
  <c r="L13" i="20"/>
  <c r="H15" i="19"/>
  <c r="I15" i="19" s="1"/>
  <c r="G18" i="19"/>
  <c r="G14" i="19"/>
  <c r="H11" i="19"/>
  <c r="O12" i="19"/>
  <c r="G19" i="19"/>
  <c r="H16" i="19"/>
  <c r="I16" i="19" s="1"/>
  <c r="D17" i="19"/>
  <c r="L13" i="19"/>
  <c r="H15" i="18"/>
  <c r="I15" i="18" s="1"/>
  <c r="G18" i="18"/>
  <c r="G14" i="18"/>
  <c r="H11" i="18"/>
  <c r="O12" i="18"/>
  <c r="G19" i="18"/>
  <c r="H16" i="18"/>
  <c r="I16" i="18" s="1"/>
  <c r="D17" i="18"/>
  <c r="L13" i="18"/>
  <c r="H15" i="17"/>
  <c r="I15" i="17" s="1"/>
  <c r="G18" i="17"/>
  <c r="D17" i="17"/>
  <c r="L13" i="17"/>
  <c r="G14" i="17"/>
  <c r="H11" i="17"/>
  <c r="O12" i="17"/>
  <c r="G19" i="17"/>
  <c r="H16" i="17"/>
  <c r="I16" i="17" s="1"/>
  <c r="L13" i="16"/>
  <c r="G14" i="16"/>
  <c r="H11" i="16"/>
  <c r="O12" i="16"/>
  <c r="L14" i="16"/>
  <c r="D20" i="16"/>
  <c r="H15" i="16"/>
  <c r="I15" i="16" s="1"/>
  <c r="G18" i="16"/>
  <c r="G19" i="16"/>
  <c r="H16" i="16"/>
  <c r="I16" i="16" s="1"/>
  <c r="H15" i="15"/>
  <c r="I15" i="15" s="1"/>
  <c r="G18" i="15"/>
  <c r="G14" i="15"/>
  <c r="H11" i="15"/>
  <c r="O12" i="15"/>
  <c r="G19" i="15"/>
  <c r="H16" i="15"/>
  <c r="I16" i="15" s="1"/>
  <c r="D17" i="15"/>
  <c r="L13" i="15"/>
  <c r="D17" i="14"/>
  <c r="L13" i="14"/>
  <c r="H15" i="14"/>
  <c r="I15" i="14" s="1"/>
  <c r="G18" i="14"/>
  <c r="G14" i="14"/>
  <c r="H11" i="14"/>
  <c r="O12" i="14"/>
  <c r="G19" i="14"/>
  <c r="H16" i="14"/>
  <c r="I16" i="14" s="1"/>
  <c r="D17" i="13"/>
  <c r="L13" i="13"/>
  <c r="G19" i="13"/>
  <c r="H16" i="13"/>
  <c r="I16" i="13" s="1"/>
  <c r="H15" i="13"/>
  <c r="I15" i="13" s="1"/>
  <c r="G18" i="13"/>
  <c r="G14" i="13"/>
  <c r="H11" i="13"/>
  <c r="O12" i="13"/>
  <c r="G19" i="11"/>
  <c r="H16" i="11"/>
  <c r="I16" i="11" s="1"/>
  <c r="H15" i="11"/>
  <c r="I15" i="11" s="1"/>
  <c r="G18" i="11"/>
  <c r="D17" i="11"/>
  <c r="L13" i="11"/>
  <c r="G14" i="11"/>
  <c r="H11" i="11"/>
  <c r="O12" i="11"/>
  <c r="I11" i="10"/>
  <c r="P12" i="10"/>
  <c r="G19" i="10"/>
  <c r="H16" i="10"/>
  <c r="I16" i="10" s="1"/>
  <c r="H15" i="10"/>
  <c r="I15" i="10" s="1"/>
  <c r="G18" i="10"/>
  <c r="D17" i="10"/>
  <c r="L13" i="10"/>
  <c r="H14" i="10"/>
  <c r="O13" i="10"/>
  <c r="G17" i="10"/>
  <c r="H15" i="9"/>
  <c r="I15" i="9" s="1"/>
  <c r="G18" i="9"/>
  <c r="L13" i="9"/>
  <c r="D17" i="9"/>
  <c r="H11" i="9"/>
  <c r="G14" i="9"/>
  <c r="O12" i="9"/>
  <c r="G19" i="9"/>
  <c r="H16" i="9"/>
  <c r="I16" i="9" s="1"/>
  <c r="D17" i="8"/>
  <c r="L13" i="8"/>
  <c r="H15" i="8"/>
  <c r="I15" i="8" s="1"/>
  <c r="G18" i="8"/>
  <c r="G19" i="8"/>
  <c r="H16" i="8"/>
  <c r="I16" i="8" s="1"/>
  <c r="G14" i="8"/>
  <c r="H11" i="8"/>
  <c r="O12" i="8"/>
  <c r="H15" i="7"/>
  <c r="I15" i="7" s="1"/>
  <c r="G18" i="7"/>
  <c r="G14" i="7"/>
  <c r="H11" i="7"/>
  <c r="O12" i="7"/>
  <c r="G19" i="7"/>
  <c r="H16" i="7"/>
  <c r="I16" i="7" s="1"/>
  <c r="D17" i="7"/>
  <c r="L13" i="7"/>
  <c r="H15" i="6"/>
  <c r="I15" i="6" s="1"/>
  <c r="G18" i="6"/>
  <c r="D17" i="6"/>
  <c r="L13" i="6"/>
  <c r="G14" i="6"/>
  <c r="H11" i="6"/>
  <c r="O12" i="6"/>
  <c r="G19" i="6"/>
  <c r="H16" i="6"/>
  <c r="I16" i="6" s="1"/>
  <c r="H16" i="5"/>
  <c r="I16" i="5" s="1"/>
  <c r="G19" i="5"/>
  <c r="I11" i="5"/>
  <c r="P12" i="5"/>
  <c r="G21" i="5"/>
  <c r="H18" i="5"/>
  <c r="I18" i="5" s="1"/>
  <c r="G17" i="5"/>
  <c r="H14" i="5"/>
  <c r="O13" i="5"/>
  <c r="D17" i="5"/>
  <c r="L13" i="5"/>
  <c r="G14" i="4"/>
  <c r="H11" i="4"/>
  <c r="O12" i="4"/>
  <c r="H15" i="4"/>
  <c r="I15" i="4" s="1"/>
  <c r="G18" i="4"/>
  <c r="G19" i="4"/>
  <c r="H16" i="4"/>
  <c r="I16" i="4" s="1"/>
  <c r="D17" i="4"/>
  <c r="L13" i="4"/>
  <c r="P12" i="3"/>
  <c r="I11" i="3"/>
  <c r="H16" i="3"/>
  <c r="I16" i="3" s="1"/>
  <c r="G19" i="3"/>
  <c r="H14" i="3"/>
  <c r="O13" i="3"/>
  <c r="G17" i="3"/>
  <c r="D17" i="3"/>
  <c r="L13" i="3"/>
  <c r="H15" i="3"/>
  <c r="I15" i="3" s="1"/>
  <c r="G18" i="3"/>
  <c r="O13" i="2"/>
  <c r="H15" i="2"/>
  <c r="I15" i="2" s="1"/>
  <c r="G18" i="2"/>
  <c r="P12" i="2"/>
  <c r="L13" i="2"/>
  <c r="L14" i="2"/>
  <c r="D20" i="2"/>
  <c r="G19" i="2"/>
  <c r="H16" i="2"/>
  <c r="I16" i="2" s="1"/>
  <c r="H15" i="1"/>
  <c r="G18" i="1"/>
  <c r="G19" i="1"/>
  <c r="H16" i="1"/>
  <c r="I16" i="1" s="1"/>
  <c r="F14" i="1"/>
  <c r="F17" i="1"/>
  <c r="F20" i="1"/>
  <c r="F23" i="1"/>
  <c r="G11" i="1"/>
  <c r="C14" i="1"/>
  <c r="C17" i="1"/>
  <c r="C20" i="1"/>
  <c r="C23" i="1"/>
  <c r="C11" i="1"/>
  <c r="D11" i="1" s="1"/>
  <c r="H14" i="2" l="1"/>
  <c r="O12" i="1"/>
  <c r="L12" i="1"/>
  <c r="H19" i="21"/>
  <c r="I19" i="21" s="1"/>
  <c r="G22" i="21"/>
  <c r="I11" i="21"/>
  <c r="Q18" i="21" s="1"/>
  <c r="P12" i="21"/>
  <c r="L14" i="21"/>
  <c r="D20" i="21"/>
  <c r="G17" i="21"/>
  <c r="O20" i="21" s="1"/>
  <c r="H14" i="21"/>
  <c r="P19" i="21" s="1"/>
  <c r="O13" i="21"/>
  <c r="G21" i="21"/>
  <c r="H18" i="21"/>
  <c r="I18" i="21" s="1"/>
  <c r="G21" i="20"/>
  <c r="H18" i="20"/>
  <c r="I18" i="20" s="1"/>
  <c r="L14" i="20"/>
  <c r="D20" i="20"/>
  <c r="I11" i="20"/>
  <c r="P12" i="20"/>
  <c r="G17" i="20"/>
  <c r="H14" i="20"/>
  <c r="O13" i="20"/>
  <c r="H19" i="20"/>
  <c r="I19" i="20" s="1"/>
  <c r="G22" i="20"/>
  <c r="I11" i="19"/>
  <c r="P12" i="19"/>
  <c r="G17" i="19"/>
  <c r="H14" i="19"/>
  <c r="O13" i="19"/>
  <c r="L14" i="19"/>
  <c r="D20" i="19"/>
  <c r="H19" i="19"/>
  <c r="I19" i="19" s="1"/>
  <c r="G22" i="19"/>
  <c r="H18" i="19"/>
  <c r="I18" i="19" s="1"/>
  <c r="G21" i="19"/>
  <c r="G17" i="18"/>
  <c r="H14" i="18"/>
  <c r="O13" i="18"/>
  <c r="L14" i="18"/>
  <c r="D20" i="18"/>
  <c r="G21" i="18"/>
  <c r="H18" i="18"/>
  <c r="I18" i="18" s="1"/>
  <c r="I11" i="18"/>
  <c r="P12" i="18"/>
  <c r="H19" i="18"/>
  <c r="I19" i="18" s="1"/>
  <c r="G22" i="18"/>
  <c r="G17" i="17"/>
  <c r="H14" i="17"/>
  <c r="O13" i="17"/>
  <c r="H19" i="17"/>
  <c r="I19" i="17" s="1"/>
  <c r="G22" i="17"/>
  <c r="L14" i="17"/>
  <c r="D20" i="17"/>
  <c r="I11" i="17"/>
  <c r="P12" i="17"/>
  <c r="G21" i="17"/>
  <c r="H18" i="17"/>
  <c r="I18" i="17" s="1"/>
  <c r="H19" i="16"/>
  <c r="I19" i="16" s="1"/>
  <c r="G22" i="16"/>
  <c r="I11" i="16"/>
  <c r="P12" i="16"/>
  <c r="G21" i="16"/>
  <c r="H18" i="16"/>
  <c r="I18" i="16" s="1"/>
  <c r="G17" i="16"/>
  <c r="H14" i="16"/>
  <c r="O13" i="16"/>
  <c r="D23" i="16"/>
  <c r="L15" i="16"/>
  <c r="L14" i="15"/>
  <c r="D20" i="15"/>
  <c r="G17" i="15"/>
  <c r="H14" i="15"/>
  <c r="O13" i="15"/>
  <c r="G21" i="15"/>
  <c r="H18" i="15"/>
  <c r="I18" i="15" s="1"/>
  <c r="I11" i="15"/>
  <c r="P12" i="15"/>
  <c r="H19" i="15"/>
  <c r="I19" i="15" s="1"/>
  <c r="G22" i="15"/>
  <c r="G21" i="14"/>
  <c r="H18" i="14"/>
  <c r="I18" i="14" s="1"/>
  <c r="G17" i="14"/>
  <c r="H14" i="14"/>
  <c r="O13" i="14"/>
  <c r="H19" i="14"/>
  <c r="I19" i="14" s="1"/>
  <c r="G22" i="14"/>
  <c r="I11" i="14"/>
  <c r="P12" i="14"/>
  <c r="L14" i="14"/>
  <c r="D20" i="14"/>
  <c r="H19" i="13"/>
  <c r="I19" i="13" s="1"/>
  <c r="G22" i="13"/>
  <c r="I11" i="13"/>
  <c r="P12" i="13"/>
  <c r="G17" i="13"/>
  <c r="H14" i="13"/>
  <c r="O13" i="13"/>
  <c r="H18" i="13"/>
  <c r="I18" i="13" s="1"/>
  <c r="G21" i="13"/>
  <c r="L14" i="13"/>
  <c r="D20" i="13"/>
  <c r="L14" i="11"/>
  <c r="D20" i="11"/>
  <c r="G21" i="11"/>
  <c r="H18" i="11"/>
  <c r="I18" i="11" s="1"/>
  <c r="I11" i="11"/>
  <c r="P12" i="11"/>
  <c r="O13" i="11"/>
  <c r="G17" i="11"/>
  <c r="H14" i="11"/>
  <c r="H19" i="11"/>
  <c r="I19" i="11" s="1"/>
  <c r="G22" i="11"/>
  <c r="I14" i="10"/>
  <c r="P13" i="10"/>
  <c r="H19" i="10"/>
  <c r="I19" i="10" s="1"/>
  <c r="G22" i="10"/>
  <c r="L14" i="10"/>
  <c r="D20" i="10"/>
  <c r="O14" i="10"/>
  <c r="G20" i="10"/>
  <c r="H17" i="10"/>
  <c r="G21" i="10"/>
  <c r="H18" i="10"/>
  <c r="I18" i="10" s="1"/>
  <c r="Q12" i="10"/>
  <c r="I11" i="9"/>
  <c r="P12" i="9"/>
  <c r="G22" i="9"/>
  <c r="H19" i="9"/>
  <c r="I19" i="9" s="1"/>
  <c r="L14" i="9"/>
  <c r="D20" i="9"/>
  <c r="G21" i="9"/>
  <c r="H18" i="9"/>
  <c r="I18" i="9" s="1"/>
  <c r="O13" i="9"/>
  <c r="H14" i="9"/>
  <c r="G17" i="9"/>
  <c r="I11" i="8"/>
  <c r="P12" i="8"/>
  <c r="G17" i="8"/>
  <c r="H14" i="8"/>
  <c r="O13" i="8"/>
  <c r="H19" i="8"/>
  <c r="I19" i="8" s="1"/>
  <c r="G22" i="8"/>
  <c r="G21" i="8"/>
  <c r="H18" i="8"/>
  <c r="I18" i="8" s="1"/>
  <c r="L14" i="8"/>
  <c r="D20" i="8"/>
  <c r="I11" i="7"/>
  <c r="P12" i="7"/>
  <c r="O13" i="7"/>
  <c r="H14" i="7"/>
  <c r="G17" i="7"/>
  <c r="L14" i="7"/>
  <c r="D20" i="7"/>
  <c r="G21" i="7"/>
  <c r="H18" i="7"/>
  <c r="I18" i="7" s="1"/>
  <c r="H19" i="7"/>
  <c r="I19" i="7" s="1"/>
  <c r="G22" i="7"/>
  <c r="G17" i="6"/>
  <c r="H14" i="6"/>
  <c r="O13" i="6"/>
  <c r="L14" i="6"/>
  <c r="D20" i="6"/>
  <c r="G21" i="6"/>
  <c r="H18" i="6"/>
  <c r="I18" i="6" s="1"/>
  <c r="H19" i="6"/>
  <c r="I19" i="6" s="1"/>
  <c r="G22" i="6"/>
  <c r="I11" i="6"/>
  <c r="P12" i="6"/>
  <c r="L14" i="5"/>
  <c r="D20" i="5"/>
  <c r="G24" i="5"/>
  <c r="J21" i="5" s="1"/>
  <c r="H21" i="5"/>
  <c r="I21" i="5" s="1"/>
  <c r="I14" i="5"/>
  <c r="P13" i="5"/>
  <c r="G20" i="5"/>
  <c r="H17" i="5"/>
  <c r="O14" i="5"/>
  <c r="Q12" i="5"/>
  <c r="H19" i="5"/>
  <c r="I19" i="5" s="1"/>
  <c r="G22" i="5"/>
  <c r="L14" i="4"/>
  <c r="D20" i="4"/>
  <c r="I11" i="4"/>
  <c r="P12" i="4"/>
  <c r="G17" i="4"/>
  <c r="H14" i="4"/>
  <c r="O13" i="4"/>
  <c r="G21" i="4"/>
  <c r="H18" i="4"/>
  <c r="I18" i="4" s="1"/>
  <c r="H19" i="4"/>
  <c r="I19" i="4" s="1"/>
  <c r="G22" i="4"/>
  <c r="N16" i="1"/>
  <c r="N15" i="1"/>
  <c r="N14" i="1"/>
  <c r="N13" i="1"/>
  <c r="L14" i="3"/>
  <c r="D20" i="3"/>
  <c r="I14" i="3"/>
  <c r="P13" i="3"/>
  <c r="G21" i="3"/>
  <c r="H18" i="3"/>
  <c r="I18" i="3" s="1"/>
  <c r="Q12" i="3"/>
  <c r="H17" i="3"/>
  <c r="O14" i="3"/>
  <c r="G20" i="3"/>
  <c r="H19" i="3"/>
  <c r="I19" i="3" s="1"/>
  <c r="G22" i="3"/>
  <c r="G21" i="2"/>
  <c r="H18" i="2"/>
  <c r="I18" i="2" s="1"/>
  <c r="L15" i="2"/>
  <c r="D23" i="2"/>
  <c r="Q12" i="2"/>
  <c r="H19" i="2"/>
  <c r="I19" i="2" s="1"/>
  <c r="G22" i="2"/>
  <c r="H17" i="2"/>
  <c r="O14" i="2"/>
  <c r="G20" i="2"/>
  <c r="I14" i="2"/>
  <c r="P13" i="2"/>
  <c r="I15" i="1"/>
  <c r="H18" i="1"/>
  <c r="G21" i="1"/>
  <c r="H19" i="1"/>
  <c r="I19" i="1" s="1"/>
  <c r="G22" i="1"/>
  <c r="H11" i="1"/>
  <c r="D14" i="1"/>
  <c r="G14" i="1"/>
  <c r="O13" i="1" s="1"/>
  <c r="P12" i="1" l="1"/>
  <c r="D23" i="21"/>
  <c r="L15" i="21"/>
  <c r="G24" i="21"/>
  <c r="J21" i="21" s="1"/>
  <c r="H21" i="21"/>
  <c r="I21" i="21" s="1"/>
  <c r="I14" i="21"/>
  <c r="Q19" i="21" s="1"/>
  <c r="P13" i="21"/>
  <c r="O14" i="21"/>
  <c r="G20" i="21"/>
  <c r="O21" i="21" s="1"/>
  <c r="H17" i="21"/>
  <c r="P20" i="21" s="1"/>
  <c r="Q12" i="21"/>
  <c r="G25" i="21"/>
  <c r="J22" i="21" s="1"/>
  <c r="H22" i="21"/>
  <c r="I22" i="21" s="1"/>
  <c r="O14" i="20"/>
  <c r="G20" i="20"/>
  <c r="H17" i="20"/>
  <c r="Q12" i="20"/>
  <c r="D23" i="20"/>
  <c r="L15" i="20"/>
  <c r="G24" i="20"/>
  <c r="J21" i="20" s="1"/>
  <c r="H21" i="20"/>
  <c r="I21" i="20" s="1"/>
  <c r="I14" i="20"/>
  <c r="P13" i="20"/>
  <c r="G25" i="20"/>
  <c r="J22" i="20" s="1"/>
  <c r="H22" i="20"/>
  <c r="I22" i="20" s="1"/>
  <c r="I14" i="19"/>
  <c r="P13" i="19"/>
  <c r="D23" i="19"/>
  <c r="L15" i="19"/>
  <c r="G25" i="19"/>
  <c r="J22" i="19" s="1"/>
  <c r="H22" i="19"/>
  <c r="I22" i="19" s="1"/>
  <c r="O14" i="19"/>
  <c r="G20" i="19"/>
  <c r="H17" i="19"/>
  <c r="G24" i="19"/>
  <c r="J21" i="19" s="1"/>
  <c r="H21" i="19"/>
  <c r="I21" i="19" s="1"/>
  <c r="Q12" i="19"/>
  <c r="D23" i="18"/>
  <c r="L15" i="18"/>
  <c r="I14" i="18"/>
  <c r="P13" i="18"/>
  <c r="Q12" i="18"/>
  <c r="O14" i="18"/>
  <c r="G20" i="18"/>
  <c r="H17" i="18"/>
  <c r="G24" i="18"/>
  <c r="J21" i="18" s="1"/>
  <c r="H21" i="18"/>
  <c r="I21" i="18" s="1"/>
  <c r="G25" i="18"/>
  <c r="H22" i="18"/>
  <c r="I22" i="18" s="1"/>
  <c r="G25" i="17"/>
  <c r="J22" i="17" s="1"/>
  <c r="H22" i="17"/>
  <c r="I22" i="17" s="1"/>
  <c r="Q12" i="17"/>
  <c r="I14" i="17"/>
  <c r="P13" i="17"/>
  <c r="G24" i="17"/>
  <c r="J21" i="17" s="1"/>
  <c r="H21" i="17"/>
  <c r="I21" i="17" s="1"/>
  <c r="O14" i="17"/>
  <c r="G20" i="17"/>
  <c r="H17" i="17"/>
  <c r="D23" i="17"/>
  <c r="L15" i="17"/>
  <c r="G24" i="16"/>
  <c r="J21" i="16" s="1"/>
  <c r="H21" i="16"/>
  <c r="I21" i="16" s="1"/>
  <c r="L16" i="16"/>
  <c r="I14" i="16"/>
  <c r="P13" i="16"/>
  <c r="Q12" i="16"/>
  <c r="G25" i="16"/>
  <c r="J22" i="16" s="1"/>
  <c r="H22" i="16"/>
  <c r="I22" i="16" s="1"/>
  <c r="O14" i="16"/>
  <c r="G20" i="16"/>
  <c r="H17" i="16"/>
  <c r="O14" i="15"/>
  <c r="G20" i="15"/>
  <c r="H17" i="15"/>
  <c r="Q12" i="15"/>
  <c r="I14" i="15"/>
  <c r="P13" i="15"/>
  <c r="G24" i="15"/>
  <c r="J21" i="15" s="1"/>
  <c r="H21" i="15"/>
  <c r="I21" i="15" s="1"/>
  <c r="D23" i="15"/>
  <c r="L15" i="15"/>
  <c r="G25" i="15"/>
  <c r="J22" i="15" s="1"/>
  <c r="H22" i="15"/>
  <c r="I22" i="15" s="1"/>
  <c r="O14" i="14"/>
  <c r="G20" i="14"/>
  <c r="H17" i="14"/>
  <c r="I14" i="14"/>
  <c r="P13" i="14"/>
  <c r="Q12" i="14"/>
  <c r="G25" i="14"/>
  <c r="J22" i="14" s="1"/>
  <c r="H22" i="14"/>
  <c r="I22" i="14" s="1"/>
  <c r="D23" i="14"/>
  <c r="L15" i="14"/>
  <c r="G24" i="14"/>
  <c r="J21" i="14" s="1"/>
  <c r="H21" i="14"/>
  <c r="I21" i="14" s="1"/>
  <c r="O14" i="13"/>
  <c r="G20" i="13"/>
  <c r="H17" i="13"/>
  <c r="Q12" i="13"/>
  <c r="G24" i="13"/>
  <c r="H21" i="13"/>
  <c r="I21" i="13" s="1"/>
  <c r="H22" i="13"/>
  <c r="I22" i="13" s="1"/>
  <c r="G25" i="13"/>
  <c r="J22" i="13" s="1"/>
  <c r="D23" i="13"/>
  <c r="L15" i="13"/>
  <c r="I14" i="13"/>
  <c r="P13" i="13"/>
  <c r="I14" i="11"/>
  <c r="P13" i="11"/>
  <c r="D23" i="11"/>
  <c r="L15" i="11"/>
  <c r="G25" i="11"/>
  <c r="H22" i="11"/>
  <c r="I22" i="11" s="1"/>
  <c r="Q12" i="11"/>
  <c r="O14" i="11"/>
  <c r="G20" i="11"/>
  <c r="H17" i="11"/>
  <c r="H21" i="11"/>
  <c r="I21" i="11" s="1"/>
  <c r="G24" i="11"/>
  <c r="G25" i="10"/>
  <c r="J22" i="10" s="1"/>
  <c r="H22" i="10"/>
  <c r="I22" i="10" s="1"/>
  <c r="G24" i="10"/>
  <c r="J21" i="10" s="1"/>
  <c r="H21" i="10"/>
  <c r="I21" i="10" s="1"/>
  <c r="D23" i="10"/>
  <c r="L15" i="10"/>
  <c r="P14" i="10"/>
  <c r="I17" i="10"/>
  <c r="Q13" i="10"/>
  <c r="G23" i="10"/>
  <c r="J20" i="10" s="1"/>
  <c r="H20" i="10"/>
  <c r="O15" i="10"/>
  <c r="I14" i="9"/>
  <c r="P13" i="9"/>
  <c r="G25" i="9"/>
  <c r="J22" i="9"/>
  <c r="H22" i="9"/>
  <c r="I22" i="9" s="1"/>
  <c r="G24" i="9"/>
  <c r="J21" i="9" s="1"/>
  <c r="H21" i="9"/>
  <c r="I21" i="9" s="1"/>
  <c r="O14" i="9"/>
  <c r="G20" i="9"/>
  <c r="H17" i="9"/>
  <c r="D23" i="9"/>
  <c r="L15" i="9"/>
  <c r="Q12" i="9"/>
  <c r="D23" i="8"/>
  <c r="L15" i="8"/>
  <c r="G24" i="8"/>
  <c r="J21" i="8" s="1"/>
  <c r="H21" i="8"/>
  <c r="I21" i="8" s="1"/>
  <c r="I14" i="8"/>
  <c r="P13" i="8"/>
  <c r="O14" i="8"/>
  <c r="G20" i="8"/>
  <c r="H17" i="8"/>
  <c r="G25" i="8"/>
  <c r="J22" i="8" s="1"/>
  <c r="H22" i="8"/>
  <c r="I22" i="8" s="1"/>
  <c r="Q12" i="8"/>
  <c r="O14" i="7"/>
  <c r="G20" i="7"/>
  <c r="O21" i="7" s="1"/>
  <c r="H17" i="7"/>
  <c r="I14" i="7"/>
  <c r="P13" i="7"/>
  <c r="D23" i="7"/>
  <c r="L15" i="7"/>
  <c r="G25" i="7"/>
  <c r="J22" i="7" s="1"/>
  <c r="H22" i="7"/>
  <c r="I22" i="7" s="1"/>
  <c r="G24" i="7"/>
  <c r="J21" i="7" s="1"/>
  <c r="H21" i="7"/>
  <c r="I21" i="7" s="1"/>
  <c r="Q12" i="7"/>
  <c r="I14" i="6"/>
  <c r="P13" i="6"/>
  <c r="D23" i="6"/>
  <c r="L15" i="6"/>
  <c r="O14" i="6"/>
  <c r="G20" i="6"/>
  <c r="H17" i="6"/>
  <c r="G24" i="6"/>
  <c r="J21" i="6" s="1"/>
  <c r="H21" i="6"/>
  <c r="I21" i="6" s="1"/>
  <c r="Q12" i="6"/>
  <c r="G25" i="6"/>
  <c r="J22" i="6" s="1"/>
  <c r="H22" i="6"/>
  <c r="I22" i="6" s="1"/>
  <c r="Q13" i="5"/>
  <c r="P14" i="5"/>
  <c r="I17" i="5"/>
  <c r="H24" i="5"/>
  <c r="I24" i="5" s="1"/>
  <c r="J12" i="5"/>
  <c r="J24" i="5"/>
  <c r="J15" i="5"/>
  <c r="J18" i="5"/>
  <c r="H20" i="5"/>
  <c r="O15" i="5"/>
  <c r="G23" i="5"/>
  <c r="J20" i="5" s="1"/>
  <c r="D23" i="5"/>
  <c r="L15" i="5"/>
  <c r="G25" i="5"/>
  <c r="J22" i="5" s="1"/>
  <c r="H22" i="5"/>
  <c r="I22" i="5" s="1"/>
  <c r="Q12" i="4"/>
  <c r="O14" i="4"/>
  <c r="G20" i="4"/>
  <c r="H17" i="4"/>
  <c r="G25" i="4"/>
  <c r="H22" i="4"/>
  <c r="I22" i="4" s="1"/>
  <c r="G24" i="4"/>
  <c r="J21" i="4" s="1"/>
  <c r="H21" i="4"/>
  <c r="I21" i="4" s="1"/>
  <c r="I14" i="4"/>
  <c r="P13" i="4"/>
  <c r="D23" i="4"/>
  <c r="L15" i="4"/>
  <c r="L13" i="1"/>
  <c r="L15" i="3"/>
  <c r="D23" i="3"/>
  <c r="H22" i="3"/>
  <c r="I22" i="3" s="1"/>
  <c r="G25" i="3"/>
  <c r="J22" i="3" s="1"/>
  <c r="H21" i="3"/>
  <c r="I21" i="3" s="1"/>
  <c r="G24" i="3"/>
  <c r="O15" i="3"/>
  <c r="G23" i="3"/>
  <c r="J20" i="3" s="1"/>
  <c r="H20" i="3"/>
  <c r="I17" i="3"/>
  <c r="P14" i="3"/>
  <c r="Q13" i="3"/>
  <c r="Q13" i="2"/>
  <c r="H22" i="2"/>
  <c r="I22" i="2" s="1"/>
  <c r="G25" i="2"/>
  <c r="J22" i="2" s="1"/>
  <c r="L16" i="2"/>
  <c r="H21" i="2"/>
  <c r="I21" i="2" s="1"/>
  <c r="G24" i="2"/>
  <c r="J21" i="2" s="1"/>
  <c r="G23" i="2"/>
  <c r="H20" i="2"/>
  <c r="O15" i="2"/>
  <c r="I17" i="2"/>
  <c r="P14" i="2"/>
  <c r="I18" i="1"/>
  <c r="I11" i="1"/>
  <c r="D17" i="1"/>
  <c r="H22" i="1"/>
  <c r="I22" i="1" s="1"/>
  <c r="G25" i="1"/>
  <c r="J22" i="1" s="1"/>
  <c r="H21" i="1"/>
  <c r="G24" i="1"/>
  <c r="H14" i="1"/>
  <c r="G17" i="1"/>
  <c r="Q12" i="1" l="1"/>
  <c r="Q13" i="21"/>
  <c r="H24" i="21"/>
  <c r="I24" i="21" s="1"/>
  <c r="J24" i="21"/>
  <c r="J12" i="21"/>
  <c r="J15" i="21"/>
  <c r="J18" i="21"/>
  <c r="G23" i="21"/>
  <c r="H20" i="21"/>
  <c r="P21" i="21" s="1"/>
  <c r="O15" i="21"/>
  <c r="P14" i="21"/>
  <c r="I17" i="21"/>
  <c r="Q20" i="21" s="1"/>
  <c r="L16" i="21"/>
  <c r="J25" i="21"/>
  <c r="H25" i="21"/>
  <c r="I25" i="21" s="1"/>
  <c r="J13" i="21"/>
  <c r="J16" i="21"/>
  <c r="J19" i="21"/>
  <c r="P14" i="20"/>
  <c r="I17" i="20"/>
  <c r="Q13" i="20"/>
  <c r="H24" i="20"/>
  <c r="I24" i="20" s="1"/>
  <c r="J24" i="20"/>
  <c r="J12" i="20"/>
  <c r="J15" i="20"/>
  <c r="J18" i="20"/>
  <c r="G23" i="20"/>
  <c r="J20" i="20" s="1"/>
  <c r="H20" i="20"/>
  <c r="O15" i="20"/>
  <c r="J25" i="20"/>
  <c r="H25" i="20"/>
  <c r="I25" i="20" s="1"/>
  <c r="J13" i="20"/>
  <c r="J16" i="20"/>
  <c r="J19" i="20"/>
  <c r="L16" i="20"/>
  <c r="H24" i="19"/>
  <c r="I24" i="19" s="1"/>
  <c r="J24" i="19"/>
  <c r="J12" i="19"/>
  <c r="J15" i="19"/>
  <c r="J18" i="19"/>
  <c r="J25" i="19"/>
  <c r="H25" i="19"/>
  <c r="I25" i="19" s="1"/>
  <c r="J13" i="19"/>
  <c r="J16" i="19"/>
  <c r="J19" i="19"/>
  <c r="P14" i="19"/>
  <c r="I17" i="19"/>
  <c r="G23" i="19"/>
  <c r="H20" i="19"/>
  <c r="O15" i="19"/>
  <c r="L16" i="19"/>
  <c r="Q13" i="19"/>
  <c r="P14" i="18"/>
  <c r="I17" i="18"/>
  <c r="Q13" i="18"/>
  <c r="H24" i="18"/>
  <c r="I24" i="18" s="1"/>
  <c r="J24" i="18"/>
  <c r="J12" i="18"/>
  <c r="J15" i="18"/>
  <c r="J18" i="18"/>
  <c r="J25" i="18"/>
  <c r="H25" i="18"/>
  <c r="I25" i="18" s="1"/>
  <c r="J13" i="18"/>
  <c r="J16" i="18"/>
  <c r="J19" i="18"/>
  <c r="J22" i="18"/>
  <c r="G23" i="18"/>
  <c r="H20" i="18"/>
  <c r="O15" i="18"/>
  <c r="L16" i="18"/>
  <c r="G23" i="17"/>
  <c r="H20" i="17"/>
  <c r="O15" i="17"/>
  <c r="P14" i="17"/>
  <c r="I17" i="17"/>
  <c r="Q13" i="17"/>
  <c r="L16" i="17"/>
  <c r="H24" i="17"/>
  <c r="I24" i="17" s="1"/>
  <c r="J24" i="17"/>
  <c r="J12" i="17"/>
  <c r="J15" i="17"/>
  <c r="J18" i="17"/>
  <c r="J25" i="17"/>
  <c r="H25" i="17"/>
  <c r="I25" i="17" s="1"/>
  <c r="J13" i="17"/>
  <c r="J16" i="17"/>
  <c r="J19" i="17"/>
  <c r="G23" i="16"/>
  <c r="J20" i="16" s="1"/>
  <c r="H20" i="16"/>
  <c r="O15" i="16"/>
  <c r="J25" i="16"/>
  <c r="H25" i="16"/>
  <c r="I25" i="16" s="1"/>
  <c r="J13" i="16"/>
  <c r="J16" i="16"/>
  <c r="J19" i="16"/>
  <c r="Q13" i="16"/>
  <c r="P14" i="16"/>
  <c r="I17" i="16"/>
  <c r="H24" i="16"/>
  <c r="I24" i="16" s="1"/>
  <c r="J24" i="16"/>
  <c r="J12" i="16"/>
  <c r="J15" i="16"/>
  <c r="J18" i="16"/>
  <c r="L16" i="15"/>
  <c r="P14" i="15"/>
  <c r="I17" i="15"/>
  <c r="H24" i="15"/>
  <c r="I24" i="15" s="1"/>
  <c r="J24" i="15"/>
  <c r="J12" i="15"/>
  <c r="J15" i="15"/>
  <c r="J18" i="15"/>
  <c r="G23" i="15"/>
  <c r="H20" i="15"/>
  <c r="O15" i="15"/>
  <c r="J25" i="15"/>
  <c r="H25" i="15"/>
  <c r="I25" i="15" s="1"/>
  <c r="J13" i="15"/>
  <c r="J16" i="15"/>
  <c r="J19" i="15"/>
  <c r="Q13" i="15"/>
  <c r="P14" i="14"/>
  <c r="I17" i="14"/>
  <c r="Q13" i="14"/>
  <c r="G23" i="14"/>
  <c r="H20" i="14"/>
  <c r="O15" i="14"/>
  <c r="L16" i="14"/>
  <c r="J25" i="14"/>
  <c r="H25" i="14"/>
  <c r="I25" i="14" s="1"/>
  <c r="J13" i="14"/>
  <c r="J16" i="14"/>
  <c r="J19" i="14"/>
  <c r="H24" i="14"/>
  <c r="I24" i="14" s="1"/>
  <c r="J24" i="14"/>
  <c r="J12" i="14"/>
  <c r="J15" i="14"/>
  <c r="J18" i="14"/>
  <c r="J24" i="13"/>
  <c r="H24" i="13"/>
  <c r="I24" i="13" s="1"/>
  <c r="J12" i="13"/>
  <c r="J15" i="13"/>
  <c r="J18" i="13"/>
  <c r="L16" i="13"/>
  <c r="G23" i="13"/>
  <c r="J20" i="13" s="1"/>
  <c r="H20" i="13"/>
  <c r="O15" i="13"/>
  <c r="P14" i="13"/>
  <c r="I17" i="13"/>
  <c r="J25" i="13"/>
  <c r="H25" i="13"/>
  <c r="I25" i="13" s="1"/>
  <c r="J13" i="13"/>
  <c r="J16" i="13"/>
  <c r="J19" i="13"/>
  <c r="Q13" i="13"/>
  <c r="J21" i="13"/>
  <c r="P14" i="11"/>
  <c r="I17" i="11"/>
  <c r="G23" i="11"/>
  <c r="H20" i="11"/>
  <c r="O15" i="11"/>
  <c r="L16" i="11"/>
  <c r="J25" i="11"/>
  <c r="H25" i="11"/>
  <c r="I25" i="11" s="1"/>
  <c r="J13" i="11"/>
  <c r="J16" i="11"/>
  <c r="J19" i="11"/>
  <c r="J22" i="11"/>
  <c r="H24" i="11"/>
  <c r="I24" i="11" s="1"/>
  <c r="J24" i="11"/>
  <c r="J12" i="11"/>
  <c r="J15" i="11"/>
  <c r="J18" i="11"/>
  <c r="J21" i="11"/>
  <c r="Q13" i="11"/>
  <c r="R15" i="10"/>
  <c r="H24" i="10"/>
  <c r="I24" i="10" s="1"/>
  <c r="J24" i="10"/>
  <c r="J12" i="10"/>
  <c r="J15" i="10"/>
  <c r="J18" i="10"/>
  <c r="H23" i="10"/>
  <c r="O16" i="10"/>
  <c r="J23" i="10"/>
  <c r="J11" i="10"/>
  <c r="J14" i="10"/>
  <c r="J17" i="10"/>
  <c r="L16" i="10"/>
  <c r="Q14" i="10"/>
  <c r="I20" i="10"/>
  <c r="P15" i="10"/>
  <c r="J25" i="10"/>
  <c r="H25" i="10"/>
  <c r="I25" i="10" s="1"/>
  <c r="J13" i="10"/>
  <c r="J16" i="10"/>
  <c r="J19" i="10"/>
  <c r="H24" i="9"/>
  <c r="I24" i="9" s="1"/>
  <c r="J24" i="9"/>
  <c r="J12" i="9"/>
  <c r="J15" i="9"/>
  <c r="J18" i="9"/>
  <c r="P14" i="9"/>
  <c r="I17" i="9"/>
  <c r="J25" i="9"/>
  <c r="H25" i="9"/>
  <c r="I25" i="9" s="1"/>
  <c r="J13" i="9"/>
  <c r="J16" i="9"/>
  <c r="J19" i="9"/>
  <c r="L16" i="9"/>
  <c r="G23" i="9"/>
  <c r="J20" i="9" s="1"/>
  <c r="H20" i="9"/>
  <c r="O15" i="9"/>
  <c r="Q13" i="9"/>
  <c r="Q13" i="8"/>
  <c r="J25" i="8"/>
  <c r="H25" i="8"/>
  <c r="I25" i="8" s="1"/>
  <c r="J13" i="8"/>
  <c r="J16" i="8"/>
  <c r="J19" i="8"/>
  <c r="H24" i="8"/>
  <c r="I24" i="8" s="1"/>
  <c r="J24" i="8"/>
  <c r="J12" i="8"/>
  <c r="J15" i="8"/>
  <c r="J18" i="8"/>
  <c r="P14" i="8"/>
  <c r="I17" i="8"/>
  <c r="G23" i="8"/>
  <c r="J20" i="8" s="1"/>
  <c r="H20" i="8"/>
  <c r="O15" i="8"/>
  <c r="L16" i="8"/>
  <c r="H24" i="7"/>
  <c r="I24" i="7" s="1"/>
  <c r="J24" i="7"/>
  <c r="J12" i="7"/>
  <c r="J15" i="7"/>
  <c r="J18" i="7"/>
  <c r="G23" i="7"/>
  <c r="O22" i="7" s="1"/>
  <c r="H20" i="7"/>
  <c r="P21" i="7" s="1"/>
  <c r="O15" i="7"/>
  <c r="Q13" i="7"/>
  <c r="P14" i="7"/>
  <c r="I17" i="7"/>
  <c r="J25" i="7"/>
  <c r="H25" i="7"/>
  <c r="I25" i="7" s="1"/>
  <c r="J13" i="7"/>
  <c r="J16" i="7"/>
  <c r="J19" i="7"/>
  <c r="L16" i="7"/>
  <c r="L16" i="6"/>
  <c r="G23" i="6"/>
  <c r="H20" i="6"/>
  <c r="O15" i="6"/>
  <c r="H24" i="6"/>
  <c r="I24" i="6" s="1"/>
  <c r="J24" i="6"/>
  <c r="J12" i="6"/>
  <c r="J15" i="6"/>
  <c r="J18" i="6"/>
  <c r="P14" i="6"/>
  <c r="I17" i="6"/>
  <c r="Q13" i="6"/>
  <c r="J25" i="6"/>
  <c r="H25" i="6"/>
  <c r="I25" i="6" s="1"/>
  <c r="J13" i="6"/>
  <c r="J16" i="6"/>
  <c r="J19" i="6"/>
  <c r="L16" i="5"/>
  <c r="H23" i="5"/>
  <c r="O16" i="5"/>
  <c r="J23" i="5"/>
  <c r="J11" i="5"/>
  <c r="J14" i="5"/>
  <c r="J17" i="5"/>
  <c r="Q14" i="5"/>
  <c r="P15" i="5"/>
  <c r="I20" i="5"/>
  <c r="J25" i="5"/>
  <c r="H25" i="5"/>
  <c r="I25" i="5" s="1"/>
  <c r="J13" i="5"/>
  <c r="J16" i="5"/>
  <c r="J19" i="5"/>
  <c r="R15" i="5"/>
  <c r="P14" i="4"/>
  <c r="I17" i="4"/>
  <c r="Q13" i="4"/>
  <c r="J25" i="4"/>
  <c r="H25" i="4"/>
  <c r="I25" i="4" s="1"/>
  <c r="J13" i="4"/>
  <c r="J16" i="4"/>
  <c r="J19" i="4"/>
  <c r="L16" i="4"/>
  <c r="G23" i="4"/>
  <c r="J20" i="4" s="1"/>
  <c r="H20" i="4"/>
  <c r="O15" i="4"/>
  <c r="H24" i="4"/>
  <c r="I24" i="4" s="1"/>
  <c r="J24" i="4"/>
  <c r="J12" i="4"/>
  <c r="J15" i="4"/>
  <c r="J18" i="4"/>
  <c r="J22" i="4"/>
  <c r="O14" i="1"/>
  <c r="L14" i="1"/>
  <c r="P13" i="1"/>
  <c r="J24" i="3"/>
  <c r="H24" i="3"/>
  <c r="I24" i="3" s="1"/>
  <c r="J12" i="3"/>
  <c r="J15" i="3"/>
  <c r="J18" i="3"/>
  <c r="L16" i="3"/>
  <c r="Q14" i="3"/>
  <c r="I20" i="3"/>
  <c r="P15" i="3"/>
  <c r="J25" i="3"/>
  <c r="H25" i="3"/>
  <c r="I25" i="3" s="1"/>
  <c r="J13" i="3"/>
  <c r="J16" i="3"/>
  <c r="J19" i="3"/>
  <c r="H23" i="3"/>
  <c r="O16" i="3"/>
  <c r="J23" i="3"/>
  <c r="J14" i="3"/>
  <c r="J17" i="3"/>
  <c r="J21" i="3"/>
  <c r="R15" i="3" s="1"/>
  <c r="Q14" i="2"/>
  <c r="H23" i="2"/>
  <c r="O16" i="2"/>
  <c r="J23" i="2"/>
  <c r="J11" i="2"/>
  <c r="J14" i="2"/>
  <c r="J17" i="2"/>
  <c r="J20" i="2"/>
  <c r="I20" i="2"/>
  <c r="P15" i="2"/>
  <c r="H24" i="2"/>
  <c r="I24" i="2" s="1"/>
  <c r="J24" i="2"/>
  <c r="J12" i="2"/>
  <c r="J15" i="2"/>
  <c r="J18" i="2"/>
  <c r="J25" i="2"/>
  <c r="H25" i="2"/>
  <c r="I25" i="2" s="1"/>
  <c r="J13" i="2"/>
  <c r="J16" i="2"/>
  <c r="J19" i="2"/>
  <c r="J21" i="1"/>
  <c r="I21" i="1"/>
  <c r="I14" i="1"/>
  <c r="D20" i="1"/>
  <c r="H24" i="1"/>
  <c r="J12" i="1"/>
  <c r="J24" i="1"/>
  <c r="J15" i="1"/>
  <c r="J18" i="1"/>
  <c r="J25" i="1"/>
  <c r="H25" i="1"/>
  <c r="I25" i="1" s="1"/>
  <c r="J13" i="1"/>
  <c r="J16" i="1"/>
  <c r="J19" i="1"/>
  <c r="H17" i="1"/>
  <c r="G20" i="1"/>
  <c r="J20" i="21" l="1"/>
  <c r="R21" i="21" s="1"/>
  <c r="O22" i="21"/>
  <c r="I20" i="21"/>
  <c r="Q21" i="21" s="1"/>
  <c r="P15" i="21"/>
  <c r="Q14" i="21"/>
  <c r="H23" i="21"/>
  <c r="P22" i="21" s="1"/>
  <c r="O16" i="21"/>
  <c r="J23" i="21"/>
  <c r="R22" i="21" s="1"/>
  <c r="J11" i="21"/>
  <c r="R18" i="21" s="1"/>
  <c r="J14" i="21"/>
  <c r="R19" i="21" s="1"/>
  <c r="J17" i="21"/>
  <c r="R20" i="21" s="1"/>
  <c r="I20" i="20"/>
  <c r="P15" i="20"/>
  <c r="H23" i="20"/>
  <c r="O16" i="20"/>
  <c r="J23" i="20"/>
  <c r="J11" i="20"/>
  <c r="J14" i="20"/>
  <c r="J17" i="20"/>
  <c r="R15" i="20"/>
  <c r="Q14" i="20"/>
  <c r="I20" i="19"/>
  <c r="P15" i="19"/>
  <c r="H23" i="19"/>
  <c r="O16" i="19"/>
  <c r="J23" i="19"/>
  <c r="J11" i="19"/>
  <c r="J14" i="19"/>
  <c r="J17" i="19"/>
  <c r="J20" i="19"/>
  <c r="Q14" i="19"/>
  <c r="I20" i="18"/>
  <c r="P15" i="18"/>
  <c r="Q14" i="18"/>
  <c r="H23" i="18"/>
  <c r="O16" i="18"/>
  <c r="J23" i="18"/>
  <c r="J11" i="18"/>
  <c r="J14" i="18"/>
  <c r="J17" i="18"/>
  <c r="J20" i="18"/>
  <c r="I20" i="17"/>
  <c r="P15" i="17"/>
  <c r="H23" i="17"/>
  <c r="O16" i="17"/>
  <c r="J23" i="17"/>
  <c r="J11" i="17"/>
  <c r="J14" i="17"/>
  <c r="J17" i="17"/>
  <c r="Q14" i="17"/>
  <c r="J20" i="17"/>
  <c r="Q14" i="16"/>
  <c r="I20" i="16"/>
  <c r="P15" i="16"/>
  <c r="H23" i="16"/>
  <c r="O16" i="16"/>
  <c r="J23" i="16"/>
  <c r="J11" i="16"/>
  <c r="J14" i="16"/>
  <c r="J17" i="16"/>
  <c r="R15" i="16"/>
  <c r="I20" i="15"/>
  <c r="P15" i="15"/>
  <c r="Q14" i="15"/>
  <c r="H23" i="15"/>
  <c r="O16" i="15"/>
  <c r="J23" i="15"/>
  <c r="J11" i="15"/>
  <c r="J14" i="15"/>
  <c r="J17" i="15"/>
  <c r="J20" i="15"/>
  <c r="I20" i="14"/>
  <c r="P15" i="14"/>
  <c r="H23" i="14"/>
  <c r="O16" i="14"/>
  <c r="J23" i="14"/>
  <c r="J11" i="14"/>
  <c r="J14" i="14"/>
  <c r="J17" i="14"/>
  <c r="J20" i="14"/>
  <c r="Q14" i="14"/>
  <c r="R15" i="13"/>
  <c r="I20" i="13"/>
  <c r="P15" i="13"/>
  <c r="H23" i="13"/>
  <c r="J23" i="13"/>
  <c r="O16" i="13"/>
  <c r="J11" i="13"/>
  <c r="J14" i="13"/>
  <c r="J17" i="13"/>
  <c r="Q14" i="13"/>
  <c r="I20" i="11"/>
  <c r="P15" i="11"/>
  <c r="H23" i="11"/>
  <c r="O16" i="11"/>
  <c r="J23" i="11"/>
  <c r="J11" i="11"/>
  <c r="J14" i="11"/>
  <c r="J17" i="11"/>
  <c r="J20" i="11"/>
  <c r="Q14" i="11"/>
  <c r="R14" i="10"/>
  <c r="P16" i="10"/>
  <c r="I23" i="10"/>
  <c r="R13" i="10"/>
  <c r="R12" i="10"/>
  <c r="R16" i="10"/>
  <c r="Q15" i="10"/>
  <c r="R15" i="9"/>
  <c r="Q14" i="9"/>
  <c r="H23" i="9"/>
  <c r="O16" i="9"/>
  <c r="J23" i="9"/>
  <c r="J11" i="9"/>
  <c r="J14" i="9"/>
  <c r="J17" i="9"/>
  <c r="I20" i="9"/>
  <c r="P15" i="9"/>
  <c r="I20" i="8"/>
  <c r="P15" i="8"/>
  <c r="R15" i="8"/>
  <c r="Q14" i="8"/>
  <c r="H23" i="8"/>
  <c r="O16" i="8"/>
  <c r="J23" i="8"/>
  <c r="J11" i="8"/>
  <c r="J14" i="8"/>
  <c r="J17" i="8"/>
  <c r="Q14" i="7"/>
  <c r="H23" i="7"/>
  <c r="P22" i="7" s="1"/>
  <c r="O16" i="7"/>
  <c r="J23" i="7"/>
  <c r="R22" i="7" s="1"/>
  <c r="J11" i="7"/>
  <c r="R18" i="7" s="1"/>
  <c r="J14" i="7"/>
  <c r="R19" i="7" s="1"/>
  <c r="J17" i="7"/>
  <c r="R20" i="7" s="1"/>
  <c r="J20" i="7"/>
  <c r="R21" i="7" s="1"/>
  <c r="I20" i="7"/>
  <c r="Q21" i="7" s="1"/>
  <c r="P15" i="7"/>
  <c r="I20" i="6"/>
  <c r="P15" i="6"/>
  <c r="H23" i="6"/>
  <c r="O16" i="6"/>
  <c r="J23" i="6"/>
  <c r="J11" i="6"/>
  <c r="J14" i="6"/>
  <c r="J17" i="6"/>
  <c r="J20" i="6"/>
  <c r="Q14" i="6"/>
  <c r="R12" i="5"/>
  <c r="R13" i="5"/>
  <c r="R16" i="5"/>
  <c r="Q15" i="5"/>
  <c r="P16" i="5"/>
  <c r="I23" i="5"/>
  <c r="R14" i="5"/>
  <c r="R15" i="4"/>
  <c r="H23" i="4"/>
  <c r="O16" i="4"/>
  <c r="J23" i="4"/>
  <c r="J11" i="4"/>
  <c r="J14" i="4"/>
  <c r="J17" i="4"/>
  <c r="Q14" i="4"/>
  <c r="I20" i="4"/>
  <c r="P15" i="4"/>
  <c r="Q13" i="1"/>
  <c r="O15" i="1"/>
  <c r="P14" i="1"/>
  <c r="L15" i="1"/>
  <c r="P16" i="3"/>
  <c r="I23" i="3"/>
  <c r="R14" i="3"/>
  <c r="R16" i="3"/>
  <c r="Q15" i="3"/>
  <c r="Q15" i="2"/>
  <c r="R12" i="2"/>
  <c r="P16" i="2"/>
  <c r="I23" i="2"/>
  <c r="R15" i="2"/>
  <c r="R16" i="2"/>
  <c r="R13" i="2"/>
  <c r="R14" i="2"/>
  <c r="I24" i="1"/>
  <c r="D23" i="1"/>
  <c r="I17" i="1"/>
  <c r="H20" i="1"/>
  <c r="G23" i="1"/>
  <c r="R15" i="21" l="1"/>
  <c r="R14" i="21"/>
  <c r="R12" i="21"/>
  <c r="R16" i="21"/>
  <c r="Q15" i="21"/>
  <c r="R13" i="21"/>
  <c r="P16" i="21"/>
  <c r="I23" i="21"/>
  <c r="Q22" i="21" s="1"/>
  <c r="R12" i="20"/>
  <c r="R16" i="20"/>
  <c r="R14" i="20"/>
  <c r="P16" i="20"/>
  <c r="I23" i="20"/>
  <c r="R13" i="20"/>
  <c r="Q15" i="20"/>
  <c r="R16" i="19"/>
  <c r="R12" i="19"/>
  <c r="P16" i="19"/>
  <c r="I23" i="19"/>
  <c r="R15" i="19"/>
  <c r="R14" i="19"/>
  <c r="Q15" i="19"/>
  <c r="R13" i="19"/>
  <c r="P16" i="18"/>
  <c r="I23" i="18"/>
  <c r="R15" i="18"/>
  <c r="R14" i="18"/>
  <c r="R13" i="18"/>
  <c r="R12" i="18"/>
  <c r="R16" i="18"/>
  <c r="Q15" i="18"/>
  <c r="P16" i="17"/>
  <c r="I23" i="17"/>
  <c r="R16" i="17"/>
  <c r="R15" i="17"/>
  <c r="R14" i="17"/>
  <c r="R12" i="17"/>
  <c r="R13" i="17"/>
  <c r="Q15" i="17"/>
  <c r="P16" i="16"/>
  <c r="I23" i="16"/>
  <c r="Q15" i="16"/>
  <c r="R12" i="16"/>
  <c r="R14" i="16"/>
  <c r="R13" i="16"/>
  <c r="R16" i="16"/>
  <c r="P16" i="15"/>
  <c r="I23" i="15"/>
  <c r="R15" i="15"/>
  <c r="R14" i="15"/>
  <c r="R13" i="15"/>
  <c r="R12" i="15"/>
  <c r="R16" i="15"/>
  <c r="Q15" i="15"/>
  <c r="R12" i="14"/>
  <c r="R16" i="14"/>
  <c r="P16" i="14"/>
  <c r="I23" i="14"/>
  <c r="R15" i="14"/>
  <c r="R14" i="14"/>
  <c r="R13" i="14"/>
  <c r="Q15" i="14"/>
  <c r="R16" i="13"/>
  <c r="R13" i="13"/>
  <c r="I23" i="13"/>
  <c r="P16" i="13"/>
  <c r="Q15" i="13"/>
  <c r="R14" i="13"/>
  <c r="R12" i="13"/>
  <c r="R16" i="11"/>
  <c r="R15" i="11"/>
  <c r="R12" i="11"/>
  <c r="P16" i="11"/>
  <c r="I23" i="11"/>
  <c r="R14" i="11"/>
  <c r="R13" i="11"/>
  <c r="Q15" i="11"/>
  <c r="Q16" i="10"/>
  <c r="R16" i="9"/>
  <c r="Q15" i="9"/>
  <c r="I23" i="9"/>
  <c r="P16" i="9"/>
  <c r="R14" i="9"/>
  <c r="R13" i="9"/>
  <c r="R12" i="9"/>
  <c r="P16" i="8"/>
  <c r="I23" i="8"/>
  <c r="R13" i="8"/>
  <c r="R12" i="8"/>
  <c r="R14" i="8"/>
  <c r="R16" i="8"/>
  <c r="Q15" i="8"/>
  <c r="R14" i="7"/>
  <c r="R12" i="7"/>
  <c r="R15" i="7"/>
  <c r="R13" i="7"/>
  <c r="R16" i="7"/>
  <c r="Q15" i="7"/>
  <c r="P16" i="7"/>
  <c r="I23" i="7"/>
  <c r="Q22" i="7" s="1"/>
  <c r="R12" i="6"/>
  <c r="R16" i="6"/>
  <c r="P16" i="6"/>
  <c r="I23" i="6"/>
  <c r="R15" i="6"/>
  <c r="R14" i="6"/>
  <c r="R13" i="6"/>
  <c r="Q15" i="6"/>
  <c r="Q16" i="5"/>
  <c r="R12" i="4"/>
  <c r="Q15" i="4"/>
  <c r="R13" i="4"/>
  <c r="R16" i="4"/>
  <c r="P16" i="4"/>
  <c r="I23" i="4"/>
  <c r="R14" i="4"/>
  <c r="L16" i="1"/>
  <c r="P15" i="1"/>
  <c r="Q14" i="1"/>
  <c r="O16" i="1"/>
  <c r="Q16" i="3"/>
  <c r="Q16" i="2"/>
  <c r="I20" i="1"/>
  <c r="H23" i="1"/>
  <c r="J23" i="1"/>
  <c r="J11" i="1"/>
  <c r="J14" i="1"/>
  <c r="J17" i="1"/>
  <c r="J20" i="1"/>
  <c r="R12" i="1" l="1"/>
  <c r="Q16" i="21"/>
  <c r="Q16" i="20"/>
  <c r="Q16" i="19"/>
  <c r="Q16" i="18"/>
  <c r="Q16" i="17"/>
  <c r="Q16" i="16"/>
  <c r="Q16" i="15"/>
  <c r="Q16" i="14"/>
  <c r="Q16" i="13"/>
  <c r="Q16" i="11"/>
  <c r="Q16" i="9"/>
  <c r="Q16" i="8"/>
  <c r="Q16" i="7"/>
  <c r="Q16" i="6"/>
  <c r="Q16" i="4"/>
  <c r="R16" i="1"/>
  <c r="P16" i="1"/>
  <c r="Q15" i="1"/>
  <c r="R15" i="1"/>
  <c r="R14" i="1"/>
  <c r="R13" i="1"/>
  <c r="I23" i="1"/>
  <c r="Q16" i="1" l="1"/>
</calcChain>
</file>

<file path=xl/comments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conc. (mg/L) x volume (L)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X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Amount leached in mg/kg/amount present in sample (mg/kg) in this example 200 mg/kg</t>
        </r>
      </text>
    </comment>
    <comment ref="Z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sharedStrings.xml><?xml version="1.0" encoding="utf-8"?>
<sst xmlns="http://schemas.openxmlformats.org/spreadsheetml/2006/main" count="933" uniqueCount="140">
  <si>
    <t>Project</t>
  </si>
  <si>
    <t>Date</t>
  </si>
  <si>
    <t>revision</t>
  </si>
  <si>
    <t>Title</t>
  </si>
  <si>
    <t>Fraction</t>
  </si>
  <si>
    <t>L/S</t>
  </si>
  <si>
    <t>Cum L/S</t>
  </si>
  <si>
    <t>Sample weight (g)</t>
  </si>
  <si>
    <t>Liquid added (ml)</t>
  </si>
  <si>
    <t>Batch leaching test Bauxite residu</t>
  </si>
  <si>
    <t>MSc thesis Jorge Felipe Torres Ortiz</t>
  </si>
  <si>
    <t>% of total content</t>
  </si>
  <si>
    <t>% of total leached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</si>
  <si>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</si>
  <si>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</si>
  <si>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</si>
  <si>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</si>
  <si>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</si>
  <si>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</si>
  <si>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</si>
  <si>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</si>
  <si>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</si>
  <si>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</si>
  <si>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</si>
  <si>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</si>
  <si>
    <t>5-1</t>
  </si>
  <si>
    <t>5-2</t>
  </si>
  <si>
    <t>5-3</t>
  </si>
  <si>
    <t>Mean</t>
  </si>
  <si>
    <t>Standard deviation</t>
  </si>
  <si>
    <t>Data to be filled in</t>
  </si>
  <si>
    <t>Conc "Na" (mg/kg)</t>
  </si>
  <si>
    <t>Liquid Nadded (ml)</t>
  </si>
  <si>
    <t>Conc. "Na" (mg/L)</t>
  </si>
  <si>
    <t>Amount "Na" (mg)</t>
  </si>
  <si>
    <t>Cum. Amount "Na" (mg)</t>
  </si>
  <si>
    <t>Cum. amount "Na"/sample (mg/kg)</t>
  </si>
  <si>
    <t>Conc "Al" (mg/kg)</t>
  </si>
  <si>
    <t>Conc. "Al" (mg/L)</t>
  </si>
  <si>
    <t>Amount "Al" (mg)</t>
  </si>
  <si>
    <t>Cum. Amount "Al" (mg)</t>
  </si>
  <si>
    <t>Cum. amount "Al"/sample (mg/kg)</t>
  </si>
  <si>
    <t>Conc. "Ca" (mg/L)</t>
  </si>
  <si>
    <t>Amount "Ca" (mg)</t>
  </si>
  <si>
    <t>Cum. Amount "Ca" (mg)</t>
  </si>
  <si>
    <t>Cum. amount "Ca"/sample (mg/kg)</t>
  </si>
  <si>
    <t>Conc "Ca" (mg/kg)</t>
  </si>
  <si>
    <t>Conc "F" (mg/kg)</t>
  </si>
  <si>
    <t>Conc. "F" (mg/L)</t>
  </si>
  <si>
    <t>Amount "F" (mg)</t>
  </si>
  <si>
    <t>Cum. Amount "F" (mg)</t>
  </si>
  <si>
    <t>Cum. amount "F"/sample (mg/kg)</t>
  </si>
  <si>
    <t>Conc "Cl" (mg/kg)</t>
  </si>
  <si>
    <t>Conc. "Cl" (mg/L)</t>
  </si>
  <si>
    <t>Amount "Cl" (mg)</t>
  </si>
  <si>
    <t>Cum. Amount "Cl" (mg)</t>
  </si>
  <si>
    <t>Cum. amount "Cl"/sample (mg/kg)</t>
  </si>
  <si>
    <t>Conc "Br" (mg/kg)</t>
  </si>
  <si>
    <t>Conc. "Br" (mg/L)</t>
  </si>
  <si>
    <t>Amount "Br" (mg)</t>
  </si>
  <si>
    <t>Cum. Amount "Br" (mg)</t>
  </si>
  <si>
    <t>Cum. amount "Br"/sample (mg/kg)</t>
  </si>
  <si>
    <t>Conc "NO3" (mg/kg)</t>
  </si>
  <si>
    <t>Conc. "NO3" (mg/L)</t>
  </si>
  <si>
    <t>Amount "NO3" (mg)</t>
  </si>
  <si>
    <t>Cum. Amount "NO3" (mg)</t>
  </si>
  <si>
    <t>Cum. amount "NO3"/sample (mg/kg)</t>
  </si>
  <si>
    <t>Conc "SO4" (mg/kg)</t>
  </si>
  <si>
    <t>Conc. "SO4" (mg/L)</t>
  </si>
  <si>
    <t>Amount "SO4" (mg)</t>
  </si>
  <si>
    <t>Cum. Amount "SO4" (mg)</t>
  </si>
  <si>
    <t>Cum. amount "SO4"/sample (mg/kg)</t>
  </si>
  <si>
    <t>Conc "PO4" (mg/kg)</t>
  </si>
  <si>
    <t>Conc. "PO4" (mg/L)</t>
  </si>
  <si>
    <t>Amount "PO4" (mg)</t>
  </si>
  <si>
    <t>Cum. Amount "PO4" (mg)</t>
  </si>
  <si>
    <t>Cum. amount "PO4"/sample (mg/kg)</t>
  </si>
  <si>
    <t>Conc "K" (mg/kg)</t>
  </si>
  <si>
    <t>Conc. "K" (mg/L)</t>
  </si>
  <si>
    <t>Amount "K" (mg)</t>
  </si>
  <si>
    <t>Cum. Amount "K" (mg)</t>
  </si>
  <si>
    <t>Cum. amount "K"/sample (mg/kg)</t>
  </si>
  <si>
    <t>Conc "Mg" (mg/kg)</t>
  </si>
  <si>
    <t>Conc. "Mg" (mg/L)</t>
  </si>
  <si>
    <t>Amount "Mg" (mg)</t>
  </si>
  <si>
    <t>Cum. Amount "Mg" (mg)</t>
  </si>
  <si>
    <t>Cum. amount "Mg"/sample (mg/kg)</t>
  </si>
  <si>
    <t>Conc "V" (mg/kg)</t>
  </si>
  <si>
    <t>Conc. "V" (mg/L)</t>
  </si>
  <si>
    <t>Amount "V" (mg)</t>
  </si>
  <si>
    <t>Cum. Amount "V" (mg)</t>
  </si>
  <si>
    <t>Cum. amount "V"/sample (mg/kg)</t>
  </si>
  <si>
    <t>Conc "Cr" (mg/kg)</t>
  </si>
  <si>
    <t>Conc. "Cr" (mg/L)</t>
  </si>
  <si>
    <t>Amount "Cr" (mg)</t>
  </si>
  <si>
    <t>Cum. Amount "Cr" (mg)</t>
  </si>
  <si>
    <t>Cum. amount "Cr"/sample (mg/kg)</t>
  </si>
  <si>
    <t>Conc "Mn" (mg/kg)</t>
  </si>
  <si>
    <t>Conc. "Mn" (mg/L)</t>
  </si>
  <si>
    <t>Amount "Mn" (mg)</t>
  </si>
  <si>
    <t>Cum. Amount "Mn" (mg)</t>
  </si>
  <si>
    <t>Cum. amount "Mn"/sample (mg/kg)</t>
  </si>
  <si>
    <t>Conc "Fe" (mg/kg)</t>
  </si>
  <si>
    <t>Conc. "Fe" (mg/L)</t>
  </si>
  <si>
    <t>Amount "Fe" (mg)</t>
  </si>
  <si>
    <t>Cum. Amount "Fe" (mg)</t>
  </si>
  <si>
    <t>Cum. amount "Fe"/sample (mg/kg)</t>
  </si>
  <si>
    <t>Conc "Cu" (mg/kg)</t>
  </si>
  <si>
    <t>Conc. "Cu" (mg/L)</t>
  </si>
  <si>
    <t>Amount "Cu" (mg)</t>
  </si>
  <si>
    <t>Cum. Amount "Cu" (mg)</t>
  </si>
  <si>
    <t>Cum. amount "Cu"/sample (mg/kg)</t>
  </si>
  <si>
    <t>Conc "Zn" (mg/kg)</t>
  </si>
  <si>
    <t>Conc. "Zn" (mg/L)</t>
  </si>
  <si>
    <t>Amount "Zn" (mg)</t>
  </si>
  <si>
    <t>Cum. Amount "Zn" (mg)</t>
  </si>
  <si>
    <t>Cum. amount "Zn"/sample (mg/kg)</t>
  </si>
  <si>
    <t>Conc "Ga" (mg/kg)</t>
  </si>
  <si>
    <t>Conc. "Ga" (mg/L)</t>
  </si>
  <si>
    <t>Amount "Ga" (mg)</t>
  </si>
  <si>
    <t>Cum. Amount "Ga" (mg)</t>
  </si>
  <si>
    <t>Cum. amount "Ga"/sample (mg/kg)</t>
  </si>
  <si>
    <t>Conc "As" (mg/kg)</t>
  </si>
  <si>
    <t>Conc. "As" (mg/L)</t>
  </si>
  <si>
    <t>Amount "As" (mg)</t>
  </si>
  <si>
    <t>Cum. Amount "As" (mg)</t>
  </si>
  <si>
    <t>Cum. amount "As"/sample (mg/kg)</t>
  </si>
  <si>
    <t>Conc "Dissolved Silica" (mg/kg)</t>
  </si>
  <si>
    <t>Conc. "Dissolved Silica" (mg/L)</t>
  </si>
  <si>
    <t>Amount "Dissolved Silica" (mg)</t>
  </si>
  <si>
    <t>Cum. Amount "Dissolved Silica" (mg)</t>
  </si>
  <si>
    <t>Cum. amount "Dissolved Silica"/sample (mg/kg)</t>
  </si>
  <si>
    <t>Conc. "Ca"</t>
  </si>
  <si>
    <t>Conc. "Ca" (mmo/L)</t>
  </si>
  <si>
    <t>Conc. "SiO4)" (mmo/L)</t>
  </si>
  <si>
    <t>Conc. "Ca" (mmol/L)</t>
  </si>
  <si>
    <t>Conc. "SiO4" (mmol/L)</t>
  </si>
  <si>
    <t>Ca/SiO4 ratio</t>
  </si>
  <si>
    <t>Ca</t>
  </si>
  <si>
    <t>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</si>
</sst>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2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vertical="top"/>
    </xf>
    <xf numFmtId="2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Fill="1" applyAlignment="1">
      <alignment vertical="top" wrapText="1"/>
    </xf>
    <xf numFmtId="165" fontId="0" fillId="0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0" xfId="0" applyFont="1" applyFill="1"/>
    <xf numFmtId="2" fontId="5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2" fontId="5" fillId="4" borderId="9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2-CC4D-BC70-5005FB56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6-43E2-A915-C6CE0AA4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Ca_mols_SO4!$N$18:$N$22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Ca_mols_SO4!$N$18:$N$22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Ca_mols_SO4!$O$18:$O$22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Ca_mols_SO4!$O$18:$O$22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Ca_mols_SO4!$N$12:$N$16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Ca_mols_SO4!$O$12:$O$16</c:f>
              <c:numCache>
                <c:formatCode>0.00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4-C543-BBDF-9943081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Ca_mols_SO4!$N$18:$N$22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Ca_mols_SO4!$N$18:$N$22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Ca_mols_SO4!$T$18:$T$22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Ca_mols_SO4!$T$18:$T$22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Ca_mols_SO4!$N$12:$N$16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Ca_mols_SO4!$T$12:$T$16</c:f>
              <c:numCache>
                <c:formatCode>0.00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D-4C4E-B29D-3442573E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0603674540684"/>
          <c:y val="9.7638888888888914E-2"/>
          <c:w val="0.7933398950131233"/>
          <c:h val="0.69679024496937869"/>
        </c:manualLayout>
      </c:layout>
      <c:scatterChart>
        <c:scatterStyle val="smoothMarker"/>
        <c:varyColors val="0"/>
        <c:ser>
          <c:idx val="0"/>
          <c:order val="0"/>
          <c:tx>
            <c:v>Gypsum (1:1)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Ca_mols_SO4!$V$18:$V$22</c:f>
                <c:numCache>
                  <c:formatCode>General</c:formatCode>
                  <c:ptCount val="5"/>
                  <c:pt idx="0">
                    <c:v>1.9278868799352922E-4</c:v>
                  </c:pt>
                  <c:pt idx="1">
                    <c:v>2.3945768433697223E-4</c:v>
                  </c:pt>
                  <c:pt idx="2">
                    <c:v>1.304966003655379E-4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Ca_mols_SO4!$V$18:$V$22</c:f>
                <c:numCache>
                  <c:formatCode>General</c:formatCode>
                  <c:ptCount val="5"/>
                  <c:pt idx="0">
                    <c:v>1.9278868799352922E-4</c:v>
                  </c:pt>
                  <c:pt idx="1">
                    <c:v>2.3945768433697223E-4</c:v>
                  </c:pt>
                  <c:pt idx="2">
                    <c:v>1.304966003655379E-4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Ca_mols_SO4!$U$18:$U$22</c:f>
                <c:numCache>
                  <c:formatCode>General</c:formatCode>
                  <c:ptCount val="5"/>
                  <c:pt idx="0">
                    <c:v>7.392797121767182E-2</c:v>
                  </c:pt>
                  <c:pt idx="1">
                    <c:v>0.5568456854426892</c:v>
                  </c:pt>
                  <c:pt idx="2">
                    <c:v>0.19261041235470805</c:v>
                  </c:pt>
                  <c:pt idx="3">
                    <c:v>0.34401847657294804</c:v>
                  </c:pt>
                  <c:pt idx="4">
                    <c:v>0.10601030093878257</c:v>
                  </c:pt>
                </c:numCache>
              </c:numRef>
            </c:plus>
            <c:minus>
              <c:numRef>
                <c:f>Ca_mols_SO4!$U$18:$U$22</c:f>
                <c:numCache>
                  <c:formatCode>General</c:formatCode>
                  <c:ptCount val="5"/>
                  <c:pt idx="0">
                    <c:v>7.392797121767182E-2</c:v>
                  </c:pt>
                  <c:pt idx="1">
                    <c:v>0.5568456854426892</c:v>
                  </c:pt>
                  <c:pt idx="2">
                    <c:v>0.19261041235470805</c:v>
                  </c:pt>
                  <c:pt idx="3">
                    <c:v>0.34401847657294804</c:v>
                  </c:pt>
                  <c:pt idx="4">
                    <c:v>0.10601030093878257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Ca_mols_SO4!$V$12:$V$16</c:f>
              <c:numCache>
                <c:formatCode>General</c:formatCode>
                <c:ptCount val="5"/>
                <c:pt idx="0">
                  <c:v>1.2903077452586105E-2</c:v>
                </c:pt>
                <c:pt idx="1">
                  <c:v>8.9012319304991819E-3</c:v>
                </c:pt>
                <c:pt idx="2">
                  <c:v>6.6388354814973067E-4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Ca_mols_SO4!$U$12:$U$16</c:f>
              <c:numCache>
                <c:formatCode>0.00</c:formatCode>
                <c:ptCount val="5"/>
                <c:pt idx="0">
                  <c:v>12.66613437130928</c:v>
                </c:pt>
                <c:pt idx="1">
                  <c:v>12.994993096794584</c:v>
                </c:pt>
                <c:pt idx="2">
                  <c:v>2.339354924563767</c:v>
                </c:pt>
                <c:pt idx="3">
                  <c:v>1.2449889382371042</c:v>
                </c:pt>
                <c:pt idx="4">
                  <c:v>1.703844170534125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E-1B42-9FC2-2DA2A0185D97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Ca_mols_SO4!$V$27:$V$28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Ca_mols_SO4!$W$27:$W$28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A-8949-B9B1-7EC6983E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9648"/>
        <c:axId val="554204096"/>
      </c:scatterChart>
      <c:valAx>
        <c:axId val="554199648"/>
        <c:scaling>
          <c:orientation val="minMax"/>
          <c:max val="1.5000000000000003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SO4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54204096"/>
        <c:crosses val="autoZero"/>
        <c:crossBetween val="midCat"/>
        <c:minorUnit val="4.000000000000001E-3"/>
      </c:valAx>
      <c:valAx>
        <c:axId val="55420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Ca 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541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24978127734033"/>
          <c:y val="0.1185527850685331"/>
          <c:w val="0.24239267430948588"/>
          <c:h val="0.14440399578161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0603674540684"/>
          <c:y val="9.7638888888888914E-2"/>
          <c:w val="0.7933398950131233"/>
          <c:h val="0.69679024496937869"/>
        </c:manualLayout>
      </c:layout>
      <c:scatterChart>
        <c:scatterStyle val="smoothMarker"/>
        <c:varyColors val="0"/>
        <c:ser>
          <c:idx val="0"/>
          <c:order val="0"/>
          <c:tx>
            <c:v>Gypsum (1:1)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Ca_mols_SO4!$W$18:$W$22</c:f>
                <c:numCache>
                  <c:formatCode>General</c:formatCode>
                  <c:ptCount val="5"/>
                  <c:pt idx="0">
                    <c:v>383.46633294248647</c:v>
                  </c:pt>
                  <c:pt idx="1">
                    <c:v>2325.4450446412852</c:v>
                  </c:pt>
                  <c:pt idx="2">
                    <c:v>1475.9803076492515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Ca_mols_SO4!$W$18:$W$22</c:f>
                <c:numCache>
                  <c:formatCode>General</c:formatCode>
                  <c:ptCount val="5"/>
                  <c:pt idx="0">
                    <c:v>383.46633294248647</c:v>
                  </c:pt>
                  <c:pt idx="1">
                    <c:v>2325.4450446412852</c:v>
                  </c:pt>
                  <c:pt idx="2">
                    <c:v>1475.9803076492515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Ca_mols_SO4!$N$12:$N$16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Ca_mols_SO4!$W$12:$W$16</c:f>
              <c:numCache>
                <c:formatCode>0.00</c:formatCode>
                <c:ptCount val="5"/>
                <c:pt idx="0">
                  <c:v>981.63670007039013</c:v>
                </c:pt>
                <c:pt idx="1">
                  <c:v>1459.9095044662906</c:v>
                </c:pt>
                <c:pt idx="2">
                  <c:v>3523.7428779243596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2-924C-A9F5-45D4E6F9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9648"/>
        <c:axId val="554204096"/>
      </c:scatterChart>
      <c:valAx>
        <c:axId val="554199648"/>
        <c:scaling>
          <c:orientation val="minMax"/>
          <c:max val="50.2"/>
          <c:min val="9.69999999999999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54204096"/>
        <c:crosses val="autoZero"/>
        <c:crossBetween val="midCat"/>
      </c:valAx>
      <c:valAx>
        <c:axId val="554204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Ca/SiO4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541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24978127734033"/>
          <c:y val="0.1185527850685331"/>
          <c:w val="0.24536626612674148"/>
          <c:h val="7.201897249024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SO4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'SO4'!$M$18:$M$22</c:f>
                <c:numCache>
                  <c:formatCode>General</c:formatCode>
                  <c:ptCount val="5"/>
                  <c:pt idx="0">
                    <c:v>0.34653843782312099</c:v>
                  </c:pt>
                  <c:pt idx="1">
                    <c:v>0.4304261454264442</c:v>
                  </c:pt>
                  <c:pt idx="2">
                    <c:v>0.2345681611434563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'SO4'!$M$18:$M$22</c:f>
                <c:numCache>
                  <c:formatCode>General</c:formatCode>
                  <c:ptCount val="5"/>
                  <c:pt idx="0">
                    <c:v>0.34653843782312099</c:v>
                  </c:pt>
                  <c:pt idx="1">
                    <c:v>0.4304261454264442</c:v>
                  </c:pt>
                  <c:pt idx="2">
                    <c:v>0.2345681611434563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'SO4'!$M$12:$M$16</c:f>
              <c:numCache>
                <c:formatCode>0.00</c:formatCode>
                <c:ptCount val="5"/>
                <c:pt idx="0">
                  <c:v>23.193333333333332</c:v>
                </c:pt>
                <c:pt idx="1">
                  <c:v>16</c:v>
                </c:pt>
                <c:pt idx="2">
                  <c:v>1.1933333333333334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B-6F41-B21B-2EC1F77A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SO4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'SO4'!$R$18:$R$22</c:f>
                <c:numCache>
                  <c:formatCode>General</c:formatCode>
                  <c:ptCount val="5"/>
                  <c:pt idx="0">
                    <c:v>1.0597907114588181</c:v>
                  </c:pt>
                  <c:pt idx="1">
                    <c:v>0.52245993890636422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'SO4'!$R$18:$R$22</c:f>
                <c:numCache>
                  <c:formatCode>General</c:formatCode>
                  <c:ptCount val="5"/>
                  <c:pt idx="0">
                    <c:v>1.0597907114588181</c:v>
                  </c:pt>
                  <c:pt idx="1">
                    <c:v>0.52245993890636422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'SO4'!$R$12:$R$16</c:f>
              <c:numCache>
                <c:formatCode>0.00</c:formatCode>
                <c:ptCount val="5"/>
                <c:pt idx="0">
                  <c:v>57.433402971869732</c:v>
                </c:pt>
                <c:pt idx="1">
                  <c:v>97.046322948598743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B-A348-9CA6-F36CDFFE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PO4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0.14352700094407334</c:v>
                  </c:pt>
                  <c:pt idx="3">
                    <c:v>2.5136604561652498</c:v>
                  </c:pt>
                  <c:pt idx="4">
                    <c:v>0.57249939349798051</c:v>
                  </c:pt>
                </c:numCache>
              </c:numRef>
            </c:plus>
            <c:min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0.14352700094407334</c:v>
                  </c:pt>
                  <c:pt idx="3">
                    <c:v>2.5136604561652498</c:v>
                  </c:pt>
                  <c:pt idx="4">
                    <c:v>0.57249939349798051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'PO4'!$M$12:$M$16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5.17</c:v>
                </c:pt>
                <c:pt idx="3">
                  <c:v>4.7266666666666666</c:v>
                </c:pt>
                <c:pt idx="4">
                  <c:v>12.533333333333331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3-0746-A38B-C9844702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PO4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2.0318501028505471</c:v>
                  </c:pt>
                  <c:pt idx="3">
                    <c:v>6.7621435389103102</c:v>
                  </c:pt>
                  <c:pt idx="4">
                    <c:v>0</c:v>
                  </c:pt>
                </c:numCache>
              </c:numRef>
            </c:plus>
            <c:min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2.0318501028505471</c:v>
                  </c:pt>
                  <c:pt idx="3">
                    <c:v>6.7621435389103102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'PO4'!$R$12:$R$16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23.314655594315884</c:v>
                </c:pt>
                <c:pt idx="3">
                  <c:v>43.468885548310006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8-C341-B0EC-D18688BE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741.54666666666662</c:v>
                </c:pt>
                <c:pt idx="1">
                  <c:v>308.10666666666663</c:v>
                </c:pt>
                <c:pt idx="2">
                  <c:v>109.75666666666666</c:v>
                </c:pt>
                <c:pt idx="3">
                  <c:v>71.253333333333345</c:v>
                </c:pt>
                <c:pt idx="4">
                  <c:v>57.006666666666661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7-40AC-84BB-597CF5AF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A-B340-BE20-D66E4B83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57.577444814110031</c:v>
                </c:pt>
                <c:pt idx="1">
                  <c:v>81.480195800825996</c:v>
                </c:pt>
                <c:pt idx="2">
                  <c:v>90.025782866318082</c:v>
                </c:pt>
                <c:pt idx="3">
                  <c:v>95.574811369265703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D-44B4-848D-8871D47C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1.53</c:v>
                </c:pt>
                <c:pt idx="1">
                  <c:v>0.75666666666666671</c:v>
                </c:pt>
                <c:pt idx="2">
                  <c:v>0.36999999999999994</c:v>
                </c:pt>
                <c:pt idx="3">
                  <c:v>0.26</c:v>
                </c:pt>
                <c:pt idx="4">
                  <c:v>0.22333333333333336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5B48-9D0A-AB1B570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48.690155608333122</c:v>
                </c:pt>
                <c:pt idx="1">
                  <c:v>72.783982749675104</c:v>
                </c:pt>
                <c:pt idx="2">
                  <c:v>84.591808073395654</c:v>
                </c:pt>
                <c:pt idx="3">
                  <c:v>92.887907545502955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1-8F4C-9934-08FA1D96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Mg!$M$18:$M$22</c:f>
                <c:numCache>
                  <c:formatCode>General</c:formatCode>
                  <c:ptCount val="5"/>
                  <c:pt idx="0">
                    <c:v>1.6996731711975945E-2</c:v>
                  </c:pt>
                  <c:pt idx="1">
                    <c:v>1.885618083164127E-2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Mg!$M$18:$M$22</c:f>
                <c:numCache>
                  <c:formatCode>General</c:formatCode>
                  <c:ptCount val="5"/>
                  <c:pt idx="0">
                    <c:v>1.6996731711975945E-2</c:v>
                  </c:pt>
                  <c:pt idx="1">
                    <c:v>1.885618083164127E-2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Mg!$M$12:$M$16</c:f>
              <c:numCache>
                <c:formatCode>0.00</c:formatCode>
                <c:ptCount val="5"/>
                <c:pt idx="0">
                  <c:v>2.3333333333333334E-2</c:v>
                </c:pt>
                <c:pt idx="1">
                  <c:v>2.6666666666666668E-2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0-E148-ADB1-88107491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Mg!$R$18:$R$22</c:f>
                <c:numCache>
                  <c:formatCode>General</c:formatCode>
                  <c:ptCount val="5"/>
                  <c:pt idx="0">
                    <c:v>40.963572559450206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Mg!$R$18:$R$22</c:f>
                <c:numCache>
                  <c:formatCode>General</c:formatCode>
                  <c:ptCount val="5"/>
                  <c:pt idx="0">
                    <c:v>40.963572559450206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Mg!$R$12:$R$16</c:f>
              <c:numCache>
                <c:formatCode>0.00</c:formatCode>
                <c:ptCount val="5"/>
                <c:pt idx="0">
                  <c:v>47.618024961646796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7-2544-A2C3-0E2E6445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6-460C-9D57-463A3F0D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7-43A0-9F1E-6ED999C8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0.14333333333333334</c:v>
                </c:pt>
                <c:pt idx="1">
                  <c:v>0.15000000000000002</c:v>
                </c:pt>
                <c:pt idx="2">
                  <c:v>0.13666666666666669</c:v>
                </c:pt>
                <c:pt idx="3">
                  <c:v>0.10000000000000002</c:v>
                </c:pt>
                <c:pt idx="4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6-7F43-8864-127C5F82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23.872461711521623</c:v>
                </c:pt>
                <c:pt idx="1">
                  <c:v>48.830440876945794</c:v>
                </c:pt>
                <c:pt idx="2">
                  <c:v>71.663045993562221</c:v>
                </c:pt>
                <c:pt idx="3">
                  <c:v>88.362249905191334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A-DD4F-9DA9-AE4541EA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4.3333333333333335E-2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C-D340-A9FA-A34F5111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4.1566666666666663</c:v>
                </c:pt>
                <c:pt idx="1">
                  <c:v>2.1033333333333335</c:v>
                </c:pt>
                <c:pt idx="2">
                  <c:v>4.2766666666666664</c:v>
                </c:pt>
                <c:pt idx="3">
                  <c:v>1.5266666666666666</c:v>
                </c:pt>
                <c:pt idx="4">
                  <c:v>1.4766666666666666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5-8E43-BD98-8138BF04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72.600891842107444</c:v>
                </c:pt>
                <c:pt idx="1">
                  <c:v>95.216002174754919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C-AC48-9A9F-629F4C0E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3.3333333333333335E-3</c:v>
                </c:pt>
                <c:pt idx="1">
                  <c:v>3.3333333333333335E-3</c:v>
                </c:pt>
                <c:pt idx="2">
                  <c:v>0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434A-B753-EC278285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B-5141-BD21-1CC58D60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0.24333333333333332</c:v>
                </c:pt>
                <c:pt idx="1">
                  <c:v>0.28333333333333338</c:v>
                </c:pt>
                <c:pt idx="2">
                  <c:v>4.6666666666666669E-2</c:v>
                </c:pt>
                <c:pt idx="3">
                  <c:v>0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0-FD41-BEF0-EA266B48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41.795598947871177</c:v>
                </c:pt>
                <c:pt idx="1">
                  <c:v>89.888261282456483</c:v>
                </c:pt>
                <c:pt idx="2">
                  <c:v>98.009035102580924</c:v>
                </c:pt>
                <c:pt idx="3">
                  <c:v>98.009035102580924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2-9F46-9BBA-151C1B6A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7.3333333333333334E-2</c:v>
                </c:pt>
                <c:pt idx="1">
                  <c:v>7.3333333333333334E-2</c:v>
                </c:pt>
                <c:pt idx="2">
                  <c:v>0.02</c:v>
                </c:pt>
                <c:pt idx="3">
                  <c:v>3.6666666666666667E-2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7-C947-B4D6-FB940589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19.141772575401088</c:v>
                </c:pt>
                <c:pt idx="1">
                  <c:v>35.383737784144834</c:v>
                </c:pt>
                <c:pt idx="2">
                  <c:v>47.99454708167201</c:v>
                </c:pt>
                <c:pt idx="3">
                  <c:v>76.942641496166701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F-FE43-92CE-F4553545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4.3333333333333335E-2</c:v>
                </c:pt>
                <c:pt idx="1">
                  <c:v>0.13666666666666666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9-244D-8EA5-809189AB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13.366885249428302</c:v>
                </c:pt>
                <c:pt idx="1">
                  <c:v>45.478653030945992</c:v>
                </c:pt>
                <c:pt idx="2">
                  <c:v>61.677218814253649</c:v>
                </c:pt>
                <c:pt idx="3">
                  <c:v>81.881454580436767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5-BE4C-96F8-E72289D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A-EF42-9EEB-02DF9ACC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D-9845-8D08-12D71B40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22.372683723934419</c:v>
                </c:pt>
                <c:pt idx="1">
                  <c:v>33.560085280353888</c:v>
                </c:pt>
                <c:pt idx="2">
                  <c:v>59.341493206008757</c:v>
                </c:pt>
                <c:pt idx="3">
                  <c:v>81.782414275393876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6948-8B20-B8745758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4-C84B-BF70-1A0879C2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4-114D-A30F-D2287F99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15.686666666666667</c:v>
                </c:pt>
                <c:pt idx="1">
                  <c:v>20.733000000000001</c:v>
                </c:pt>
                <c:pt idx="2">
                  <c:v>11.975</c:v>
                </c:pt>
                <c:pt idx="3">
                  <c:v>5.8326666666666656</c:v>
                </c:pt>
                <c:pt idx="4">
                  <c:v>0.80133333333333334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6-C745-890C-21E43936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09886264216977"/>
          <c:y val="6.7367066581858329E-2"/>
          <c:w val="0.6542919947506561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28.908042027540223</c:v>
                </c:pt>
                <c:pt idx="1">
                  <c:v>67.036185344608796</c:v>
                </c:pt>
                <c:pt idx="2">
                  <c:v>88.327404654651232</c:v>
                </c:pt>
                <c:pt idx="3">
                  <c:v>98.5381843258034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A-A442-90F9-E10C84C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48335795120104"/>
          <c:y val="6.7367066581858329E-2"/>
          <c:w val="0.360503759314993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B-3748-8EE7-9D8CBBEB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DA41-8DBE-D4839E97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minus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4.1566666666666663</c:v>
                </c:pt>
                <c:pt idx="1">
                  <c:v>2.1033333333333335</c:v>
                </c:pt>
                <c:pt idx="2">
                  <c:v>4.2766666666666664</c:v>
                </c:pt>
                <c:pt idx="3">
                  <c:v>1.5266666666666666</c:v>
                </c:pt>
                <c:pt idx="4">
                  <c:v>1.4766666666666666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7F-F547-8E26-A016BB91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C-8345-9480-4F2AD088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B-D24D-8B5B-E3B89707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6-7C44-B7F9-A973AAEF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1-7E44-A20F-A41CEDFE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3.1366666666666667</c:v>
                </c:pt>
                <c:pt idx="1">
                  <c:v>3.2266666666666666</c:v>
                </c:pt>
                <c:pt idx="2">
                  <c:v>3.4666666666666663</c:v>
                </c:pt>
                <c:pt idx="3">
                  <c:v>2.2966666666666669</c:v>
                </c:pt>
                <c:pt idx="4">
                  <c:v>3.4866666666666668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D-9344-BF92-500A7DAC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20.355387191888301</c:v>
                </c:pt>
                <c:pt idx="1">
                  <c:v>41.234526713270903</c:v>
                </c:pt>
                <c:pt idx="2">
                  <c:v>63.767299532718688</c:v>
                </c:pt>
                <c:pt idx="3">
                  <c:v>77.399517953144212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59-5047-9C6A-541C76B3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58-A848-A9E0-2EC31865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2-3B48-BCCD-18A063ED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57.577444814110031</c:v>
                </c:pt>
                <c:pt idx="1">
                  <c:v>81.480195800825996</c:v>
                </c:pt>
                <c:pt idx="2">
                  <c:v>90.025782866318082</c:v>
                </c:pt>
                <c:pt idx="3">
                  <c:v>95.574811369265703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8-FA44-B1D3-351A7ECD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741.54666666666662</c:v>
                </c:pt>
                <c:pt idx="1">
                  <c:v>308.10666666666663</c:v>
                </c:pt>
                <c:pt idx="2">
                  <c:v>109.75666666666666</c:v>
                </c:pt>
                <c:pt idx="3">
                  <c:v>71.253333333333345</c:v>
                </c:pt>
                <c:pt idx="4">
                  <c:v>57.006666666666661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B-1C4D-9E39-2E1C472B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1.53</c:v>
                </c:pt>
                <c:pt idx="1">
                  <c:v>0.75666666666666671</c:v>
                </c:pt>
                <c:pt idx="2">
                  <c:v>0.36999999999999994</c:v>
                </c:pt>
                <c:pt idx="3">
                  <c:v>0.26</c:v>
                </c:pt>
                <c:pt idx="4">
                  <c:v>0.22333333333333336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0B-FD45-9E64-BBFF065E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48.690155608333122</c:v>
                </c:pt>
                <c:pt idx="1">
                  <c:v>72.783982749675104</c:v>
                </c:pt>
                <c:pt idx="2">
                  <c:v>84.591808073395654</c:v>
                </c:pt>
                <c:pt idx="3">
                  <c:v>92.887907545502955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68-DE43-AEFB-D1D59ED5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0-1145-9E9B-616B3934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2-EA4D-B6A9-0EE4F063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5E49-913C-292B0953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0-2842-98AC-A30E2C2A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8-6C4C-AB15-3846BE92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0.14333333333333334</c:v>
                </c:pt>
                <c:pt idx="1">
                  <c:v>0.15000000000000002</c:v>
                </c:pt>
                <c:pt idx="2">
                  <c:v>0.13666666666666669</c:v>
                </c:pt>
                <c:pt idx="3">
                  <c:v>0.10000000000000002</c:v>
                </c:pt>
                <c:pt idx="4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C-F044-B4CE-540ABBAD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23.872461711521623</c:v>
                </c:pt>
                <c:pt idx="1">
                  <c:v>48.830440876945794</c:v>
                </c:pt>
                <c:pt idx="2">
                  <c:v>71.663045993562221</c:v>
                </c:pt>
                <c:pt idx="3">
                  <c:v>88.362249905191334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09-AB4A-824E-3077A5A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4.3333333333333335E-2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4-1D44-8A3A-13CEBB8B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72.600891842107444</c:v>
                </c:pt>
                <c:pt idx="1">
                  <c:v>95.216002174754919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63-C340-8C66-E8DC1C8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3.3333333333333335E-3</c:v>
                </c:pt>
                <c:pt idx="1">
                  <c:v>3.3333333333333335E-3</c:v>
                </c:pt>
                <c:pt idx="2">
                  <c:v>0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DC-3A40-9184-8FFF032E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72-A841-A437-CCA6C613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0.24333333333333332</c:v>
                </c:pt>
                <c:pt idx="1">
                  <c:v>0.28333333333333338</c:v>
                </c:pt>
                <c:pt idx="2">
                  <c:v>4.6666666666666669E-2</c:v>
                </c:pt>
                <c:pt idx="3">
                  <c:v>0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16-E348-8E28-F8F71B48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3.1366666666666667</c:v>
                </c:pt>
                <c:pt idx="1">
                  <c:v>3.2266666666666666</c:v>
                </c:pt>
                <c:pt idx="2">
                  <c:v>3.4666666666666663</c:v>
                </c:pt>
                <c:pt idx="3">
                  <c:v>2.2966666666666669</c:v>
                </c:pt>
                <c:pt idx="4">
                  <c:v>3.4866666666666668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F-6140-9711-D6A80906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41.795598947871177</c:v>
                </c:pt>
                <c:pt idx="1">
                  <c:v>89.888261282456483</c:v>
                </c:pt>
                <c:pt idx="2">
                  <c:v>98.009035102580924</c:v>
                </c:pt>
                <c:pt idx="3">
                  <c:v>98.009035102580924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1-8F44-A60C-2FA616C3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7.3333333333333334E-2</c:v>
                </c:pt>
                <c:pt idx="1">
                  <c:v>7.3333333333333334E-2</c:v>
                </c:pt>
                <c:pt idx="2">
                  <c:v>0.02</c:v>
                </c:pt>
                <c:pt idx="3">
                  <c:v>3.6666666666666667E-2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F-FD4E-B0DE-1F53EF03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19.141772575401088</c:v>
                </c:pt>
                <c:pt idx="1">
                  <c:v>35.383737784144834</c:v>
                </c:pt>
                <c:pt idx="2">
                  <c:v>47.99454708167201</c:v>
                </c:pt>
                <c:pt idx="3">
                  <c:v>76.942641496166701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50-C646-8047-493B9577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4.3333333333333335E-2</c:v>
                </c:pt>
                <c:pt idx="1">
                  <c:v>0.13666666666666666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9-3947-ACE9-21035481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13.366885249428302</c:v>
                </c:pt>
                <c:pt idx="1">
                  <c:v>45.478653030945992</c:v>
                </c:pt>
                <c:pt idx="2">
                  <c:v>61.677218814253649</c:v>
                </c:pt>
                <c:pt idx="3">
                  <c:v>81.881454580436767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E-E543-A736-EF575E22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AF-134D-BBF3-6FD9630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22.372683723934419</c:v>
                </c:pt>
                <c:pt idx="1">
                  <c:v>33.560085280353888</c:v>
                </c:pt>
                <c:pt idx="2">
                  <c:v>59.341493206008757</c:v>
                </c:pt>
                <c:pt idx="3">
                  <c:v>81.782414275393876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5-494D-8359-4AAF1D7A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31-A940-9199-2C5E86F4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2-C647-962E-80E5F2B8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15.686666666666667</c:v>
                </c:pt>
                <c:pt idx="1">
                  <c:v>20.733000000000001</c:v>
                </c:pt>
                <c:pt idx="2">
                  <c:v>11.975</c:v>
                </c:pt>
                <c:pt idx="3">
                  <c:v>5.8326666666666656</c:v>
                </c:pt>
                <c:pt idx="4">
                  <c:v>0.80133333333333334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2-4243-9C2D-50F53726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20.355387191888301</c:v>
                </c:pt>
                <c:pt idx="1">
                  <c:v>41.234526713270903</c:v>
                </c:pt>
                <c:pt idx="2">
                  <c:v>63.767299532718688</c:v>
                </c:pt>
                <c:pt idx="3">
                  <c:v>77.399517953144212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B-584B-9E92-ABF2E274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28.908042027540223</c:v>
                </c:pt>
                <c:pt idx="1">
                  <c:v>67.036185344608796</c:v>
                </c:pt>
                <c:pt idx="2">
                  <c:v>88.327404654651232</c:v>
                </c:pt>
                <c:pt idx="3">
                  <c:v>98.5381843258034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4-1040-9203-332A6265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0-44E4-BF9F-38283FF3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90575-A21A-0946-BAEB-40CE2F749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7E4B8-1A4E-5C45-A4A4-732B38798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076E1-5ACB-EA4F-8589-A9735BAE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096E7-C66E-8B49-A35A-31C6D8501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3769-64A0-A044-B269-A19E7743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62727-B985-2A44-BA8C-6FE736D1B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5F6C-8222-4F8D-B08A-114FD6EB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B0CFA-4984-4179-92E4-04C7CE351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60327-CA83-834F-BB36-2EE003B4B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400D2-6F02-F74F-84E2-87F4BE945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D47E-951E-4A48-B56F-762A3256D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FA192-5D83-7C4D-BBB7-B416B2DDC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ED7C-A40B-814E-8021-BE8D5786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8D6A4-36D9-9B4E-8D80-1ED9C3B0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CB6F1-1F29-2148-A4EE-A9FAF933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0012-D2F5-2C4B-8F1E-F2A6389E1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1B8B-B4CD-A14A-8FA8-6CD3219E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E2732-530B-B342-8AAE-E29383DF1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CDA1-E494-0A4F-866B-ED923778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D6C5D-415A-DE49-9271-690A0F18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2C71D-8AC5-E54A-A961-662D3B83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8D34C-D22C-4742-A9EF-EAB79FC6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3B73-92B0-0645-8980-DA4BEAEFC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5482B-19D4-2F4C-9DDA-524A6058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9DCA3-2280-074D-AFE9-99AFC2D85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D93BE-E24B-504C-B521-5D873653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E655F-1915-E742-A170-81DB0638F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CBADC-CA50-0445-9312-B01BCA14A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9F77BE-2BD1-F84C-8F8E-1C7EAE0601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C71500-F895-8F49-9622-C3EEE97BF6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826897-BA98-4847-A5B4-688E4C4665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7710B2-0CFD-C645-BEFF-BD590A7AD4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C90A77-4E94-BB4B-84EA-EFEDADA68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D243AF2-FA56-F743-B887-1742FE06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120705-D280-E048-AD57-B121427AA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9578DA-30C4-F641-849E-9603B413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46724A0-F7C6-7D4C-BA06-772A0C78CF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5A4CDA-2BD9-8944-9D89-9E16F8B844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E2CF06-1D50-524F-9E5A-6B3FEEF49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B4F8BF-5B2E-BD42-8A86-126A6EC3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2F4A65-ED05-5F43-94C9-70753806BC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D5F30B-4A9A-284B-B2D1-6592367450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75559B-E85A-ED4C-8365-04DFC38B71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9EC445B-7AA1-3342-9922-A73252432D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4E515B7-6FA9-6646-9E40-B35C8D06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1217D84-DEEE-CD44-80B9-E1F59F43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CB64210-D2BD-634F-8303-1D17F362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DA8423-6CFF-174C-AF0B-230CD274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19E5EF-F606-1842-94C9-0AD3EE405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7EDC7C-D990-5D4D-9345-9937B84A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D6D41D6-FBD1-0049-9058-13849EEF9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AF389AF-08F0-8F4B-9896-DF9D3326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63A84AC-A070-F948-BACE-E042B01E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DD592C-AF51-8E4F-8E0F-E5B3FE8A5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2928C94-6594-634C-8545-FE5F0309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042F93-3B35-294B-B6F5-1C038AD6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1A98F89-29E0-9544-822D-A172BD4D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F288B35-E6FD-EE4E-B62F-D953A7A23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5C500C-A87D-564A-8CFC-29323FAF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76E35B9-ECA8-3845-B410-DC3EC16A8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18F7EB-1E2A-1643-BA4B-6BC76705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F05C45D-2FFB-1440-B816-B2516173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822D462-77A1-0847-88F6-AD0EEC57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6ABDD0F-4A30-3342-8119-9E69E50F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56388</xdr:rowOff>
    </xdr:from>
    <xdr:to>
      <xdr:col>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9E2ED-4FC2-9F40-A3C6-CEE7C7C9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56896</xdr:colOff>
      <xdr:row>26</xdr:row>
      <xdr:rowOff>56388</xdr:rowOff>
    </xdr:from>
    <xdr:to>
      <xdr:col>11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5FBF0-6F05-E445-9681-1A0B5EFC5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417D8-74A0-434D-B038-3420571C9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28CCB-E59C-D040-82B6-C0EC9146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2744-C6E2-4EEF-B699-DA745D49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D8666-683C-47F6-8491-C5F911E0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D448D-5006-B146-B392-1322C006A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7491A-2D4D-9F45-B7B3-0ACEB5435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179294</xdr:colOff>
      <xdr:row>25</xdr:row>
      <xdr:rowOff>104589</xdr:rowOff>
    </xdr:from>
    <xdr:to>
      <xdr:col>43</xdr:col>
      <xdr:colOff>136712</xdr:colOff>
      <xdr:row>60</xdr:row>
      <xdr:rowOff>155388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E1E929-40F6-8441-BD98-3D47CC438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71529" y="5393765"/>
          <a:ext cx="10715065" cy="6849035"/>
        </a:xfrm>
        <a:prstGeom prst="rect">
          <a:avLst/>
        </a:prstGeom>
      </xdr:spPr>
    </xdr:pic>
    <xdr:clientData/>
  </xdr:twoCellAnchor>
  <xdr:twoCellAnchor>
    <xdr:from>
      <xdr:col>15</xdr:col>
      <xdr:colOff>175560</xdr:colOff>
      <xdr:row>25</xdr:row>
      <xdr:rowOff>24653</xdr:rowOff>
    </xdr:from>
    <xdr:to>
      <xdr:col>20</xdr:col>
      <xdr:colOff>682812</xdr:colOff>
      <xdr:row>39</xdr:row>
      <xdr:rowOff>103093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0E13F1-15DC-8043-9D3D-8BA8AF38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164353</xdr:colOff>
      <xdr:row>39</xdr:row>
      <xdr:rowOff>179294</xdr:rowOff>
    </xdr:from>
    <xdr:to>
      <xdr:col>20</xdr:col>
      <xdr:colOff>671605</xdr:colOff>
      <xdr:row>54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C2DF75-C6D7-9C42-A81B-23B1B5E2D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832AF-2B80-0444-8905-92C7F477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483C5-FF5E-2143-B161-9C9869DF0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7F51C-92FB-8546-A971-A6406BCC5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A48D1-26EE-FC46-A185-6B984D128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D7585C-E922-4E14-BC6B-53607EF0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M7" workbookViewId="0">
      <selection activeCell="M18" sqref="M18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47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48</v>
      </c>
      <c r="F10" s="6" t="s">
        <v>49</v>
      </c>
      <c r="G10" s="6" t="s">
        <v>50</v>
      </c>
      <c r="H10" s="6" t="s">
        <v>51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48</v>
      </c>
      <c r="N10" s="29" t="s">
        <v>49</v>
      </c>
      <c r="O10" s="29" t="s">
        <v>50</v>
      </c>
      <c r="P10" s="29" t="s">
        <v>51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0.56999999999999995</v>
      </c>
      <c r="F11" s="9">
        <f>B11*E11/1000</f>
        <v>2.4601199999999997E-2</v>
      </c>
      <c r="G11" s="9">
        <f>F11</f>
        <v>2.4601199999999997E-2</v>
      </c>
      <c r="H11" s="3">
        <f>G11/(B$7 /1000)</f>
        <v>5.7079350348027837</v>
      </c>
      <c r="I11" s="8">
        <f t="shared" ref="I11:I25" si="0">H11/B$8*100</f>
        <v>2.8539675174013919</v>
      </c>
      <c r="J11" s="11">
        <f>(G11/G23)*100</f>
        <v>25.97564268761932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0.47</v>
      </c>
      <c r="F12" s="9">
        <f t="shared" ref="F12:F25" si="2">B12*E12/1000</f>
        <v>2.0269454999999999E-2</v>
      </c>
      <c r="G12" s="9">
        <f>F12</f>
        <v>2.0269454999999999E-2</v>
      </c>
      <c r="H12" s="3">
        <f t="shared" ref="H12:H25" si="3">G12/(B$7 /1000)</f>
        <v>4.7028897911832948</v>
      </c>
      <c r="I12" s="8">
        <f t="shared" si="0"/>
        <v>2.3514448955916474</v>
      </c>
      <c r="J12" s="11">
        <f>(G12/G24)*100</f>
        <v>23.720505575621392</v>
      </c>
      <c r="K12" s="19">
        <v>1</v>
      </c>
      <c r="L12" s="22">
        <f t="shared" ref="L12:R12" si="4">AVERAGE(D11:D13)</f>
        <v>10.006836813611756</v>
      </c>
      <c r="M12" s="22">
        <f t="shared" si="4"/>
        <v>0.51</v>
      </c>
      <c r="N12" s="22">
        <f t="shared" si="4"/>
        <v>2.1996861999999996E-2</v>
      </c>
      <c r="O12" s="22">
        <f t="shared" si="4"/>
        <v>2.1996861999999996E-2</v>
      </c>
      <c r="P12" s="22">
        <f t="shared" si="4"/>
        <v>5.1036802784222743</v>
      </c>
      <c r="Q12" s="22">
        <f t="shared" si="4"/>
        <v>2.5518401392111372</v>
      </c>
      <c r="R12" s="23">
        <f t="shared" si="4"/>
        <v>23.399208848017395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0.49</v>
      </c>
      <c r="F13" s="9">
        <f t="shared" si="2"/>
        <v>2.1119931000000002E-2</v>
      </c>
      <c r="G13" s="9">
        <f>F13</f>
        <v>2.1119931000000002E-2</v>
      </c>
      <c r="H13" s="3">
        <f t="shared" si="3"/>
        <v>4.9002160092807436</v>
      </c>
      <c r="I13" s="8">
        <f t="shared" si="0"/>
        <v>2.4501080046403718</v>
      </c>
      <c r="J13" s="11">
        <f>(G13/G25)*100</f>
        <v>20.501478280811469</v>
      </c>
      <c r="K13" s="19">
        <v>2</v>
      </c>
      <c r="L13" s="22">
        <f t="shared" ref="L13:R13" si="5">AVERAGE(D14:D16)</f>
        <v>20.014276875483375</v>
      </c>
      <c r="M13" s="22">
        <f t="shared" si="5"/>
        <v>0.5033333333333333</v>
      </c>
      <c r="N13" s="22">
        <f t="shared" si="5"/>
        <v>2.1710711333333337E-2</v>
      </c>
      <c r="O13" s="22">
        <f>AVERAGE(G14:G16)</f>
        <v>4.370757333333334E-2</v>
      </c>
      <c r="P13" s="22">
        <f t="shared" si="5"/>
        <v>10.140968290796598</v>
      </c>
      <c r="Q13" s="22">
        <f t="shared" si="5"/>
        <v>5.0704841453982992</v>
      </c>
      <c r="R13" s="23">
        <f t="shared" si="5"/>
        <v>46.368937687273927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3">
        <v>0.54</v>
      </c>
      <c r="F14" s="9">
        <f t="shared" si="2"/>
        <v>2.3318010000000004E-2</v>
      </c>
      <c r="G14" s="9">
        <f t="shared" ref="G14:G25" si="7">G11+F14</f>
        <v>4.7919210000000004E-2</v>
      </c>
      <c r="H14" s="3">
        <f t="shared" si="3"/>
        <v>11.118146171693738</v>
      </c>
      <c r="I14" s="8">
        <f t="shared" si="0"/>
        <v>5.5590730858468689</v>
      </c>
      <c r="J14" s="11">
        <f>(G14/G23)*100</f>
        <v>50.596404924678275</v>
      </c>
      <c r="K14" s="19">
        <v>3</v>
      </c>
      <c r="L14" s="22">
        <f t="shared" ref="L14:R14" si="8">AVERAGE(D17:D19)</f>
        <v>30.050889404485702</v>
      </c>
      <c r="M14" s="22">
        <f t="shared" si="8"/>
        <v>0.38666666666666666</v>
      </c>
      <c r="N14" s="22">
        <f t="shared" si="8"/>
        <v>1.6724668000000002E-2</v>
      </c>
      <c r="O14" s="22">
        <f t="shared" si="8"/>
        <v>6.0432241333333338E-2</v>
      </c>
      <c r="P14" s="22">
        <f t="shared" si="8"/>
        <v>14.021401701469452</v>
      </c>
      <c r="Q14" s="22">
        <f t="shared" si="8"/>
        <v>7.0107008507347262</v>
      </c>
      <c r="R14" s="23">
        <f t="shared" si="8"/>
        <v>64.013782672091608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3">
        <v>0.43</v>
      </c>
      <c r="F15" s="9">
        <f t="shared" si="2"/>
        <v>1.8536182000000005E-2</v>
      </c>
      <c r="G15" s="9">
        <f t="shared" si="7"/>
        <v>3.8805637000000004E-2</v>
      </c>
      <c r="H15" s="3">
        <f t="shared" si="3"/>
        <v>9.0036280742459418</v>
      </c>
      <c r="I15" s="8">
        <f t="shared" si="0"/>
        <v>4.5018140371229709</v>
      </c>
      <c r="J15" s="11">
        <f>(G15/G24)*100</f>
        <v>45.412633384767368</v>
      </c>
      <c r="K15" s="19">
        <v>4</v>
      </c>
      <c r="L15" s="22">
        <f t="shared" ref="L15:R15" si="9">AVERAGE(D20:D22)</f>
        <v>40.087501933488021</v>
      </c>
      <c r="M15" s="22">
        <f t="shared" si="9"/>
        <v>0.31666666666666665</v>
      </c>
      <c r="N15" s="22">
        <f t="shared" si="9"/>
        <v>1.3690369999999999E-2</v>
      </c>
      <c r="O15" s="22">
        <f t="shared" si="9"/>
        <v>7.4122611333333352E-2</v>
      </c>
      <c r="P15" s="22">
        <f t="shared" si="9"/>
        <v>17.197821655065741</v>
      </c>
      <c r="Q15" s="22">
        <f t="shared" si="9"/>
        <v>8.5989108275328707</v>
      </c>
      <c r="R15" s="23">
        <f t="shared" si="9"/>
        <v>78.413243693112136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3">
        <v>0.54</v>
      </c>
      <c r="F16" s="9">
        <f t="shared" si="2"/>
        <v>2.3277942000000003E-2</v>
      </c>
      <c r="G16" s="9">
        <f t="shared" si="7"/>
        <v>4.4397873000000004E-2</v>
      </c>
      <c r="H16" s="3">
        <f t="shared" si="3"/>
        <v>10.301130626450117</v>
      </c>
      <c r="I16" s="8">
        <f t="shared" si="0"/>
        <v>5.1505653132250586</v>
      </c>
      <c r="J16" s="11">
        <f>(G16/G25)*100</f>
        <v>43.097774752376132</v>
      </c>
      <c r="K16" s="19">
        <v>5</v>
      </c>
      <c r="L16" s="22">
        <f t="shared" ref="L16:R16" si="10">AVERAGE(D23:D25)</f>
        <v>50.094841453982987</v>
      </c>
      <c r="M16" s="22">
        <f t="shared" si="10"/>
        <v>0.47000000000000003</v>
      </c>
      <c r="N16" s="22">
        <f t="shared" si="10"/>
        <v>2.0269569666666667E-2</v>
      </c>
      <c r="O16" s="22">
        <f t="shared" si="10"/>
        <v>9.4392181000000019E-2</v>
      </c>
      <c r="P16" s="22">
        <f t="shared" si="10"/>
        <v>21.900738051044087</v>
      </c>
      <c r="Q16" s="22">
        <f t="shared" si="10"/>
        <v>10.950369025522043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3">
        <v>0.42</v>
      </c>
      <c r="F17" s="9">
        <f t="shared" si="2"/>
        <v>1.8226907999999997E-2</v>
      </c>
      <c r="G17" s="9">
        <f t="shared" si="7"/>
        <v>6.6146118000000004E-2</v>
      </c>
      <c r="H17" s="3">
        <f t="shared" si="3"/>
        <v>15.347127146171696</v>
      </c>
      <c r="I17" s="8">
        <f t="shared" si="0"/>
        <v>7.6735635730858478</v>
      </c>
      <c r="J17" s="11">
        <f>(G17/G23)*100</f>
        <v>69.841630747325539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3">
        <v>0.31</v>
      </c>
      <c r="F18" s="9">
        <f t="shared" si="2"/>
        <v>1.3419342000000001E-2</v>
      </c>
      <c r="G18" s="9">
        <f t="shared" si="7"/>
        <v>5.2224979000000005E-2</v>
      </c>
      <c r="H18" s="3">
        <f t="shared" si="3"/>
        <v>12.117164501160095</v>
      </c>
      <c r="I18" s="8">
        <f t="shared" si="0"/>
        <v>6.0585822505800477</v>
      </c>
      <c r="J18" s="11">
        <f>(G18/G24)*100</f>
        <v>61.116734789179596</v>
      </c>
      <c r="K18" s="19">
        <v>1</v>
      </c>
      <c r="L18" s="22">
        <f>_xlfn.STDEV.P(D11:D13)</f>
        <v>5.5247815456647576E-3</v>
      </c>
      <c r="M18" s="22">
        <f>_xlfn.STDEV.P(E11:E13)</f>
        <v>4.3204937989385725E-2</v>
      </c>
      <c r="N18" s="22">
        <f>_xlfn.STDEV.S(F11:F13)</f>
        <v>2.2951600533137103E-3</v>
      </c>
      <c r="O18" s="22">
        <f>_xlfn.STDEV.S(G11:G13)</f>
        <v>2.2951600533137103E-3</v>
      </c>
      <c r="P18" s="22">
        <f>_xlfn.STDEV.S(H11:H13)</f>
        <v>0.53251973394749641</v>
      </c>
      <c r="Q18" s="22">
        <f>_xlfn.STDEV.S(I11:I13)</f>
        <v>0.2662598669737482</v>
      </c>
      <c r="R18" s="23">
        <f>_xlfn.STDEV.P(J11:J13)</f>
        <v>2.2463366738710779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3">
        <v>0.43</v>
      </c>
      <c r="F19" s="9">
        <f t="shared" si="2"/>
        <v>1.8527754E-2</v>
      </c>
      <c r="G19" s="9">
        <f t="shared" si="7"/>
        <v>6.2925627000000012E-2</v>
      </c>
      <c r="H19" s="3">
        <f t="shared" si="3"/>
        <v>14.599913457076569</v>
      </c>
      <c r="I19" s="8">
        <f t="shared" si="0"/>
        <v>7.2999567285382847</v>
      </c>
      <c r="J19" s="11">
        <f>(G19/G25)*100</f>
        <v>61.082982479769655</v>
      </c>
      <c r="K19" s="19">
        <v>2</v>
      </c>
      <c r="L19" s="22">
        <f>_xlfn.STDEV.P(D14:D16)</f>
        <v>1.3326463419302707E-2</v>
      </c>
      <c r="M19" s="22">
        <f>_xlfn.STDEV.P(E14:E16)</f>
        <v>5.1854497287013482E-2</v>
      </c>
      <c r="N19" s="22">
        <f>_xlfn.STDEV.S(F14:F16)</f>
        <v>2.7492960421353911E-3</v>
      </c>
      <c r="O19" s="22">
        <f>_xlfn.STDEV.S(G14:G16)</f>
        <v>4.5958338121533868E-3</v>
      </c>
      <c r="P19" s="22">
        <f>_xlfn.STDEV.S(H14:H16)</f>
        <v>1.0663187499195794</v>
      </c>
      <c r="Q19" s="22">
        <f>_xlfn.STDEV.S(I14:I16)</f>
        <v>0.53315937495978971</v>
      </c>
      <c r="R19" s="23">
        <f>_xlfn.STDEV.P(J14:J16)</f>
        <v>3.135097239798093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3">
        <v>0.27</v>
      </c>
      <c r="F20" s="9">
        <f t="shared" si="2"/>
        <v>1.1717297999999999E-2</v>
      </c>
      <c r="G20" s="9">
        <f t="shared" si="7"/>
        <v>7.7863416000000005E-2</v>
      </c>
      <c r="H20" s="3">
        <f t="shared" si="3"/>
        <v>18.065757772621811</v>
      </c>
      <c r="I20" s="8">
        <f t="shared" si="0"/>
        <v>9.0328788863109057</v>
      </c>
      <c r="J20" s="11">
        <f>(G20/G23)*100</f>
        <v>82.213561633313077</v>
      </c>
      <c r="K20" s="19">
        <v>3</v>
      </c>
      <c r="L20" s="22">
        <f>_xlfn.STDEV.P(D17:D19)</f>
        <v>4.1859750940903724E-2</v>
      </c>
      <c r="M20" s="22">
        <f>_xlfn.STDEV.P(E17:E19)</f>
        <v>5.4365021434333589E-2</v>
      </c>
      <c r="N20" s="22">
        <f>_xlfn.STDEV.S(F17:F19)</f>
        <v>2.866445892326592E-3</v>
      </c>
      <c r="O20" s="22">
        <f>_xlfn.STDEV.S(G17:G19)</f>
        <v>7.2878156416298261E-3</v>
      </c>
      <c r="P20" s="22">
        <f>_xlfn.STDEV.S(H17:H19)</f>
        <v>1.6909085015382421</v>
      </c>
      <c r="Q20" s="22">
        <f>_xlfn.STDEV.S(I17:I19)</f>
        <v>0.84545425076912106</v>
      </c>
      <c r="R20" s="23">
        <f>_xlfn.STDEV.P(J17:J19)</f>
        <v>4.1209339310083255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3">
        <v>0.27</v>
      </c>
      <c r="F21" s="9">
        <f t="shared" si="2"/>
        <v>1.1687814000000001E-2</v>
      </c>
      <c r="G21" s="9">
        <f t="shared" si="7"/>
        <v>6.3912793000000009E-2</v>
      </c>
      <c r="H21" s="3">
        <f t="shared" si="3"/>
        <v>14.828954292343392</v>
      </c>
      <c r="I21" s="8">
        <f t="shared" si="0"/>
        <v>7.4144771461716958</v>
      </c>
      <c r="J21" s="11">
        <f>(G21/G24)*100</f>
        <v>74.794500528506376</v>
      </c>
      <c r="K21" s="19">
        <v>4</v>
      </c>
      <c r="L21" s="22">
        <f>_xlfn.STDEV.P(D20:D22)</f>
        <v>7.1390640553973969E-2</v>
      </c>
      <c r="M21" s="22">
        <f>_xlfn.STDEV.P(E20:E22)</f>
        <v>6.5996632910744354E-2</v>
      </c>
      <c r="N21" s="22">
        <f>_xlfn.STDEV.S(F20:F22)</f>
        <v>3.4430264045388899E-3</v>
      </c>
      <c r="O21" s="22">
        <f>_xlfn.STDEV.S(G20:G22)</f>
        <v>8.9465677154242987E-3</v>
      </c>
      <c r="P21" s="22">
        <f>_xlfn.STDEV.S(H20:H22)</f>
        <v>2.0757697715601613</v>
      </c>
      <c r="Q21" s="22">
        <f>_xlfn.STDEV.S(I20:I22)</f>
        <v>1.0378848857800806</v>
      </c>
      <c r="R21" s="23">
        <f>_xlfn.STDEV.P(J20:J22)</f>
        <v>3.0315390995953675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3">
        <v>0.41</v>
      </c>
      <c r="F22" s="9">
        <f t="shared" si="2"/>
        <v>1.7665997999999999E-2</v>
      </c>
      <c r="G22" s="9">
        <f t="shared" si="7"/>
        <v>8.0591625000000014E-2</v>
      </c>
      <c r="H22" s="3">
        <f t="shared" si="3"/>
        <v>18.698752900232023</v>
      </c>
      <c r="I22" s="8">
        <f t="shared" si="0"/>
        <v>9.3493764501160115</v>
      </c>
      <c r="J22" s="11">
        <f>(G22/G25)*100</f>
        <v>78.231668917516956</v>
      </c>
      <c r="K22" s="24">
        <v>5</v>
      </c>
      <c r="L22" s="25">
        <f>_xlfn.STDEV.P(D23:D25)</f>
        <v>7.7714817954780926E-2</v>
      </c>
      <c r="M22" s="25">
        <f>_xlfn.STDEV.P(E23:E25)</f>
        <v>5.7154760664940484E-2</v>
      </c>
      <c r="N22" s="25">
        <f>_xlfn.STDEV.S(F23:F25)</f>
        <v>2.9984472189719031E-3</v>
      </c>
      <c r="O22" s="25">
        <f>_xlfn.STDEV.S(G23:G25)</f>
        <v>8.7869932522227443E-3</v>
      </c>
      <c r="P22" s="25">
        <f>_xlfn.STDEV.S(H23:H25)</f>
        <v>2.0387455341584091</v>
      </c>
      <c r="Q22" s="25">
        <f>_xlfn.STDEV.S(I23:I25)</f>
        <v>1.0193727670792045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3">
        <v>0.39</v>
      </c>
      <c r="F23" s="9">
        <f t="shared" si="2"/>
        <v>1.6845308999999999E-2</v>
      </c>
      <c r="G23" s="15">
        <f t="shared" si="7"/>
        <v>9.4708725000000007E-2</v>
      </c>
      <c r="H23" s="3">
        <f t="shared" si="3"/>
        <v>21.974182134570768</v>
      </c>
      <c r="I23" s="8">
        <f t="shared" si="0"/>
        <v>10.987091067285384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3">
        <v>0.5</v>
      </c>
      <c r="F24" s="9">
        <f t="shared" si="2"/>
        <v>2.1538400000000003E-2</v>
      </c>
      <c r="G24" s="15">
        <f t="shared" si="7"/>
        <v>8.5451193000000009E-2</v>
      </c>
      <c r="H24" s="3">
        <f t="shared" si="3"/>
        <v>19.826262877030167</v>
      </c>
      <c r="I24" s="8">
        <f t="shared" si="0"/>
        <v>9.9131314385150837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5">
        <v>0.52</v>
      </c>
      <c r="F25" s="9">
        <f t="shared" si="2"/>
        <v>2.2425E-2</v>
      </c>
      <c r="G25" s="15">
        <f t="shared" si="7"/>
        <v>0.10301662500000001</v>
      </c>
      <c r="H25" s="3">
        <f t="shared" si="3"/>
        <v>23.901769141531329</v>
      </c>
      <c r="I25" s="8">
        <f t="shared" si="0"/>
        <v>11.950884570765664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77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78</v>
      </c>
      <c r="N10" s="29" t="s">
        <v>79</v>
      </c>
      <c r="O10" s="29" t="s">
        <v>80</v>
      </c>
      <c r="P10" s="29" t="s">
        <v>81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1.6</v>
      </c>
      <c r="F11" s="9">
        <f>B11*E11/1000</f>
        <v>6.9055999999999992E-2</v>
      </c>
      <c r="G11" s="9">
        <f>F11</f>
        <v>6.9055999999999992E-2</v>
      </c>
      <c r="H11" s="3">
        <f>G11/(B$7 /1000)</f>
        <v>16.022273781902552</v>
      </c>
      <c r="I11" s="8">
        <f t="shared" ref="I11:I25" si="0">H11/B$8*100</f>
        <v>8.0111368909512759</v>
      </c>
      <c r="J11" s="11">
        <f>(G11/G23)*100</f>
        <v>50.246641551252715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1.53</v>
      </c>
      <c r="F12" s="9">
        <f t="shared" ref="F12:F25" si="2">B12*E12/1000</f>
        <v>6.5983545000000005E-2</v>
      </c>
      <c r="G12" s="9">
        <f>F12</f>
        <v>6.5983545000000005E-2</v>
      </c>
      <c r="H12" s="3">
        <f t="shared" ref="H12:H25" si="3">G12/(B$7 /1000)</f>
        <v>15.309407192575408</v>
      </c>
      <c r="I12" s="8">
        <f t="shared" si="0"/>
        <v>7.6547035962877041</v>
      </c>
      <c r="J12" s="11">
        <f>(G12/G24)*100</f>
        <v>49.327694339982571</v>
      </c>
      <c r="K12" s="19">
        <v>1</v>
      </c>
      <c r="L12" s="22">
        <f t="shared" ref="L12:R12" si="4">AVERAGE(D11:D13)</f>
        <v>10.006836813611756</v>
      </c>
      <c r="M12" s="22">
        <f t="shared" si="4"/>
        <v>1.53</v>
      </c>
      <c r="N12" s="22">
        <f t="shared" si="4"/>
        <v>6.5989439666666663E-2</v>
      </c>
      <c r="O12" s="22">
        <f t="shared" si="4"/>
        <v>6.5989439666666663E-2</v>
      </c>
      <c r="P12" s="22">
        <f t="shared" si="4"/>
        <v>15.310774864655841</v>
      </c>
      <c r="Q12" s="22">
        <f t="shared" si="4"/>
        <v>7.6553874323279203</v>
      </c>
      <c r="R12" s="23">
        <f t="shared" si="4"/>
        <v>48.690155608333122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1.46</v>
      </c>
      <c r="F13" s="9">
        <f t="shared" si="2"/>
        <v>6.2928773999999993E-2</v>
      </c>
      <c r="G13" s="9">
        <f>F13</f>
        <v>6.2928773999999993E-2</v>
      </c>
      <c r="H13" s="3">
        <f t="shared" si="3"/>
        <v>14.600643619489558</v>
      </c>
      <c r="I13" s="8">
        <f t="shared" si="0"/>
        <v>7.3003218097447791</v>
      </c>
      <c r="J13" s="11">
        <f>(G13/G25)*100</f>
        <v>46.496130933764093</v>
      </c>
      <c r="K13" s="19">
        <v>2</v>
      </c>
      <c r="L13" s="22">
        <f t="shared" ref="L13:R13" si="5">AVERAGE(D14:D16)</f>
        <v>20.014276875483375</v>
      </c>
      <c r="M13" s="22">
        <f t="shared" si="5"/>
        <v>0.75666666666666671</v>
      </c>
      <c r="N13" s="22">
        <f t="shared" si="5"/>
        <v>3.2634947666666671E-2</v>
      </c>
      <c r="O13" s="22">
        <f>AVERAGE(G14:G16)</f>
        <v>9.8624387333333341E-2</v>
      </c>
      <c r="P13" s="22">
        <f t="shared" si="5"/>
        <v>22.882688476411449</v>
      </c>
      <c r="Q13" s="22">
        <f t="shared" si="5"/>
        <v>11.441344238205724</v>
      </c>
      <c r="R13" s="23">
        <f t="shared" si="5"/>
        <v>72.783982749675104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0.69</v>
      </c>
      <c r="F14" s="9">
        <f t="shared" si="2"/>
        <v>2.9795235000000003E-2</v>
      </c>
      <c r="G14" s="9">
        <f t="shared" ref="G14:G25" si="7">G11+F14</f>
        <v>9.8851234999999996E-2</v>
      </c>
      <c r="H14" s="3">
        <f t="shared" si="3"/>
        <v>22.935321345707656</v>
      </c>
      <c r="I14" s="8">
        <f t="shared" si="0"/>
        <v>11.467660672853828</v>
      </c>
      <c r="J14" s="11">
        <f>(G14/G23)*100</f>
        <v>71.926299987599137</v>
      </c>
      <c r="K14" s="19">
        <v>3</v>
      </c>
      <c r="L14" s="22">
        <f t="shared" ref="L14:R14" si="8">AVERAGE(D17:D19)</f>
        <v>30.050889404485702</v>
      </c>
      <c r="M14" s="22">
        <f t="shared" si="8"/>
        <v>0.36999999999999994</v>
      </c>
      <c r="N14" s="22">
        <f t="shared" si="8"/>
        <v>1.6007813999999999E-2</v>
      </c>
      <c r="O14" s="22">
        <f t="shared" si="8"/>
        <v>0.11463220133333334</v>
      </c>
      <c r="P14" s="22">
        <f t="shared" si="8"/>
        <v>26.59679845320959</v>
      </c>
      <c r="Q14" s="22">
        <f t="shared" si="8"/>
        <v>13.298399226604795</v>
      </c>
      <c r="R14" s="23">
        <f t="shared" si="8"/>
        <v>84.591808073395654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0.74</v>
      </c>
      <c r="F15" s="9">
        <f t="shared" si="2"/>
        <v>3.1899476000000003E-2</v>
      </c>
      <c r="G15" s="9">
        <f t="shared" si="7"/>
        <v>9.7883021000000014E-2</v>
      </c>
      <c r="H15" s="3">
        <f t="shared" si="3"/>
        <v>22.710677726218101</v>
      </c>
      <c r="I15" s="8">
        <f t="shared" si="0"/>
        <v>11.355338863109051</v>
      </c>
      <c r="J15" s="11">
        <f>(G15/G24)*100</f>
        <v>73.174967197686868</v>
      </c>
      <c r="K15" s="19">
        <v>4</v>
      </c>
      <c r="L15" s="22">
        <f t="shared" ref="L15:R15" si="9">AVERAGE(D20:D22)</f>
        <v>40.087501933488021</v>
      </c>
      <c r="M15" s="22">
        <f t="shared" si="9"/>
        <v>0.26</v>
      </c>
      <c r="N15" s="22">
        <f t="shared" si="9"/>
        <v>1.1249456E-2</v>
      </c>
      <c r="O15" s="22">
        <f t="shared" si="9"/>
        <v>0.12588165733333334</v>
      </c>
      <c r="P15" s="22">
        <f t="shared" si="9"/>
        <v>29.206881051817479</v>
      </c>
      <c r="Q15" s="22">
        <f t="shared" si="9"/>
        <v>14.603440525908743</v>
      </c>
      <c r="R15" s="23">
        <f t="shared" si="9"/>
        <v>92.887907545502955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0.84</v>
      </c>
      <c r="F16" s="9">
        <f t="shared" si="2"/>
        <v>3.6210131999999999E-2</v>
      </c>
      <c r="G16" s="9">
        <f t="shared" si="7"/>
        <v>9.9138905999999999E-2</v>
      </c>
      <c r="H16" s="3">
        <f t="shared" si="3"/>
        <v>23.002066357308586</v>
      </c>
      <c r="I16" s="8">
        <f t="shared" si="0"/>
        <v>11.501033178654293</v>
      </c>
      <c r="J16" s="11">
        <f>(G16/G25)*100</f>
        <v>73.250681063739307</v>
      </c>
      <c r="K16" s="19">
        <v>5</v>
      </c>
      <c r="L16" s="22">
        <f t="shared" ref="L16:R16" si="10">AVERAGE(D23:D25)</f>
        <v>50.094841453982987</v>
      </c>
      <c r="M16" s="22">
        <f t="shared" si="10"/>
        <v>0.22333333333333336</v>
      </c>
      <c r="N16" s="22">
        <f t="shared" si="10"/>
        <v>9.6322553333333342E-3</v>
      </c>
      <c r="O16" s="22">
        <f t="shared" si="10"/>
        <v>0.13551391266666665</v>
      </c>
      <c r="P16" s="22">
        <f t="shared" si="10"/>
        <v>31.441743078112921</v>
      </c>
      <c r="Q16" s="22">
        <f t="shared" si="10"/>
        <v>15.720871539056461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0.4</v>
      </c>
      <c r="F17" s="9">
        <f t="shared" si="2"/>
        <v>1.735896E-2</v>
      </c>
      <c r="G17" s="9">
        <f t="shared" si="7"/>
        <v>0.11621019499999999</v>
      </c>
      <c r="H17" s="3">
        <f t="shared" si="3"/>
        <v>26.962922273781903</v>
      </c>
      <c r="I17" s="8">
        <f t="shared" si="0"/>
        <v>13.481461136890951</v>
      </c>
      <c r="J17" s="11">
        <f>(G17/G23)*100</f>
        <v>84.557055328518587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0.36</v>
      </c>
      <c r="F18" s="9">
        <f t="shared" si="2"/>
        <v>1.5583752000000001E-2</v>
      </c>
      <c r="G18" s="9">
        <f t="shared" si="7"/>
        <v>0.11346677300000002</v>
      </c>
      <c r="H18" s="3">
        <f t="shared" si="3"/>
        <v>26.326397447795831</v>
      </c>
      <c r="I18" s="8">
        <f t="shared" si="0"/>
        <v>13.163198723897915</v>
      </c>
      <c r="J18" s="11">
        <f>(G18/G24)*100</f>
        <v>84.825001389182532</v>
      </c>
      <c r="K18" s="19">
        <v>1</v>
      </c>
      <c r="L18" s="22">
        <f>_xlfn.STDEV.P(D11:D13)</f>
        <v>5.5247815456647576E-3</v>
      </c>
      <c r="M18" s="22">
        <f>_xlfn.STDEV.P(E11:E13)</f>
        <v>5.7154760664940872E-2</v>
      </c>
      <c r="N18" s="22">
        <f>_xlfn.STDEV.S(F11:F13)</f>
        <v>3.0636172531976528E-3</v>
      </c>
      <c r="O18" s="22">
        <f>_xlfn.STDEV.S(G11:G13)</f>
        <v>3.0636172531976528E-3</v>
      </c>
      <c r="P18" s="22">
        <f>_xlfn.STDEV.S(H11:H13)</f>
        <v>0.71081606802729802</v>
      </c>
      <c r="Q18" s="22">
        <f>_xlfn.STDEV.S(I11:I13)</f>
        <v>0.35540803401364901</v>
      </c>
      <c r="R18" s="23">
        <f>_xlfn.STDEV.P(J11:J13)</f>
        <v>1.5961253498683634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0.35</v>
      </c>
      <c r="F19" s="9">
        <f t="shared" si="2"/>
        <v>1.5080729999999999E-2</v>
      </c>
      <c r="G19" s="9">
        <f t="shared" si="7"/>
        <v>0.114219636</v>
      </c>
      <c r="H19" s="3">
        <f t="shared" si="3"/>
        <v>26.501075638051045</v>
      </c>
      <c r="I19" s="8">
        <f t="shared" si="0"/>
        <v>13.250537819025524</v>
      </c>
      <c r="J19" s="11">
        <f>(G19/G25)*100</f>
        <v>84.39336750248583</v>
      </c>
      <c r="K19" s="19">
        <v>2</v>
      </c>
      <c r="L19" s="22">
        <f>_xlfn.STDEV.P(D14:D16)</f>
        <v>1.3326463419302707E-2</v>
      </c>
      <c r="M19" s="22">
        <f>_xlfn.STDEV.P(E14:E16)</f>
        <v>6.2360956446232366E-2</v>
      </c>
      <c r="N19" s="22">
        <f>_xlfn.STDEV.S(F14:F16)</f>
        <v>3.2700787161021551E-3</v>
      </c>
      <c r="O19" s="22">
        <f>_xlfn.STDEV.S(G14:G16)</f>
        <v>6.5795644324705951E-4</v>
      </c>
      <c r="P19" s="22">
        <f>_xlfn.STDEV.S(H14:H16)</f>
        <v>0.15265810748191669</v>
      </c>
      <c r="Q19" s="22">
        <f>_xlfn.STDEV.S(I14:I16)</f>
        <v>7.6329053740958344E-2</v>
      </c>
      <c r="R19" s="23">
        <f>_xlfn.STDEV.P(J14:J16)</f>
        <v>0.6072604809853549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0.28999999999999998</v>
      </c>
      <c r="F20" s="9">
        <f t="shared" si="2"/>
        <v>1.2585245999999998E-2</v>
      </c>
      <c r="G20" s="9">
        <f t="shared" si="7"/>
        <v>0.12879544099999998</v>
      </c>
      <c r="H20" s="3">
        <f t="shared" si="3"/>
        <v>29.88293294663573</v>
      </c>
      <c r="I20" s="8">
        <f t="shared" si="0"/>
        <v>14.941466473317867</v>
      </c>
      <c r="J20" s="11">
        <f>(G20/G23)*100</f>
        <v>93.714352950685182</v>
      </c>
      <c r="K20" s="19">
        <v>3</v>
      </c>
      <c r="L20" s="22">
        <f>_xlfn.STDEV.P(D17:D19)</f>
        <v>4.1859750940903724E-2</v>
      </c>
      <c r="M20" s="22">
        <f>_xlfn.STDEV.P(E17:E19)</f>
        <v>2.1602468994692887E-2</v>
      </c>
      <c r="N20" s="22">
        <f>_xlfn.STDEV.S(F17:F19)</f>
        <v>1.1968518780985391E-3</v>
      </c>
      <c r="O20" s="22">
        <f>_xlfn.STDEV.S(G17:G19)</f>
        <v>1.4174796941128615E-3</v>
      </c>
      <c r="P20" s="22">
        <f>_xlfn.STDEV.S(H17:H19)</f>
        <v>0.32888159956214935</v>
      </c>
      <c r="Q20" s="22">
        <f>_xlfn.STDEV.S(I17:I19)</f>
        <v>0.16444079978107443</v>
      </c>
      <c r="R20" s="23">
        <f>_xlfn.STDEV.P(J17:J19)</f>
        <v>0.17791902276708715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0.25</v>
      </c>
      <c r="F21" s="9">
        <f t="shared" si="2"/>
        <v>1.0822050000000001E-2</v>
      </c>
      <c r="G21" s="9">
        <f t="shared" si="7"/>
        <v>0.12428882300000002</v>
      </c>
      <c r="H21" s="3">
        <f t="shared" si="3"/>
        <v>28.837313921113697</v>
      </c>
      <c r="I21" s="8">
        <f t="shared" si="0"/>
        <v>14.41865696055685</v>
      </c>
      <c r="J21" s="11">
        <f>(G21/G24)*100</f>
        <v>92.915302911054511</v>
      </c>
      <c r="K21" s="19">
        <v>4</v>
      </c>
      <c r="L21" s="22">
        <f>_xlfn.STDEV.P(D20:D22)</f>
        <v>7.1390640553973969E-2</v>
      </c>
      <c r="M21" s="22">
        <f>_xlfn.STDEV.P(E20:E22)</f>
        <v>2.1602468994692862E-2</v>
      </c>
      <c r="N21" s="22">
        <f>_xlfn.STDEV.S(F20:F22)</f>
        <v>1.1815608965245917E-3</v>
      </c>
      <c r="O21" s="22">
        <f>_xlfn.STDEV.S(G20:G22)</f>
        <v>2.527069806199714E-3</v>
      </c>
      <c r="P21" s="22">
        <f>_xlfn.STDEV.S(H20:H22)</f>
        <v>0.58632710120643017</v>
      </c>
      <c r="Q21" s="22">
        <f>_xlfn.STDEV.S(I20:I22)</f>
        <v>0.29316355060321553</v>
      </c>
      <c r="R21" s="23">
        <f>_xlfn.STDEV.P(J20:J22)</f>
        <v>0.68624742271958705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0.24</v>
      </c>
      <c r="F22" s="9">
        <f t="shared" si="2"/>
        <v>1.0341072E-2</v>
      </c>
      <c r="G22" s="9">
        <f t="shared" si="7"/>
        <v>0.12456070799999999</v>
      </c>
      <c r="H22" s="3">
        <f t="shared" si="3"/>
        <v>28.900396287703018</v>
      </c>
      <c r="I22" s="8">
        <f t="shared" si="0"/>
        <v>14.450198143851509</v>
      </c>
      <c r="J22" s="11">
        <f>(G22/G25)*100</f>
        <v>92.034066774769144</v>
      </c>
      <c r="K22" s="24">
        <v>5</v>
      </c>
      <c r="L22" s="25">
        <f>_xlfn.STDEV.P(D23:D25)</f>
        <v>7.7714817954780926E-2</v>
      </c>
      <c r="M22" s="25">
        <f>_xlfn.STDEV.P(E23:E25)</f>
        <v>2.054804667656325E-2</v>
      </c>
      <c r="N22" s="25">
        <f>_xlfn.STDEV.S(F23:F25)</f>
        <v>1.0797306243065122E-3</v>
      </c>
      <c r="O22" s="25">
        <f>_xlfn.STDEV.S(G23:G25)</f>
        <v>1.840206391354587E-3</v>
      </c>
      <c r="P22" s="25">
        <f>_xlfn.STDEV.S(H23:H25)</f>
        <v>0.42696203975744457</v>
      </c>
      <c r="Q22" s="25">
        <f>_xlfn.STDEV.S(I23:I25)</f>
        <v>0.2134810198787222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0.2</v>
      </c>
      <c r="F23" s="9">
        <f t="shared" si="2"/>
        <v>8.6386200000000014E-3</v>
      </c>
      <c r="G23" s="15">
        <f t="shared" si="7"/>
        <v>0.137434061</v>
      </c>
      <c r="H23" s="3">
        <f t="shared" si="3"/>
        <v>31.887253132250581</v>
      </c>
      <c r="I23" s="8">
        <f t="shared" si="0"/>
        <v>15.943626566125291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0.22</v>
      </c>
      <c r="F24" s="9">
        <f t="shared" si="2"/>
        <v>9.476896000000002E-3</v>
      </c>
      <c r="G24" s="15">
        <f t="shared" si="7"/>
        <v>0.13376571900000003</v>
      </c>
      <c r="H24" s="3">
        <f t="shared" si="3"/>
        <v>31.036129698375881</v>
      </c>
      <c r="I24" s="8">
        <f t="shared" si="0"/>
        <v>15.51806484918794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0.25</v>
      </c>
      <c r="F25" s="9">
        <f t="shared" si="2"/>
        <v>1.0781249999999999E-2</v>
      </c>
      <c r="G25" s="15">
        <f t="shared" si="7"/>
        <v>0.13534195799999998</v>
      </c>
      <c r="H25" s="3">
        <f t="shared" si="3"/>
        <v>31.401846403712295</v>
      </c>
      <c r="I25" s="8">
        <f t="shared" si="0"/>
        <v>15.700923201856149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82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83</v>
      </c>
      <c r="F10" s="6" t="s">
        <v>84</v>
      </c>
      <c r="G10" s="6" t="s">
        <v>85</v>
      </c>
      <c r="H10" s="6" t="s">
        <v>86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83</v>
      </c>
      <c r="N10" s="29" t="s">
        <v>84</v>
      </c>
      <c r="O10" s="29" t="s">
        <v>85</v>
      </c>
      <c r="P10" s="29" t="s">
        <v>86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42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42">
        <v>0.04</v>
      </c>
      <c r="F12" s="9">
        <f t="shared" ref="F12:F25" si="2">B12*E12/1000</f>
        <v>1.72506E-3</v>
      </c>
      <c r="G12" s="9">
        <f>F12</f>
        <v>1.72506E-3</v>
      </c>
      <c r="H12" s="3">
        <f t="shared" ref="H12:H25" si="3">G12/(B$7 /1000)</f>
        <v>0.40024593967517408</v>
      </c>
      <c r="I12" s="8">
        <f t="shared" si="0"/>
        <v>0.20012296983758704</v>
      </c>
      <c r="J12" s="11">
        <f>(G12/G24)*100</f>
        <v>100</v>
      </c>
      <c r="K12" s="19">
        <v>1</v>
      </c>
      <c r="L12" s="22">
        <f t="shared" ref="L12:R12" si="4">AVERAGE(D11:D13)</f>
        <v>10.006836813611756</v>
      </c>
      <c r="M12" s="22">
        <f t="shared" si="4"/>
        <v>2.3333333333333334E-2</v>
      </c>
      <c r="N12" s="22">
        <f t="shared" si="4"/>
        <v>1.006039E-3</v>
      </c>
      <c r="O12" s="22">
        <f t="shared" si="4"/>
        <v>1.006039E-3</v>
      </c>
      <c r="P12" s="22">
        <f t="shared" si="4"/>
        <v>0.2334197215777262</v>
      </c>
      <c r="Q12" s="22">
        <f t="shared" si="4"/>
        <v>0.1167098607888631</v>
      </c>
      <c r="R12" s="23">
        <f t="shared" si="4"/>
        <v>47.618024961646796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42">
        <v>0.03</v>
      </c>
      <c r="F13" s="9">
        <f t="shared" si="2"/>
        <v>1.2930569999999998E-3</v>
      </c>
      <c r="G13" s="9">
        <f>F13</f>
        <v>1.2930569999999998E-3</v>
      </c>
      <c r="H13" s="3">
        <f t="shared" si="3"/>
        <v>0.3000132250580046</v>
      </c>
      <c r="I13" s="8">
        <f t="shared" si="0"/>
        <v>0.1500066125290023</v>
      </c>
      <c r="J13" s="11">
        <f>(G13/G25)*100</f>
        <v>42.854074884940388</v>
      </c>
      <c r="K13" s="19">
        <v>2</v>
      </c>
      <c r="L13" s="22">
        <f t="shared" ref="L13:R13" si="5">AVERAGE(D14:D16)</f>
        <v>20.014276875483375</v>
      </c>
      <c r="M13" s="22">
        <f t="shared" si="5"/>
        <v>2.6666666666666668E-2</v>
      </c>
      <c r="N13" s="22">
        <f t="shared" si="5"/>
        <v>1.1505173333333334E-3</v>
      </c>
      <c r="O13" s="22">
        <f>AVERAGE(G14:G16)</f>
        <v>2.1565563333333332E-3</v>
      </c>
      <c r="P13" s="22">
        <f t="shared" si="5"/>
        <v>0.50036109822119113</v>
      </c>
      <c r="Q13" s="22">
        <f t="shared" si="5"/>
        <v>0.25018054911059551</v>
      </c>
      <c r="R13" s="23">
        <f t="shared" si="5"/>
        <v>100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42">
        <v>0.04</v>
      </c>
      <c r="F14" s="9">
        <f t="shared" si="2"/>
        <v>1.7272600000000002E-3</v>
      </c>
      <c r="G14" s="9">
        <f t="shared" ref="G14:G25" si="7">G11+F14</f>
        <v>1.7272600000000002E-3</v>
      </c>
      <c r="H14" s="3">
        <f t="shared" si="3"/>
        <v>0.40075638051044093</v>
      </c>
      <c r="I14" s="8">
        <f t="shared" si="0"/>
        <v>0.20037819025522044</v>
      </c>
      <c r="J14" s="11">
        <f>(G14/G23)*100</f>
        <v>100</v>
      </c>
      <c r="K14" s="19">
        <v>3</v>
      </c>
      <c r="L14" s="22">
        <f t="shared" ref="L14:R14" si="8">AVERAGE(D17:D19)</f>
        <v>30.050889404485702</v>
      </c>
      <c r="M14" s="22">
        <f t="shared" si="8"/>
        <v>0</v>
      </c>
      <c r="N14" s="22">
        <f t="shared" si="8"/>
        <v>0</v>
      </c>
      <c r="O14" s="22">
        <f t="shared" si="8"/>
        <v>2.1565563333333332E-3</v>
      </c>
      <c r="P14" s="22">
        <f t="shared" si="8"/>
        <v>0.50036109822119113</v>
      </c>
      <c r="Q14" s="22">
        <f t="shared" si="8"/>
        <v>0.25018054911059551</v>
      </c>
      <c r="R14" s="23">
        <f t="shared" si="8"/>
        <v>100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42">
        <v>0</v>
      </c>
      <c r="F15" s="9">
        <f t="shared" si="2"/>
        <v>0</v>
      </c>
      <c r="G15" s="9">
        <f t="shared" si="7"/>
        <v>1.72506E-3</v>
      </c>
      <c r="H15" s="3">
        <f t="shared" si="3"/>
        <v>0.40024593967517408</v>
      </c>
      <c r="I15" s="8">
        <f t="shared" si="0"/>
        <v>0.20012296983758704</v>
      </c>
      <c r="J15" s="11">
        <f>(G15/G24)*100</f>
        <v>100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2.1565563333333332E-3</v>
      </c>
      <c r="P15" s="22">
        <f t="shared" si="9"/>
        <v>0.50036109822119113</v>
      </c>
      <c r="Q15" s="22">
        <f t="shared" si="9"/>
        <v>0.25018054911059551</v>
      </c>
      <c r="R15" s="23">
        <f t="shared" si="9"/>
        <v>100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42">
        <v>0.04</v>
      </c>
      <c r="F16" s="9">
        <f t="shared" si="2"/>
        <v>1.7242920000000001E-3</v>
      </c>
      <c r="G16" s="9">
        <f t="shared" si="7"/>
        <v>3.0173489999999999E-3</v>
      </c>
      <c r="H16" s="3">
        <f t="shared" si="3"/>
        <v>0.70008097447795825</v>
      </c>
      <c r="I16" s="8">
        <f t="shared" si="0"/>
        <v>0.35004048723897913</v>
      </c>
      <c r="J16" s="11">
        <f>(G16/G25)*100</f>
        <v>100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2.1565563333333332E-3</v>
      </c>
      <c r="P16" s="22">
        <f t="shared" si="10"/>
        <v>0.50036109822119113</v>
      </c>
      <c r="Q16" s="22">
        <f t="shared" si="10"/>
        <v>0.25018054911059551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42">
        <v>0</v>
      </c>
      <c r="F17" s="9">
        <f t="shared" si="2"/>
        <v>0</v>
      </c>
      <c r="G17" s="9">
        <f t="shared" si="7"/>
        <v>1.7272600000000002E-3</v>
      </c>
      <c r="H17" s="3">
        <f t="shared" si="3"/>
        <v>0.40075638051044093</v>
      </c>
      <c r="I17" s="8">
        <f t="shared" si="0"/>
        <v>0.20037819025522044</v>
      </c>
      <c r="J17" s="11">
        <f>(G17/G23)*100</f>
        <v>100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42">
        <v>0</v>
      </c>
      <c r="F18" s="9">
        <f t="shared" si="2"/>
        <v>0</v>
      </c>
      <c r="G18" s="9">
        <f t="shared" si="7"/>
        <v>1.72506E-3</v>
      </c>
      <c r="H18" s="3">
        <f t="shared" si="3"/>
        <v>0.40024593967517408</v>
      </c>
      <c r="I18" s="8">
        <f t="shared" si="0"/>
        <v>0.20012296983758704</v>
      </c>
      <c r="J18" s="11">
        <f>(G18/G24)*100</f>
        <v>100</v>
      </c>
      <c r="K18" s="19">
        <v>1</v>
      </c>
      <c r="L18" s="22">
        <f>_xlfn.STDEV.P(D11:D13)</f>
        <v>5.5247815456647576E-3</v>
      </c>
      <c r="M18" s="22">
        <f>_xlfn.STDEV.P(E11:E13)</f>
        <v>1.6996731711975945E-2</v>
      </c>
      <c r="N18" s="22">
        <f>_xlfn.STDEV.S(F11:F13)</f>
        <v>8.9763160602944459E-4</v>
      </c>
      <c r="O18" s="22">
        <f>_xlfn.STDEV.S(G11:G13)</f>
        <v>8.9763160602944459E-4</v>
      </c>
      <c r="P18" s="22">
        <f>_xlfn.STDEV.S(H11:H13)</f>
        <v>0.20826719397434915</v>
      </c>
      <c r="Q18" s="22">
        <f>_xlfn.STDEV.S(I11:I13)</f>
        <v>0.10413359698717457</v>
      </c>
      <c r="R18" s="23">
        <f>_xlfn.STDEV.P(J11:J13)</f>
        <v>40.963572559450206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42">
        <v>0</v>
      </c>
      <c r="F19" s="9">
        <f t="shared" si="2"/>
        <v>0</v>
      </c>
      <c r="G19" s="9">
        <f t="shared" si="7"/>
        <v>3.0173489999999999E-3</v>
      </c>
      <c r="H19" s="3">
        <f t="shared" si="3"/>
        <v>0.70008097447795825</v>
      </c>
      <c r="I19" s="8">
        <f t="shared" si="0"/>
        <v>0.35004048723897913</v>
      </c>
      <c r="J19" s="11">
        <f>(G19/G25)*100</f>
        <v>100</v>
      </c>
      <c r="K19" s="19">
        <v>2</v>
      </c>
      <c r="L19" s="22">
        <f>_xlfn.STDEV.P(D14:D16)</f>
        <v>1.3326463419302707E-2</v>
      </c>
      <c r="M19" s="22">
        <f>_xlfn.STDEV.P(E14:E16)</f>
        <v>1.885618083164127E-2</v>
      </c>
      <c r="N19" s="22">
        <f>_xlfn.STDEV.S(F14:F16)</f>
        <v>9.9637834329201137E-4</v>
      </c>
      <c r="O19" s="22">
        <f>_xlfn.STDEV.S(G14:G16)</f>
        <v>7.4546912829461496E-4</v>
      </c>
      <c r="P19" s="22">
        <f>_xlfn.STDEV.S(H14:H16)</f>
        <v>0.17296267477833302</v>
      </c>
      <c r="Q19" s="22">
        <f>_xlfn.STDEV.S(I14:I16)</f>
        <v>8.6481337389166593E-2</v>
      </c>
      <c r="R19" s="23">
        <f>_xlfn.STDEV.P(J14:J16)</f>
        <v>0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42">
        <v>0</v>
      </c>
      <c r="F20" s="9">
        <f t="shared" si="2"/>
        <v>0</v>
      </c>
      <c r="G20" s="9">
        <f t="shared" si="7"/>
        <v>1.7272600000000002E-3</v>
      </c>
      <c r="H20" s="3">
        <f t="shared" si="3"/>
        <v>0.40075638051044093</v>
      </c>
      <c r="I20" s="8">
        <f t="shared" si="0"/>
        <v>0.20037819025522044</v>
      </c>
      <c r="J20" s="11">
        <f>(G20/G23)*100</f>
        <v>100</v>
      </c>
      <c r="K20" s="19">
        <v>3</v>
      </c>
      <c r="L20" s="22">
        <f>_xlfn.STDEV.P(D17:D19)</f>
        <v>4.1859750940903724E-2</v>
      </c>
      <c r="M20" s="22">
        <f>_xlfn.STDEV.P(E17:E19)</f>
        <v>0</v>
      </c>
      <c r="N20" s="22">
        <f>_xlfn.STDEV.S(F17:F19)</f>
        <v>0</v>
      </c>
      <c r="O20" s="22">
        <f>_xlfn.STDEV.S(G17:G19)</f>
        <v>7.4546912829461496E-4</v>
      </c>
      <c r="P20" s="22">
        <f>_xlfn.STDEV.S(H17:H19)</f>
        <v>0.17296267477833302</v>
      </c>
      <c r="Q20" s="22">
        <f>_xlfn.STDEV.S(I17:I19)</f>
        <v>8.6481337389166593E-2</v>
      </c>
      <c r="R20" s="23">
        <f>_xlfn.STDEV.P(J17:J19)</f>
        <v>0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42">
        <v>0</v>
      </c>
      <c r="F21" s="9">
        <f t="shared" si="2"/>
        <v>0</v>
      </c>
      <c r="G21" s="9">
        <f t="shared" si="7"/>
        <v>1.72506E-3</v>
      </c>
      <c r="H21" s="3">
        <f t="shared" si="3"/>
        <v>0.40024593967517408</v>
      </c>
      <c r="I21" s="8">
        <f t="shared" si="0"/>
        <v>0.20012296983758704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7.4546912829461496E-4</v>
      </c>
      <c r="P21" s="22">
        <f>_xlfn.STDEV.S(H20:H22)</f>
        <v>0.17296267477833302</v>
      </c>
      <c r="Q21" s="22">
        <f>_xlfn.STDEV.S(I20:I22)</f>
        <v>8.6481337389166593E-2</v>
      </c>
      <c r="R21" s="23">
        <f>_xlfn.STDEV.P(J20:J22)</f>
        <v>0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42">
        <v>0</v>
      </c>
      <c r="F22" s="9">
        <f t="shared" si="2"/>
        <v>0</v>
      </c>
      <c r="G22" s="9">
        <f t="shared" si="7"/>
        <v>3.0173489999999999E-3</v>
      </c>
      <c r="H22" s="3">
        <f t="shared" si="3"/>
        <v>0.70008097447795825</v>
      </c>
      <c r="I22" s="8">
        <f t="shared" si="0"/>
        <v>0.35004048723897913</v>
      </c>
      <c r="J22" s="11">
        <f>(G22/G25)*100</f>
        <v>100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7.4546912829461496E-4</v>
      </c>
      <c r="P22" s="25">
        <f>_xlfn.STDEV.S(H23:H25)</f>
        <v>0.17296267477833302</v>
      </c>
      <c r="Q22" s="25">
        <f>_xlfn.STDEV.S(I23:I25)</f>
        <v>8.6481337389166593E-2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42">
        <v>0</v>
      </c>
      <c r="F23" s="9">
        <f t="shared" si="2"/>
        <v>0</v>
      </c>
      <c r="G23" s="15">
        <f t="shared" si="7"/>
        <v>1.7272600000000002E-3</v>
      </c>
      <c r="H23" s="3">
        <f t="shared" si="3"/>
        <v>0.40075638051044093</v>
      </c>
      <c r="I23" s="8">
        <f t="shared" si="0"/>
        <v>0.20037819025522044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42">
        <v>0</v>
      </c>
      <c r="F24" s="9">
        <f t="shared" si="2"/>
        <v>0</v>
      </c>
      <c r="G24" s="15">
        <f t="shared" si="7"/>
        <v>1.72506E-3</v>
      </c>
      <c r="H24" s="3">
        <f t="shared" si="3"/>
        <v>0.40024593967517408</v>
      </c>
      <c r="I24" s="8">
        <f t="shared" si="0"/>
        <v>0.20012296983758704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43">
        <v>0</v>
      </c>
      <c r="F25" s="9">
        <f t="shared" si="2"/>
        <v>0</v>
      </c>
      <c r="G25" s="15">
        <f t="shared" si="7"/>
        <v>3.0173489999999999E-3</v>
      </c>
      <c r="H25" s="3">
        <f t="shared" si="3"/>
        <v>0.70008097447795825</v>
      </c>
      <c r="I25" s="8">
        <f t="shared" si="0"/>
        <v>0.35004048723897913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37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38</v>
      </c>
      <c r="F10" s="6" t="s">
        <v>39</v>
      </c>
      <c r="G10" s="6" t="s">
        <v>40</v>
      </c>
      <c r="H10" s="6" t="s">
        <v>41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38</v>
      </c>
      <c r="N10" s="29" t="s">
        <v>39</v>
      </c>
      <c r="O10" s="29" t="s">
        <v>40</v>
      </c>
      <c r="P10" s="29" t="s">
        <v>41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0.98</v>
      </c>
      <c r="F11" s="9">
        <f>B11*E11/1000</f>
        <v>4.2296799999999996E-2</v>
      </c>
      <c r="G11" s="9">
        <f>F11</f>
        <v>4.2296799999999996E-2</v>
      </c>
      <c r="H11" s="3">
        <f>G11/(B$7 /1000)</f>
        <v>9.8136426914153123</v>
      </c>
      <c r="I11" s="8">
        <f t="shared" ref="I11:I25" si="0">H11/B$8*100</f>
        <v>4.9068213457076562</v>
      </c>
      <c r="J11" s="11">
        <f>(G11/G23)*100</f>
        <v>4.3165085419660496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0.23</v>
      </c>
      <c r="F12" s="9">
        <f t="shared" ref="F12:F25" si="2">B12*E12/1000</f>
        <v>9.919095000000001E-3</v>
      </c>
      <c r="G12" s="9">
        <f>F12</f>
        <v>9.919095000000001E-3</v>
      </c>
      <c r="H12" s="3">
        <f t="shared" ref="H12:H25" si="3">G12/(B$7 /1000)</f>
        <v>2.3014141531322512</v>
      </c>
      <c r="I12" s="8">
        <f t="shared" si="0"/>
        <v>1.1507070765661256</v>
      </c>
      <c r="J12" s="11">
        <f>(G12/G24)*100</f>
        <v>0.78730335289872033</v>
      </c>
      <c r="K12" s="19">
        <v>1</v>
      </c>
      <c r="L12" s="22">
        <f t="shared" ref="L12:R12" si="4">AVERAGE(D11:D13)</f>
        <v>10.006836813611756</v>
      </c>
      <c r="M12" s="22">
        <f t="shared" si="4"/>
        <v>0.44333333333333336</v>
      </c>
      <c r="N12" s="22">
        <f t="shared" si="4"/>
        <v>1.9129374333333334E-2</v>
      </c>
      <c r="O12" s="22">
        <f t="shared" si="4"/>
        <v>1.9129374333333334E-2</v>
      </c>
      <c r="P12" s="22">
        <f t="shared" si="4"/>
        <v>4.4383699149265272</v>
      </c>
      <c r="Q12" s="22">
        <f t="shared" si="4"/>
        <v>2.2191849574632636</v>
      </c>
      <c r="R12" s="23">
        <f t="shared" si="4"/>
        <v>1.8363025401033906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0.12</v>
      </c>
      <c r="F13" s="9">
        <f t="shared" si="2"/>
        <v>5.1722279999999992E-3</v>
      </c>
      <c r="G13" s="9">
        <f>F13</f>
        <v>5.1722279999999992E-3</v>
      </c>
      <c r="H13" s="3">
        <f t="shared" si="3"/>
        <v>1.2000529002320184</v>
      </c>
      <c r="I13" s="8">
        <f t="shared" si="0"/>
        <v>0.60002645011600919</v>
      </c>
      <c r="J13" s="11">
        <f>(G13/G25)*100</f>
        <v>0.40509572544540134</v>
      </c>
      <c r="K13" s="19">
        <v>2</v>
      </c>
      <c r="L13" s="22">
        <f t="shared" ref="L13:R13" si="5">AVERAGE(D14:D16)</f>
        <v>20.014276875483375</v>
      </c>
      <c r="M13" s="22">
        <f t="shared" si="5"/>
        <v>0.29333333333333339</v>
      </c>
      <c r="N13" s="22">
        <f t="shared" si="5"/>
        <v>1.264679066666667E-2</v>
      </c>
      <c r="O13" s="22">
        <f t="shared" si="5"/>
        <v>3.1776165000000002E-2</v>
      </c>
      <c r="P13" s="22">
        <f t="shared" si="5"/>
        <v>7.3726600928074255</v>
      </c>
      <c r="Q13" s="22">
        <f t="shared" si="5"/>
        <v>3.6863300464037128</v>
      </c>
      <c r="R13" s="23">
        <f t="shared" si="5"/>
        <v>2.8559554268259792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0.08</v>
      </c>
      <c r="F14" s="9">
        <f t="shared" si="2"/>
        <v>3.4545200000000004E-3</v>
      </c>
      <c r="G14" s="9">
        <f t="shared" ref="G14:G25" si="7">G11+F14</f>
        <v>4.5751319999999998E-2</v>
      </c>
      <c r="H14" s="3">
        <f t="shared" si="3"/>
        <v>10.615155452436195</v>
      </c>
      <c r="I14" s="8">
        <f t="shared" si="0"/>
        <v>5.3075777262180974</v>
      </c>
      <c r="J14" s="11">
        <f>(G14/G23)*100</f>
        <v>4.6690521170921251</v>
      </c>
      <c r="K14" s="19">
        <v>3</v>
      </c>
      <c r="L14" s="22">
        <f t="shared" ref="L14:R14" si="8">AVERAGE(D17:D19)</f>
        <v>30.050889404485702</v>
      </c>
      <c r="M14" s="22">
        <f t="shared" si="8"/>
        <v>4.8500000000000005</v>
      </c>
      <c r="N14" s="22">
        <f t="shared" si="8"/>
        <v>0.20984071000000001</v>
      </c>
      <c r="O14" s="22">
        <f t="shared" si="8"/>
        <v>0.24161687499999998</v>
      </c>
      <c r="P14" s="22">
        <f t="shared" si="8"/>
        <v>56.059599767981446</v>
      </c>
      <c r="Q14" s="22">
        <f t="shared" si="8"/>
        <v>28.029799883990719</v>
      </c>
      <c r="R14" s="23">
        <f t="shared" si="8"/>
        <v>21.070658877852221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0.12</v>
      </c>
      <c r="F15" s="9">
        <f t="shared" si="2"/>
        <v>5.1728880000000005E-3</v>
      </c>
      <c r="G15" s="9">
        <f t="shared" si="7"/>
        <v>1.5091983000000002E-2</v>
      </c>
      <c r="H15" s="3">
        <f t="shared" si="3"/>
        <v>3.5016201856148497</v>
      </c>
      <c r="I15" s="8">
        <f t="shared" si="0"/>
        <v>1.7508100928074248</v>
      </c>
      <c r="J15" s="11">
        <f>(G15/G24)*100</f>
        <v>1.197888397861951</v>
      </c>
      <c r="K15" s="19">
        <v>4</v>
      </c>
      <c r="L15" s="22">
        <f t="shared" ref="L15:R15" si="9">AVERAGE(D20:D22)</f>
        <v>40.087501933488021</v>
      </c>
      <c r="M15" s="22">
        <f t="shared" si="9"/>
        <v>10.783333333333333</v>
      </c>
      <c r="N15" s="22">
        <f t="shared" si="9"/>
        <v>0.46649135400000002</v>
      </c>
      <c r="O15" s="22">
        <f t="shared" si="9"/>
        <v>0.70810822900000003</v>
      </c>
      <c r="P15" s="22">
        <f t="shared" si="9"/>
        <v>164.29425266821349</v>
      </c>
      <c r="Q15" s="22">
        <f t="shared" si="9"/>
        <v>82.147126334106744</v>
      </c>
      <c r="R15" s="23">
        <f t="shared" si="9"/>
        <v>61.647142887627801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0.68</v>
      </c>
      <c r="F16" s="9">
        <f t="shared" si="2"/>
        <v>2.9312964000000004E-2</v>
      </c>
      <c r="G16" s="9">
        <f t="shared" si="7"/>
        <v>3.4485192000000005E-2</v>
      </c>
      <c r="H16" s="3">
        <f t="shared" si="3"/>
        <v>8.0012046403712311</v>
      </c>
      <c r="I16" s="8">
        <f t="shared" si="0"/>
        <v>4.0006023201856156</v>
      </c>
      <c r="J16" s="11">
        <f>(G16/G25)*100</f>
        <v>2.7009257655238623</v>
      </c>
      <c r="K16" s="19">
        <v>5</v>
      </c>
      <c r="L16" s="22">
        <f t="shared" ref="L16:R16" si="10">AVERAGE(D23:D25)</f>
        <v>50.094841453982987</v>
      </c>
      <c r="M16" s="22">
        <f t="shared" si="10"/>
        <v>10.763333333333334</v>
      </c>
      <c r="N16" s="22">
        <f t="shared" si="10"/>
        <v>0.46407787766666669</v>
      </c>
      <c r="O16" s="22">
        <f t="shared" si="10"/>
        <v>1.1721861066666668</v>
      </c>
      <c r="P16" s="22">
        <f t="shared" si="10"/>
        <v>271.96893426140764</v>
      </c>
      <c r="Q16" s="22">
        <f t="shared" si="10"/>
        <v>135.98446713070382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4.95</v>
      </c>
      <c r="F17" s="9">
        <f t="shared" si="2"/>
        <v>0.21481713</v>
      </c>
      <c r="G17" s="9">
        <f t="shared" si="7"/>
        <v>0.26056845000000001</v>
      </c>
      <c r="H17" s="3">
        <f t="shared" si="3"/>
        <v>60.456716937354997</v>
      </c>
      <c r="I17" s="8">
        <f t="shared" si="0"/>
        <v>30.228358468677495</v>
      </c>
      <c r="J17" s="11">
        <f>(G17/G23)*100</f>
        <v>26.591750207860969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5.3</v>
      </c>
      <c r="F18" s="9">
        <f t="shared" si="2"/>
        <v>0.22942746</v>
      </c>
      <c r="G18" s="9">
        <f t="shared" si="7"/>
        <v>0.244519443</v>
      </c>
      <c r="H18" s="3">
        <f t="shared" si="3"/>
        <v>56.733049419953602</v>
      </c>
      <c r="I18" s="8">
        <f t="shared" si="0"/>
        <v>28.366524709976805</v>
      </c>
      <c r="J18" s="11">
        <f>(G18/G24)*100</f>
        <v>19.408119120023301</v>
      </c>
      <c r="K18" s="19">
        <v>1</v>
      </c>
      <c r="L18" s="22">
        <f>_xlfn.STDEV.P(D11:D13)</f>
        <v>5.5247815456647576E-3</v>
      </c>
      <c r="M18" s="22">
        <f>_xlfn.STDEV.P(E11:E13)</f>
        <v>0.38212854149123976</v>
      </c>
      <c r="N18" s="22">
        <f>_xlfn.STDEV.S(F11:F13)</f>
        <v>2.0203474839599157E-2</v>
      </c>
      <c r="O18" s="22">
        <f>_xlfn.STDEV.S(G11:G13)</f>
        <v>2.0203474839599157E-2</v>
      </c>
      <c r="P18" s="22">
        <f>_xlfn.STDEV.S(H11:H13)</f>
        <v>4.6875811692805476</v>
      </c>
      <c r="Q18" s="22">
        <f>_xlfn.STDEV.S(I11:I13)</f>
        <v>2.3437905846402738</v>
      </c>
      <c r="R18" s="23">
        <f>_xlfn.STDEV.P(J11:J13)</f>
        <v>1.7606981619758189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4.3</v>
      </c>
      <c r="F19" s="9">
        <f t="shared" si="2"/>
        <v>0.18527753999999999</v>
      </c>
      <c r="G19" s="9">
        <f t="shared" si="7"/>
        <v>0.21976273199999999</v>
      </c>
      <c r="H19" s="3">
        <f t="shared" si="3"/>
        <v>50.989032946635731</v>
      </c>
      <c r="I19" s="8">
        <f t="shared" si="0"/>
        <v>25.494516473317862</v>
      </c>
      <c r="J19" s="11">
        <f>(G19/G25)*100</f>
        <v>17.212107305672394</v>
      </c>
      <c r="K19" s="19">
        <v>2</v>
      </c>
      <c r="L19" s="22">
        <f>_xlfn.STDEV.P(D14:D16)</f>
        <v>1.3326463419302707E-2</v>
      </c>
      <c r="M19" s="22">
        <f>_xlfn.STDEV.P(E14:E16)</f>
        <v>0.27390184778898852</v>
      </c>
      <c r="N19" s="22">
        <f>_xlfn.STDEV.S(F14:F16)</f>
        <v>1.4458879532259383E-2</v>
      </c>
      <c r="O19" s="22">
        <f>_xlfn.STDEV.S(G14:G16)</f>
        <v>1.5508154525440436E-2</v>
      </c>
      <c r="P19" s="22">
        <f>_xlfn.STDEV.S(H14:H16)</f>
        <v>3.5981797042785253</v>
      </c>
      <c r="Q19" s="22">
        <f>_xlfn.STDEV.S(I14:I16)</f>
        <v>1.7990898521392626</v>
      </c>
      <c r="R19" s="23">
        <f>_xlfn.STDEV.P(J14:J16)</f>
        <v>1.421330371714602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11.31</v>
      </c>
      <c r="F20" s="9">
        <f t="shared" si="2"/>
        <v>0.490824594</v>
      </c>
      <c r="G20" s="9">
        <f t="shared" si="7"/>
        <v>0.75139304400000007</v>
      </c>
      <c r="H20" s="3">
        <f t="shared" si="3"/>
        <v>174.33713317865431</v>
      </c>
      <c r="I20" s="8">
        <f t="shared" si="0"/>
        <v>87.168566589327156</v>
      </c>
      <c r="J20" s="11">
        <f>(G20/G23)*100</f>
        <v>76.681793724344942</v>
      </c>
      <c r="K20" s="19">
        <v>3</v>
      </c>
      <c r="L20" s="22">
        <f>_xlfn.STDEV.P(D17:D19)</f>
        <v>4.1859750940903724E-2</v>
      </c>
      <c r="M20" s="22">
        <f>_xlfn.STDEV.P(E17:E19)</f>
        <v>0.41432676315520178</v>
      </c>
      <c r="N20" s="22">
        <f>_xlfn.STDEV.S(F17:F19)</f>
        <v>2.2491719054218606E-2</v>
      </c>
      <c r="O20" s="22">
        <f>_xlfn.STDEV.S(G17:G19)</f>
        <v>2.0557123610073696E-2</v>
      </c>
      <c r="P20" s="22">
        <f>_xlfn.STDEV.S(H17:H19)</f>
        <v>4.7696342482769616</v>
      </c>
      <c r="Q20" s="22">
        <f>_xlfn.STDEV.S(I17:I19)</f>
        <v>2.3848171241384812</v>
      </c>
      <c r="R20" s="23">
        <f>_xlfn.STDEV.P(J17:J19)</f>
        <v>4.0056172290019241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10.39</v>
      </c>
      <c r="F21" s="9">
        <f t="shared" si="2"/>
        <v>0.44976439800000007</v>
      </c>
      <c r="G21" s="9">
        <f t="shared" si="7"/>
        <v>0.69428384100000007</v>
      </c>
      <c r="H21" s="3">
        <f t="shared" si="3"/>
        <v>161.08673805104411</v>
      </c>
      <c r="I21" s="8">
        <f t="shared" si="0"/>
        <v>80.543369025522054</v>
      </c>
      <c r="J21" s="11">
        <f>(G21/G24)*100</f>
        <v>55.107043120637719</v>
      </c>
      <c r="K21" s="19">
        <v>4</v>
      </c>
      <c r="L21" s="22">
        <f>_xlfn.STDEV.P(D20:D22)</f>
        <v>7.1390640553973969E-2</v>
      </c>
      <c r="M21" s="22">
        <f>_xlfn.STDEV.P(E20:E22)</f>
        <v>0.3872409528388695</v>
      </c>
      <c r="N21" s="22">
        <f>_xlfn.STDEV.S(F20:F22)</f>
        <v>2.1560996987757652E-2</v>
      </c>
      <c r="O21" s="22">
        <f>_xlfn.STDEV.S(G20:G22)</f>
        <v>3.8292333907592374E-2</v>
      </c>
      <c r="P21" s="22">
        <f>_xlfn.STDEV.S(H20:H22)</f>
        <v>8.8845322291397615</v>
      </c>
      <c r="Q21" s="22">
        <f>_xlfn.STDEV.S(I20:I22)</f>
        <v>4.4422661145698807</v>
      </c>
      <c r="R21" s="23">
        <f>_xlfn.STDEV.P(J20:J22)</f>
        <v>10.661004152523766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10.65</v>
      </c>
      <c r="F22" s="9">
        <f t="shared" si="2"/>
        <v>0.45888507000000006</v>
      </c>
      <c r="G22" s="9">
        <f t="shared" si="7"/>
        <v>0.67864780200000008</v>
      </c>
      <c r="H22" s="3">
        <f t="shared" si="3"/>
        <v>157.45888677494202</v>
      </c>
      <c r="I22" s="8">
        <f t="shared" si="0"/>
        <v>78.729443387471008</v>
      </c>
      <c r="J22" s="11">
        <f>(G22/G25)*100</f>
        <v>53.152591817900749</v>
      </c>
      <c r="K22" s="24">
        <v>5</v>
      </c>
      <c r="L22" s="25">
        <f>_xlfn.STDEV.P(D23:D25)</f>
        <v>7.7714817954780926E-2</v>
      </c>
      <c r="M22" s="25">
        <f>_xlfn.STDEV.P(E23:E25)</f>
        <v>3.8820040643404217</v>
      </c>
      <c r="N22" s="25">
        <f>_xlfn.STDEV.S(F23:F25)</f>
        <v>0.20467170437550491</v>
      </c>
      <c r="O22" s="25">
        <f>_xlfn.STDEV.S(G23:G25)</f>
        <v>0.16675251085480611</v>
      </c>
      <c r="P22" s="25">
        <f>_xlfn.STDEV.S(H23:H25)</f>
        <v>38.689677692530289</v>
      </c>
      <c r="Q22" s="25">
        <f>_xlfn.STDEV.S(I23:I25)</f>
        <v>19.344838846265144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5.29</v>
      </c>
      <c r="F23" s="9">
        <f t="shared" si="2"/>
        <v>0.22849149900000001</v>
      </c>
      <c r="G23" s="15">
        <f t="shared" si="7"/>
        <v>0.97988454300000005</v>
      </c>
      <c r="H23" s="3">
        <f t="shared" si="3"/>
        <v>227.35140208816708</v>
      </c>
      <c r="I23" s="8">
        <f t="shared" si="0"/>
        <v>113.67570104408354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13.13</v>
      </c>
      <c r="F24" s="9">
        <f t="shared" si="2"/>
        <v>0.56559838400000018</v>
      </c>
      <c r="G24" s="15">
        <f t="shared" si="7"/>
        <v>1.2598822250000001</v>
      </c>
      <c r="H24" s="3">
        <f t="shared" si="3"/>
        <v>292.31606148491886</v>
      </c>
      <c r="I24" s="8">
        <f t="shared" si="0"/>
        <v>146.15803074245943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13.87</v>
      </c>
      <c r="F25" s="9">
        <f t="shared" si="2"/>
        <v>0.59814374999999997</v>
      </c>
      <c r="G25" s="15">
        <f t="shared" si="7"/>
        <v>1.2767915520000002</v>
      </c>
      <c r="H25" s="3">
        <f t="shared" si="3"/>
        <v>296.23933921113695</v>
      </c>
      <c r="I25" s="8">
        <f t="shared" si="0"/>
        <v>148.11966960556848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R21" sqref="R21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87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88</v>
      </c>
      <c r="F10" s="6" t="s">
        <v>89</v>
      </c>
      <c r="G10" s="6" t="s">
        <v>90</v>
      </c>
      <c r="H10" s="6" t="s">
        <v>91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88</v>
      </c>
      <c r="N10" s="29" t="s">
        <v>89</v>
      </c>
      <c r="O10" s="29" t="s">
        <v>90</v>
      </c>
      <c r="P10" s="29" t="s">
        <v>91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0.15</v>
      </c>
      <c r="F11" s="9">
        <f>B11*E11/1000</f>
        <v>6.4739999999999997E-3</v>
      </c>
      <c r="G11" s="9">
        <f>F11</f>
        <v>6.4739999999999997E-3</v>
      </c>
      <c r="H11" s="3">
        <f>G11/(B$7 /1000)</f>
        <v>1.5020881670533643</v>
      </c>
      <c r="I11" s="8">
        <f t="shared" ref="I11:I25" si="0">H11/B$8*100</f>
        <v>0.75104408352668217</v>
      </c>
      <c r="J11" s="11">
        <f>(G11/G23)*100</f>
        <v>25.362006006964084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0.14000000000000001</v>
      </c>
      <c r="F12" s="9">
        <f t="shared" ref="F12:F25" si="2">B12*E12/1000</f>
        <v>6.0377100000000008E-3</v>
      </c>
      <c r="G12" s="9">
        <f>F12</f>
        <v>6.0377100000000008E-3</v>
      </c>
      <c r="H12" s="3">
        <f t="shared" ref="H12:H25" si="3">G12/(B$7 /1000)</f>
        <v>1.4008607888631093</v>
      </c>
      <c r="I12" s="8">
        <f t="shared" si="0"/>
        <v>0.70043039443155464</v>
      </c>
      <c r="J12" s="11">
        <f>(G12/G24)*100</f>
        <v>23.304095928249271</v>
      </c>
      <c r="K12" s="19">
        <v>1</v>
      </c>
      <c r="L12" s="22">
        <f t="shared" ref="L12:R12" si="4">AVERAGE(D11:D13)</f>
        <v>10.006836813611756</v>
      </c>
      <c r="M12" s="22">
        <f t="shared" si="4"/>
        <v>0.14333333333333334</v>
      </c>
      <c r="N12" s="22">
        <f t="shared" si="4"/>
        <v>6.1819920000000007E-3</v>
      </c>
      <c r="O12" s="22">
        <f t="shared" si="4"/>
        <v>6.1819920000000007E-3</v>
      </c>
      <c r="P12" s="22">
        <f t="shared" si="4"/>
        <v>1.4343368909512761</v>
      </c>
      <c r="Q12" s="22">
        <f t="shared" si="4"/>
        <v>0.71716844547563807</v>
      </c>
      <c r="R12" s="23">
        <f t="shared" si="4"/>
        <v>23.872461711521623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0.14000000000000001</v>
      </c>
      <c r="F13" s="9">
        <f t="shared" si="2"/>
        <v>6.0342660000000008E-3</v>
      </c>
      <c r="G13" s="9">
        <f>F13</f>
        <v>6.0342660000000008E-3</v>
      </c>
      <c r="H13" s="3">
        <f t="shared" si="3"/>
        <v>1.4000617169373553</v>
      </c>
      <c r="I13" s="8">
        <f t="shared" si="0"/>
        <v>0.70003085846867763</v>
      </c>
      <c r="J13" s="11">
        <f>(G13/G25)*100</f>
        <v>22.951283199351519</v>
      </c>
      <c r="K13" s="19">
        <v>2</v>
      </c>
      <c r="L13" s="22">
        <f t="shared" ref="L13:R13" si="5">AVERAGE(D14:D16)</f>
        <v>20.014276875483375</v>
      </c>
      <c r="M13" s="22">
        <f t="shared" si="5"/>
        <v>0.15000000000000002</v>
      </c>
      <c r="N13" s="22">
        <f t="shared" si="5"/>
        <v>6.4695626666666671E-3</v>
      </c>
      <c r="O13" s="22">
        <f t="shared" si="5"/>
        <v>1.2651554666666669E-2</v>
      </c>
      <c r="P13" s="22">
        <f t="shared" si="5"/>
        <v>2.9353955143078116</v>
      </c>
      <c r="Q13" s="22">
        <f t="shared" si="5"/>
        <v>1.4676977571539058</v>
      </c>
      <c r="R13" s="23">
        <f t="shared" si="5"/>
        <v>48.830440876945794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0.14000000000000001</v>
      </c>
      <c r="F14" s="9">
        <f t="shared" si="2"/>
        <v>6.0454100000000011E-3</v>
      </c>
      <c r="G14" s="9">
        <f t="shared" ref="G14:G25" si="7">G11+F14</f>
        <v>1.2519410000000002E-2</v>
      </c>
      <c r="H14" s="3">
        <f t="shared" si="3"/>
        <v>2.9047354988399077</v>
      </c>
      <c r="I14" s="8">
        <f t="shared" si="0"/>
        <v>1.4523677494199538</v>
      </c>
      <c r="J14" s="11">
        <f>(G14/G23)*100</f>
        <v>49.04500334007512</v>
      </c>
      <c r="K14" s="19">
        <v>3</v>
      </c>
      <c r="L14" s="22">
        <f t="shared" ref="L14:R14" si="8">AVERAGE(D17:D19)</f>
        <v>30.050889404485702</v>
      </c>
      <c r="M14" s="22">
        <f t="shared" si="8"/>
        <v>0.13666666666666669</v>
      </c>
      <c r="N14" s="22">
        <f t="shared" si="8"/>
        <v>5.9124660000000008E-3</v>
      </c>
      <c r="O14" s="22">
        <f t="shared" si="8"/>
        <v>1.856402066666667E-2</v>
      </c>
      <c r="P14" s="22">
        <f t="shared" si="8"/>
        <v>4.3071973704563042</v>
      </c>
      <c r="Q14" s="22">
        <f t="shared" si="8"/>
        <v>2.1535986852281521</v>
      </c>
      <c r="R14" s="23">
        <f t="shared" si="8"/>
        <v>71.663045993562221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0.15</v>
      </c>
      <c r="F15" s="9">
        <f t="shared" si="2"/>
        <v>6.4661100000000006E-3</v>
      </c>
      <c r="G15" s="9">
        <f t="shared" si="7"/>
        <v>1.2503820000000002E-2</v>
      </c>
      <c r="H15" s="3">
        <f t="shared" si="3"/>
        <v>2.9011183294663581</v>
      </c>
      <c r="I15" s="8">
        <f t="shared" si="0"/>
        <v>1.450559164733179</v>
      </c>
      <c r="J15" s="11">
        <f>(G15/G24)*100</f>
        <v>48.26171193210039</v>
      </c>
      <c r="K15" s="19">
        <v>4</v>
      </c>
      <c r="L15" s="22">
        <f t="shared" ref="L15:R15" si="9">AVERAGE(D20:D22)</f>
        <v>40.087501933488021</v>
      </c>
      <c r="M15" s="22">
        <f t="shared" si="9"/>
        <v>0.10000000000000002</v>
      </c>
      <c r="N15" s="22">
        <f t="shared" si="9"/>
        <v>4.3257800000000004E-3</v>
      </c>
      <c r="O15" s="22">
        <f t="shared" si="9"/>
        <v>2.2889800666666672E-2</v>
      </c>
      <c r="P15" s="22">
        <f t="shared" si="9"/>
        <v>5.3108586233565367</v>
      </c>
      <c r="Q15" s="22">
        <f t="shared" si="9"/>
        <v>2.6554293116782683</v>
      </c>
      <c r="R15" s="23">
        <f t="shared" si="9"/>
        <v>88.362249905191334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0.16</v>
      </c>
      <c r="F16" s="9">
        <f t="shared" si="2"/>
        <v>6.8971680000000004E-3</v>
      </c>
      <c r="G16" s="9">
        <f t="shared" si="7"/>
        <v>1.2931434000000002E-2</v>
      </c>
      <c r="H16" s="3">
        <f t="shared" si="3"/>
        <v>3.0003327146171701</v>
      </c>
      <c r="I16" s="8">
        <f t="shared" si="0"/>
        <v>1.5001663573085851</v>
      </c>
      <c r="J16" s="11">
        <f>(G16/G25)*100</f>
        <v>49.18460735866185</v>
      </c>
      <c r="K16" s="19">
        <v>5</v>
      </c>
      <c r="L16" s="22">
        <f t="shared" ref="L16:R16" si="10">AVERAGE(D23:D25)</f>
        <v>50.094841453982987</v>
      </c>
      <c r="M16" s="22">
        <f t="shared" si="10"/>
        <v>7.0000000000000007E-2</v>
      </c>
      <c r="N16" s="22">
        <f t="shared" si="10"/>
        <v>3.0189873333333335E-3</v>
      </c>
      <c r="O16" s="22">
        <f t="shared" si="10"/>
        <v>2.5908788000000006E-2</v>
      </c>
      <c r="P16" s="22">
        <f t="shared" si="10"/>
        <v>6.0113197215777276</v>
      </c>
      <c r="Q16" s="22">
        <f t="shared" si="10"/>
        <v>3.0056598607888638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0.14000000000000001</v>
      </c>
      <c r="F17" s="9">
        <f t="shared" si="2"/>
        <v>6.0756360000000006E-3</v>
      </c>
      <c r="G17" s="9">
        <f t="shared" si="7"/>
        <v>1.8595046000000004E-2</v>
      </c>
      <c r="H17" s="3">
        <f t="shared" si="3"/>
        <v>4.3143958236658948</v>
      </c>
      <c r="I17" s="8">
        <f t="shared" si="0"/>
        <v>2.1571979118329474</v>
      </c>
      <c r="J17" s="11">
        <f>(G17/G23)*100</f>
        <v>72.846411546458697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0.14000000000000001</v>
      </c>
      <c r="F18" s="9">
        <f t="shared" si="2"/>
        <v>6.060348000000001E-3</v>
      </c>
      <c r="G18" s="9">
        <f t="shared" si="7"/>
        <v>1.8564168000000002E-2</v>
      </c>
      <c r="H18" s="3">
        <f t="shared" si="3"/>
        <v>4.3072315545243631</v>
      </c>
      <c r="I18" s="8">
        <f t="shared" si="0"/>
        <v>2.1536157772621816</v>
      </c>
      <c r="J18" s="11">
        <f>(G18/G24)*100</f>
        <v>71.653185048658415</v>
      </c>
      <c r="K18" s="19">
        <v>1</v>
      </c>
      <c r="L18" s="22">
        <f>_xlfn.STDEV.P(D11:D13)</f>
        <v>5.5247815456647576E-3</v>
      </c>
      <c r="M18" s="22">
        <f>_xlfn.STDEV.P(E11:E13)</f>
        <v>4.7140452079103079E-3</v>
      </c>
      <c r="N18" s="22">
        <f>_xlfn.STDEV.S(F11:F13)</f>
        <v>2.5289220891913552E-4</v>
      </c>
      <c r="O18" s="22">
        <f>_xlfn.STDEV.S(G11:G13)</f>
        <v>2.5289220891913552E-4</v>
      </c>
      <c r="P18" s="22">
        <f>_xlfn.STDEV.S(H11:H13)</f>
        <v>5.8675686524161413E-2</v>
      </c>
      <c r="Q18" s="22">
        <f>_xlfn.STDEV.S(I11:I13)</f>
        <v>2.9337843262080707E-2</v>
      </c>
      <c r="R18" s="23">
        <f>_xlfn.STDEV.P(J11:J13)</f>
        <v>1.0630697253651642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0.13</v>
      </c>
      <c r="F19" s="9">
        <f t="shared" si="2"/>
        <v>5.6014139999999999E-3</v>
      </c>
      <c r="G19" s="9">
        <f t="shared" si="7"/>
        <v>1.8532848000000001E-2</v>
      </c>
      <c r="H19" s="3">
        <f t="shared" si="3"/>
        <v>4.2999647331786548</v>
      </c>
      <c r="I19" s="8">
        <f t="shared" si="0"/>
        <v>2.1499823665893274</v>
      </c>
      <c r="J19" s="11">
        <f>(G19/G25)*100</f>
        <v>70.489541385569581</v>
      </c>
      <c r="K19" s="19">
        <v>2</v>
      </c>
      <c r="L19" s="22">
        <f>_xlfn.STDEV.P(D14:D16)</f>
        <v>1.3326463419302707E-2</v>
      </c>
      <c r="M19" s="22">
        <f>_xlfn.STDEV.P(E14:E16)</f>
        <v>8.164965809277256E-3</v>
      </c>
      <c r="N19" s="22">
        <f>_xlfn.STDEV.S(F14:F16)</f>
        <v>4.2588949660837263E-4</v>
      </c>
      <c r="O19" s="22">
        <f>_xlfn.STDEV.S(G14:G16)</f>
        <v>2.4250792346917937E-4</v>
      </c>
      <c r="P19" s="22">
        <f>_xlfn.STDEV.S(H14:H16)</f>
        <v>5.6266339552013829E-2</v>
      </c>
      <c r="Q19" s="22">
        <f>_xlfn.STDEV.S(I14:I16)</f>
        <v>2.8133169776006915E-2</v>
      </c>
      <c r="R19" s="23">
        <f>_xlfn.STDEV.P(J14:J16)</f>
        <v>0.4061705553336839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0.1</v>
      </c>
      <c r="F20" s="9">
        <f t="shared" si="2"/>
        <v>4.3397399999999999E-3</v>
      </c>
      <c r="G20" s="9">
        <f t="shared" si="7"/>
        <v>2.2934786000000006E-2</v>
      </c>
      <c r="H20" s="3">
        <f t="shared" si="3"/>
        <v>5.3212960556844564</v>
      </c>
      <c r="I20" s="8">
        <f t="shared" si="0"/>
        <v>2.6606480278422282</v>
      </c>
      <c r="J20" s="11">
        <f>(G20/G23)*100</f>
        <v>89.847417408161263</v>
      </c>
      <c r="K20" s="19">
        <v>3</v>
      </c>
      <c r="L20" s="22">
        <f>_xlfn.STDEV.P(D17:D19)</f>
        <v>4.1859750940903724E-2</v>
      </c>
      <c r="M20" s="22">
        <f>_xlfn.STDEV.P(E17:E19)</f>
        <v>4.7140452079103209E-3</v>
      </c>
      <c r="N20" s="22">
        <f>_xlfn.STDEV.S(F17:F19)</f>
        <v>2.6948736661298292E-4</v>
      </c>
      <c r="O20" s="22">
        <f>_xlfn.STDEV.S(G17:G19)</f>
        <v>3.1099261749009784E-5</v>
      </c>
      <c r="P20" s="22">
        <f>_xlfn.STDEV.S(H17:H19)</f>
        <v>7.2156059742483885E-3</v>
      </c>
      <c r="Q20" s="22">
        <f>_xlfn.STDEV.S(I17:I19)</f>
        <v>3.6078029871241942E-3</v>
      </c>
      <c r="R20" s="23">
        <f>_xlfn.STDEV.P(J17:J19)</f>
        <v>0.96221347856497663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0.1</v>
      </c>
      <c r="F21" s="9">
        <f t="shared" si="2"/>
        <v>4.3288200000000006E-3</v>
      </c>
      <c r="G21" s="9">
        <f t="shared" si="7"/>
        <v>2.2892988000000003E-2</v>
      </c>
      <c r="H21" s="3">
        <f t="shared" si="3"/>
        <v>5.3115981438515094</v>
      </c>
      <c r="I21" s="8">
        <f t="shared" si="0"/>
        <v>2.6557990719257547</v>
      </c>
      <c r="J21" s="11">
        <f>(G21/G24)*100</f>
        <v>88.36138013191416</v>
      </c>
      <c r="K21" s="19">
        <v>4</v>
      </c>
      <c r="L21" s="22">
        <f>_xlfn.STDEV.P(D20:D22)</f>
        <v>7.1390640553973969E-2</v>
      </c>
      <c r="M21" s="22">
        <f>_xlfn.STDEV.P(E20:E22)</f>
        <v>1.3877787807814457E-17</v>
      </c>
      <c r="N21" s="22">
        <f>_xlfn.STDEV.S(F20:F22)</f>
        <v>1.5702280089209577E-5</v>
      </c>
      <c r="O21" s="22">
        <f>_xlfn.STDEV.S(G20:G22)</f>
        <v>4.6660717539847855E-5</v>
      </c>
      <c r="P21" s="22">
        <f>_xlfn.STDEV.S(H20:H22)</f>
        <v>1.0826152561449325E-2</v>
      </c>
      <c r="Q21" s="22">
        <f>_xlfn.STDEV.S(I20:I22)</f>
        <v>5.4130762807246624E-3</v>
      </c>
      <c r="R21" s="23">
        <f>_xlfn.STDEV.P(J20:J22)</f>
        <v>1.2122792608353512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0.1</v>
      </c>
      <c r="F22" s="9">
        <f t="shared" si="2"/>
        <v>4.3087800000000008E-3</v>
      </c>
      <c r="G22" s="9">
        <f t="shared" si="7"/>
        <v>2.2841628000000003E-2</v>
      </c>
      <c r="H22" s="3">
        <f t="shared" si="3"/>
        <v>5.2996816705336443</v>
      </c>
      <c r="I22" s="8">
        <f t="shared" si="0"/>
        <v>2.6498408352668221</v>
      </c>
      <c r="J22" s="11">
        <f>(G22/G25)*100</f>
        <v>86.877952175498592</v>
      </c>
      <c r="K22" s="24">
        <v>5</v>
      </c>
      <c r="L22" s="25">
        <f>_xlfn.STDEV.P(D23:D25)</f>
        <v>7.7714817954780926E-2</v>
      </c>
      <c r="M22" s="25">
        <f>_xlfn.STDEV.P(E23:E25)</f>
        <v>8.164965809277263E-3</v>
      </c>
      <c r="N22" s="25">
        <f>_xlfn.STDEV.S(F23:F25)</f>
        <v>4.2921839446292785E-4</v>
      </c>
      <c r="O22" s="25">
        <f>_xlfn.STDEV.S(G23:G25)</f>
        <v>3.8262817619197831E-4</v>
      </c>
      <c r="P22" s="25">
        <f>_xlfn.STDEV.S(H23:H25)</f>
        <v>8.8776839023660681E-2</v>
      </c>
      <c r="Q22" s="25">
        <f>_xlfn.STDEV.S(I23:I25)</f>
        <v>4.438841951183034E-2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0.06</v>
      </c>
      <c r="F23" s="9">
        <f t="shared" si="2"/>
        <v>2.5915859999999999E-3</v>
      </c>
      <c r="G23" s="15">
        <f t="shared" si="7"/>
        <v>2.5526372000000006E-2</v>
      </c>
      <c r="H23" s="3">
        <f t="shared" si="3"/>
        <v>5.9225921113689113</v>
      </c>
      <c r="I23" s="8">
        <f t="shared" si="0"/>
        <v>2.9612960556844556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7.0000000000000007E-2</v>
      </c>
      <c r="F24" s="9">
        <f t="shared" si="2"/>
        <v>3.0153760000000006E-3</v>
      </c>
      <c r="G24" s="15">
        <f t="shared" si="7"/>
        <v>2.5908364000000003E-2</v>
      </c>
      <c r="H24" s="3">
        <f t="shared" si="3"/>
        <v>6.011221345707658</v>
      </c>
      <c r="I24" s="8">
        <f t="shared" si="0"/>
        <v>3.005610672853829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0.08</v>
      </c>
      <c r="F25" s="9">
        <f t="shared" si="2"/>
        <v>3.4500000000000004E-3</v>
      </c>
      <c r="G25" s="15">
        <f t="shared" si="7"/>
        <v>2.6291628000000004E-2</v>
      </c>
      <c r="H25" s="3">
        <f t="shared" si="3"/>
        <v>6.1001457076566137</v>
      </c>
      <c r="I25" s="8">
        <f t="shared" si="0"/>
        <v>3.0500728538283068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O23" sqref="O23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92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93</v>
      </c>
      <c r="F10" s="6" t="s">
        <v>94</v>
      </c>
      <c r="G10" s="6" t="s">
        <v>95</v>
      </c>
      <c r="H10" s="6" t="s">
        <v>96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93</v>
      </c>
      <c r="N10" s="29" t="s">
        <v>94</v>
      </c>
      <c r="O10" s="29" t="s">
        <v>95</v>
      </c>
      <c r="P10" s="29" t="s">
        <v>96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42">
        <v>0.05</v>
      </c>
      <c r="F11" s="9">
        <f>B11*E11/1000</f>
        <v>2.1579999999999998E-3</v>
      </c>
      <c r="G11" s="9">
        <f>F11</f>
        <v>2.1579999999999998E-3</v>
      </c>
      <c r="H11" s="3">
        <f>G11/(B$7 /1000)</f>
        <v>0.50069605568445474</v>
      </c>
      <c r="I11" s="8">
        <f t="shared" ref="I11:I25" si="0">H11/B$8*100</f>
        <v>0.25034802784222737</v>
      </c>
      <c r="J11" s="11">
        <f>(G11/G23)*100</f>
        <v>71.367413533153268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42">
        <v>0.05</v>
      </c>
      <c r="F12" s="9">
        <f t="shared" ref="F12:F25" si="2">B12*E12/1000</f>
        <v>2.1563250000000002E-3</v>
      </c>
      <c r="G12" s="9">
        <f>F12</f>
        <v>2.1563250000000002E-3</v>
      </c>
      <c r="H12" s="3">
        <f t="shared" ref="H12:H25" si="3">G12/(B$7 /1000)</f>
        <v>0.5003074245939676</v>
      </c>
      <c r="I12" s="8">
        <f t="shared" si="0"/>
        <v>0.2501537122969838</v>
      </c>
      <c r="J12" s="11">
        <f>(G12/G24)*100</f>
        <v>71.437611003974524</v>
      </c>
      <c r="K12" s="19">
        <v>1</v>
      </c>
      <c r="L12" s="22">
        <f t="shared" ref="L12:R12" si="4">AVERAGE(D11:D13)</f>
        <v>10.006836813611756</v>
      </c>
      <c r="M12" s="22">
        <f t="shared" si="4"/>
        <v>4.3333333333333335E-2</v>
      </c>
      <c r="N12" s="22">
        <f t="shared" si="4"/>
        <v>1.8691273333333331E-3</v>
      </c>
      <c r="O12" s="22">
        <f t="shared" si="4"/>
        <v>1.8691273333333331E-3</v>
      </c>
      <c r="P12" s="22">
        <f t="shared" si="4"/>
        <v>0.43367223511214226</v>
      </c>
      <c r="Q12" s="22">
        <f t="shared" si="4"/>
        <v>0.21683611755607113</v>
      </c>
      <c r="R12" s="23">
        <f t="shared" si="4"/>
        <v>72.600891842107444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42">
        <v>0.03</v>
      </c>
      <c r="F13" s="9">
        <f t="shared" si="2"/>
        <v>1.2930569999999998E-3</v>
      </c>
      <c r="G13" s="9">
        <f>F13</f>
        <v>1.2930569999999998E-3</v>
      </c>
      <c r="H13" s="3">
        <f t="shared" si="3"/>
        <v>0.3000132250580046</v>
      </c>
      <c r="I13" s="8">
        <f t="shared" si="0"/>
        <v>0.1500066125290023</v>
      </c>
      <c r="J13" s="11">
        <f>(G13/G25)*100</f>
        <v>74.99765098919454</v>
      </c>
      <c r="K13" s="19">
        <v>2</v>
      </c>
      <c r="L13" s="22">
        <f t="shared" ref="L13:R13" si="5">AVERAGE(D14:D16)</f>
        <v>20.014276875483375</v>
      </c>
      <c r="M13" s="22">
        <f t="shared" si="5"/>
        <v>1.3333333333333334E-2</v>
      </c>
      <c r="N13" s="22">
        <f t="shared" si="5"/>
        <v>5.7501200000000007E-4</v>
      </c>
      <c r="O13" s="22">
        <f t="shared" si="5"/>
        <v>2.4441393333333333E-3</v>
      </c>
      <c r="P13" s="22">
        <f t="shared" si="5"/>
        <v>0.56708569218870852</v>
      </c>
      <c r="Q13" s="22">
        <f t="shared" si="5"/>
        <v>0.28354284609435426</v>
      </c>
      <c r="R13" s="23">
        <f t="shared" si="5"/>
        <v>95.216002174754919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42">
        <v>0.01</v>
      </c>
      <c r="F14" s="9">
        <f t="shared" si="2"/>
        <v>4.3181500000000005E-4</v>
      </c>
      <c r="G14" s="9">
        <f t="shared" ref="G14:G25" si="7">G11+F14</f>
        <v>2.5898149999999997E-3</v>
      </c>
      <c r="H14" s="3">
        <f t="shared" si="3"/>
        <v>0.60088515081206495</v>
      </c>
      <c r="I14" s="8">
        <f t="shared" si="0"/>
        <v>0.30044257540603247</v>
      </c>
      <c r="J14" s="11">
        <f>(G14/G23)*100</f>
        <v>85.648006524264758</v>
      </c>
      <c r="K14" s="19">
        <v>3</v>
      </c>
      <c r="L14" s="22">
        <f t="shared" ref="L14:R14" si="8">AVERAGE(D17:D19)</f>
        <v>30.050889404485702</v>
      </c>
      <c r="M14" s="22">
        <f t="shared" si="8"/>
        <v>3.3333333333333335E-3</v>
      </c>
      <c r="N14" s="22">
        <f t="shared" si="8"/>
        <v>1.4465799999999998E-4</v>
      </c>
      <c r="O14" s="22">
        <f t="shared" si="8"/>
        <v>2.588797333333333E-3</v>
      </c>
      <c r="P14" s="22">
        <f t="shared" si="8"/>
        <v>0.60064903325599384</v>
      </c>
      <c r="Q14" s="22">
        <f t="shared" si="8"/>
        <v>0.30032451662799692</v>
      </c>
      <c r="R14" s="23">
        <f t="shared" si="8"/>
        <v>100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42">
        <v>0.02</v>
      </c>
      <c r="F15" s="9">
        <f t="shared" si="2"/>
        <v>8.6214800000000019E-4</v>
      </c>
      <c r="G15" s="9">
        <f t="shared" si="7"/>
        <v>3.0184730000000002E-3</v>
      </c>
      <c r="H15" s="3">
        <f t="shared" si="3"/>
        <v>0.70034176334106746</v>
      </c>
      <c r="I15" s="8">
        <f t="shared" si="0"/>
        <v>0.35017088167053373</v>
      </c>
      <c r="J15" s="11">
        <f>(G15/G24)*100</f>
        <v>100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2.588797333333333E-3</v>
      </c>
      <c r="P15" s="22">
        <f t="shared" si="9"/>
        <v>0.60064903325599384</v>
      </c>
      <c r="Q15" s="22">
        <f t="shared" si="9"/>
        <v>0.30032451662799692</v>
      </c>
      <c r="R15" s="23">
        <f t="shared" si="9"/>
        <v>100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42">
        <v>0.01</v>
      </c>
      <c r="F16" s="9">
        <f t="shared" si="2"/>
        <v>4.3107300000000002E-4</v>
      </c>
      <c r="G16" s="9">
        <f t="shared" si="7"/>
        <v>1.7241299999999999E-3</v>
      </c>
      <c r="H16" s="3">
        <f t="shared" si="3"/>
        <v>0.40003016241299305</v>
      </c>
      <c r="I16" s="8">
        <f t="shared" si="0"/>
        <v>0.20001508120649653</v>
      </c>
      <c r="J16" s="11">
        <f>(G16/G25)*100</f>
        <v>100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2.588797333333333E-3</v>
      </c>
      <c r="P16" s="22">
        <f t="shared" si="10"/>
        <v>0.60064903325599384</v>
      </c>
      <c r="Q16" s="22">
        <f t="shared" si="10"/>
        <v>0.30032451662799692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42">
        <v>0.01</v>
      </c>
      <c r="F17" s="9">
        <f t="shared" si="2"/>
        <v>4.3397399999999995E-4</v>
      </c>
      <c r="G17" s="9">
        <f t="shared" si="7"/>
        <v>3.0237889999999998E-3</v>
      </c>
      <c r="H17" s="3">
        <f t="shared" si="3"/>
        <v>0.70157517401392111</v>
      </c>
      <c r="I17" s="8">
        <f t="shared" si="0"/>
        <v>0.35078758700696056</v>
      </c>
      <c r="J17" s="11">
        <f>(G17/G23)*100</f>
        <v>100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42">
        <v>0</v>
      </c>
      <c r="F18" s="9">
        <f t="shared" si="2"/>
        <v>0</v>
      </c>
      <c r="G18" s="9">
        <f t="shared" si="7"/>
        <v>3.0184730000000002E-3</v>
      </c>
      <c r="H18" s="3">
        <f t="shared" si="3"/>
        <v>0.70034176334106746</v>
      </c>
      <c r="I18" s="8">
        <f t="shared" si="0"/>
        <v>0.35017088167053373</v>
      </c>
      <c r="J18" s="11">
        <f>(G18/G24)*100</f>
        <v>100</v>
      </c>
      <c r="K18" s="19">
        <v>1</v>
      </c>
      <c r="L18" s="22">
        <f>_xlfn.STDEV.P(D11:D13)</f>
        <v>5.5247815456647576E-3</v>
      </c>
      <c r="M18" s="22">
        <f>_xlfn.STDEV.P(E11:E13)</f>
        <v>9.4280904158206245E-3</v>
      </c>
      <c r="N18" s="22">
        <f>_xlfn.STDEV.S(F11:F13)</f>
        <v>4.9889224599740313E-4</v>
      </c>
      <c r="O18" s="22">
        <f>_xlfn.STDEV.S(G11:G13)</f>
        <v>4.9889224599740313E-4</v>
      </c>
      <c r="P18" s="22">
        <f>_xlfn.STDEV.S(H11:H13)</f>
        <v>0.11575226125229825</v>
      </c>
      <c r="Q18" s="22">
        <f>_xlfn.STDEV.S(I11:I13)</f>
        <v>5.7876130626149123E-2</v>
      </c>
      <c r="R18" s="23">
        <f>_xlfn.STDEV.P(J11:J13)</f>
        <v>1.6950069278298288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42">
        <v>0</v>
      </c>
      <c r="F19" s="9">
        <f t="shared" si="2"/>
        <v>0</v>
      </c>
      <c r="G19" s="9">
        <f t="shared" si="7"/>
        <v>1.7241299999999999E-3</v>
      </c>
      <c r="H19" s="3">
        <f t="shared" si="3"/>
        <v>0.40003016241299305</v>
      </c>
      <c r="I19" s="8">
        <f t="shared" si="0"/>
        <v>0.20001508120649653</v>
      </c>
      <c r="J19" s="11">
        <f>(G19/G25)*100</f>
        <v>100</v>
      </c>
      <c r="K19" s="19">
        <v>2</v>
      </c>
      <c r="L19" s="22">
        <f>_xlfn.STDEV.P(D14:D16)</f>
        <v>1.3326463419302707E-2</v>
      </c>
      <c r="M19" s="22">
        <f>_xlfn.STDEV.P(E14:E16)</f>
        <v>4.7140452079103183E-3</v>
      </c>
      <c r="N19" s="22">
        <f>_xlfn.STDEV.S(F14:F16)</f>
        <v>2.4866734709848824E-4</v>
      </c>
      <c r="O19" s="22">
        <f>_xlfn.STDEV.S(G14:G16)</f>
        <v>6.5935347144481873E-4</v>
      </c>
      <c r="P19" s="22">
        <f>_xlfn.STDEV.S(H14:H16)</f>
        <v>0.15298224395471452</v>
      </c>
      <c r="Q19" s="22">
        <f>_xlfn.STDEV.S(I14:I16)</f>
        <v>7.649112197735726E-2</v>
      </c>
      <c r="R19" s="23">
        <f>_xlfn.STDEV.P(J14:J16)</f>
        <v>6.765594606824985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42">
        <v>0</v>
      </c>
      <c r="F20" s="9">
        <f t="shared" si="2"/>
        <v>0</v>
      </c>
      <c r="G20" s="9">
        <f t="shared" si="7"/>
        <v>3.0237889999999998E-3</v>
      </c>
      <c r="H20" s="3">
        <f t="shared" si="3"/>
        <v>0.70157517401392111</v>
      </c>
      <c r="I20" s="8">
        <f t="shared" si="0"/>
        <v>0.35078758700696056</v>
      </c>
      <c r="J20" s="11">
        <f>(G20/G23)*100</f>
        <v>100</v>
      </c>
      <c r="K20" s="19">
        <v>3</v>
      </c>
      <c r="L20" s="22">
        <f>_xlfn.STDEV.P(D17:D19)</f>
        <v>4.1859750940903724E-2</v>
      </c>
      <c r="M20" s="22">
        <f>_xlfn.STDEV.P(E17:E19)</f>
        <v>4.7140452079103175E-3</v>
      </c>
      <c r="N20" s="22">
        <f>_xlfn.STDEV.S(F17:F19)</f>
        <v>2.5055500572129861E-4</v>
      </c>
      <c r="O20" s="22">
        <f>_xlfn.STDEV.S(G17:G19)</f>
        <v>7.4882859384797361E-4</v>
      </c>
      <c r="P20" s="22">
        <f>_xlfn.STDEV.S(H17:H19)</f>
        <v>0.17374213314338138</v>
      </c>
      <c r="Q20" s="22">
        <f>_xlfn.STDEV.S(I17:I19)</f>
        <v>8.6871066571690692E-2</v>
      </c>
      <c r="R20" s="23">
        <f>_xlfn.STDEV.P(J17:J19)</f>
        <v>0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42">
        <v>0</v>
      </c>
      <c r="F21" s="9">
        <f t="shared" si="2"/>
        <v>0</v>
      </c>
      <c r="G21" s="9">
        <f t="shared" si="7"/>
        <v>3.0184730000000002E-3</v>
      </c>
      <c r="H21" s="3">
        <f t="shared" si="3"/>
        <v>0.70034176334106746</v>
      </c>
      <c r="I21" s="8">
        <f t="shared" si="0"/>
        <v>0.35017088167053373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7.4882859384797361E-4</v>
      </c>
      <c r="P21" s="22">
        <f>_xlfn.STDEV.S(H20:H22)</f>
        <v>0.17374213314338138</v>
      </c>
      <c r="Q21" s="22">
        <f>_xlfn.STDEV.S(I20:I22)</f>
        <v>8.6871066571690692E-2</v>
      </c>
      <c r="R21" s="23">
        <f>_xlfn.STDEV.P(J20:J22)</f>
        <v>0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42">
        <v>0</v>
      </c>
      <c r="F22" s="9">
        <f t="shared" si="2"/>
        <v>0</v>
      </c>
      <c r="G22" s="9">
        <f t="shared" si="7"/>
        <v>1.7241299999999999E-3</v>
      </c>
      <c r="H22" s="3">
        <f t="shared" si="3"/>
        <v>0.40003016241299305</v>
      </c>
      <c r="I22" s="8">
        <f t="shared" si="0"/>
        <v>0.20001508120649653</v>
      </c>
      <c r="J22" s="11">
        <f>(G22/G25)*100</f>
        <v>100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7.4882859384797361E-4</v>
      </c>
      <c r="P22" s="25">
        <f>_xlfn.STDEV.S(H23:H25)</f>
        <v>0.17374213314338138</v>
      </c>
      <c r="Q22" s="25">
        <f>_xlfn.STDEV.S(I23:I25)</f>
        <v>8.6871066571690692E-2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42">
        <v>0</v>
      </c>
      <c r="F23" s="9">
        <f t="shared" si="2"/>
        <v>0</v>
      </c>
      <c r="G23" s="15">
        <f t="shared" si="7"/>
        <v>3.0237889999999998E-3</v>
      </c>
      <c r="H23" s="3">
        <f t="shared" si="3"/>
        <v>0.70157517401392111</v>
      </c>
      <c r="I23" s="8">
        <f t="shared" si="0"/>
        <v>0.35078758700696056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42">
        <v>0</v>
      </c>
      <c r="F24" s="9">
        <f t="shared" si="2"/>
        <v>0</v>
      </c>
      <c r="G24" s="15">
        <f t="shared" si="7"/>
        <v>3.0184730000000002E-3</v>
      </c>
      <c r="H24" s="3">
        <f t="shared" si="3"/>
        <v>0.70034176334106746</v>
      </c>
      <c r="I24" s="8">
        <f t="shared" si="0"/>
        <v>0.35017088167053373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43">
        <v>0</v>
      </c>
      <c r="F25" s="9">
        <f t="shared" si="2"/>
        <v>0</v>
      </c>
      <c r="G25" s="15">
        <f t="shared" si="7"/>
        <v>1.7241299999999999E-3</v>
      </c>
      <c r="H25" s="3">
        <f t="shared" si="3"/>
        <v>0.40003016241299305</v>
      </c>
      <c r="I25" s="8">
        <f t="shared" si="0"/>
        <v>0.20001508120649653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M27" sqref="M27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97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98</v>
      </c>
      <c r="F10" s="6" t="s">
        <v>99</v>
      </c>
      <c r="G10" s="6" t="s">
        <v>100</v>
      </c>
      <c r="H10" s="6" t="s">
        <v>101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98</v>
      </c>
      <c r="N10" s="29" t="s">
        <v>99</v>
      </c>
      <c r="O10" s="29" t="s">
        <v>100</v>
      </c>
      <c r="P10" s="29" t="s">
        <v>101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19">
        <v>1</v>
      </c>
      <c r="L12" s="22">
        <f t="shared" ref="L12:R12" si="4">AVERAGE(D11:D13)</f>
        <v>10.006836813611756</v>
      </c>
      <c r="M12" s="22">
        <f t="shared" si="4"/>
        <v>3.3333333333333335E-3</v>
      </c>
      <c r="N12" s="22">
        <f t="shared" si="4"/>
        <v>1.43673E-4</v>
      </c>
      <c r="O12" s="22">
        <f t="shared" si="4"/>
        <v>1.43673E-4</v>
      </c>
      <c r="P12" s="22">
        <f t="shared" si="4"/>
        <v>3.3334802784222746E-2</v>
      </c>
      <c r="Q12" s="22">
        <f t="shared" si="4"/>
        <v>1.6667401392111373E-2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0.01</v>
      </c>
      <c r="F13" s="9">
        <f t="shared" si="2"/>
        <v>4.3101900000000004E-4</v>
      </c>
      <c r="G13" s="9">
        <f>F13</f>
        <v>4.3101900000000004E-4</v>
      </c>
      <c r="H13" s="3">
        <f t="shared" si="3"/>
        <v>0.10000440835266823</v>
      </c>
      <c r="I13" s="8">
        <f t="shared" si="0"/>
        <v>5.0002204176334122E-2</v>
      </c>
      <c r="J13" s="11">
        <f>(G13/G25)*100</f>
        <v>49.996868083684802</v>
      </c>
      <c r="K13" s="19">
        <v>2</v>
      </c>
      <c r="L13" s="22">
        <f t="shared" ref="L13:R13" si="5">AVERAGE(D14:D16)</f>
        <v>20.014276875483375</v>
      </c>
      <c r="M13" s="22">
        <f t="shared" si="5"/>
        <v>3.3333333333333335E-3</v>
      </c>
      <c r="N13" s="22">
        <f t="shared" si="5"/>
        <v>1.4369100000000002E-4</v>
      </c>
      <c r="O13" s="22">
        <f t="shared" si="5"/>
        <v>2.8736400000000002E-4</v>
      </c>
      <c r="P13" s="22">
        <f t="shared" si="5"/>
        <v>6.6673781902552215E-2</v>
      </c>
      <c r="Q13" s="22">
        <f t="shared" si="5"/>
        <v>3.3336890951276107E-2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19">
        <v>3</v>
      </c>
      <c r="L14" s="22">
        <f t="shared" ref="L14:R14" si="8">AVERAGE(D17:D19)</f>
        <v>30.050889404485702</v>
      </c>
      <c r="M14" s="22">
        <f t="shared" si="8"/>
        <v>0</v>
      </c>
      <c r="N14" s="22">
        <f t="shared" si="8"/>
        <v>0</v>
      </c>
      <c r="O14" s="22">
        <f t="shared" si="8"/>
        <v>2.8736400000000002E-4</v>
      </c>
      <c r="P14" s="22">
        <f t="shared" si="8"/>
        <v>6.6673781902552215E-2</v>
      </c>
      <c r="Q14" s="22">
        <f t="shared" si="8"/>
        <v>3.3336890951276107E-2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>
        <f>(G15/G24)*100</f>
        <v>0</v>
      </c>
      <c r="K15" s="19">
        <v>4</v>
      </c>
      <c r="L15" s="22">
        <f t="shared" ref="L15:R15" si="9">AVERAGE(D20:D22)</f>
        <v>40.087501933488021</v>
      </c>
      <c r="M15" s="22">
        <f t="shared" si="9"/>
        <v>3.3333333333333335E-3</v>
      </c>
      <c r="N15" s="22">
        <f t="shared" si="9"/>
        <v>1.4429400000000002E-4</v>
      </c>
      <c r="O15" s="22">
        <f t="shared" si="9"/>
        <v>4.3165800000000007E-4</v>
      </c>
      <c r="P15" s="22">
        <f t="shared" si="9"/>
        <v>0.1001526682134571</v>
      </c>
      <c r="Q15" s="22">
        <f t="shared" si="9"/>
        <v>5.007633410672855E-2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0.01</v>
      </c>
      <c r="F16" s="9">
        <f t="shared" si="2"/>
        <v>4.3107300000000002E-4</v>
      </c>
      <c r="G16" s="9">
        <f t="shared" si="7"/>
        <v>8.6209200000000007E-4</v>
      </c>
      <c r="H16" s="3">
        <f t="shared" si="3"/>
        <v>0.20002134570765664</v>
      </c>
      <c r="I16" s="8">
        <f t="shared" si="0"/>
        <v>0.10001067285382832</v>
      </c>
      <c r="J16" s="11">
        <f>(G16/G25)*100</f>
        <v>100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4.3165800000000007E-4</v>
      </c>
      <c r="P16" s="22">
        <f t="shared" si="10"/>
        <v>0.1001526682134571</v>
      </c>
      <c r="Q16" s="22">
        <f t="shared" si="10"/>
        <v>5.007633410672855E-2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>
        <f>(G18/G24)*100</f>
        <v>0</v>
      </c>
      <c r="K18" s="19">
        <v>1</v>
      </c>
      <c r="L18" s="22">
        <f>_xlfn.STDEV.P(D11:D13)</f>
        <v>5.5247815456647576E-3</v>
      </c>
      <c r="M18" s="22">
        <f>_xlfn.STDEV.P(E11:E13)</f>
        <v>4.7140452079103175E-3</v>
      </c>
      <c r="N18" s="22">
        <f>_xlfn.STDEV.S(F11:F13)</f>
        <v>2.4884893567584336E-4</v>
      </c>
      <c r="O18" s="22">
        <f>_xlfn.STDEV.S(G11:G13)</f>
        <v>2.4884893567584336E-4</v>
      </c>
      <c r="P18" s="22">
        <f>_xlfn.STDEV.S(H11:H13)</f>
        <v>5.7737572082562263E-2</v>
      </c>
      <c r="Q18" s="22">
        <f>_xlfn.STDEV.S(I11:I13)</f>
        <v>2.8868786041281135E-2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</v>
      </c>
      <c r="F19" s="9">
        <f t="shared" si="2"/>
        <v>0</v>
      </c>
      <c r="G19" s="9">
        <f t="shared" si="7"/>
        <v>8.6209200000000007E-4</v>
      </c>
      <c r="H19" s="3">
        <f t="shared" si="3"/>
        <v>0.20002134570765664</v>
      </c>
      <c r="I19" s="8">
        <f t="shared" si="0"/>
        <v>0.10001067285382832</v>
      </c>
      <c r="J19" s="11">
        <f>(G19/G25)*100</f>
        <v>100</v>
      </c>
      <c r="K19" s="19">
        <v>2</v>
      </c>
      <c r="L19" s="22">
        <f>_xlfn.STDEV.P(D14:D16)</f>
        <v>1.3326463419302707E-2</v>
      </c>
      <c r="M19" s="22">
        <f>_xlfn.STDEV.P(E14:E16)</f>
        <v>4.7140452079103175E-3</v>
      </c>
      <c r="N19" s="22">
        <f>_xlfn.STDEV.S(F14:F16)</f>
        <v>2.4888011259037955E-4</v>
      </c>
      <c r="O19" s="22">
        <f>_xlfn.STDEV.S(G14:G16)</f>
        <v>4.9772904826622286E-4</v>
      </c>
      <c r="P19" s="22">
        <f>_xlfn.STDEV.S(H14:H16)</f>
        <v>0.11548237778798676</v>
      </c>
      <c r="Q19" s="22">
        <f>_xlfn.STDEV.S(I14:I16)</f>
        <v>5.7741188893993378E-2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19">
        <v>3</v>
      </c>
      <c r="L20" s="22">
        <f>_xlfn.STDEV.P(D17:D19)</f>
        <v>4.1859750940903724E-2</v>
      </c>
      <c r="M20" s="22">
        <f>_xlfn.STDEV.P(E17:E19)</f>
        <v>0</v>
      </c>
      <c r="N20" s="22">
        <f>_xlfn.STDEV.S(F17:F19)</f>
        <v>0</v>
      </c>
      <c r="O20" s="22">
        <f>_xlfn.STDEV.S(G17:G19)</f>
        <v>4.9772904826622286E-4</v>
      </c>
      <c r="P20" s="22">
        <f>_xlfn.STDEV.S(H17:H19)</f>
        <v>0.11548237778798676</v>
      </c>
      <c r="Q20" s="22">
        <f>_xlfn.STDEV.S(I17:I19)</f>
        <v>5.7741188893993378E-2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0.01</v>
      </c>
      <c r="F21" s="9">
        <f t="shared" si="2"/>
        <v>4.3288200000000005E-4</v>
      </c>
      <c r="G21" s="9">
        <f t="shared" si="7"/>
        <v>4.3288200000000005E-4</v>
      </c>
      <c r="H21" s="3">
        <f t="shared" si="3"/>
        <v>0.10043665893271464</v>
      </c>
      <c r="I21" s="8">
        <f t="shared" si="0"/>
        <v>5.021832946635732E-2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4.7140452079103175E-3</v>
      </c>
      <c r="N21" s="22">
        <f>_xlfn.STDEV.S(F20:F22)</f>
        <v>2.499245392273436E-4</v>
      </c>
      <c r="O21" s="22">
        <f>_xlfn.STDEV.S(G20:G22)</f>
        <v>4.3104730337632324E-4</v>
      </c>
      <c r="P21" s="22">
        <f>_xlfn.STDEV.S(H20:H22)</f>
        <v>0.10001097526132791</v>
      </c>
      <c r="Q21" s="22">
        <f>_xlfn.STDEV.S(I20:I22)</f>
        <v>5.0005487630663953E-2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</v>
      </c>
      <c r="F22" s="9">
        <f t="shared" si="2"/>
        <v>0</v>
      </c>
      <c r="G22" s="9">
        <f t="shared" si="7"/>
        <v>8.6209200000000007E-4</v>
      </c>
      <c r="H22" s="3">
        <f t="shared" si="3"/>
        <v>0.20002134570765664</v>
      </c>
      <c r="I22" s="8">
        <f t="shared" si="0"/>
        <v>0.10001067285382832</v>
      </c>
      <c r="J22" s="11">
        <f>(G22/G25)*100</f>
        <v>100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4.3104730337632324E-4</v>
      </c>
      <c r="P22" s="25">
        <f>_xlfn.STDEV.S(H23:H25)</f>
        <v>0.10001097526132791</v>
      </c>
      <c r="Q22" s="25">
        <f>_xlfn.STDEV.S(I23:I25)</f>
        <v>5.0005487630663953E-2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</v>
      </c>
      <c r="F24" s="9">
        <f t="shared" si="2"/>
        <v>0</v>
      </c>
      <c r="G24" s="15">
        <f t="shared" si="7"/>
        <v>4.3288200000000005E-4</v>
      </c>
      <c r="H24" s="3">
        <f t="shared" si="3"/>
        <v>0.10043665893271464</v>
      </c>
      <c r="I24" s="8">
        <f t="shared" si="0"/>
        <v>5.021832946635732E-2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</v>
      </c>
      <c r="F25" s="9">
        <f t="shared" si="2"/>
        <v>0</v>
      </c>
      <c r="G25" s="15">
        <f t="shared" si="7"/>
        <v>8.6209200000000007E-4</v>
      </c>
      <c r="H25" s="3">
        <f t="shared" si="3"/>
        <v>0.20002134570765664</v>
      </c>
      <c r="I25" s="8">
        <f t="shared" si="0"/>
        <v>0.10001067285382832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10" workbookViewId="0">
      <selection activeCell="M28" sqref="M28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102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103</v>
      </c>
      <c r="F10" s="6" t="s">
        <v>104</v>
      </c>
      <c r="G10" s="6" t="s">
        <v>105</v>
      </c>
      <c r="H10" s="6" t="s">
        <v>106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103</v>
      </c>
      <c r="N10" s="29" t="s">
        <v>104</v>
      </c>
      <c r="O10" s="29" t="s">
        <v>105</v>
      </c>
      <c r="P10" s="29" t="s">
        <v>106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0.23</v>
      </c>
      <c r="F11" s="9">
        <f>B11*E11/1000</f>
        <v>9.9267999999999995E-3</v>
      </c>
      <c r="G11" s="9">
        <f>F11</f>
        <v>9.9267999999999995E-3</v>
      </c>
      <c r="H11" s="3">
        <f>G11/(B$7 /1000)</f>
        <v>2.3032018561484922</v>
      </c>
      <c r="I11" s="8">
        <f t="shared" ref="I11:I25" si="0">H11/B$8*100</f>
        <v>1.1516009280742461</v>
      </c>
      <c r="J11" s="11">
        <f>(G11/G23)*100</f>
        <v>41.783270309911238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0.25</v>
      </c>
      <c r="F12" s="9">
        <f t="shared" ref="F12:F25" si="2">B12*E12/1000</f>
        <v>1.0781625E-2</v>
      </c>
      <c r="G12" s="9">
        <f>F12</f>
        <v>1.0781625E-2</v>
      </c>
      <c r="H12" s="3">
        <f t="shared" ref="H12:H25" si="3">G12/(B$7 /1000)</f>
        <v>2.5015371229698378</v>
      </c>
      <c r="I12" s="8">
        <f t="shared" si="0"/>
        <v>1.2507685614849189</v>
      </c>
      <c r="J12" s="11">
        <f>(G12/G24)*100</f>
        <v>46.292930919759861</v>
      </c>
      <c r="K12" s="19">
        <v>1</v>
      </c>
      <c r="L12" s="22">
        <f t="shared" ref="L12:R12" si="4">AVERAGE(D11:D13)</f>
        <v>10.006836813611756</v>
      </c>
      <c r="M12" s="22">
        <f t="shared" si="4"/>
        <v>0.24333333333333332</v>
      </c>
      <c r="N12" s="22">
        <f t="shared" si="4"/>
        <v>1.0494633333333331E-2</v>
      </c>
      <c r="O12" s="22">
        <f t="shared" si="4"/>
        <v>1.0494633333333331E-2</v>
      </c>
      <c r="P12" s="22">
        <f t="shared" si="4"/>
        <v>2.4349497293116786</v>
      </c>
      <c r="Q12" s="22">
        <f t="shared" si="4"/>
        <v>1.2174748646558393</v>
      </c>
      <c r="R12" s="23">
        <f t="shared" si="4"/>
        <v>41.795598947871177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0.25</v>
      </c>
      <c r="F13" s="9">
        <f t="shared" si="2"/>
        <v>1.0775475E-2</v>
      </c>
      <c r="G13" s="9">
        <f>F13</f>
        <v>1.0775475E-2</v>
      </c>
      <c r="H13" s="3">
        <f t="shared" si="3"/>
        <v>2.5001102088167055</v>
      </c>
      <c r="I13" s="8">
        <f t="shared" si="0"/>
        <v>1.2500551044083528</v>
      </c>
      <c r="J13" s="11">
        <f>(G13/G25)*100</f>
        <v>37.310595613942418</v>
      </c>
      <c r="K13" s="19">
        <v>2</v>
      </c>
      <c r="L13" s="22">
        <f t="shared" ref="L13:R13" si="5">AVERAGE(D14:D16)</f>
        <v>20.014276875483375</v>
      </c>
      <c r="M13" s="22">
        <f t="shared" si="5"/>
        <v>0.28333333333333338</v>
      </c>
      <c r="N13" s="22">
        <f t="shared" si="5"/>
        <v>1.2220174E-2</v>
      </c>
      <c r="O13" s="22">
        <f t="shared" si="5"/>
        <v>2.2714807333333337E-2</v>
      </c>
      <c r="P13" s="22">
        <f t="shared" si="5"/>
        <v>5.2702569218870856</v>
      </c>
      <c r="Q13" s="22">
        <f t="shared" si="5"/>
        <v>2.6351284609435428</v>
      </c>
      <c r="R13" s="23">
        <f t="shared" si="5"/>
        <v>89.888261282456483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0.26</v>
      </c>
      <c r="F14" s="9">
        <f t="shared" si="2"/>
        <v>1.1227190000000001E-2</v>
      </c>
      <c r="G14" s="9">
        <f t="shared" ref="G14:G25" si="7">G11+F14</f>
        <v>2.1153990000000001E-2</v>
      </c>
      <c r="H14" s="3">
        <f t="shared" si="3"/>
        <v>4.9081183294663582</v>
      </c>
      <c r="I14" s="8">
        <f t="shared" si="0"/>
        <v>2.4540591647331791</v>
      </c>
      <c r="J14" s="11">
        <f>(G14/G23)*100</f>
        <v>89.040061480352122</v>
      </c>
      <c r="K14" s="19">
        <v>3</v>
      </c>
      <c r="L14" s="22">
        <f t="shared" ref="L14:R14" si="8">AVERAGE(D17:D19)</f>
        <v>30.050889404485702</v>
      </c>
      <c r="M14" s="22">
        <f t="shared" si="8"/>
        <v>4.6666666666666669E-2</v>
      </c>
      <c r="N14" s="22">
        <f t="shared" si="8"/>
        <v>2.0196279999999999E-3</v>
      </c>
      <c r="O14" s="22">
        <f t="shared" si="8"/>
        <v>2.4734435333333332E-2</v>
      </c>
      <c r="P14" s="22">
        <f t="shared" si="8"/>
        <v>5.7388481051817486</v>
      </c>
      <c r="Q14" s="22">
        <f t="shared" si="8"/>
        <v>2.8694240525908743</v>
      </c>
      <c r="R14" s="23">
        <f t="shared" si="8"/>
        <v>98.009035102580924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0.25</v>
      </c>
      <c r="F15" s="9">
        <f t="shared" si="2"/>
        <v>1.0776850000000001E-2</v>
      </c>
      <c r="G15" s="9">
        <f t="shared" si="7"/>
        <v>2.1558475000000001E-2</v>
      </c>
      <c r="H15" s="3">
        <f t="shared" si="3"/>
        <v>5.0019663573085849</v>
      </c>
      <c r="I15" s="8">
        <f t="shared" si="0"/>
        <v>2.5009831786542924</v>
      </c>
      <c r="J15" s="11">
        <f>(G15/G24)*100</f>
        <v>92.565359480632097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2.4734435333333332E-2</v>
      </c>
      <c r="P15" s="22">
        <f t="shared" si="9"/>
        <v>5.7388481051817486</v>
      </c>
      <c r="Q15" s="22">
        <f t="shared" si="9"/>
        <v>2.8694240525908743</v>
      </c>
      <c r="R15" s="23">
        <f t="shared" si="9"/>
        <v>98.009035102580924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0.34</v>
      </c>
      <c r="F16" s="9">
        <f t="shared" si="2"/>
        <v>1.4656482000000002E-2</v>
      </c>
      <c r="G16" s="9">
        <f t="shared" si="7"/>
        <v>2.5431957000000002E-2</v>
      </c>
      <c r="H16" s="3">
        <f t="shared" si="3"/>
        <v>5.900686078886312</v>
      </c>
      <c r="I16" s="8">
        <f t="shared" si="0"/>
        <v>2.950343039443156</v>
      </c>
      <c r="J16" s="11">
        <f>(G16/G25)*100</f>
        <v>88.059362886385259</v>
      </c>
      <c r="K16" s="19">
        <v>5</v>
      </c>
      <c r="L16" s="22">
        <f t="shared" ref="L16:R16" si="10">AVERAGE(D23:D25)</f>
        <v>50.094841453982987</v>
      </c>
      <c r="M16" s="22">
        <f t="shared" si="10"/>
        <v>1.3333333333333334E-2</v>
      </c>
      <c r="N16" s="22">
        <f t="shared" si="10"/>
        <v>5.750000000000001E-4</v>
      </c>
      <c r="O16" s="22">
        <f t="shared" si="10"/>
        <v>2.5309435333333335E-2</v>
      </c>
      <c r="P16" s="22">
        <f t="shared" si="10"/>
        <v>5.8722587780355768</v>
      </c>
      <c r="Q16" s="22">
        <f t="shared" si="10"/>
        <v>2.9361293890177884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0.06</v>
      </c>
      <c r="F17" s="9">
        <f t="shared" si="2"/>
        <v>2.6038439999999997E-3</v>
      </c>
      <c r="G17" s="9">
        <f t="shared" si="7"/>
        <v>2.3757834000000002E-2</v>
      </c>
      <c r="H17" s="3">
        <f t="shared" si="3"/>
        <v>5.5122584686774951</v>
      </c>
      <c r="I17" s="8">
        <f t="shared" si="0"/>
        <v>2.7561292343387476</v>
      </c>
      <c r="J17" s="11">
        <f>(G17/G23)*100</f>
        <v>100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0.04</v>
      </c>
      <c r="F18" s="9">
        <f t="shared" si="2"/>
        <v>1.7315280000000002E-3</v>
      </c>
      <c r="G18" s="9">
        <f t="shared" si="7"/>
        <v>2.3290003E-2</v>
      </c>
      <c r="H18" s="3">
        <f t="shared" si="3"/>
        <v>5.4037129930394441</v>
      </c>
      <c r="I18" s="8">
        <f t="shared" si="0"/>
        <v>2.701856496519722</v>
      </c>
      <c r="J18" s="11">
        <f>(G18/G24)*100</f>
        <v>100</v>
      </c>
      <c r="K18" s="19">
        <v>1</v>
      </c>
      <c r="L18" s="22">
        <f>_xlfn.STDEV.P(D11:D13)</f>
        <v>5.5247815456647576E-3</v>
      </c>
      <c r="M18" s="22">
        <f>_xlfn.STDEV.P(E11:E13)</f>
        <v>9.428090415820628E-3</v>
      </c>
      <c r="N18" s="22">
        <f>_xlfn.STDEV.S(F11:F13)</f>
        <v>4.9176770579037964E-4</v>
      </c>
      <c r="O18" s="22">
        <f>_xlfn.STDEV.S(G11:G13)</f>
        <v>4.9176770579037964E-4</v>
      </c>
      <c r="P18" s="22">
        <f>_xlfn.STDEV.S(H11:H13)</f>
        <v>0.11409923568222259</v>
      </c>
      <c r="Q18" s="22">
        <f>_xlfn.STDEV.S(I11:I13)</f>
        <v>5.7049617841111296E-2</v>
      </c>
      <c r="R18" s="23">
        <f>_xlfn.STDEV.P(J11:J13)</f>
        <v>3.6670333952682692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0.04</v>
      </c>
      <c r="F19" s="9">
        <f t="shared" si="2"/>
        <v>1.7235120000000002E-3</v>
      </c>
      <c r="G19" s="9">
        <f t="shared" si="7"/>
        <v>2.7155469000000002E-2</v>
      </c>
      <c r="H19" s="3">
        <f t="shared" si="3"/>
        <v>6.3005728538283075</v>
      </c>
      <c r="I19" s="8">
        <f t="shared" si="0"/>
        <v>3.1502864269141533</v>
      </c>
      <c r="J19" s="11">
        <f>(G19/G25)*100</f>
        <v>94.027105307742758</v>
      </c>
      <c r="K19" s="19">
        <v>2</v>
      </c>
      <c r="L19" s="22">
        <f>_xlfn.STDEV.P(D14:D16)</f>
        <v>1.3326463419302707E-2</v>
      </c>
      <c r="M19" s="22">
        <f>_xlfn.STDEV.P(E14:E16)</f>
        <v>4.0276819911981836E-2</v>
      </c>
      <c r="N19" s="22">
        <f>_xlfn.STDEV.S(F14:F16)</f>
        <v>2.1218857254923043E-3</v>
      </c>
      <c r="O19" s="22">
        <f>_xlfn.STDEV.S(G14:G16)</f>
        <v>2.3617956647657592E-3</v>
      </c>
      <c r="P19" s="22">
        <f>_xlfn.STDEV.S(H14:H16)</f>
        <v>0.54798043266026919</v>
      </c>
      <c r="Q19" s="22">
        <f>_xlfn.STDEV.S(I14:I16)</f>
        <v>0.27399021633013459</v>
      </c>
      <c r="R19" s="23">
        <f>_xlfn.STDEV.P(J14:J16)</f>
        <v>1.9348701084841924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</v>
      </c>
      <c r="F20" s="9">
        <f t="shared" si="2"/>
        <v>0</v>
      </c>
      <c r="G20" s="9">
        <f t="shared" si="7"/>
        <v>2.3757834000000002E-2</v>
      </c>
      <c r="H20" s="3">
        <f t="shared" si="3"/>
        <v>5.5122584686774951</v>
      </c>
      <c r="I20" s="8">
        <f t="shared" si="0"/>
        <v>2.7561292343387476</v>
      </c>
      <c r="J20" s="11">
        <f>(G20/G23)*100</f>
        <v>100</v>
      </c>
      <c r="K20" s="19">
        <v>3</v>
      </c>
      <c r="L20" s="22">
        <f>_xlfn.STDEV.P(D17:D19)</f>
        <v>4.1859750940903724E-2</v>
      </c>
      <c r="M20" s="22">
        <f>_xlfn.STDEV.P(E17:E19)</f>
        <v>9.4280904158206055E-3</v>
      </c>
      <c r="N20" s="22">
        <f>_xlfn.STDEV.S(F17:F19)</f>
        <v>5.0596177232672403E-4</v>
      </c>
      <c r="O20" s="22">
        <f>_xlfn.STDEV.S(G17:G19)</f>
        <v>2.1096846855609337E-3</v>
      </c>
      <c r="P20" s="22">
        <f>_xlfn.STDEV.S(H17:H19)</f>
        <v>0.48948600593061109</v>
      </c>
      <c r="Q20" s="22">
        <f>_xlfn.STDEV.S(I17:I19)</f>
        <v>0.2447430029653053</v>
      </c>
      <c r="R20" s="23">
        <f>_xlfn.STDEV.P(J17:J19)</f>
        <v>2.8156495601388216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</v>
      </c>
      <c r="F21" s="9">
        <f t="shared" si="2"/>
        <v>0</v>
      </c>
      <c r="G21" s="9">
        <f t="shared" si="7"/>
        <v>2.3290003E-2</v>
      </c>
      <c r="H21" s="3">
        <f t="shared" si="3"/>
        <v>5.4037129930394441</v>
      </c>
      <c r="I21" s="8">
        <f t="shared" si="0"/>
        <v>2.701856496519722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2.1096846855609337E-3</v>
      </c>
      <c r="P21" s="22">
        <f>_xlfn.STDEV.S(H20:H22)</f>
        <v>0.48948600593061109</v>
      </c>
      <c r="Q21" s="22">
        <f>_xlfn.STDEV.S(I20:I22)</f>
        <v>0.2447430029653053</v>
      </c>
      <c r="R21" s="23">
        <f>_xlfn.STDEV.P(J20:J22)</f>
        <v>2.8156495601388216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</v>
      </c>
      <c r="F22" s="9">
        <f t="shared" si="2"/>
        <v>0</v>
      </c>
      <c r="G22" s="9">
        <f t="shared" si="7"/>
        <v>2.7155469000000002E-2</v>
      </c>
      <c r="H22" s="3">
        <f t="shared" si="3"/>
        <v>6.3005728538283075</v>
      </c>
      <c r="I22" s="8">
        <f t="shared" si="0"/>
        <v>3.1502864269141533</v>
      </c>
      <c r="J22" s="11">
        <f>(G22/G25)*100</f>
        <v>94.027105307742758</v>
      </c>
      <c r="K22" s="24">
        <v>5</v>
      </c>
      <c r="L22" s="25">
        <f>_xlfn.STDEV.P(D23:D25)</f>
        <v>7.7714817954780926E-2</v>
      </c>
      <c r="M22" s="25">
        <f>_xlfn.STDEV.P(E23:E25)</f>
        <v>1.885618083164127E-2</v>
      </c>
      <c r="N22" s="25">
        <f>_xlfn.STDEV.S(F23:F25)</f>
        <v>9.9592921435210442E-4</v>
      </c>
      <c r="O22" s="25">
        <f>_xlfn.STDEV.S(G23:G25)</f>
        <v>3.101439592752104E-3</v>
      </c>
      <c r="P22" s="25">
        <f>_xlfn.STDEV.S(H23:H25)</f>
        <v>0.71959155284271548</v>
      </c>
      <c r="Q22" s="25">
        <f>_xlfn.STDEV.S(I23:I25)</f>
        <v>0.35979577642135802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</v>
      </c>
      <c r="F23" s="9">
        <f t="shared" si="2"/>
        <v>0</v>
      </c>
      <c r="G23" s="15">
        <f t="shared" si="7"/>
        <v>2.3757834000000002E-2</v>
      </c>
      <c r="H23" s="3">
        <f t="shared" si="3"/>
        <v>5.5122584686774951</v>
      </c>
      <c r="I23" s="8">
        <f t="shared" si="0"/>
        <v>2.7561292343387476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</v>
      </c>
      <c r="F24" s="9">
        <f t="shared" si="2"/>
        <v>0</v>
      </c>
      <c r="G24" s="15">
        <f t="shared" si="7"/>
        <v>2.3290003E-2</v>
      </c>
      <c r="H24" s="3">
        <f t="shared" si="3"/>
        <v>5.4037129930394441</v>
      </c>
      <c r="I24" s="8">
        <f t="shared" si="0"/>
        <v>2.701856496519722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0.04</v>
      </c>
      <c r="F25" s="9">
        <f t="shared" si="2"/>
        <v>1.7250000000000002E-3</v>
      </c>
      <c r="G25" s="15">
        <f t="shared" si="7"/>
        <v>2.8880469000000002E-2</v>
      </c>
      <c r="H25" s="3">
        <f t="shared" si="3"/>
        <v>6.7008048723897922</v>
      </c>
      <c r="I25" s="8">
        <f t="shared" si="0"/>
        <v>3.3504024361948965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R25" sqref="R25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107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108</v>
      </c>
      <c r="F10" s="6" t="s">
        <v>109</v>
      </c>
      <c r="G10" s="6" t="s">
        <v>110</v>
      </c>
      <c r="H10" s="6" t="s">
        <v>111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108</v>
      </c>
      <c r="N10" s="29" t="s">
        <v>109</v>
      </c>
      <c r="O10" s="29" t="s">
        <v>110</v>
      </c>
      <c r="P10" s="29" t="s">
        <v>111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0.02</v>
      </c>
      <c r="F12" s="9">
        <f t="shared" ref="F12:F25" si="2">B12*E12/1000</f>
        <v>8.6253000000000002E-4</v>
      </c>
      <c r="G12" s="9">
        <f>F12</f>
        <v>8.6253000000000002E-4</v>
      </c>
      <c r="H12" s="3">
        <f t="shared" ref="H12:H25" si="3">G12/(B$7 /1000)</f>
        <v>0.20012296983758704</v>
      </c>
      <c r="I12" s="8">
        <f t="shared" si="0"/>
        <v>0.10006148491879352</v>
      </c>
      <c r="J12" s="11">
        <f>(G12/G24)*100</f>
        <v>16.614753387847088</v>
      </c>
      <c r="K12" s="19">
        <v>1</v>
      </c>
      <c r="L12" s="22">
        <f t="shared" ref="L12:R12" si="4">AVERAGE(D11:D13)</f>
        <v>10.006836813611756</v>
      </c>
      <c r="M12" s="22">
        <f t="shared" si="4"/>
        <v>7.3333333333333334E-2</v>
      </c>
      <c r="N12" s="22">
        <f t="shared" si="4"/>
        <v>3.1609700000000004E-3</v>
      </c>
      <c r="O12" s="22">
        <f t="shared" si="4"/>
        <v>3.1609700000000004E-3</v>
      </c>
      <c r="P12" s="22">
        <f t="shared" si="4"/>
        <v>0.73340371229698376</v>
      </c>
      <c r="Q12" s="22">
        <f t="shared" si="4"/>
        <v>0.36670185614849188</v>
      </c>
      <c r="R12" s="23">
        <f t="shared" si="4"/>
        <v>19.141772575401088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0.2</v>
      </c>
      <c r="F13" s="9">
        <f t="shared" si="2"/>
        <v>8.6203800000000004E-3</v>
      </c>
      <c r="G13" s="9">
        <f>F13</f>
        <v>8.6203800000000004E-3</v>
      </c>
      <c r="H13" s="3">
        <f t="shared" si="3"/>
        <v>2.0000881670533643</v>
      </c>
      <c r="I13" s="8">
        <f t="shared" si="0"/>
        <v>1.0000440835266822</v>
      </c>
      <c r="J13" s="11">
        <f>(G13/G25)*100</f>
        <v>40.810564338356173</v>
      </c>
      <c r="K13" s="19">
        <v>2</v>
      </c>
      <c r="L13" s="22">
        <f t="shared" ref="L13:R13" si="5">AVERAGE(D14:D16)</f>
        <v>20.014276875483375</v>
      </c>
      <c r="M13" s="22">
        <f t="shared" si="5"/>
        <v>7.3333333333333334E-2</v>
      </c>
      <c r="N13" s="22">
        <f t="shared" si="5"/>
        <v>3.1614493333333334E-3</v>
      </c>
      <c r="O13" s="22">
        <f t="shared" si="5"/>
        <v>6.3224193333333324E-3</v>
      </c>
      <c r="P13" s="22">
        <f t="shared" si="5"/>
        <v>1.4669186388244393</v>
      </c>
      <c r="Q13" s="22">
        <f t="shared" si="5"/>
        <v>0.73345931941221965</v>
      </c>
      <c r="R13" s="23">
        <f t="shared" si="5"/>
        <v>35.383737784144834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0.01</v>
      </c>
      <c r="F14" s="9">
        <f t="shared" si="2"/>
        <v>4.3181500000000005E-4</v>
      </c>
      <c r="G14" s="9">
        <f t="shared" ref="G14:G25" si="7">G11+F14</f>
        <v>4.3181500000000005E-4</v>
      </c>
      <c r="H14" s="3">
        <f t="shared" si="3"/>
        <v>0.10018909512761023</v>
      </c>
      <c r="I14" s="8">
        <f t="shared" si="0"/>
        <v>5.009454756380511E-2</v>
      </c>
      <c r="J14" s="11">
        <f>(G14/G23)*100</f>
        <v>5.8694344932426379</v>
      </c>
      <c r="K14" s="19">
        <v>3</v>
      </c>
      <c r="L14" s="22">
        <f t="shared" ref="L14:R14" si="8">AVERAGE(D17:D19)</f>
        <v>30.050889404485702</v>
      </c>
      <c r="M14" s="22">
        <f t="shared" si="8"/>
        <v>0.02</v>
      </c>
      <c r="N14" s="22">
        <f t="shared" si="8"/>
        <v>8.6758399999999991E-4</v>
      </c>
      <c r="O14" s="22">
        <f t="shared" si="8"/>
        <v>7.1900033333333327E-3</v>
      </c>
      <c r="P14" s="22">
        <f t="shared" si="8"/>
        <v>1.6682142304717711</v>
      </c>
      <c r="Q14" s="22">
        <f t="shared" si="8"/>
        <v>0.83410711523588554</v>
      </c>
      <c r="R14" s="23">
        <f t="shared" si="8"/>
        <v>47.99454708167201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</v>
      </c>
      <c r="F15" s="9">
        <f t="shared" si="2"/>
        <v>0</v>
      </c>
      <c r="G15" s="9">
        <f t="shared" si="7"/>
        <v>8.6253000000000002E-4</v>
      </c>
      <c r="H15" s="3">
        <f t="shared" si="3"/>
        <v>0.20012296983758704</v>
      </c>
      <c r="I15" s="8">
        <f t="shared" si="0"/>
        <v>0.10006148491879352</v>
      </c>
      <c r="J15" s="11">
        <f>(G15/G24)*100</f>
        <v>16.614753387847088</v>
      </c>
      <c r="K15" s="19">
        <v>4</v>
      </c>
      <c r="L15" s="22">
        <f t="shared" ref="L15:R15" si="9">AVERAGE(D20:D22)</f>
        <v>40.087501933488021</v>
      </c>
      <c r="M15" s="22">
        <f t="shared" si="9"/>
        <v>3.6666666666666667E-2</v>
      </c>
      <c r="N15" s="22">
        <f t="shared" si="9"/>
        <v>1.5879620000000001E-3</v>
      </c>
      <c r="O15" s="22">
        <f t="shared" si="9"/>
        <v>8.7779653333333336E-3</v>
      </c>
      <c r="P15" s="22">
        <f t="shared" si="9"/>
        <v>2.0366508894044855</v>
      </c>
      <c r="Q15" s="22">
        <f t="shared" si="9"/>
        <v>1.018325444702243</v>
      </c>
      <c r="R15" s="23">
        <f t="shared" si="9"/>
        <v>76.942641496166701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0.21</v>
      </c>
      <c r="F16" s="9">
        <f t="shared" si="2"/>
        <v>9.0525329999999998E-3</v>
      </c>
      <c r="G16" s="9">
        <f t="shared" si="7"/>
        <v>1.7672912999999998E-2</v>
      </c>
      <c r="H16" s="3">
        <f t="shared" si="3"/>
        <v>4.1004438515081203</v>
      </c>
      <c r="I16" s="8">
        <f t="shared" si="0"/>
        <v>2.0502219257540601</v>
      </c>
      <c r="J16" s="11">
        <f>(G16/G25)*100</f>
        <v>83.667025471344786</v>
      </c>
      <c r="K16" s="19">
        <v>5</v>
      </c>
      <c r="L16" s="22">
        <f t="shared" ref="L16:R16" si="10">AVERAGE(D23:D25)</f>
        <v>50.094841453982987</v>
      </c>
      <c r="M16" s="22">
        <f t="shared" si="10"/>
        <v>5.6666666666666664E-2</v>
      </c>
      <c r="N16" s="22">
        <f t="shared" si="10"/>
        <v>2.4457930000000004E-3</v>
      </c>
      <c r="O16" s="22">
        <f t="shared" si="10"/>
        <v>1.1223758333333334E-2</v>
      </c>
      <c r="P16" s="22">
        <f t="shared" si="10"/>
        <v>2.6041202629543698</v>
      </c>
      <c r="Q16" s="22">
        <f t="shared" si="10"/>
        <v>1.3020601314771849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0.05</v>
      </c>
      <c r="F17" s="9">
        <f t="shared" si="2"/>
        <v>2.16987E-3</v>
      </c>
      <c r="G17" s="9">
        <f t="shared" si="7"/>
        <v>2.6016849999999998E-3</v>
      </c>
      <c r="H17" s="3">
        <f t="shared" si="3"/>
        <v>0.60363921113689101</v>
      </c>
      <c r="I17" s="8">
        <f t="shared" si="0"/>
        <v>0.3018196055684455</v>
      </c>
      <c r="J17" s="11">
        <f>(G17/G23)*100</f>
        <v>35.363337724608854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0.01</v>
      </c>
      <c r="F18" s="9">
        <f t="shared" si="2"/>
        <v>4.3288200000000005E-4</v>
      </c>
      <c r="G18" s="9">
        <f t="shared" si="7"/>
        <v>1.2954120000000001E-3</v>
      </c>
      <c r="H18" s="3">
        <f t="shared" si="3"/>
        <v>0.30055962877030168</v>
      </c>
      <c r="I18" s="8">
        <f t="shared" si="0"/>
        <v>0.15027981438515084</v>
      </c>
      <c r="J18" s="11">
        <f>(G18/G24)*100</f>
        <v>24.95327804906238</v>
      </c>
      <c r="K18" s="19">
        <v>1</v>
      </c>
      <c r="L18" s="22">
        <f>_xlfn.STDEV.P(D11:D13)</f>
        <v>5.5247815456647576E-3</v>
      </c>
      <c r="M18" s="22">
        <f>_xlfn.STDEV.P(E11:E13)</f>
        <v>8.9938250421546947E-2</v>
      </c>
      <c r="N18" s="22">
        <f>_xlfn.STDEV.S(F11:F13)</f>
        <v>4.7476159976666188E-3</v>
      </c>
      <c r="O18" s="22">
        <f>_xlfn.STDEV.S(G11:G13)</f>
        <v>4.7476159976666188E-3</v>
      </c>
      <c r="P18" s="22">
        <f>_xlfn.STDEV.S(H11:H13)</f>
        <v>1.1015350342613963</v>
      </c>
      <c r="Q18" s="22">
        <f>_xlfn.STDEV.S(I11:I13)</f>
        <v>0.55076751713069816</v>
      </c>
      <c r="R18" s="23">
        <f>_xlfn.STDEV.P(J11:J13)</f>
        <v>16.756390022604847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</v>
      </c>
      <c r="F19" s="9">
        <f t="shared" si="2"/>
        <v>0</v>
      </c>
      <c r="G19" s="9">
        <f t="shared" si="7"/>
        <v>1.7672912999999998E-2</v>
      </c>
      <c r="H19" s="3">
        <f t="shared" si="3"/>
        <v>4.1004438515081203</v>
      </c>
      <c r="I19" s="8">
        <f t="shared" si="0"/>
        <v>2.0502219257540601</v>
      </c>
      <c r="J19" s="11">
        <f>(G19/G25)*100</f>
        <v>83.667025471344786</v>
      </c>
      <c r="K19" s="19">
        <v>2</v>
      </c>
      <c r="L19" s="22">
        <f>_xlfn.STDEV.P(D14:D16)</f>
        <v>1.3326463419302707E-2</v>
      </c>
      <c r="M19" s="22">
        <f>_xlfn.STDEV.P(E14:E16)</f>
        <v>9.6724120856979387E-2</v>
      </c>
      <c r="N19" s="22">
        <f>_xlfn.STDEV.S(F14:F16)</f>
        <v>5.1063946306867366E-3</v>
      </c>
      <c r="O19" s="22">
        <f>_xlfn.STDEV.S(G14:G16)</f>
        <v>9.8321746684335472E-3</v>
      </c>
      <c r="P19" s="22">
        <f>_xlfn.STDEV.S(H14:H16)</f>
        <v>2.2812470228384094</v>
      </c>
      <c r="Q19" s="22">
        <f>_xlfn.STDEV.S(I14:I16)</f>
        <v>1.1406235114192047</v>
      </c>
      <c r="R19" s="23">
        <f>_xlfn.STDEV.P(J14:J16)</f>
        <v>34.422108902567949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0.02</v>
      </c>
      <c r="F20" s="9">
        <f t="shared" si="2"/>
        <v>8.679479999999999E-4</v>
      </c>
      <c r="G20" s="9">
        <f t="shared" si="7"/>
        <v>3.4696329999999997E-3</v>
      </c>
      <c r="H20" s="3">
        <f t="shared" si="3"/>
        <v>0.80501925754060322</v>
      </c>
      <c r="I20" s="8">
        <f t="shared" si="0"/>
        <v>0.40250962877030166</v>
      </c>
      <c r="J20" s="11">
        <f>(G20/G23)*100</f>
        <v>47.16089901715533</v>
      </c>
      <c r="K20" s="19">
        <v>3</v>
      </c>
      <c r="L20" s="22">
        <f>_xlfn.STDEV.P(D17:D19)</f>
        <v>4.1859750940903724E-2</v>
      </c>
      <c r="M20" s="22">
        <f>_xlfn.STDEV.P(E17:E19)</f>
        <v>2.1602468994692869E-2</v>
      </c>
      <c r="N20" s="22">
        <f>_xlfn.STDEV.S(F17:F19)</f>
        <v>1.1483938025903834E-3</v>
      </c>
      <c r="O20" s="22">
        <f>_xlfn.STDEV.S(G17:G19)</f>
        <v>9.1019302127214926E-3</v>
      </c>
      <c r="P20" s="22">
        <f>_xlfn.STDEV.S(H17:H19)</f>
        <v>2.1118167546917612</v>
      </c>
      <c r="Q20" s="22">
        <f>_xlfn.STDEV.S(I17:I19)</f>
        <v>1.0559083773458806</v>
      </c>
      <c r="R20" s="23">
        <f>_xlfn.STDEV.P(J17:J19)</f>
        <v>25.579765720302753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0.09</v>
      </c>
      <c r="F21" s="9">
        <f t="shared" si="2"/>
        <v>3.8959380000000003E-3</v>
      </c>
      <c r="G21" s="9">
        <f t="shared" si="7"/>
        <v>5.1913500000000008E-3</v>
      </c>
      <c r="H21" s="3">
        <f t="shared" si="3"/>
        <v>1.2044895591647335</v>
      </c>
      <c r="I21" s="8">
        <f t="shared" si="0"/>
        <v>0.60224477958236677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3.8586123009300748E-2</v>
      </c>
      <c r="N21" s="22">
        <f>_xlfn.STDEV.S(F20:F22)</f>
        <v>2.0453357536375292E-3</v>
      </c>
      <c r="O21" s="22">
        <f>_xlfn.STDEV.S(G20:G22)</f>
        <v>7.7512029938311064E-3</v>
      </c>
      <c r="P21" s="22">
        <f>_xlfn.STDEV.S(H20:H22)</f>
        <v>1.7984229684062893</v>
      </c>
      <c r="Q21" s="22">
        <f>_xlfn.STDEV.S(I20:I22)</f>
        <v>0.89921148420314423</v>
      </c>
      <c r="R21" s="23">
        <f>_xlfn.STDEV.P(J20:J22)</f>
        <v>22.089298359960623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</v>
      </c>
      <c r="F22" s="9">
        <f t="shared" si="2"/>
        <v>0</v>
      </c>
      <c r="G22" s="9">
        <f t="shared" si="7"/>
        <v>1.7672912999999998E-2</v>
      </c>
      <c r="H22" s="3">
        <f t="shared" si="3"/>
        <v>4.1004438515081203</v>
      </c>
      <c r="I22" s="8">
        <f t="shared" si="0"/>
        <v>2.0502219257540601</v>
      </c>
      <c r="J22" s="11">
        <f>(G22/G25)*100</f>
        <v>83.667025471344786</v>
      </c>
      <c r="K22" s="24">
        <v>5</v>
      </c>
      <c r="L22" s="25">
        <f>_xlfn.STDEV.P(D23:D25)</f>
        <v>7.7714817954780926E-2</v>
      </c>
      <c r="M22" s="25">
        <f>_xlfn.STDEV.P(E23:E25)</f>
        <v>4.0276819911981912E-2</v>
      </c>
      <c r="N22" s="25">
        <f>_xlfn.STDEV.S(F23:F25)</f>
        <v>2.1293784648453175E-3</v>
      </c>
      <c r="O22" s="25">
        <f>_xlfn.STDEV.S(G23:G25)</f>
        <v>8.6410340996030278E-3</v>
      </c>
      <c r="P22" s="25">
        <f>_xlfn.STDEV.S(H23:H25)</f>
        <v>2.0048803015320251</v>
      </c>
      <c r="Q22" s="25">
        <f>_xlfn.STDEV.S(I23:I25)</f>
        <v>1.0024401507660126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0.09</v>
      </c>
      <c r="F23" s="9">
        <f t="shared" si="2"/>
        <v>3.8873790000000003E-3</v>
      </c>
      <c r="G23" s="15">
        <f t="shared" si="7"/>
        <v>7.3570119999999996E-3</v>
      </c>
      <c r="H23" s="3">
        <f t="shared" si="3"/>
        <v>1.7069633410672855</v>
      </c>
      <c r="I23" s="8">
        <f t="shared" si="0"/>
        <v>0.85348167053364266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</v>
      </c>
      <c r="F24" s="9">
        <f t="shared" si="2"/>
        <v>0</v>
      </c>
      <c r="G24" s="15">
        <f t="shared" si="7"/>
        <v>5.1913500000000008E-3</v>
      </c>
      <c r="H24" s="3">
        <f t="shared" si="3"/>
        <v>1.2044895591647335</v>
      </c>
      <c r="I24" s="8">
        <f t="shared" si="0"/>
        <v>0.60224477958236677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0.08</v>
      </c>
      <c r="F25" s="9">
        <f t="shared" si="2"/>
        <v>3.4500000000000004E-3</v>
      </c>
      <c r="G25" s="15">
        <f t="shared" si="7"/>
        <v>2.1122913E-2</v>
      </c>
      <c r="H25" s="3">
        <f t="shared" si="3"/>
        <v>4.9009078886310906</v>
      </c>
      <c r="I25" s="8">
        <f t="shared" si="0"/>
        <v>2.4504539443155453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9" workbookViewId="0">
      <selection activeCell="P27" sqref="P27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112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113</v>
      </c>
      <c r="F10" s="6" t="s">
        <v>114</v>
      </c>
      <c r="G10" s="6" t="s">
        <v>115</v>
      </c>
      <c r="H10" s="6" t="s">
        <v>116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113</v>
      </c>
      <c r="N10" s="29" t="s">
        <v>114</v>
      </c>
      <c r="O10" s="29" t="s">
        <v>115</v>
      </c>
      <c r="P10" s="29" t="s">
        <v>116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0.01</v>
      </c>
      <c r="F11" s="9">
        <f>B11*E11/1000</f>
        <v>4.3159999999999997E-4</v>
      </c>
      <c r="G11" s="9">
        <f>F11</f>
        <v>4.3159999999999997E-4</v>
      </c>
      <c r="H11" s="3">
        <f>G11/(B$7 /1000)</f>
        <v>0.10013921113689095</v>
      </c>
      <c r="I11" s="8">
        <f t="shared" ref="I11:I25" si="0">H11/B$8*100</f>
        <v>5.0069605568445481E-2</v>
      </c>
      <c r="J11" s="11">
        <f>(G11/G23)*100</f>
        <v>6.2328203916625773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0.02</v>
      </c>
      <c r="F12" s="9">
        <f t="shared" ref="F12:F25" si="2">B12*E12/1000</f>
        <v>8.6253000000000002E-4</v>
      </c>
      <c r="G12" s="9">
        <f>F12</f>
        <v>8.6253000000000002E-4</v>
      </c>
      <c r="H12" s="3">
        <f t="shared" ref="H12:H25" si="3">G12/(B$7 /1000)</f>
        <v>0.20012296983758704</v>
      </c>
      <c r="I12" s="8">
        <f t="shared" si="0"/>
        <v>0.10006148491879352</v>
      </c>
      <c r="J12" s="11">
        <f>(G12/G24)*100</f>
        <v>15.351600835952359</v>
      </c>
      <c r="K12" s="19">
        <v>1</v>
      </c>
      <c r="L12" s="22">
        <f t="shared" ref="L12:R12" si="4">AVERAGE(D11:D13)</f>
        <v>10.006836813611756</v>
      </c>
      <c r="M12" s="22">
        <f t="shared" si="4"/>
        <v>4.3333333333333335E-2</v>
      </c>
      <c r="N12" s="22">
        <f t="shared" si="4"/>
        <v>1.8681066666666668E-3</v>
      </c>
      <c r="O12" s="22">
        <f t="shared" si="4"/>
        <v>1.8681066666666668E-3</v>
      </c>
      <c r="P12" s="22">
        <f t="shared" si="4"/>
        <v>0.43343542150038666</v>
      </c>
      <c r="Q12" s="22">
        <f t="shared" si="4"/>
        <v>0.21671771075019333</v>
      </c>
      <c r="R12" s="23">
        <f t="shared" si="4"/>
        <v>13.366885249428302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0.1</v>
      </c>
      <c r="F13" s="9">
        <f t="shared" si="2"/>
        <v>4.3101900000000002E-3</v>
      </c>
      <c r="G13" s="9">
        <f>F13</f>
        <v>4.3101900000000002E-3</v>
      </c>
      <c r="H13" s="3">
        <f t="shared" si="3"/>
        <v>1.0000440835266822</v>
      </c>
      <c r="I13" s="8">
        <f t="shared" si="0"/>
        <v>0.50002204176334109</v>
      </c>
      <c r="J13" s="11">
        <f>(G13/G25)*100</f>
        <v>18.516234520669975</v>
      </c>
      <c r="K13" s="19">
        <v>2</v>
      </c>
      <c r="L13" s="22">
        <f t="shared" ref="L13:R13" si="5">AVERAGE(D14:D16)</f>
        <v>20.014276875483375</v>
      </c>
      <c r="M13" s="22">
        <f t="shared" si="5"/>
        <v>0.13666666666666666</v>
      </c>
      <c r="N13" s="22">
        <f t="shared" si="5"/>
        <v>5.8918263333333333E-3</v>
      </c>
      <c r="O13" s="22">
        <f t="shared" si="5"/>
        <v>7.759933000000001E-3</v>
      </c>
      <c r="P13" s="22">
        <f t="shared" si="5"/>
        <v>1.8004484918793509</v>
      </c>
      <c r="Q13" s="22">
        <f t="shared" si="5"/>
        <v>0.90022424593967543</v>
      </c>
      <c r="R13" s="23">
        <f t="shared" si="5"/>
        <v>45.478653030945992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0.02</v>
      </c>
      <c r="F14" s="9">
        <f t="shared" si="2"/>
        <v>8.6363000000000011E-4</v>
      </c>
      <c r="G14" s="9">
        <f t="shared" ref="G14:G25" si="7">G11+F14</f>
        <v>1.2952300000000001E-3</v>
      </c>
      <c r="H14" s="3">
        <f t="shared" si="3"/>
        <v>0.30051740139211142</v>
      </c>
      <c r="I14" s="8">
        <f t="shared" si="0"/>
        <v>0.15025870069605571</v>
      </c>
      <c r="J14" s="11">
        <f>(G14/G23)*100</f>
        <v>18.70467088946506</v>
      </c>
      <c r="K14" s="19">
        <v>3</v>
      </c>
      <c r="L14" s="22">
        <f t="shared" ref="L14:R14" si="8">AVERAGE(D17:D19)</f>
        <v>30.050889404485702</v>
      </c>
      <c r="M14" s="22">
        <f t="shared" si="8"/>
        <v>2.6666666666666668E-2</v>
      </c>
      <c r="N14" s="22">
        <f t="shared" si="8"/>
        <v>1.1555040000000001E-3</v>
      </c>
      <c r="O14" s="22">
        <f t="shared" si="8"/>
        <v>8.915437E-3</v>
      </c>
      <c r="P14" s="22">
        <f t="shared" si="8"/>
        <v>2.0685468677494203</v>
      </c>
      <c r="Q14" s="22">
        <f t="shared" si="8"/>
        <v>1.0342734338747102</v>
      </c>
      <c r="R14" s="23">
        <f t="shared" si="8"/>
        <v>61.677218814253649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0.02</v>
      </c>
      <c r="F15" s="9">
        <f t="shared" si="2"/>
        <v>8.6214800000000019E-4</v>
      </c>
      <c r="G15" s="9">
        <f t="shared" si="7"/>
        <v>1.7246780000000003E-3</v>
      </c>
      <c r="H15" s="3">
        <f t="shared" si="3"/>
        <v>0.4001573085846869</v>
      </c>
      <c r="I15" s="8">
        <f t="shared" si="0"/>
        <v>0.20007865429234345</v>
      </c>
      <c r="J15" s="11">
        <f>(G15/G24)*100</f>
        <v>30.696402706628927</v>
      </c>
      <c r="K15" s="19">
        <v>4</v>
      </c>
      <c r="L15" s="22">
        <f t="shared" ref="L15:R15" si="9">AVERAGE(D20:D22)</f>
        <v>40.087501933488021</v>
      </c>
      <c r="M15" s="22">
        <f t="shared" si="9"/>
        <v>0.03</v>
      </c>
      <c r="N15" s="22">
        <f t="shared" si="9"/>
        <v>1.2987059999999999E-3</v>
      </c>
      <c r="O15" s="22">
        <f t="shared" si="9"/>
        <v>1.0214143E-2</v>
      </c>
      <c r="P15" s="22">
        <f t="shared" si="9"/>
        <v>2.3698707656612532</v>
      </c>
      <c r="Q15" s="22">
        <f t="shared" si="9"/>
        <v>1.1849353828306266</v>
      </c>
      <c r="R15" s="23">
        <f t="shared" si="9"/>
        <v>81.881454580436767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0.37</v>
      </c>
      <c r="F16" s="9">
        <f t="shared" si="2"/>
        <v>1.5949701E-2</v>
      </c>
      <c r="G16" s="9">
        <f t="shared" si="7"/>
        <v>2.0259891000000002E-2</v>
      </c>
      <c r="H16" s="3">
        <f t="shared" si="3"/>
        <v>4.7006707656612541</v>
      </c>
      <c r="I16" s="8">
        <f t="shared" si="0"/>
        <v>2.350335382830627</v>
      </c>
      <c r="J16" s="11">
        <f>(G16/G25)*100</f>
        <v>87.034885496743982</v>
      </c>
      <c r="K16" s="19">
        <v>5</v>
      </c>
      <c r="L16" s="22">
        <f t="shared" ref="L16:R16" si="10">AVERAGE(D23:D25)</f>
        <v>50.094841453982987</v>
      </c>
      <c r="M16" s="22">
        <f t="shared" si="10"/>
        <v>0.04</v>
      </c>
      <c r="N16" s="22">
        <f t="shared" si="10"/>
        <v>1.7262013333333333E-3</v>
      </c>
      <c r="O16" s="22">
        <f t="shared" si="10"/>
        <v>1.1940344333333333E-2</v>
      </c>
      <c r="P16" s="22">
        <f t="shared" si="10"/>
        <v>2.7703815158546021</v>
      </c>
      <c r="Q16" s="22">
        <f t="shared" si="10"/>
        <v>1.3851907579273011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0.05</v>
      </c>
      <c r="F17" s="9">
        <f t="shared" si="2"/>
        <v>2.16987E-3</v>
      </c>
      <c r="G17" s="9">
        <f t="shared" si="7"/>
        <v>3.4651E-3</v>
      </c>
      <c r="H17" s="3">
        <f t="shared" si="3"/>
        <v>0.80396751740139216</v>
      </c>
      <c r="I17" s="8">
        <f t="shared" si="0"/>
        <v>0.40198375870069603</v>
      </c>
      <c r="J17" s="11">
        <f>(G17/G23)*100</f>
        <v>50.040189849745133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0.02</v>
      </c>
      <c r="F18" s="9">
        <f t="shared" si="2"/>
        <v>8.657640000000001E-4</v>
      </c>
      <c r="G18" s="9">
        <f t="shared" si="7"/>
        <v>2.5904420000000005E-3</v>
      </c>
      <c r="H18" s="3">
        <f t="shared" si="3"/>
        <v>0.60103062645011618</v>
      </c>
      <c r="I18" s="8">
        <f t="shared" si="0"/>
        <v>0.30051531322505809</v>
      </c>
      <c r="J18" s="11">
        <f>(G18/G24)*100</f>
        <v>46.105563369026129</v>
      </c>
      <c r="K18" s="19">
        <v>1</v>
      </c>
      <c r="L18" s="22">
        <f>_xlfn.STDEV.P(D11:D13)</f>
        <v>5.5247815456647576E-3</v>
      </c>
      <c r="M18" s="22">
        <f>_xlfn.STDEV.P(E11:E13)</f>
        <v>4.0276819911981912E-2</v>
      </c>
      <c r="N18" s="22">
        <f>_xlfn.STDEV.S(F11:F13)</f>
        <v>2.1258535747866862E-3</v>
      </c>
      <c r="O18" s="22">
        <f>_xlfn.STDEV.S(G11:G13)</f>
        <v>2.1258535747866862E-3</v>
      </c>
      <c r="P18" s="22">
        <f>_xlfn.STDEV.S(H11:H13)</f>
        <v>0.49323748834957915</v>
      </c>
      <c r="Q18" s="22">
        <f>_xlfn.STDEV.S(I11:I13)</f>
        <v>0.24661874417478957</v>
      </c>
      <c r="R18" s="23">
        <f>_xlfn.STDEV.P(J11:J13)</f>
        <v>5.2073593842892718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0.01</v>
      </c>
      <c r="F19" s="9">
        <f t="shared" si="2"/>
        <v>4.3087800000000004E-4</v>
      </c>
      <c r="G19" s="9">
        <f t="shared" si="7"/>
        <v>2.0690769000000001E-2</v>
      </c>
      <c r="H19" s="3">
        <f t="shared" si="3"/>
        <v>4.8006424593967525</v>
      </c>
      <c r="I19" s="8">
        <f t="shared" si="0"/>
        <v>2.4003212296983762</v>
      </c>
      <c r="J19" s="11">
        <f>(G19/G25)*100</f>
        <v>88.8859032239897</v>
      </c>
      <c r="K19" s="19">
        <v>2</v>
      </c>
      <c r="L19" s="22">
        <f>_xlfn.STDEV.P(D14:D16)</f>
        <v>1.3326463419302707E-2</v>
      </c>
      <c r="M19" s="22">
        <f>_xlfn.STDEV.P(E14:E16)</f>
        <v>0.16499158227686109</v>
      </c>
      <c r="N19" s="22">
        <f>_xlfn.STDEV.S(F14:F16)</f>
        <v>8.710375000932068E-3</v>
      </c>
      <c r="O19" s="22">
        <f>_xlfn.STDEV.S(G14:G16)</f>
        <v>1.082741053518795E-2</v>
      </c>
      <c r="P19" s="22">
        <f>_xlfn.STDEV.S(H14:H16)</f>
        <v>2.5121602169809631</v>
      </c>
      <c r="Q19" s="22">
        <f>_xlfn.STDEV.S(I14:I16)</f>
        <v>1.2560801084904816</v>
      </c>
      <c r="R19" s="23">
        <f>_xlfn.STDEV.P(J14:J16)</f>
        <v>29.789715793175755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0.02</v>
      </c>
      <c r="F20" s="9">
        <f t="shared" si="2"/>
        <v>8.679479999999999E-4</v>
      </c>
      <c r="G20" s="9">
        <f t="shared" si="7"/>
        <v>4.3330479999999999E-3</v>
      </c>
      <c r="H20" s="3">
        <f t="shared" si="3"/>
        <v>1.0053475638051046</v>
      </c>
      <c r="I20" s="8">
        <f t="shared" si="0"/>
        <v>0.5026737819025523</v>
      </c>
      <c r="J20" s="11">
        <f>(G20/G23)*100</f>
        <v>62.574397433857158</v>
      </c>
      <c r="K20" s="19">
        <v>3</v>
      </c>
      <c r="L20" s="22">
        <f>_xlfn.STDEV.P(D17:D19)</f>
        <v>4.1859750940903724E-2</v>
      </c>
      <c r="M20" s="22">
        <f>_xlfn.STDEV.P(E17:E19)</f>
        <v>1.6996731711975951E-2</v>
      </c>
      <c r="N20" s="22">
        <f>_xlfn.STDEV.S(F17:F19)</f>
        <v>9.0497803548815481E-4</v>
      </c>
      <c r="O20" s="22">
        <f>_xlfn.STDEV.S(G17:G19)</f>
        <v>1.0207109749430003E-2</v>
      </c>
      <c r="P20" s="22">
        <f>_xlfn.STDEV.S(H17:H19)</f>
        <v>2.368238920981439</v>
      </c>
      <c r="Q20" s="22">
        <f>_xlfn.STDEV.S(I17:I19)</f>
        <v>1.1841194604907195</v>
      </c>
      <c r="R20" s="23">
        <f>_xlfn.STDEV.P(J17:J19)</f>
        <v>19.306384123171188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0.06</v>
      </c>
      <c r="F21" s="9">
        <f t="shared" si="2"/>
        <v>2.5972919999999997E-3</v>
      </c>
      <c r="G21" s="9">
        <f t="shared" si="7"/>
        <v>5.1877340000000003E-3</v>
      </c>
      <c r="H21" s="3">
        <f t="shared" si="3"/>
        <v>1.2036505800464039</v>
      </c>
      <c r="I21" s="8">
        <f t="shared" si="0"/>
        <v>0.60182529002320195</v>
      </c>
      <c r="J21" s="11">
        <f>(G21/G24)*100</f>
        <v>92.333045356217724</v>
      </c>
      <c r="K21" s="19">
        <v>4</v>
      </c>
      <c r="L21" s="22">
        <f>_xlfn.STDEV.P(D20:D22)</f>
        <v>7.1390640553973969E-2</v>
      </c>
      <c r="M21" s="22">
        <f>_xlfn.STDEV.P(E20:E22)</f>
        <v>2.1602468994692873E-2</v>
      </c>
      <c r="N21" s="22">
        <f>_xlfn.STDEV.S(F20:F22)</f>
        <v>1.145644685656072E-3</v>
      </c>
      <c r="O21" s="22">
        <f>_xlfn.STDEV.S(G20:G22)</f>
        <v>9.4558370688247913E-3</v>
      </c>
      <c r="P21" s="22">
        <f>_xlfn.STDEV.S(H20:H22)</f>
        <v>2.1939297143444989</v>
      </c>
      <c r="Q21" s="22">
        <f>_xlfn.STDEV.S(I20:I22)</f>
        <v>1.0969648571722495</v>
      </c>
      <c r="R21" s="23">
        <f>_xlfn.STDEV.P(J20:J22)</f>
        <v>13.667692929557512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0.01</v>
      </c>
      <c r="F22" s="9">
        <f t="shared" si="2"/>
        <v>4.3087800000000004E-4</v>
      </c>
      <c r="G22" s="9">
        <f t="shared" si="7"/>
        <v>2.1121647E-2</v>
      </c>
      <c r="H22" s="3">
        <f t="shared" si="3"/>
        <v>4.9006141531322509</v>
      </c>
      <c r="I22" s="8">
        <f t="shared" si="0"/>
        <v>2.4503070765661255</v>
      </c>
      <c r="J22" s="11">
        <f>(G22/G25)*100</f>
        <v>90.736920951235419</v>
      </c>
      <c r="K22" s="24">
        <v>5</v>
      </c>
      <c r="L22" s="25">
        <f>_xlfn.STDEV.P(D23:D25)</f>
        <v>7.7714817954780926E-2</v>
      </c>
      <c r="M22" s="25">
        <f>_xlfn.STDEV.P(E23:E25)</f>
        <v>2.1602468994692873E-2</v>
      </c>
      <c r="N22" s="25">
        <f>_xlfn.STDEV.S(F23:F25)</f>
        <v>1.1427991945470268E-3</v>
      </c>
      <c r="O22" s="25">
        <f>_xlfn.STDEV.S(G23:G25)</f>
        <v>9.8403033770527743E-3</v>
      </c>
      <c r="P22" s="25">
        <f>_xlfn.STDEV.S(H23:H25)</f>
        <v>2.2831330341189733</v>
      </c>
      <c r="Q22" s="25">
        <f>_xlfn.STDEV.S(I23:I25)</f>
        <v>1.1415665170594866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0.06</v>
      </c>
      <c r="F23" s="9">
        <f t="shared" si="2"/>
        <v>2.5915859999999999E-3</v>
      </c>
      <c r="G23" s="15">
        <f t="shared" si="7"/>
        <v>6.9246339999999998E-3</v>
      </c>
      <c r="H23" s="3">
        <f t="shared" si="3"/>
        <v>1.6066436194895592</v>
      </c>
      <c r="I23" s="8">
        <f t="shared" si="0"/>
        <v>0.80332180974477962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0.01</v>
      </c>
      <c r="F24" s="9">
        <f t="shared" si="2"/>
        <v>4.3076800000000005E-4</v>
      </c>
      <c r="G24" s="15">
        <f t="shared" si="7"/>
        <v>5.618502E-3</v>
      </c>
      <c r="H24" s="3">
        <f t="shared" si="3"/>
        <v>1.3035967517401394</v>
      </c>
      <c r="I24" s="8">
        <f t="shared" si="0"/>
        <v>0.65179837587006972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0.05</v>
      </c>
      <c r="F25" s="9">
        <f t="shared" si="2"/>
        <v>2.1562500000000002E-3</v>
      </c>
      <c r="G25" s="15">
        <f t="shared" si="7"/>
        <v>2.3277896999999999E-2</v>
      </c>
      <c r="H25" s="3">
        <f t="shared" si="3"/>
        <v>5.400904176334107</v>
      </c>
      <c r="I25" s="8">
        <f t="shared" si="0"/>
        <v>2.7004520881670535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10" workbookViewId="0">
      <selection activeCell="O30" sqref="O30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117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118</v>
      </c>
      <c r="F10" s="6" t="s">
        <v>119</v>
      </c>
      <c r="G10" s="6" t="s">
        <v>120</v>
      </c>
      <c r="H10" s="6" t="s">
        <v>121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118</v>
      </c>
      <c r="N10" s="29" t="s">
        <v>119</v>
      </c>
      <c r="O10" s="29" t="s">
        <v>120</v>
      </c>
      <c r="P10" s="29" t="s">
        <v>121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0.02</v>
      </c>
      <c r="F11" s="9">
        <f>B11*E11/1000</f>
        <v>8.6319999999999995E-4</v>
      </c>
      <c r="G11" s="9">
        <f>F11</f>
        <v>8.6319999999999995E-4</v>
      </c>
      <c r="H11" s="3">
        <f>G11/(B$7 /1000)</f>
        <v>0.2002784222737819</v>
      </c>
      <c r="I11" s="8">
        <f t="shared" ref="I11:I25" si="0">H11/B$8*100</f>
        <v>0.10013921113689096</v>
      </c>
      <c r="J11" s="11">
        <f>(G11/G23)*100</f>
        <v>24.927501745675951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0.02</v>
      </c>
      <c r="F12" s="9">
        <f t="shared" ref="F12:F25" si="2">B12*E12/1000</f>
        <v>8.6253000000000002E-4</v>
      </c>
      <c r="G12" s="9">
        <f>F12</f>
        <v>8.6253000000000002E-4</v>
      </c>
      <c r="H12" s="3">
        <f t="shared" ref="H12:H25" si="3">G12/(B$7 /1000)</f>
        <v>0.20012296983758704</v>
      </c>
      <c r="I12" s="8">
        <f t="shared" si="0"/>
        <v>0.10006148491879352</v>
      </c>
      <c r="J12" s="11">
        <f>(G12/G24)*100</f>
        <v>19.968052227662604</v>
      </c>
      <c r="K12" s="19">
        <v>1</v>
      </c>
      <c r="L12" s="22">
        <f t="shared" ref="L12:R12" si="4">AVERAGE(D11:D13)</f>
        <v>10.006836813611756</v>
      </c>
      <c r="M12" s="22">
        <f t="shared" si="4"/>
        <v>0.02</v>
      </c>
      <c r="N12" s="22">
        <f t="shared" si="4"/>
        <v>8.6258933333333324E-4</v>
      </c>
      <c r="O12" s="22">
        <f t="shared" si="4"/>
        <v>8.6258933333333324E-4</v>
      </c>
      <c r="P12" s="22">
        <f t="shared" si="4"/>
        <v>0.20013673627223513</v>
      </c>
      <c r="Q12" s="22">
        <f t="shared" si="4"/>
        <v>0.10006836813611757</v>
      </c>
      <c r="R12" s="23">
        <f t="shared" si="4"/>
        <v>22.372683723934419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0.02</v>
      </c>
      <c r="F13" s="9">
        <f t="shared" si="2"/>
        <v>8.6203800000000008E-4</v>
      </c>
      <c r="G13" s="9">
        <f>F13</f>
        <v>8.6203800000000008E-4</v>
      </c>
      <c r="H13" s="3">
        <f t="shared" si="3"/>
        <v>0.20000881670533646</v>
      </c>
      <c r="I13" s="8">
        <f t="shared" si="0"/>
        <v>0.10000440835266824</v>
      </c>
      <c r="J13" s="11">
        <f>(G13/G25)*100</f>
        <v>22.222497198464708</v>
      </c>
      <c r="K13" s="19">
        <v>2</v>
      </c>
      <c r="L13" s="22">
        <f t="shared" ref="L13:R13" si="5">AVERAGE(D14:D16)</f>
        <v>20.014276875483375</v>
      </c>
      <c r="M13" s="22">
        <f t="shared" si="5"/>
        <v>0.01</v>
      </c>
      <c r="N13" s="22">
        <f t="shared" si="5"/>
        <v>4.3132066666666671E-4</v>
      </c>
      <c r="O13" s="22">
        <f t="shared" si="5"/>
        <v>1.2939100000000001E-3</v>
      </c>
      <c r="P13" s="22">
        <f t="shared" si="5"/>
        <v>0.3002111368909513</v>
      </c>
      <c r="Q13" s="22">
        <f t="shared" si="5"/>
        <v>0.15010556844547565</v>
      </c>
      <c r="R13" s="23">
        <f t="shared" si="5"/>
        <v>33.560085280353888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0.01</v>
      </c>
      <c r="F14" s="9">
        <f t="shared" si="2"/>
        <v>4.3181500000000005E-4</v>
      </c>
      <c r="G14" s="9">
        <f t="shared" ref="G14:G25" si="7">G11+F14</f>
        <v>1.2950150000000001E-3</v>
      </c>
      <c r="H14" s="3">
        <f t="shared" si="3"/>
        <v>0.30046751740139216</v>
      </c>
      <c r="I14" s="8">
        <f t="shared" si="0"/>
        <v>0.15023375870069608</v>
      </c>
      <c r="J14" s="11">
        <f>(G14/G23)*100</f>
        <v>37.397461391539096</v>
      </c>
      <c r="K14" s="19">
        <v>3</v>
      </c>
      <c r="L14" s="22">
        <f t="shared" ref="L14:R14" si="8">AVERAGE(D17:D19)</f>
        <v>30.050889404485702</v>
      </c>
      <c r="M14" s="22">
        <f t="shared" si="8"/>
        <v>2.3333333333333334E-2</v>
      </c>
      <c r="N14" s="22">
        <f t="shared" si="8"/>
        <v>1.0094500000000001E-3</v>
      </c>
      <c r="O14" s="22">
        <f t="shared" si="8"/>
        <v>2.3033599999999995E-3</v>
      </c>
      <c r="P14" s="22">
        <f t="shared" si="8"/>
        <v>0.53442227378190255</v>
      </c>
      <c r="Q14" s="22">
        <f t="shared" si="8"/>
        <v>0.26721113689095127</v>
      </c>
      <c r="R14" s="23">
        <f t="shared" si="8"/>
        <v>59.341493206008757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0.01</v>
      </c>
      <c r="F15" s="9">
        <f t="shared" si="2"/>
        <v>4.3107400000000009E-4</v>
      </c>
      <c r="G15" s="9">
        <f t="shared" si="7"/>
        <v>1.2936040000000001E-3</v>
      </c>
      <c r="H15" s="3">
        <f t="shared" si="3"/>
        <v>0.30014013921113691</v>
      </c>
      <c r="I15" s="8">
        <f t="shared" si="0"/>
        <v>0.15007006960556846</v>
      </c>
      <c r="J15" s="11">
        <f>(G15/G24)*100</f>
        <v>29.947656584597933</v>
      </c>
      <c r="K15" s="19">
        <v>4</v>
      </c>
      <c r="L15" s="22">
        <f t="shared" ref="L15:R15" si="9">AVERAGE(D20:D22)</f>
        <v>40.087501933488021</v>
      </c>
      <c r="M15" s="22">
        <f t="shared" si="9"/>
        <v>0.02</v>
      </c>
      <c r="N15" s="22">
        <f t="shared" si="9"/>
        <v>8.6515600000000006E-4</v>
      </c>
      <c r="O15" s="22">
        <f t="shared" si="9"/>
        <v>3.1685159999999997E-3</v>
      </c>
      <c r="P15" s="22">
        <f t="shared" si="9"/>
        <v>0.73515452436194906</v>
      </c>
      <c r="Q15" s="22">
        <f t="shared" si="9"/>
        <v>0.36757726218097453</v>
      </c>
      <c r="R15" s="23">
        <f t="shared" si="9"/>
        <v>81.782414275393876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0.01</v>
      </c>
      <c r="F16" s="9">
        <f t="shared" si="2"/>
        <v>4.3107300000000002E-4</v>
      </c>
      <c r="G16" s="9">
        <f t="shared" si="7"/>
        <v>1.293111E-3</v>
      </c>
      <c r="H16" s="3">
        <f t="shared" si="3"/>
        <v>0.30002575406032483</v>
      </c>
      <c r="I16" s="8">
        <f t="shared" si="0"/>
        <v>0.15001287703016242</v>
      </c>
      <c r="J16" s="11">
        <f>(G16/G25)*100</f>
        <v>33.335137864924626</v>
      </c>
      <c r="K16" s="19">
        <v>5</v>
      </c>
      <c r="L16" s="22">
        <f t="shared" ref="L16:R16" si="10">AVERAGE(D23:D25)</f>
        <v>50.094841453982987</v>
      </c>
      <c r="M16" s="22">
        <f t="shared" si="10"/>
        <v>1.6666666666666666E-2</v>
      </c>
      <c r="N16" s="22">
        <f t="shared" si="10"/>
        <v>7.1865566666666676E-4</v>
      </c>
      <c r="O16" s="22">
        <f t="shared" si="10"/>
        <v>3.8871716666666668E-3</v>
      </c>
      <c r="P16" s="22">
        <f t="shared" si="10"/>
        <v>0.9018959783449344</v>
      </c>
      <c r="Q16" s="22">
        <f t="shared" si="10"/>
        <v>0.4509479891724672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0.02</v>
      </c>
      <c r="F17" s="9">
        <f t="shared" si="2"/>
        <v>8.679479999999999E-4</v>
      </c>
      <c r="G17" s="9">
        <f t="shared" si="7"/>
        <v>2.162963E-3</v>
      </c>
      <c r="H17" s="3">
        <f t="shared" si="3"/>
        <v>0.50184756380510442</v>
      </c>
      <c r="I17" s="8">
        <f t="shared" si="0"/>
        <v>0.25092378190255221</v>
      </c>
      <c r="J17" s="11">
        <f>(G17/G23)*100</f>
        <v>62.462075948021891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0.03</v>
      </c>
      <c r="F18" s="9">
        <f t="shared" si="2"/>
        <v>1.2986459999999999E-3</v>
      </c>
      <c r="G18" s="9">
        <f t="shared" si="7"/>
        <v>2.5922499999999999E-3</v>
      </c>
      <c r="H18" s="3">
        <f t="shared" si="3"/>
        <v>0.60145011600928078</v>
      </c>
      <c r="I18" s="8">
        <f t="shared" si="0"/>
        <v>0.30072505800464039</v>
      </c>
      <c r="J18" s="11">
        <f>(G18/G24)*100</f>
        <v>60.012038291025682</v>
      </c>
      <c r="K18" s="19">
        <v>1</v>
      </c>
      <c r="L18" s="22">
        <f>_xlfn.STDEV.P(D11:D13)</f>
        <v>5.5247815456647576E-3</v>
      </c>
      <c r="M18" s="22">
        <f>_xlfn.STDEV.P(E11:E13)</f>
        <v>0</v>
      </c>
      <c r="N18" s="22">
        <f>_xlfn.STDEV.S(F11:F13)</f>
        <v>5.8326780584329709E-7</v>
      </c>
      <c r="O18" s="22">
        <f>_xlfn.STDEV.S(G11:G13)</f>
        <v>5.8326780584329709E-7</v>
      </c>
      <c r="P18" s="22">
        <f>_xlfn.STDEV.S(H11:H13)</f>
        <v>1.3532895727222169E-4</v>
      </c>
      <c r="Q18" s="22">
        <f>_xlfn.STDEV.S(I11:I13)</f>
        <v>6.7664478636111547E-5</v>
      </c>
      <c r="R18" s="23">
        <f>_xlfn.STDEV.P(J11:J13)</f>
        <v>2.0274699956275892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0.02</v>
      </c>
      <c r="F19" s="9">
        <f t="shared" si="2"/>
        <v>8.6175600000000009E-4</v>
      </c>
      <c r="G19" s="9">
        <f t="shared" si="7"/>
        <v>2.154867E-3</v>
      </c>
      <c r="H19" s="3">
        <f t="shared" si="3"/>
        <v>0.49996914153132255</v>
      </c>
      <c r="I19" s="8">
        <f t="shared" si="0"/>
        <v>0.24998457076566127</v>
      </c>
      <c r="J19" s="11">
        <f>(G19/G25)*100</f>
        <v>55.550365378978704</v>
      </c>
      <c r="K19" s="19">
        <v>2</v>
      </c>
      <c r="L19" s="22">
        <f>_xlfn.STDEV.P(D14:D16)</f>
        <v>1.3326463419302707E-2</v>
      </c>
      <c r="M19" s="22">
        <f>_xlfn.STDEV.P(E14:E16)</f>
        <v>0</v>
      </c>
      <c r="N19" s="22">
        <f>_xlfn.STDEV.S(F14:F16)</f>
        <v>4.2810551658829368E-7</v>
      </c>
      <c r="O19" s="22">
        <f>_xlfn.STDEV.S(G14:G16)</f>
        <v>9.8819583079470689E-7</v>
      </c>
      <c r="P19" s="22">
        <f>_xlfn.STDEV.S(H14:H16)</f>
        <v>2.2927977512639713E-4</v>
      </c>
      <c r="Q19" s="22">
        <f>_xlfn.STDEV.S(I14:I16)</f>
        <v>1.1463988756319857E-4</v>
      </c>
      <c r="R19" s="23">
        <f>_xlfn.STDEV.P(J14:J16)</f>
        <v>3.0455266561699026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0.02</v>
      </c>
      <c r="F20" s="9">
        <f t="shared" si="2"/>
        <v>8.679479999999999E-4</v>
      </c>
      <c r="G20" s="9">
        <f t="shared" si="7"/>
        <v>3.0309109999999998E-3</v>
      </c>
      <c r="H20" s="3">
        <f t="shared" si="3"/>
        <v>0.70322761020881674</v>
      </c>
      <c r="I20" s="8">
        <f t="shared" si="0"/>
        <v>0.35161380510440837</v>
      </c>
      <c r="J20" s="11">
        <f>(G20/G23)*100</f>
        <v>87.526690504504671</v>
      </c>
      <c r="K20" s="19">
        <v>3</v>
      </c>
      <c r="L20" s="22">
        <f>_xlfn.STDEV.P(D17:D19)</f>
        <v>4.1859750940903724E-2</v>
      </c>
      <c r="M20" s="22">
        <f>_xlfn.STDEV.P(E17:E19)</f>
        <v>4.7140452079103157E-3</v>
      </c>
      <c r="N20" s="22">
        <f>_xlfn.STDEV.S(F17:F19)</f>
        <v>2.5047021784635389E-4</v>
      </c>
      <c r="O20" s="22">
        <f>_xlfn.STDEV.S(G17:G19)</f>
        <v>2.5021882498924816E-4</v>
      </c>
      <c r="P20" s="22">
        <f>_xlfn.STDEV.S(H17:H19)</f>
        <v>5.8055411830452014E-2</v>
      </c>
      <c r="Q20" s="22">
        <f>_xlfn.STDEV.S(I17:I19)</f>
        <v>2.9027705915226007E-2</v>
      </c>
      <c r="R20" s="23">
        <f>_xlfn.STDEV.P(J17:J19)</f>
        <v>2.8612536623930063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0.02</v>
      </c>
      <c r="F21" s="9">
        <f t="shared" si="2"/>
        <v>8.657640000000001E-4</v>
      </c>
      <c r="G21" s="9">
        <f t="shared" si="7"/>
        <v>3.4580140000000001E-3</v>
      </c>
      <c r="H21" s="3">
        <f t="shared" si="3"/>
        <v>0.80232343387471006</v>
      </c>
      <c r="I21" s="8">
        <f t="shared" si="0"/>
        <v>0.40116171693735503</v>
      </c>
      <c r="J21" s="11">
        <f>(G21/G24)*100</f>
        <v>80.054959428644196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3.1404560178419099E-6</v>
      </c>
      <c r="O21" s="22">
        <f>_xlfn.STDEV.S(G20:G22)</f>
        <v>2.5081438503203932E-4</v>
      </c>
      <c r="P21" s="22">
        <f>_xlfn.STDEV.S(H20:H22)</f>
        <v>5.8193592814858294E-2</v>
      </c>
      <c r="Q21" s="22">
        <f>_xlfn.STDEV.S(I20:I22)</f>
        <v>2.9096796407429147E-2</v>
      </c>
      <c r="R21" s="23">
        <f>_xlfn.STDEV.P(J20:J22)</f>
        <v>4.167959679174758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0.02</v>
      </c>
      <c r="F22" s="9">
        <f t="shared" si="2"/>
        <v>8.6175600000000009E-4</v>
      </c>
      <c r="G22" s="9">
        <f t="shared" si="7"/>
        <v>3.016623E-3</v>
      </c>
      <c r="H22" s="3">
        <f t="shared" si="3"/>
        <v>0.69991252900232026</v>
      </c>
      <c r="I22" s="8">
        <f t="shared" si="0"/>
        <v>0.34995626450116013</v>
      </c>
      <c r="J22" s="11">
        <f>(G22/G25)*100</f>
        <v>77.765592893032775</v>
      </c>
      <c r="K22" s="24">
        <v>5</v>
      </c>
      <c r="L22" s="25">
        <f>_xlfn.STDEV.P(D23:D25)</f>
        <v>7.7714817954780926E-2</v>
      </c>
      <c r="M22" s="25">
        <f>_xlfn.STDEV.P(E23:E25)</f>
        <v>4.7140452079103123E-3</v>
      </c>
      <c r="N22" s="25">
        <f>_xlfn.STDEV.S(F23:F25)</f>
        <v>2.4831131303332385E-4</v>
      </c>
      <c r="O22" s="25">
        <f>_xlfn.STDEV.S(G23:G25)</f>
        <v>4.2841070842397654E-4</v>
      </c>
      <c r="P22" s="25">
        <f>_xlfn.STDEV.S(H23:H25)</f>
        <v>9.9399236293266038E-2</v>
      </c>
      <c r="Q22" s="25">
        <f>_xlfn.STDEV.S(I23:I25)</f>
        <v>4.9699618146633047E-2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0.01</v>
      </c>
      <c r="F23" s="9">
        <f t="shared" si="2"/>
        <v>4.3193100000000004E-4</v>
      </c>
      <c r="G23" s="15">
        <f t="shared" si="7"/>
        <v>3.4628419999999998E-3</v>
      </c>
      <c r="H23" s="3">
        <f t="shared" si="3"/>
        <v>0.80344361948955922</v>
      </c>
      <c r="I23" s="8">
        <f t="shared" si="0"/>
        <v>0.40172180974477956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0.02</v>
      </c>
      <c r="F24" s="9">
        <f t="shared" si="2"/>
        <v>8.6153600000000009E-4</v>
      </c>
      <c r="G24" s="15">
        <f t="shared" si="7"/>
        <v>4.3195500000000001E-3</v>
      </c>
      <c r="H24" s="3">
        <f t="shared" si="3"/>
        <v>1.0022157772621811</v>
      </c>
      <c r="I24" s="8">
        <f t="shared" si="0"/>
        <v>0.50110788863109057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0.02</v>
      </c>
      <c r="F25" s="9">
        <f t="shared" si="2"/>
        <v>8.6250000000000009E-4</v>
      </c>
      <c r="G25" s="15">
        <f t="shared" si="7"/>
        <v>3.8791229999999999E-3</v>
      </c>
      <c r="H25" s="3">
        <f t="shared" si="3"/>
        <v>0.90002853828306273</v>
      </c>
      <c r="I25" s="8">
        <f t="shared" si="0"/>
        <v>0.45001426914153136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N26" sqref="N26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52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53</v>
      </c>
      <c r="F10" s="6" t="s">
        <v>54</v>
      </c>
      <c r="G10" s="6" t="s">
        <v>55</v>
      </c>
      <c r="H10" s="6" t="s">
        <v>56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53</v>
      </c>
      <c r="N10" s="29" t="s">
        <v>54</v>
      </c>
      <c r="O10" s="29" t="s">
        <v>55</v>
      </c>
      <c r="P10" s="29" t="s">
        <v>56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40">
        <v>4.1399999999999997</v>
      </c>
      <c r="F11" s="9">
        <f>B11*E11/1000</f>
        <v>0.17868239999999996</v>
      </c>
      <c r="G11" s="9">
        <f>F11</f>
        <v>0.17868239999999996</v>
      </c>
      <c r="H11" s="3">
        <f>G11/(B$7 /1000)</f>
        <v>41.457633410672848</v>
      </c>
      <c r="I11" s="8">
        <f t="shared" ref="I11:I25" si="0">H11/B$8*100</f>
        <v>20.728816705336424</v>
      </c>
      <c r="J11" s="11">
        <f>(G11/G23)*100</f>
        <v>38.122820005860092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40">
        <v>4.1900000000000004</v>
      </c>
      <c r="F12" s="9">
        <f t="shared" ref="F12:F25" si="2">B12*E12/1000</f>
        <v>0.18070003500000001</v>
      </c>
      <c r="G12" s="9">
        <f>F12</f>
        <v>0.18070003500000001</v>
      </c>
      <c r="H12" s="3">
        <f t="shared" ref="H12:H25" si="3">G12/(B$7 /1000)</f>
        <v>41.92576218097448</v>
      </c>
      <c r="I12" s="8">
        <f t="shared" si="0"/>
        <v>20.96288109048724</v>
      </c>
      <c r="J12" s="11">
        <f>(G12/G24)*100</f>
        <v>38.372674317230747</v>
      </c>
      <c r="K12" s="19">
        <v>1</v>
      </c>
      <c r="L12" s="22">
        <f t="shared" ref="L12:R12" si="4">AVERAGE(D11:D13)</f>
        <v>10.006836813611756</v>
      </c>
      <c r="M12" s="22">
        <f t="shared" si="4"/>
        <v>4.1566666666666663</v>
      </c>
      <c r="N12" s="22">
        <f t="shared" si="4"/>
        <v>0.179274767</v>
      </c>
      <c r="O12" s="22">
        <f t="shared" si="4"/>
        <v>0.179274767</v>
      </c>
      <c r="P12" s="22">
        <f t="shared" si="4"/>
        <v>41.595073549883985</v>
      </c>
      <c r="Q12" s="22">
        <f t="shared" si="4"/>
        <v>20.797536774941992</v>
      </c>
      <c r="R12" s="23">
        <f t="shared" si="4"/>
        <v>32.81268082863005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40">
        <v>4.1399999999999997</v>
      </c>
      <c r="F13" s="9">
        <f t="shared" si="2"/>
        <v>0.17844186599999998</v>
      </c>
      <c r="G13" s="9">
        <f>F13</f>
        <v>0.17844186599999998</v>
      </c>
      <c r="H13" s="3">
        <f t="shared" si="3"/>
        <v>41.40182505800464</v>
      </c>
      <c r="I13" s="8">
        <f t="shared" si="0"/>
        <v>20.70091252900232</v>
      </c>
      <c r="J13" s="11">
        <f>(G13/G25)*100</f>
        <v>21.942548162799309</v>
      </c>
      <c r="K13" s="19">
        <v>2</v>
      </c>
      <c r="L13" s="22">
        <f t="shared" ref="L13:R13" si="5">AVERAGE(D14:D16)</f>
        <v>20.014276875483375</v>
      </c>
      <c r="M13" s="22">
        <f t="shared" si="5"/>
        <v>2.1033333333333335</v>
      </c>
      <c r="N13" s="22">
        <f t="shared" si="5"/>
        <v>9.0720041333333334E-2</v>
      </c>
      <c r="O13" s="22">
        <f>AVERAGE(G14:G16)</f>
        <v>0.26999480833333334</v>
      </c>
      <c r="P13" s="22">
        <f t="shared" si="5"/>
        <v>62.643807037896373</v>
      </c>
      <c r="Q13" s="22">
        <f t="shared" si="5"/>
        <v>31.321903518948186</v>
      </c>
      <c r="R13" s="23">
        <f t="shared" si="5"/>
        <v>49.332869175905934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40">
        <v>2.06</v>
      </c>
      <c r="F14" s="9">
        <f t="shared" si="2"/>
        <v>8.8953890000000022E-2</v>
      </c>
      <c r="G14" s="9">
        <f t="shared" ref="G14:G25" si="7">G11+F14</f>
        <v>0.26763629</v>
      </c>
      <c r="H14" s="3">
        <f t="shared" si="3"/>
        <v>62.096587006960561</v>
      </c>
      <c r="I14" s="8">
        <f t="shared" si="0"/>
        <v>31.048293503480277</v>
      </c>
      <c r="J14" s="11">
        <f>(G14/G23)*100</f>
        <v>57.101595404506412</v>
      </c>
      <c r="K14" s="19">
        <v>3</v>
      </c>
      <c r="L14" s="22">
        <f t="shared" ref="L14:R14" si="8">AVERAGE(D17:D19)</f>
        <v>30.050889404485702</v>
      </c>
      <c r="M14" s="22">
        <f t="shared" si="8"/>
        <v>4.2766666666666664</v>
      </c>
      <c r="N14" s="22">
        <f t="shared" si="8"/>
        <v>0.18455302200000001</v>
      </c>
      <c r="O14" s="22">
        <f t="shared" si="8"/>
        <v>0.45454783033333329</v>
      </c>
      <c r="P14" s="22">
        <f t="shared" si="8"/>
        <v>105.46353372003095</v>
      </c>
      <c r="Q14" s="22">
        <f t="shared" si="8"/>
        <v>52.731766860015476</v>
      </c>
      <c r="R14" s="23">
        <f t="shared" si="8"/>
        <v>76.312692548294706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40">
        <v>2.09</v>
      </c>
      <c r="F15" s="9">
        <f t="shared" si="2"/>
        <v>9.0094466000000012E-2</v>
      </c>
      <c r="G15" s="9">
        <f t="shared" si="7"/>
        <v>0.27079450100000002</v>
      </c>
      <c r="H15" s="3">
        <f t="shared" si="3"/>
        <v>62.829350580046416</v>
      </c>
      <c r="I15" s="8">
        <f t="shared" si="0"/>
        <v>31.414675290023208</v>
      </c>
      <c r="J15" s="11">
        <f>(G15/G24)*100</f>
        <v>57.50474366964022</v>
      </c>
      <c r="K15" s="19">
        <v>4</v>
      </c>
      <c r="L15" s="22">
        <f t="shared" ref="L15:R15" si="9">AVERAGE(D20:D22)</f>
        <v>40.087501933488021</v>
      </c>
      <c r="M15" s="22">
        <f t="shared" si="9"/>
        <v>1.5266666666666666</v>
      </c>
      <c r="N15" s="22">
        <f t="shared" si="9"/>
        <v>6.6039108000000013E-2</v>
      </c>
      <c r="O15" s="22">
        <f t="shared" si="9"/>
        <v>0.52058693833333336</v>
      </c>
      <c r="P15" s="22">
        <f t="shared" si="9"/>
        <v>120.78583255993813</v>
      </c>
      <c r="Q15" s="22">
        <f t="shared" si="9"/>
        <v>60.392916279969064</v>
      </c>
      <c r="R15" s="23">
        <f t="shared" si="9"/>
        <v>88.381325126141363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40">
        <v>2.16</v>
      </c>
      <c r="F16" s="9">
        <f t="shared" si="2"/>
        <v>9.3111768000000011E-2</v>
      </c>
      <c r="G16" s="9">
        <f t="shared" si="7"/>
        <v>0.27155363399999999</v>
      </c>
      <c r="H16" s="3">
        <f t="shared" si="3"/>
        <v>63.005483526682134</v>
      </c>
      <c r="I16" s="8">
        <f t="shared" si="0"/>
        <v>31.502741763341071</v>
      </c>
      <c r="J16" s="11">
        <f>(G16/G25)*100</f>
        <v>33.392268453571184</v>
      </c>
      <c r="K16" s="19">
        <v>5</v>
      </c>
      <c r="L16" s="22">
        <f t="shared" ref="L16:R16" si="10">AVERAGE(D23:D25)</f>
        <v>50.094841453982987</v>
      </c>
      <c r="M16" s="22">
        <f t="shared" si="10"/>
        <v>1.4766666666666666</v>
      </c>
      <c r="N16" s="22">
        <f t="shared" si="10"/>
        <v>6.3690774000000006E-2</v>
      </c>
      <c r="O16" s="22">
        <f t="shared" si="10"/>
        <v>0.58427771233333337</v>
      </c>
      <c r="P16" s="22">
        <f t="shared" si="10"/>
        <v>135.56327432327922</v>
      </c>
      <c r="Q16" s="22">
        <f t="shared" si="10"/>
        <v>67.781637161639608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40">
        <v>1.66</v>
      </c>
      <c r="F17" s="9">
        <f t="shared" si="2"/>
        <v>7.2039683999999993E-2</v>
      </c>
      <c r="G17" s="9">
        <f t="shared" si="7"/>
        <v>0.33967597399999999</v>
      </c>
      <c r="H17" s="3">
        <f t="shared" si="3"/>
        <v>78.811130858468687</v>
      </c>
      <c r="I17" s="8">
        <f t="shared" si="0"/>
        <v>39.405565429234343</v>
      </c>
      <c r="J17" s="11">
        <f>(G17/G23)*100</f>
        <v>72.471636921807715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40">
        <v>1.64</v>
      </c>
      <c r="F18" s="9">
        <f t="shared" si="2"/>
        <v>7.0992648000000005E-2</v>
      </c>
      <c r="G18" s="9">
        <f t="shared" si="7"/>
        <v>0.34178714900000001</v>
      </c>
      <c r="H18" s="3">
        <f t="shared" si="3"/>
        <v>79.300962645011609</v>
      </c>
      <c r="I18" s="8">
        <f t="shared" si="0"/>
        <v>39.650481322505804</v>
      </c>
      <c r="J18" s="11">
        <f>(G18/G24)*100</f>
        <v>72.580433946190539</v>
      </c>
      <c r="K18" s="19">
        <v>1</v>
      </c>
      <c r="L18" s="22">
        <f>_xlfn.STDEV.P(D11:D13)</f>
        <v>5.5247815456647576E-3</v>
      </c>
      <c r="M18" s="22">
        <f>_xlfn.STDEV.P(E11:E13)</f>
        <v>2.357022603955192E-2</v>
      </c>
      <c r="N18" s="22">
        <f>_xlfn.STDEV.S(F11:F13)</f>
        <v>1.2401636203167119E-3</v>
      </c>
      <c r="O18" s="22">
        <f>_xlfn.STDEV.S(G11:G13)</f>
        <v>1.2401636203167119E-3</v>
      </c>
      <c r="P18" s="22">
        <f>_xlfn.STDEV.S(H11:H13)</f>
        <v>0.28774097919181046</v>
      </c>
      <c r="Q18" s="22">
        <f>_xlfn.STDEV.S(I11:I13)</f>
        <v>0.14387048959590523</v>
      </c>
      <c r="R18" s="23">
        <f>_xlfn.STDEV.P(J11:J13)</f>
        <v>7.6870213097054343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40">
        <v>9.5299999999999994</v>
      </c>
      <c r="F19" s="9">
        <f t="shared" si="2"/>
        <v>0.41062673399999999</v>
      </c>
      <c r="G19" s="9">
        <f t="shared" si="7"/>
        <v>0.68218036800000004</v>
      </c>
      <c r="H19" s="3">
        <f t="shared" si="3"/>
        <v>158.27850765661256</v>
      </c>
      <c r="I19" s="8">
        <f t="shared" si="0"/>
        <v>79.139253828306281</v>
      </c>
      <c r="J19" s="11">
        <f>(G19/G25)*100</f>
        <v>83.886006776885864</v>
      </c>
      <c r="K19" s="19">
        <v>2</v>
      </c>
      <c r="L19" s="22">
        <f>_xlfn.STDEV.P(D14:D16)</f>
        <v>1.3326463419302707E-2</v>
      </c>
      <c r="M19" s="22">
        <f>_xlfn.STDEV.P(E14:E16)</f>
        <v>4.1899350299921839E-2</v>
      </c>
      <c r="N19" s="22">
        <f>_xlfn.STDEV.S(F14:F16)</f>
        <v>2.1483704845713446E-3</v>
      </c>
      <c r="O19" s="22">
        <f>_xlfn.STDEV.S(G14:G16)</f>
        <v>2.0775050600237619E-3</v>
      </c>
      <c r="P19" s="22">
        <f>_xlfn.STDEV.S(H14:H16)</f>
        <v>0.48201973550435268</v>
      </c>
      <c r="Q19" s="22">
        <f>_xlfn.STDEV.S(I14:I16)</f>
        <v>0.2410098677521797</v>
      </c>
      <c r="R19" s="23">
        <f>_xlfn.STDEV.P(J14:J16)</f>
        <v>11.272908399420716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40">
        <v>1.52</v>
      </c>
      <c r="F20" s="9">
        <f t="shared" si="2"/>
        <v>6.5964047999999997E-2</v>
      </c>
      <c r="G20" s="9">
        <f t="shared" si="7"/>
        <v>0.40564002199999999</v>
      </c>
      <c r="H20" s="3">
        <f t="shared" si="3"/>
        <v>94.11601438515082</v>
      </c>
      <c r="I20" s="8">
        <f t="shared" si="0"/>
        <v>47.05800719257541</v>
      </c>
      <c r="J20" s="11">
        <f>(G20/G23)*100</f>
        <v>86.545409877408915</v>
      </c>
      <c r="K20" s="19">
        <v>3</v>
      </c>
      <c r="L20" s="22">
        <f>_xlfn.STDEV.P(D17:D19)</f>
        <v>4.1859750940903724E-2</v>
      </c>
      <c r="M20" s="22">
        <f>_xlfn.STDEV.P(E17:E19)</f>
        <v>3.7146765972588014</v>
      </c>
      <c r="N20" s="22">
        <f>_xlfn.STDEV.S(F17:F19)</f>
        <v>0.1957862776452694</v>
      </c>
      <c r="O20" s="22">
        <f>_xlfn.STDEV.S(G17:G19)</f>
        <v>0.19713838646594184</v>
      </c>
      <c r="P20" s="22">
        <f>_xlfn.STDEV.S(H17:H19)</f>
        <v>45.73976484128579</v>
      </c>
      <c r="Q20" s="22">
        <f>_xlfn.STDEV.S(I17:I19)</f>
        <v>22.869882420642895</v>
      </c>
      <c r="R20" s="23">
        <f>_xlfn.STDEV.P(J17:J19)</f>
        <v>5.3553260406106995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40">
        <v>1.52</v>
      </c>
      <c r="F21" s="9">
        <f t="shared" si="2"/>
        <v>6.5798064000000017E-2</v>
      </c>
      <c r="G21" s="9">
        <f t="shared" si="7"/>
        <v>0.40758521300000006</v>
      </c>
      <c r="H21" s="3">
        <f t="shared" si="3"/>
        <v>94.567334802784245</v>
      </c>
      <c r="I21" s="8">
        <f t="shared" si="0"/>
        <v>47.283667401392123</v>
      </c>
      <c r="J21" s="11">
        <f>(G21/G24)*100</f>
        <v>86.5530249342128</v>
      </c>
      <c r="K21" s="19">
        <v>4</v>
      </c>
      <c r="L21" s="22">
        <f>_xlfn.STDEV.P(D20:D22)</f>
        <v>7.1390640553973969E-2</v>
      </c>
      <c r="M21" s="22">
        <f>_xlfn.STDEV.P(E20:E22)</f>
        <v>9.4280904158206419E-3</v>
      </c>
      <c r="N21" s="22">
        <f>_xlfn.STDEV.S(F20:F22)</f>
        <v>2.8605764484802604E-4</v>
      </c>
      <c r="O21" s="22">
        <f>_xlfn.STDEV.S(G20:G22)</f>
        <v>0.1974117103169554</v>
      </c>
      <c r="P21" s="22">
        <f>_xlfn.STDEV.S(H20:H22)</f>
        <v>45.8031810480175</v>
      </c>
      <c r="Q21" s="22">
        <f>_xlfn.STDEV.S(I20:I22)</f>
        <v>22.90159052400875</v>
      </c>
      <c r="R21" s="23">
        <f>_xlfn.STDEV.P(J20:J22)</f>
        <v>2.5909934509059851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40">
        <v>1.54</v>
      </c>
      <c r="F22" s="9">
        <f t="shared" si="2"/>
        <v>6.6355212000000011E-2</v>
      </c>
      <c r="G22" s="9">
        <f t="shared" si="7"/>
        <v>0.74853558000000009</v>
      </c>
      <c r="H22" s="3">
        <f t="shared" si="3"/>
        <v>173.67414849187938</v>
      </c>
      <c r="I22" s="8">
        <f t="shared" si="0"/>
        <v>86.837074245939689</v>
      </c>
      <c r="J22" s="11">
        <f>(G22/G25)*100</f>
        <v>92.045540566802401</v>
      </c>
      <c r="K22" s="24">
        <v>5</v>
      </c>
      <c r="L22" s="25">
        <f>_xlfn.STDEV.P(D23:D25)</f>
        <v>7.7714817954780926E-2</v>
      </c>
      <c r="M22" s="25">
        <f>_xlfn.STDEV.P(E23:E25)</f>
        <v>1.6996731711975962E-2</v>
      </c>
      <c r="N22" s="25">
        <f>_xlfn.STDEV.S(F23:F25)</f>
        <v>8.7299677807652369E-4</v>
      </c>
      <c r="O22" s="25">
        <f>_xlfn.STDEV.S(G23:G25)</f>
        <v>0.19827557292467571</v>
      </c>
      <c r="P22" s="25">
        <f>_xlfn.STDEV.S(H23:H25)</f>
        <v>46.00361320758131</v>
      </c>
      <c r="Q22" s="25">
        <f>_xlfn.STDEV.S(I23:I25)</f>
        <v>23.001806603790655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40">
        <v>1.46</v>
      </c>
      <c r="F23" s="9">
        <f t="shared" si="2"/>
        <v>6.3061926000000004E-2</v>
      </c>
      <c r="G23" s="15">
        <f t="shared" si="7"/>
        <v>0.46870194799999998</v>
      </c>
      <c r="H23" s="3">
        <f t="shared" si="3"/>
        <v>108.74755174013922</v>
      </c>
      <c r="I23" s="8">
        <f t="shared" si="0"/>
        <v>54.373775870069608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40">
        <v>1.47</v>
      </c>
      <c r="F24" s="9">
        <f t="shared" si="2"/>
        <v>6.3322896000000004E-2</v>
      </c>
      <c r="G24" s="15">
        <f t="shared" si="7"/>
        <v>0.47090810900000007</v>
      </c>
      <c r="H24" s="3">
        <f t="shared" si="3"/>
        <v>109.25942204176337</v>
      </c>
      <c r="I24" s="8">
        <f t="shared" si="0"/>
        <v>54.629711020881686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41">
        <v>1.5</v>
      </c>
      <c r="F25" s="9">
        <f t="shared" si="2"/>
        <v>6.4687499999999995E-2</v>
      </c>
      <c r="G25" s="15">
        <f t="shared" si="7"/>
        <v>0.8132230800000001</v>
      </c>
      <c r="H25" s="3">
        <f t="shared" si="3"/>
        <v>188.68284918793506</v>
      </c>
      <c r="I25" s="8">
        <f t="shared" si="0"/>
        <v>94.341424593967531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V12" workbookViewId="0">
      <selection activeCell="M28" sqref="M28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122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123</v>
      </c>
      <c r="F10" s="6" t="s">
        <v>124</v>
      </c>
      <c r="G10" s="6" t="s">
        <v>125</v>
      </c>
      <c r="H10" s="6" t="s">
        <v>126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123</v>
      </c>
      <c r="N10" s="29" t="s">
        <v>124</v>
      </c>
      <c r="O10" s="29" t="s">
        <v>125</v>
      </c>
      <c r="P10" s="29" t="s">
        <v>126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19">
        <v>1</v>
      </c>
      <c r="L12" s="22">
        <f t="shared" ref="L12:R12" si="4">AVERAGE(D11:D13)</f>
        <v>10.006836813611756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19">
        <v>2</v>
      </c>
      <c r="L13" s="22">
        <f t="shared" ref="L13:R13" si="5">AVERAGE(D14:D16)</f>
        <v>20.014276875483375</v>
      </c>
      <c r="M13" s="22">
        <f t="shared" si="5"/>
        <v>0</v>
      </c>
      <c r="N13" s="22">
        <f t="shared" si="5"/>
        <v>0</v>
      </c>
      <c r="O13" s="22">
        <f t="shared" si="5"/>
        <v>0</v>
      </c>
      <c r="P13" s="22">
        <f t="shared" si="5"/>
        <v>0</v>
      </c>
      <c r="Q13" s="22">
        <f t="shared" si="5"/>
        <v>0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3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19">
        <v>3</v>
      </c>
      <c r="L14" s="22">
        <f t="shared" ref="L14:R14" si="8">AVERAGE(D17:D19)</f>
        <v>30.050889404485702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3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0</v>
      </c>
      <c r="P15" s="22">
        <f t="shared" si="9"/>
        <v>0</v>
      </c>
      <c r="Q15" s="22">
        <f t="shared" si="9"/>
        <v>0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3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0</v>
      </c>
      <c r="P16" s="22">
        <f t="shared" si="10"/>
        <v>0</v>
      </c>
      <c r="Q16" s="22">
        <f t="shared" si="10"/>
        <v>0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3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3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19">
        <v>1</v>
      </c>
      <c r="L18" s="22">
        <f>_xlfn.STDEV.P(D11:D13)</f>
        <v>5.5247815456647576E-3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3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19">
        <v>2</v>
      </c>
      <c r="L19" s="22">
        <f>_xlfn.STDEV.P(D14:D16)</f>
        <v>1.3326463419302707E-2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3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19">
        <v>3</v>
      </c>
      <c r="L20" s="22">
        <f>_xlfn.STDEV.P(D17:D19)</f>
        <v>4.1859750940903724E-2</v>
      </c>
      <c r="M20" s="22">
        <f>_xlfn.STDEV.P(E17:E19)</f>
        <v>0</v>
      </c>
      <c r="N20" s="22">
        <f>_xlfn.STDEV.S(F17:F19)</f>
        <v>0</v>
      </c>
      <c r="O20" s="22">
        <f>_xlfn.STDEV.S(G17:G19)</f>
        <v>0</v>
      </c>
      <c r="P20" s="22">
        <f>_xlfn.STDEV.S(H17:H19)</f>
        <v>0</v>
      </c>
      <c r="Q20" s="22">
        <f>_xlfn.STDEV.S(I17:I19)</f>
        <v>0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3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0</v>
      </c>
      <c r="P21" s="22">
        <f>_xlfn.STDEV.S(H20:H22)</f>
        <v>0</v>
      </c>
      <c r="Q21" s="22">
        <f>_xlfn.STDEV.S(I20:I22)</f>
        <v>0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3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0</v>
      </c>
      <c r="P22" s="25">
        <f>_xlfn.STDEV.S(H23:H25)</f>
        <v>0</v>
      </c>
      <c r="Q22" s="25">
        <f>_xlfn.STDEV.S(I23:I25)</f>
        <v>0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3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3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5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9" workbookViewId="0">
      <selection activeCell="N32" sqref="N3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127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128</v>
      </c>
      <c r="F10" s="6" t="s">
        <v>129</v>
      </c>
      <c r="G10" s="6" t="s">
        <v>130</v>
      </c>
      <c r="H10" s="6" t="s">
        <v>131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128</v>
      </c>
      <c r="N10" s="29" t="s">
        <v>129</v>
      </c>
      <c r="O10" s="29" t="s">
        <v>130</v>
      </c>
      <c r="P10" s="29" t="s">
        <v>131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44">
        <v>15.000999999999999</v>
      </c>
      <c r="F11" s="9">
        <f>B11*E11/1000</f>
        <v>0.64744315999999991</v>
      </c>
      <c r="G11" s="9">
        <f>F11</f>
        <v>0.64744315999999991</v>
      </c>
      <c r="H11" s="3">
        <f>G11/(B$7 /1000)</f>
        <v>150.21883062645011</v>
      </c>
      <c r="I11" s="8">
        <f t="shared" ref="I11:I25" si="0">H11/B$8*100</f>
        <v>75.109415313225057</v>
      </c>
      <c r="J11" s="11">
        <f>(G11/G23)*100</f>
        <v>24.787680056852178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44">
        <v>16.065999999999999</v>
      </c>
      <c r="F12" s="9">
        <f t="shared" ref="F12:F25" si="2">B12*E12/1000</f>
        <v>0.69287034899999989</v>
      </c>
      <c r="G12" s="9">
        <f>F12</f>
        <v>0.69287034899999989</v>
      </c>
      <c r="H12" s="3">
        <f t="shared" ref="H12:H25" si="3">G12/(B$7 /1000)</f>
        <v>160.75878167053364</v>
      </c>
      <c r="I12" s="8">
        <f t="shared" si="0"/>
        <v>80.379390835266818</v>
      </c>
      <c r="J12" s="11">
        <f>(G12/G24)*100</f>
        <v>34.335074774491439</v>
      </c>
      <c r="K12" s="19">
        <v>1</v>
      </c>
      <c r="L12" s="22">
        <f t="shared" ref="L12:R12" si="4">AVERAGE(D11:D13)</f>
        <v>10.006836813611756</v>
      </c>
      <c r="M12" s="22">
        <f t="shared" si="4"/>
        <v>15.686666666666667</v>
      </c>
      <c r="N12" s="22">
        <f t="shared" si="4"/>
        <v>0.67654739856666657</v>
      </c>
      <c r="O12" s="22">
        <f t="shared" si="4"/>
        <v>0.67654739856666657</v>
      </c>
      <c r="P12" s="22">
        <f t="shared" si="4"/>
        <v>156.97155419180203</v>
      </c>
      <c r="Q12" s="22">
        <f t="shared" si="4"/>
        <v>78.485777095901014</v>
      </c>
      <c r="R12" s="23">
        <f t="shared" si="4"/>
        <v>28.908042027540223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44">
        <v>15.993</v>
      </c>
      <c r="F13" s="9">
        <f t="shared" si="2"/>
        <v>0.68932868670000003</v>
      </c>
      <c r="G13" s="9">
        <f>F13</f>
        <v>0.68932868670000003</v>
      </c>
      <c r="H13" s="3">
        <f t="shared" si="3"/>
        <v>159.9370502784223</v>
      </c>
      <c r="I13" s="8">
        <f t="shared" si="0"/>
        <v>79.968525139211152</v>
      </c>
      <c r="J13" s="11">
        <f>(G13/G25)*100</f>
        <v>27.601371251277051</v>
      </c>
      <c r="K13" s="19">
        <v>2</v>
      </c>
      <c r="L13" s="22">
        <f t="shared" ref="L13:R13" si="5">AVERAGE(D14:D16)</f>
        <v>20.014276875483375</v>
      </c>
      <c r="M13" s="22">
        <f t="shared" si="5"/>
        <v>20.733000000000001</v>
      </c>
      <c r="N13" s="22">
        <f t="shared" si="5"/>
        <v>0.89424642873333349</v>
      </c>
      <c r="O13" s="22">
        <f t="shared" si="5"/>
        <v>1.5707938272999999</v>
      </c>
      <c r="P13" s="22">
        <f t="shared" si="5"/>
        <v>364.45332419953598</v>
      </c>
      <c r="Q13" s="22">
        <f t="shared" si="5"/>
        <v>182.22666209976799</v>
      </c>
      <c r="R13" s="23">
        <f t="shared" si="5"/>
        <v>67.036185344608796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44">
        <v>20.3</v>
      </c>
      <c r="F14" s="9">
        <f t="shared" si="2"/>
        <v>0.87658445000000018</v>
      </c>
      <c r="G14" s="9">
        <f t="shared" ref="G14:G25" si="7">G11+F14</f>
        <v>1.5240276100000001</v>
      </c>
      <c r="H14" s="3">
        <f t="shared" si="3"/>
        <v>353.60269373549892</v>
      </c>
      <c r="I14" s="8">
        <f t="shared" si="0"/>
        <v>176.80134686774946</v>
      </c>
      <c r="J14" s="11">
        <f>(G14/G23)*100</f>
        <v>58.348147186370923</v>
      </c>
      <c r="K14" s="19">
        <v>3</v>
      </c>
      <c r="L14" s="22">
        <f t="shared" ref="L14:R14" si="8">AVERAGE(D17:D19)</f>
        <v>30.050889404485702</v>
      </c>
      <c r="M14" s="22">
        <f t="shared" si="8"/>
        <v>11.975</v>
      </c>
      <c r="N14" s="22">
        <f t="shared" si="8"/>
        <v>0.51794449659999997</v>
      </c>
      <c r="O14" s="22">
        <f t="shared" si="8"/>
        <v>2.0887383238999999</v>
      </c>
      <c r="P14" s="22">
        <f t="shared" si="8"/>
        <v>484.62606122969845</v>
      </c>
      <c r="Q14" s="22">
        <f t="shared" si="8"/>
        <v>242.31303061484923</v>
      </c>
      <c r="R14" s="23">
        <f t="shared" si="8"/>
        <v>88.327404654651232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44">
        <v>20.734999999999999</v>
      </c>
      <c r="F15" s="9">
        <f t="shared" si="2"/>
        <v>0.89383193900000002</v>
      </c>
      <c r="G15" s="9">
        <f t="shared" si="7"/>
        <v>1.5867022879999999</v>
      </c>
      <c r="H15" s="3">
        <f t="shared" si="3"/>
        <v>368.14438236658935</v>
      </c>
      <c r="I15" s="8">
        <f t="shared" si="0"/>
        <v>184.07219118329468</v>
      </c>
      <c r="J15" s="11">
        <f>(G15/G24)*100</f>
        <v>78.62876767921361</v>
      </c>
      <c r="K15" s="19">
        <v>4</v>
      </c>
      <c r="L15" s="22">
        <f t="shared" ref="L15:R15" si="9">AVERAGE(D20:D22)</f>
        <v>40.087501933488021</v>
      </c>
      <c r="M15" s="22">
        <f t="shared" si="9"/>
        <v>5.8326666666666656</v>
      </c>
      <c r="N15" s="22">
        <f t="shared" si="9"/>
        <v>0.25248918640000001</v>
      </c>
      <c r="O15" s="22">
        <f t="shared" si="9"/>
        <v>2.3412275103</v>
      </c>
      <c r="P15" s="22">
        <f t="shared" si="9"/>
        <v>543.20823904872395</v>
      </c>
      <c r="Q15" s="22">
        <f t="shared" si="9"/>
        <v>271.60411952436203</v>
      </c>
      <c r="R15" s="23">
        <f t="shared" si="9"/>
        <v>98.5381843258034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44">
        <v>21.164000000000001</v>
      </c>
      <c r="F16" s="9">
        <f t="shared" si="2"/>
        <v>0.91232289720000004</v>
      </c>
      <c r="G16" s="9">
        <f t="shared" si="7"/>
        <v>1.6016515839000001</v>
      </c>
      <c r="H16" s="3">
        <f t="shared" si="3"/>
        <v>371.6128964965198</v>
      </c>
      <c r="I16" s="8">
        <f t="shared" si="0"/>
        <v>185.8064482482599</v>
      </c>
      <c r="J16" s="11">
        <f>(G16/G25)*100</f>
        <v>64.131641168241856</v>
      </c>
      <c r="K16" s="19">
        <v>5</v>
      </c>
      <c r="L16" s="22">
        <f t="shared" ref="L16:R16" si="10">AVERAGE(D23:D25)</f>
        <v>50.094841453982987</v>
      </c>
      <c r="M16" s="22">
        <f t="shared" si="10"/>
        <v>0.80133333333333334</v>
      </c>
      <c r="N16" s="22">
        <f t="shared" si="10"/>
        <v>3.45610555E-2</v>
      </c>
      <c r="O16" s="22">
        <f t="shared" si="10"/>
        <v>2.3757885658000002</v>
      </c>
      <c r="P16" s="22">
        <f t="shared" si="10"/>
        <v>551.22704542923441</v>
      </c>
      <c r="Q16" s="22">
        <f t="shared" si="10"/>
        <v>275.6135227146172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44">
        <v>14.706</v>
      </c>
      <c r="F17" s="9">
        <f t="shared" si="2"/>
        <v>0.63820216439999988</v>
      </c>
      <c r="G17" s="9">
        <f t="shared" si="7"/>
        <v>2.1622297744000001</v>
      </c>
      <c r="H17" s="3">
        <f t="shared" si="3"/>
        <v>501.67744185614856</v>
      </c>
      <c r="I17" s="8">
        <f t="shared" si="0"/>
        <v>250.83872092807428</v>
      </c>
      <c r="J17" s="11">
        <f>(G17/G23)*100</f>
        <v>82.782031178191573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44">
        <v>6.7430000000000003</v>
      </c>
      <c r="F18" s="9">
        <f t="shared" si="2"/>
        <v>0.29189233260000003</v>
      </c>
      <c r="G18" s="9">
        <f t="shared" si="7"/>
        <v>1.8785946205999999</v>
      </c>
      <c r="H18" s="3">
        <f t="shared" si="3"/>
        <v>435.86882148491884</v>
      </c>
      <c r="I18" s="8">
        <f t="shared" si="0"/>
        <v>217.93441074245942</v>
      </c>
      <c r="J18" s="11">
        <f>(G18/G24)*100</f>
        <v>93.093443618061912</v>
      </c>
      <c r="K18" s="19">
        <v>1</v>
      </c>
      <c r="L18" s="22">
        <f>_xlfn.STDEV.P(D11:D13)</f>
        <v>5.5247815456647576E-3</v>
      </c>
      <c r="M18" s="22">
        <f>_xlfn.STDEV.P(E11:E13)</f>
        <v>0.48575462484216825</v>
      </c>
      <c r="N18" s="22">
        <f>_xlfn.STDEV.S(F11:F13)</f>
        <v>2.526714012053792E-2</v>
      </c>
      <c r="O18" s="22">
        <f>_xlfn.STDEV.S(G11:G13)</f>
        <v>2.526714012053792E-2</v>
      </c>
      <c r="P18" s="22">
        <f>_xlfn.STDEV.S(H11:H13)</f>
        <v>5.8624455036050884</v>
      </c>
      <c r="Q18" s="22">
        <f>_xlfn.STDEV.S(I11:I13)</f>
        <v>2.9312227518025442</v>
      </c>
      <c r="R18" s="23">
        <f>_xlfn.STDEV.P(J11:J13)</f>
        <v>4.0057232273965662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44">
        <v>14.476000000000001</v>
      </c>
      <c r="F19" s="9">
        <f t="shared" si="2"/>
        <v>0.6237389928</v>
      </c>
      <c r="G19" s="9">
        <f t="shared" si="7"/>
        <v>2.2253905767000002</v>
      </c>
      <c r="H19" s="3">
        <f t="shared" si="3"/>
        <v>516.33192034802789</v>
      </c>
      <c r="I19" s="8">
        <f t="shared" si="0"/>
        <v>258.16596017401395</v>
      </c>
      <c r="J19" s="11">
        <f>(G19/G25)*100</f>
        <v>89.106739167700212</v>
      </c>
      <c r="K19" s="19">
        <v>2</v>
      </c>
      <c r="L19" s="22">
        <f>_xlfn.STDEV.P(D14:D16)</f>
        <v>1.3326463419302707E-2</v>
      </c>
      <c r="M19" s="22">
        <f>_xlfn.STDEV.P(E14:E16)</f>
        <v>0.35272935800695726</v>
      </c>
      <c r="N19" s="22">
        <f>_xlfn.STDEV.S(F14:F16)</f>
        <v>1.7872828633741036E-2</v>
      </c>
      <c r="O19" s="22">
        <f>_xlfn.STDEV.S(G14:G16)</f>
        <v>4.1184701921824683E-2</v>
      </c>
      <c r="P19" s="22">
        <f>_xlfn.STDEV.S(H14:H16)</f>
        <v>9.555615295086934</v>
      </c>
      <c r="Q19" s="22">
        <f>_xlfn.STDEV.S(I14:I16)</f>
        <v>4.777807647543467</v>
      </c>
      <c r="R19" s="23">
        <f>_xlfn.STDEV.P(J14:J16)</f>
        <v>8.530462064391223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44">
        <v>9.7210000000000001</v>
      </c>
      <c r="F20" s="9">
        <f t="shared" si="2"/>
        <v>0.42186612540000001</v>
      </c>
      <c r="G20" s="9">
        <f t="shared" si="7"/>
        <v>2.5840958998000003</v>
      </c>
      <c r="H20" s="3">
        <f t="shared" si="3"/>
        <v>599.55821341067303</v>
      </c>
      <c r="I20" s="8">
        <f t="shared" si="0"/>
        <v>299.77910670533652</v>
      </c>
      <c r="J20" s="11">
        <f>(G20/G23)*100</f>
        <v>98.933383434718763</v>
      </c>
      <c r="K20" s="19">
        <v>3</v>
      </c>
      <c r="L20" s="22">
        <f>_xlfn.STDEV.P(D17:D19)</f>
        <v>4.1859750940903724E-2</v>
      </c>
      <c r="M20" s="22">
        <f>_xlfn.STDEV.P(E17:E19)</f>
        <v>3.700774063174721</v>
      </c>
      <c r="N20" s="22">
        <f>_xlfn.STDEV.S(F17:F19)</f>
        <v>0.1959004376462567</v>
      </c>
      <c r="O20" s="22">
        <f>_xlfn.STDEV.S(G17:G19)</f>
        <v>0.18470951184027798</v>
      </c>
      <c r="P20" s="22">
        <f>_xlfn.STDEV.S(H17:H19)</f>
        <v>42.856035229762846</v>
      </c>
      <c r="Q20" s="22">
        <f>_xlfn.STDEV.S(I17:I19)</f>
        <v>21.428017614881423</v>
      </c>
      <c r="R20" s="23">
        <f>_xlfn.STDEV.P(J17:J19)</f>
        <v>4.245533208655905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44">
        <v>2.5329999999999999</v>
      </c>
      <c r="F21" s="9">
        <f t="shared" si="2"/>
        <v>0.10964901060000001</v>
      </c>
      <c r="G21" s="9">
        <f t="shared" si="7"/>
        <v>1.9882436312</v>
      </c>
      <c r="H21" s="3">
        <f t="shared" si="3"/>
        <v>461.30942719257547</v>
      </c>
      <c r="I21" s="8">
        <f t="shared" si="0"/>
        <v>230.65471359628776</v>
      </c>
      <c r="J21" s="11">
        <f>(G21/G24)*100</f>
        <v>98.527082080630919</v>
      </c>
      <c r="K21" s="19">
        <v>4</v>
      </c>
      <c r="L21" s="22">
        <f>_xlfn.STDEV.P(D20:D22)</f>
        <v>7.1390640553973969E-2</v>
      </c>
      <c r="M21" s="22">
        <f>_xlfn.STDEV.P(E20:E22)</f>
        <v>2.9638637320602701</v>
      </c>
      <c r="N21" s="22">
        <f>_xlfn.STDEV.S(F20:F22)</f>
        <v>0.15779110096693902</v>
      </c>
      <c r="O21" s="22">
        <f>_xlfn.STDEV.S(G20:G22)</f>
        <v>0.31281631556926126</v>
      </c>
      <c r="P21" s="22">
        <f>_xlfn.STDEV.S(H20:H22)</f>
        <v>72.579191547393421</v>
      </c>
      <c r="Q21" s="22">
        <f>_xlfn.STDEV.S(I20:I22)</f>
        <v>36.289595773695908</v>
      </c>
      <c r="R21" s="23">
        <f>_xlfn.STDEV.P(J20:J22)</f>
        <v>0.31824309171475462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44">
        <v>5.2439999999999998</v>
      </c>
      <c r="F22" s="9">
        <f t="shared" si="2"/>
        <v>0.2259524232</v>
      </c>
      <c r="G22" s="9">
        <f t="shared" si="7"/>
        <v>2.4513429999</v>
      </c>
      <c r="H22" s="3">
        <f t="shared" si="3"/>
        <v>568.75707654292353</v>
      </c>
      <c r="I22" s="8">
        <f t="shared" si="0"/>
        <v>284.37853827146176</v>
      </c>
      <c r="J22" s="11">
        <f>(G22/G25)*100</f>
        <v>98.154087462060502</v>
      </c>
      <c r="K22" s="24">
        <v>5</v>
      </c>
      <c r="L22" s="25">
        <f>_xlfn.STDEV.P(D23:D25)</f>
        <v>7.7714817954780926E-2</v>
      </c>
      <c r="M22" s="25">
        <f>_xlfn.STDEV.P(E23:E25)</f>
        <v>0.19015841349312446</v>
      </c>
      <c r="N22" s="25">
        <f>_xlfn.STDEV.S(F23:F25)</f>
        <v>1.0036899554727995E-2</v>
      </c>
      <c r="O22" s="25">
        <f>_xlfn.STDEV.S(G23:G25)</f>
        <v>0.3151279842165447</v>
      </c>
      <c r="P22" s="25">
        <f>_xlfn.STDEV.S(H23:H25)</f>
        <v>73.11554158156477</v>
      </c>
      <c r="Q22" s="25">
        <f>_xlfn.STDEV.S(I23:I25)</f>
        <v>36.557770790782186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44">
        <v>0.64500000000000002</v>
      </c>
      <c r="F23" s="9">
        <f t="shared" si="2"/>
        <v>2.7859549500000001E-2</v>
      </c>
      <c r="G23" s="15">
        <f t="shared" si="7"/>
        <v>2.6119554493000003</v>
      </c>
      <c r="H23" s="3">
        <f t="shared" si="3"/>
        <v>606.02214600928085</v>
      </c>
      <c r="I23" s="8">
        <f t="shared" si="0"/>
        <v>303.01107300464042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44">
        <v>0.69</v>
      </c>
      <c r="F24" s="9">
        <f t="shared" si="2"/>
        <v>2.9722992E-2</v>
      </c>
      <c r="G24" s="15">
        <f t="shared" si="7"/>
        <v>2.0179666232</v>
      </c>
      <c r="H24" s="3">
        <f t="shared" si="3"/>
        <v>468.2057130394432</v>
      </c>
      <c r="I24" s="8">
        <f t="shared" si="0"/>
        <v>234.10285651972157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44">
        <v>1.069</v>
      </c>
      <c r="F25" s="9">
        <f t="shared" si="2"/>
        <v>4.6100624999999999E-2</v>
      </c>
      <c r="G25" s="15">
        <f t="shared" si="7"/>
        <v>2.4974436248999998</v>
      </c>
      <c r="H25" s="3">
        <f t="shared" si="3"/>
        <v>579.45327723897913</v>
      </c>
      <c r="I25" s="8">
        <f t="shared" si="0"/>
        <v>289.72663861948956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WhiteSpace="0" view="pageLayout" zoomScale="93" zoomScaleNormal="100" zoomScalePageLayoutView="93" workbookViewId="0">
      <selection activeCell="C30" sqref="C30"/>
    </sheetView>
  </sheetViews>
  <sheetFormatPr defaultColWidth="11.425781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20" sqref="L20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57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58</v>
      </c>
      <c r="N10" s="29" t="s">
        <v>59</v>
      </c>
      <c r="O10" s="29" t="s">
        <v>60</v>
      </c>
      <c r="P10" s="29" t="s">
        <v>61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19">
        <v>1</v>
      </c>
      <c r="L12" s="22">
        <f t="shared" ref="L12:R12" si="4">AVERAGE(D11:D13)</f>
        <v>10.006836813611756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19">
        <v>2</v>
      </c>
      <c r="L13" s="22">
        <f t="shared" ref="L13:R13" si="5">AVERAGE(D14:D16)</f>
        <v>20.014276875483375</v>
      </c>
      <c r="M13" s="22">
        <f t="shared" si="5"/>
        <v>0</v>
      </c>
      <c r="N13" s="22">
        <f t="shared" si="5"/>
        <v>0</v>
      </c>
      <c r="O13" s="22">
        <f>AVERAGE(G14:G16)</f>
        <v>0</v>
      </c>
      <c r="P13" s="22">
        <f t="shared" si="5"/>
        <v>0</v>
      </c>
      <c r="Q13" s="22">
        <f t="shared" si="5"/>
        <v>0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3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19">
        <v>3</v>
      </c>
      <c r="L14" s="22">
        <f t="shared" ref="L14:R14" si="8">AVERAGE(D17:D19)</f>
        <v>30.050889404485702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3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0</v>
      </c>
      <c r="P15" s="22">
        <f t="shared" si="9"/>
        <v>0</v>
      </c>
      <c r="Q15" s="22">
        <f t="shared" si="9"/>
        <v>0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3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0</v>
      </c>
      <c r="P16" s="22">
        <f t="shared" si="10"/>
        <v>0</v>
      </c>
      <c r="Q16" s="22">
        <f t="shared" si="10"/>
        <v>0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3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3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19">
        <v>1</v>
      </c>
      <c r="L18" s="22">
        <f>_xlfn.STDEV.P(D11:D13)</f>
        <v>5.5247815456647576E-3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3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19">
        <v>2</v>
      </c>
      <c r="L19" s="22">
        <f>_xlfn.STDEV.P(D14:D16)</f>
        <v>1.3326463419302707E-2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3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19">
        <v>3</v>
      </c>
      <c r="L20" s="22">
        <f>_xlfn.STDEV.P(D17:D19)</f>
        <v>4.1859750940903724E-2</v>
      </c>
      <c r="M20" s="22">
        <f>_xlfn.STDEV.P(E17:E19)</f>
        <v>0</v>
      </c>
      <c r="N20" s="22">
        <f>_xlfn.STDEV.S(F17:F19)</f>
        <v>0</v>
      </c>
      <c r="O20" s="22">
        <f>_xlfn.STDEV.S(G17:G19)</f>
        <v>0</v>
      </c>
      <c r="P20" s="22">
        <f>_xlfn.STDEV.S(H17:H19)</f>
        <v>0</v>
      </c>
      <c r="Q20" s="22">
        <f>_xlfn.STDEV.S(I17:I19)</f>
        <v>0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3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0</v>
      </c>
      <c r="P21" s="22">
        <f>_xlfn.STDEV.S(H20:H22)</f>
        <v>0</v>
      </c>
      <c r="Q21" s="22">
        <f>_xlfn.STDEV.S(I20:I22)</f>
        <v>0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3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0</v>
      </c>
      <c r="P22" s="25">
        <f>_xlfn.STDEV.S(H23:H25)</f>
        <v>0</v>
      </c>
      <c r="Q22" s="25">
        <f>_xlfn.STDEV.S(I23:I25)</f>
        <v>0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3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3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5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5"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62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63</v>
      </c>
      <c r="F10" s="6" t="s">
        <v>64</v>
      </c>
      <c r="G10" s="6" t="s">
        <v>65</v>
      </c>
      <c r="H10" s="6" t="s">
        <v>66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63</v>
      </c>
      <c r="N10" s="29" t="s">
        <v>64</v>
      </c>
      <c r="O10" s="29" t="s">
        <v>65</v>
      </c>
      <c r="P10" s="29" t="s">
        <v>66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3.14</v>
      </c>
      <c r="F11" s="9">
        <f>B11*E11/1000</f>
        <v>0.13552240000000002</v>
      </c>
      <c r="G11" s="9">
        <f>F11</f>
        <v>0.13552240000000002</v>
      </c>
      <c r="H11" s="3">
        <f>G11/(B$7 /1000)</f>
        <v>31.443712296983765</v>
      </c>
      <c r="I11" s="8">
        <f t="shared" ref="I11:I25" si="0">H11/B$8*100</f>
        <v>15.721856148491883</v>
      </c>
      <c r="J11" s="11">
        <f>(G11/G23)*100</f>
        <v>23.909329158693488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3.16</v>
      </c>
      <c r="F12" s="9">
        <f t="shared" ref="F12:F25" si="2">B12*E12/1000</f>
        <v>0.13627974000000001</v>
      </c>
      <c r="G12" s="9">
        <f>F12</f>
        <v>0.13627974000000001</v>
      </c>
      <c r="H12" s="3">
        <f t="shared" ref="H12:H25" si="3">G12/(B$7 /1000)</f>
        <v>31.619429234338753</v>
      </c>
      <c r="I12" s="8">
        <f t="shared" si="0"/>
        <v>15.809714617169377</v>
      </c>
      <c r="J12" s="11">
        <f>(G12/G24)*100</f>
        <v>18.787052009634717</v>
      </c>
      <c r="K12" s="19">
        <v>1</v>
      </c>
      <c r="L12" s="22">
        <f t="shared" ref="L12:R12" si="4">AVERAGE(D11:D13)</f>
        <v>10.006836813611756</v>
      </c>
      <c r="M12" s="22">
        <f t="shared" si="4"/>
        <v>3.1366666666666667</v>
      </c>
      <c r="N12" s="22">
        <f t="shared" si="4"/>
        <v>0.13528301633333334</v>
      </c>
      <c r="O12" s="22">
        <f t="shared" si="4"/>
        <v>0.13528301633333334</v>
      </c>
      <c r="P12" s="22">
        <f t="shared" si="4"/>
        <v>31.388170843000779</v>
      </c>
      <c r="Q12" s="22">
        <f t="shared" si="4"/>
        <v>15.69408542150039</v>
      </c>
      <c r="R12" s="23">
        <f t="shared" si="4"/>
        <v>20.355387191888301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3.11</v>
      </c>
      <c r="F13" s="9">
        <f t="shared" si="2"/>
        <v>0.13404690899999999</v>
      </c>
      <c r="G13" s="9">
        <f>F13</f>
        <v>0.13404690899999999</v>
      </c>
      <c r="H13" s="3">
        <f t="shared" si="3"/>
        <v>31.101370997679815</v>
      </c>
      <c r="I13" s="8">
        <f t="shared" si="0"/>
        <v>15.550685498839908</v>
      </c>
      <c r="J13" s="11">
        <f>(G13/G25)*100</f>
        <v>18.369780407336698</v>
      </c>
      <c r="K13" s="19">
        <v>2</v>
      </c>
      <c r="L13" s="22">
        <f t="shared" ref="L13:R13" si="5">AVERAGE(D14:D16)</f>
        <v>20.014276875483375</v>
      </c>
      <c r="M13" s="22">
        <f t="shared" si="5"/>
        <v>3.2266666666666666</v>
      </c>
      <c r="N13" s="22">
        <f t="shared" si="5"/>
        <v>0.13917016566666668</v>
      </c>
      <c r="O13" s="22">
        <f>AVERAGE(G14:G16)</f>
        <v>0.27445318200000002</v>
      </c>
      <c r="P13" s="22">
        <f t="shared" si="5"/>
        <v>63.678232482598617</v>
      </c>
      <c r="Q13" s="22">
        <f t="shared" si="5"/>
        <v>31.839116241299308</v>
      </c>
      <c r="R13" s="23">
        <f t="shared" si="5"/>
        <v>41.234526713270903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3">
        <v>3.12</v>
      </c>
      <c r="F14" s="9">
        <f t="shared" si="2"/>
        <v>0.13472628000000003</v>
      </c>
      <c r="G14" s="9">
        <f t="shared" ref="G14:G25" si="7">G11+F14</f>
        <v>0.27024868000000002</v>
      </c>
      <c r="H14" s="3">
        <f t="shared" si="3"/>
        <v>62.702709976798154</v>
      </c>
      <c r="I14" s="8">
        <f t="shared" si="0"/>
        <v>31.351354988399077</v>
      </c>
      <c r="J14" s="11">
        <f>(G14/G23)*100</f>
        <v>47.678204081557183</v>
      </c>
      <c r="K14" s="19">
        <v>3</v>
      </c>
      <c r="L14" s="22">
        <f t="shared" ref="L14:R14" si="8">AVERAGE(D17:D19)</f>
        <v>30.050889404485702</v>
      </c>
      <c r="M14" s="22">
        <f t="shared" si="8"/>
        <v>3.4666666666666663</v>
      </c>
      <c r="N14" s="22">
        <f t="shared" si="8"/>
        <v>0.14995274400000003</v>
      </c>
      <c r="O14" s="22">
        <f t="shared" si="8"/>
        <v>0.42440592599999999</v>
      </c>
      <c r="P14" s="22">
        <f t="shared" si="8"/>
        <v>98.470052436194919</v>
      </c>
      <c r="Q14" s="22">
        <f t="shared" si="8"/>
        <v>49.23502621809746</v>
      </c>
      <c r="R14" s="23">
        <f t="shared" si="8"/>
        <v>63.767299532718688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3">
        <v>3.29</v>
      </c>
      <c r="F15" s="9">
        <f t="shared" si="2"/>
        <v>0.14182334600000002</v>
      </c>
      <c r="G15" s="9">
        <f t="shared" si="7"/>
        <v>0.278103086</v>
      </c>
      <c r="H15" s="3">
        <f t="shared" si="3"/>
        <v>64.525077958236665</v>
      </c>
      <c r="I15" s="8">
        <f t="shared" si="0"/>
        <v>32.262538979118332</v>
      </c>
      <c r="J15" s="11">
        <f>(G15/G24)*100</f>
        <v>38.338326303835892</v>
      </c>
      <c r="K15" s="19">
        <v>4</v>
      </c>
      <c r="L15" s="22">
        <f t="shared" ref="L15:R15" si="9">AVERAGE(D20:D22)</f>
        <v>40.087501933488021</v>
      </c>
      <c r="M15" s="22">
        <f t="shared" si="9"/>
        <v>2.2966666666666669</v>
      </c>
      <c r="N15" s="22">
        <f t="shared" si="9"/>
        <v>9.9184765999999994E-2</v>
      </c>
      <c r="O15" s="22">
        <f t="shared" si="9"/>
        <v>0.52359069199999997</v>
      </c>
      <c r="P15" s="22">
        <f t="shared" si="9"/>
        <v>121.4827591647332</v>
      </c>
      <c r="Q15" s="22">
        <f t="shared" si="9"/>
        <v>60.741379582366598</v>
      </c>
      <c r="R15" s="23">
        <f t="shared" si="9"/>
        <v>77.399517953144212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3">
        <v>3.27</v>
      </c>
      <c r="F16" s="9">
        <f t="shared" si="2"/>
        <v>0.14096087099999999</v>
      </c>
      <c r="G16" s="9">
        <f t="shared" si="7"/>
        <v>0.27500777999999998</v>
      </c>
      <c r="H16" s="3">
        <f t="shared" si="3"/>
        <v>63.806909512761024</v>
      </c>
      <c r="I16" s="8">
        <f t="shared" si="0"/>
        <v>31.903454756380512</v>
      </c>
      <c r="J16" s="11">
        <f>(G16/G25)*100</f>
        <v>37.687049754419633</v>
      </c>
      <c r="K16" s="19">
        <v>5</v>
      </c>
      <c r="L16" s="22">
        <f t="shared" ref="L16:R16" si="10">AVERAGE(D23:D25)</f>
        <v>50.094841453982987</v>
      </c>
      <c r="M16" s="22">
        <f t="shared" si="10"/>
        <v>3.4866666666666668</v>
      </c>
      <c r="N16" s="22">
        <f t="shared" si="10"/>
        <v>0.15038403333333333</v>
      </c>
      <c r="O16" s="22">
        <f t="shared" si="10"/>
        <v>0.67397472533333325</v>
      </c>
      <c r="P16" s="22">
        <f t="shared" si="10"/>
        <v>156.37464624903325</v>
      </c>
      <c r="Q16" s="22">
        <f t="shared" si="10"/>
        <v>78.187323124516624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3">
        <v>3.41</v>
      </c>
      <c r="F17" s="9">
        <f t="shared" si="2"/>
        <v>0.14798513399999999</v>
      </c>
      <c r="G17" s="9">
        <f t="shared" si="7"/>
        <v>0.41823381400000004</v>
      </c>
      <c r="H17" s="3">
        <f t="shared" si="3"/>
        <v>97.038007888631114</v>
      </c>
      <c r="I17" s="8">
        <f t="shared" si="0"/>
        <v>48.519003944315557</v>
      </c>
      <c r="J17" s="11">
        <f>(G17/G23)*100</f>
        <v>73.786251750424938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3">
        <v>3.44</v>
      </c>
      <c r="F18" s="9">
        <f t="shared" si="2"/>
        <v>0.14891140800000002</v>
      </c>
      <c r="G18" s="9">
        <f t="shared" si="7"/>
        <v>0.42701449400000002</v>
      </c>
      <c r="H18" s="3">
        <f t="shared" si="3"/>
        <v>99.075288631090501</v>
      </c>
      <c r="I18" s="8">
        <f t="shared" si="0"/>
        <v>49.537644315545251</v>
      </c>
      <c r="J18" s="11">
        <f>(G18/G24)*100</f>
        <v>58.86673622686579</v>
      </c>
      <c r="K18" s="19">
        <v>1</v>
      </c>
      <c r="L18" s="22">
        <f>_xlfn.STDEV.P(D11:D13)</f>
        <v>5.5247815456647576E-3</v>
      </c>
      <c r="M18" s="22">
        <f>_xlfn.STDEV.P(E11:E13)</f>
        <v>2.0548046676563368E-2</v>
      </c>
      <c r="N18" s="22">
        <f>_xlfn.STDEV.S(F11:F13)</f>
        <v>1.1355007589342939E-3</v>
      </c>
      <c r="O18" s="22">
        <f>_xlfn.STDEV.S(G11:G13)</f>
        <v>1.1355007589342939E-3</v>
      </c>
      <c r="P18" s="22">
        <f>_xlfn.STDEV.S(H11:H13)</f>
        <v>0.26345725265296871</v>
      </c>
      <c r="Q18" s="22">
        <f>_xlfn.STDEV.S(I11:I13)</f>
        <v>0.13172862632648435</v>
      </c>
      <c r="R18" s="23">
        <f>_xlfn.STDEV.P(J11:J13)</f>
        <v>2.518783638330945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3">
        <v>3.55</v>
      </c>
      <c r="F19" s="9">
        <f t="shared" si="2"/>
        <v>0.15296169000000001</v>
      </c>
      <c r="G19" s="9">
        <f t="shared" si="7"/>
        <v>0.42796946999999996</v>
      </c>
      <c r="H19" s="3">
        <f t="shared" si="3"/>
        <v>99.296860788863114</v>
      </c>
      <c r="I19" s="8">
        <f t="shared" si="0"/>
        <v>49.648430394431557</v>
      </c>
      <c r="J19" s="11">
        <f>(G19/G25)*100</f>
        <v>58.648910620865344</v>
      </c>
      <c r="K19" s="19">
        <v>2</v>
      </c>
      <c r="L19" s="22">
        <f>_xlfn.STDEV.P(D14:D16)</f>
        <v>1.3326463419302707E-2</v>
      </c>
      <c r="M19" s="22">
        <f>_xlfn.STDEV.P(E14:E16)</f>
        <v>7.5865377844940241E-2</v>
      </c>
      <c r="N19" s="22">
        <f>_xlfn.STDEV.S(F14:F16)</f>
        <v>3.8726032129835111E-3</v>
      </c>
      <c r="O19" s="22">
        <f>_xlfn.STDEV.S(G14:G16)</f>
        <v>3.9564640285755038E-3</v>
      </c>
      <c r="P19" s="22">
        <f>_xlfn.STDEV.S(H14:H16)</f>
        <v>0.91797309247691539</v>
      </c>
      <c r="Q19" s="22">
        <f>_xlfn.STDEV.S(I14:I16)</f>
        <v>0.45898654623845769</v>
      </c>
      <c r="R19" s="23">
        <f>_xlfn.STDEV.P(J14:J16)</f>
        <v>4.5641190318890636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3">
        <v>0</v>
      </c>
      <c r="F20" s="9">
        <f t="shared" si="2"/>
        <v>0</v>
      </c>
      <c r="G20" s="9">
        <f t="shared" si="7"/>
        <v>0.41823381400000004</v>
      </c>
      <c r="H20" s="3">
        <f t="shared" si="3"/>
        <v>97.038007888631114</v>
      </c>
      <c r="I20" s="8">
        <f t="shared" si="0"/>
        <v>48.519003944315557</v>
      </c>
      <c r="J20" s="11">
        <f>(G20/G23)*100</f>
        <v>73.786251750424938</v>
      </c>
      <c r="K20" s="19">
        <v>3</v>
      </c>
      <c r="L20" s="22">
        <f>_xlfn.STDEV.P(D17:D19)</f>
        <v>4.1859750940903724E-2</v>
      </c>
      <c r="M20" s="22">
        <f>_xlfn.STDEV.P(E17:E19)</f>
        <v>6.0184900284225851E-2</v>
      </c>
      <c r="N20" s="22">
        <f>_xlfn.STDEV.S(F17:F19)</f>
        <v>2.6466607081294022E-3</v>
      </c>
      <c r="O20" s="22">
        <f>_xlfn.STDEV.S(G17:G19)</f>
        <v>5.3664904449324882E-3</v>
      </c>
      <c r="P20" s="22">
        <f>_xlfn.STDEV.S(H17:H19)</f>
        <v>1.2451253932557957</v>
      </c>
      <c r="Q20" s="22">
        <f>_xlfn.STDEV.S(I17:I19)</f>
        <v>0.62256269662789787</v>
      </c>
      <c r="R20" s="23">
        <f>_xlfn.STDEV.P(J17:J19)</f>
        <v>7.0850271537549361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3">
        <v>3.39</v>
      </c>
      <c r="F21" s="9">
        <f t="shared" si="2"/>
        <v>0.14674699800000002</v>
      </c>
      <c r="G21" s="9">
        <f t="shared" si="7"/>
        <v>0.57376149200000004</v>
      </c>
      <c r="H21" s="3">
        <f t="shared" si="3"/>
        <v>133.12331600928076</v>
      </c>
      <c r="I21" s="8">
        <f t="shared" si="0"/>
        <v>66.561658004640378</v>
      </c>
      <c r="J21" s="11">
        <f>(G21/G24)*100</f>
        <v>79.096768098688869</v>
      </c>
      <c r="K21" s="19">
        <v>4</v>
      </c>
      <c r="L21" s="22">
        <f>_xlfn.STDEV.P(D20:D22)</f>
        <v>7.1390640553973969E-2</v>
      </c>
      <c r="M21" s="22">
        <f>_xlfn.STDEV.P(E20:E22)</f>
        <v>1.6246093547544147</v>
      </c>
      <c r="N21" s="22">
        <f>_xlfn.STDEV.S(F20:F22)</f>
        <v>8.5920514825848615E-2</v>
      </c>
      <c r="O21" s="22">
        <f>_xlfn.STDEV.S(G20:G22)</f>
        <v>9.1276185611497737E-2</v>
      </c>
      <c r="P21" s="22">
        <f>_xlfn.STDEV.S(H20:H22)</f>
        <v>21.177769283409852</v>
      </c>
      <c r="Q21" s="22">
        <f>_xlfn.STDEV.S(I20:I22)</f>
        <v>10.588884641704926</v>
      </c>
      <c r="R21" s="23">
        <f>_xlfn.STDEV.P(J20:J22)</f>
        <v>2.5565255223718411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3">
        <v>3.5</v>
      </c>
      <c r="F22" s="9">
        <f t="shared" si="2"/>
        <v>0.15080730000000001</v>
      </c>
      <c r="G22" s="9">
        <f t="shared" si="7"/>
        <v>0.57877676999999994</v>
      </c>
      <c r="H22" s="3">
        <f t="shared" si="3"/>
        <v>134.2869535962877</v>
      </c>
      <c r="I22" s="8">
        <f t="shared" si="0"/>
        <v>67.143476798143851</v>
      </c>
      <c r="J22" s="11">
        <f>(G22/G25)*100</f>
        <v>79.315534010318871</v>
      </c>
      <c r="K22" s="24">
        <v>5</v>
      </c>
      <c r="L22" s="25">
        <f>_xlfn.STDEV.P(D23:D25)</f>
        <v>7.7714817954780926E-2</v>
      </c>
      <c r="M22" s="25">
        <f>_xlfn.STDEV.P(E23:E25)</f>
        <v>3.3993463423951924E-2</v>
      </c>
      <c r="N22" s="25">
        <f>_xlfn.STDEV.S(F23:F25)</f>
        <v>1.5966786372433827E-3</v>
      </c>
      <c r="O22" s="25">
        <f>_xlfn.STDEV.S(G23:G25)</f>
        <v>9.2825541619757104E-2</v>
      </c>
      <c r="P22" s="25">
        <f>_xlfn.STDEV.S(H23:H25)</f>
        <v>21.537248635674477</v>
      </c>
      <c r="Q22" s="25">
        <f>_xlfn.STDEV.S(I23:I25)</f>
        <v>10.768624317837238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3">
        <v>3.44</v>
      </c>
      <c r="F23" s="9">
        <f t="shared" si="2"/>
        <v>0.14858426399999999</v>
      </c>
      <c r="G23" s="15">
        <f t="shared" si="7"/>
        <v>0.56681807800000006</v>
      </c>
      <c r="H23" s="3">
        <f t="shared" si="3"/>
        <v>131.51231508120651</v>
      </c>
      <c r="I23" s="8">
        <f t="shared" si="0"/>
        <v>65.756157540603255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3">
        <v>3.52</v>
      </c>
      <c r="F24" s="9">
        <f t="shared" si="2"/>
        <v>0.15163033600000003</v>
      </c>
      <c r="G24" s="15">
        <f t="shared" si="7"/>
        <v>0.72539182800000002</v>
      </c>
      <c r="H24" s="3">
        <f t="shared" si="3"/>
        <v>168.30436844547566</v>
      </c>
      <c r="I24" s="8">
        <f t="shared" si="0"/>
        <v>84.15218422273783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5">
        <v>3.5</v>
      </c>
      <c r="F25" s="9">
        <f t="shared" si="2"/>
        <v>0.1509375</v>
      </c>
      <c r="G25" s="15">
        <f t="shared" si="7"/>
        <v>0.72971426999999989</v>
      </c>
      <c r="H25" s="3">
        <f t="shared" si="3"/>
        <v>169.30725522041763</v>
      </c>
      <c r="I25" s="8">
        <f t="shared" si="0"/>
        <v>84.653627610208815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B17" zoomScale="111" workbookViewId="0">
      <selection activeCell="S11" sqref="S11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46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42</v>
      </c>
      <c r="F10" s="6" t="s">
        <v>43</v>
      </c>
      <c r="G10" s="6" t="s">
        <v>44</v>
      </c>
      <c r="H10" s="6" t="s">
        <v>45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42</v>
      </c>
      <c r="N10" s="29" t="s">
        <v>43</v>
      </c>
      <c r="O10" s="29" t="s">
        <v>44</v>
      </c>
      <c r="P10" s="29" t="s">
        <v>45</v>
      </c>
      <c r="Q10" s="29" t="s">
        <v>11</v>
      </c>
      <c r="R10" s="30" t="s">
        <v>12</v>
      </c>
      <c r="S10" s="5" t="s">
        <v>132</v>
      </c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510.19</v>
      </c>
      <c r="F11" s="9">
        <f>B11*E11/1000</f>
        <v>22.019800399999998</v>
      </c>
      <c r="G11" s="9">
        <f>F11</f>
        <v>22.019800399999998</v>
      </c>
      <c r="H11" s="3">
        <f>G11/(B$7 /1000)</f>
        <v>5109.0024129930398</v>
      </c>
      <c r="I11" s="8">
        <f t="shared" ref="I11:I25" si="0">H11/B$8*100</f>
        <v>2554.5012064965199</v>
      </c>
      <c r="J11" s="11">
        <f>(G11/G23)*100</f>
        <v>41.363089915934708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509.23</v>
      </c>
      <c r="F12" s="9">
        <f t="shared" ref="F12:F25" si="2">B12*E12/1000</f>
        <v>21.961307595000001</v>
      </c>
      <c r="G12" s="9">
        <f>F12</f>
        <v>21.961307595000001</v>
      </c>
      <c r="H12" s="3">
        <f t="shared" ref="H12:H25" si="3">G12/(B$7 /1000)</f>
        <v>5095.4309965197226</v>
      </c>
      <c r="I12" s="8">
        <f t="shared" si="0"/>
        <v>2547.7154982598613</v>
      </c>
      <c r="J12" s="11">
        <f>(G12/G24)*100</f>
        <v>41.10740714239293</v>
      </c>
      <c r="K12" s="19">
        <v>1</v>
      </c>
      <c r="L12" s="22">
        <f t="shared" ref="L12:Q12" si="4">AVERAGE(D11:D13)</f>
        <v>10.006836813611756</v>
      </c>
      <c r="M12" s="22">
        <f>AVERAGE(E11:E13)</f>
        <v>507.63333333333338</v>
      </c>
      <c r="N12" s="22">
        <f>AVERAGE(F11:F13)</f>
        <v>21.894017535666666</v>
      </c>
      <c r="O12" s="22">
        <f>AVERAGE(G11:G13)</f>
        <v>21.894017535666666</v>
      </c>
      <c r="P12" s="22">
        <f t="shared" si="4"/>
        <v>5079.8184537509678</v>
      </c>
      <c r="Q12" s="22">
        <f t="shared" si="4"/>
        <v>2539.9092268754839</v>
      </c>
      <c r="R12" s="23">
        <f>AVERAGE(J11:J13)</f>
        <v>40.912093074509436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503.48</v>
      </c>
      <c r="F13" s="9">
        <f t="shared" si="2"/>
        <v>21.700944612000001</v>
      </c>
      <c r="G13" s="9">
        <f>F13</f>
        <v>21.700944612000001</v>
      </c>
      <c r="H13" s="3">
        <f t="shared" si="3"/>
        <v>5035.0219517401401</v>
      </c>
      <c r="I13" s="8">
        <f t="shared" si="0"/>
        <v>2517.5109758700701</v>
      </c>
      <c r="J13" s="11">
        <f>(G13/G25)*100</f>
        <v>40.265782165200662</v>
      </c>
      <c r="K13" s="19">
        <v>2</v>
      </c>
      <c r="L13" s="22">
        <f t="shared" ref="L13:Q13" si="5">AVERAGE(D14:D16)</f>
        <v>20.014276875483375</v>
      </c>
      <c r="M13" s="22">
        <f t="shared" si="5"/>
        <v>520.81333333333339</v>
      </c>
      <c r="N13" s="22">
        <f t="shared" si="5"/>
        <v>22.463194124333331</v>
      </c>
      <c r="O13" s="22">
        <f t="shared" si="5"/>
        <v>44.357211659999997</v>
      </c>
      <c r="P13" s="22">
        <f t="shared" si="5"/>
        <v>10291.696440835267</v>
      </c>
      <c r="Q13" s="22">
        <f t="shared" si="5"/>
        <v>5145.8482204176335</v>
      </c>
      <c r="R13" s="23">
        <f>AVERAGE(J14:J16)</f>
        <v>82.877249082680422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3">
        <v>498.13</v>
      </c>
      <c r="F14" s="9">
        <f t="shared" si="2"/>
        <v>21.510000595000005</v>
      </c>
      <c r="G14" s="9">
        <f t="shared" ref="G14:G25" si="7">G11+F14</f>
        <v>43.529800995000002</v>
      </c>
      <c r="H14" s="3">
        <f t="shared" si="3"/>
        <v>10099.721808584689</v>
      </c>
      <c r="I14" s="8">
        <f t="shared" si="0"/>
        <v>5049.8609042923445</v>
      </c>
      <c r="J14" s="11">
        <f>(G14/G23)*100</f>
        <v>81.768546484142036</v>
      </c>
      <c r="K14" s="19">
        <v>3</v>
      </c>
      <c r="L14" s="22">
        <f t="shared" ref="L14:R14" si="8">AVERAGE(D17:D19)</f>
        <v>30.050889404485702</v>
      </c>
      <c r="M14" s="22">
        <f t="shared" si="8"/>
        <v>93.756666666666661</v>
      </c>
      <c r="N14" s="22">
        <f t="shared" si="8"/>
        <v>4.0554990420000001</v>
      </c>
      <c r="O14" s="22">
        <f t="shared" si="8"/>
        <v>48.412710702000005</v>
      </c>
      <c r="P14" s="22">
        <f t="shared" si="8"/>
        <v>11232.647494663577</v>
      </c>
      <c r="Q14" s="22">
        <f t="shared" si="8"/>
        <v>5616.3237473317886</v>
      </c>
      <c r="R14" s="23">
        <f t="shared" si="8"/>
        <v>90.454505635258613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3">
        <v>513.15</v>
      </c>
      <c r="F15" s="9">
        <f t="shared" si="2"/>
        <v>22.12056231</v>
      </c>
      <c r="G15" s="9">
        <f t="shared" si="7"/>
        <v>44.081869905000005</v>
      </c>
      <c r="H15" s="3">
        <f t="shared" si="3"/>
        <v>10227.812042923437</v>
      </c>
      <c r="I15" s="8">
        <f t="shared" si="0"/>
        <v>5113.9060214617184</v>
      </c>
      <c r="J15" s="11">
        <f>(G15/G24)*100</f>
        <v>82.512908939693446</v>
      </c>
      <c r="K15" s="19">
        <v>4</v>
      </c>
      <c r="L15" s="22">
        <f t="shared" ref="L15:R15" si="9">AVERAGE(D20:D22)</f>
        <v>40.087501933488021</v>
      </c>
      <c r="M15" s="22">
        <f t="shared" si="9"/>
        <v>49.896666666666668</v>
      </c>
      <c r="N15" s="22">
        <f t="shared" si="9"/>
        <v>2.16009787</v>
      </c>
      <c r="O15" s="22">
        <f t="shared" si="9"/>
        <v>50.572808572000007</v>
      </c>
      <c r="P15" s="22">
        <f t="shared" si="9"/>
        <v>11733.830295127613</v>
      </c>
      <c r="Q15" s="22">
        <f t="shared" si="9"/>
        <v>5866.9151475638064</v>
      </c>
      <c r="R15" s="23">
        <f t="shared" si="9"/>
        <v>94.496453880536521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3">
        <v>551.16</v>
      </c>
      <c r="F16" s="9">
        <f t="shared" si="2"/>
        <v>23.759019467999998</v>
      </c>
      <c r="G16" s="9">
        <f t="shared" si="7"/>
        <v>45.459964079999999</v>
      </c>
      <c r="H16" s="3">
        <f t="shared" si="3"/>
        <v>10547.55547099768</v>
      </c>
      <c r="I16" s="8">
        <f t="shared" si="0"/>
        <v>5273.7777354988402</v>
      </c>
      <c r="J16" s="11">
        <f>(G16/G25)*100</f>
        <v>84.350291824205797</v>
      </c>
      <c r="K16" s="19">
        <v>5</v>
      </c>
      <c r="L16" s="22">
        <f t="shared" ref="L16:R16" si="10">AVERAGE(D23:D25)</f>
        <v>50.094841453982987</v>
      </c>
      <c r="M16" s="22">
        <f t="shared" si="10"/>
        <v>68.286666666666662</v>
      </c>
      <c r="N16" s="22">
        <f t="shared" si="10"/>
        <v>2.9451427520000002</v>
      </c>
      <c r="O16" s="22">
        <f t="shared" si="10"/>
        <v>53.517951323999995</v>
      </c>
      <c r="P16" s="22">
        <f t="shared" si="10"/>
        <v>12417.158079814386</v>
      </c>
      <c r="Q16" s="22">
        <f t="shared" si="10"/>
        <v>6208.579039907193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3">
        <v>98.8</v>
      </c>
      <c r="F17" s="9">
        <f t="shared" si="2"/>
        <v>4.2876631199999995</v>
      </c>
      <c r="G17" s="9">
        <f t="shared" si="7"/>
        <v>47.817464115</v>
      </c>
      <c r="H17" s="3">
        <f t="shared" si="3"/>
        <v>11094.539237819026</v>
      </c>
      <c r="I17" s="8">
        <f t="shared" si="0"/>
        <v>5547.2696189095132</v>
      </c>
      <c r="J17" s="11">
        <f>(G17/G23)*100</f>
        <v>89.822706464711032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3">
        <v>82.85</v>
      </c>
      <c r="F18" s="9">
        <f t="shared" si="2"/>
        <v>3.58642737</v>
      </c>
      <c r="G18" s="9">
        <f t="shared" si="7"/>
        <v>47.668297275000008</v>
      </c>
      <c r="H18" s="3">
        <f t="shared" si="3"/>
        <v>11059.929762180976</v>
      </c>
      <c r="I18" s="8">
        <f t="shared" si="0"/>
        <v>5529.9648810904882</v>
      </c>
      <c r="J18" s="11">
        <f>(G18/G24)*100</f>
        <v>89.226021510402916</v>
      </c>
      <c r="K18" s="19">
        <v>1</v>
      </c>
      <c r="L18" s="22">
        <f>_xlfn.STDEV.P(D11:D13)</f>
        <v>5.5247815456647576E-3</v>
      </c>
      <c r="M18" s="22">
        <f>_xlfn.STDEV.P(E11:E13)</f>
        <v>2.9628852304618301</v>
      </c>
      <c r="N18" s="22">
        <f>_xlfn.STDEV.S(F11:F13)</f>
        <v>0.16974456530059367</v>
      </c>
      <c r="O18" s="22">
        <f>_xlfn.STDEV.S(G11:G13)</f>
        <v>0.16974456530059367</v>
      </c>
      <c r="P18" s="22">
        <f>_xlfn.STDEV.S(H11:H13)</f>
        <v>39.383889860926665</v>
      </c>
      <c r="Q18" s="22">
        <f>_xlfn.STDEV.S(I11:I13)</f>
        <v>19.691944930463332</v>
      </c>
      <c r="R18" s="23">
        <f>_xlfn.STDEV.P(J11:J13)</f>
        <v>0.4687798088585246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3">
        <v>99.62</v>
      </c>
      <c r="F19" s="9">
        <f t="shared" si="2"/>
        <v>4.2924066360000008</v>
      </c>
      <c r="G19" s="9">
        <f t="shared" si="7"/>
        <v>49.752370716000001</v>
      </c>
      <c r="H19" s="3">
        <f t="shared" si="3"/>
        <v>11543.473483990721</v>
      </c>
      <c r="I19" s="8">
        <f t="shared" si="0"/>
        <v>5771.7367419953607</v>
      </c>
      <c r="J19" s="11">
        <f>(G19/G25)*100</f>
        <v>92.314788930661891</v>
      </c>
      <c r="K19" s="19">
        <v>2</v>
      </c>
      <c r="L19" s="22">
        <f>_xlfn.STDEV.P(D14:D16)</f>
        <v>1.3326463419302707E-2</v>
      </c>
      <c r="M19" s="22">
        <f>_xlfn.STDEV.P(E14:E16)</f>
        <v>22.317261381172088</v>
      </c>
      <c r="N19" s="22">
        <f>_xlfn.STDEV.S(F14:F16)</f>
        <v>1.1629999539649838</v>
      </c>
      <c r="O19" s="22">
        <f>_xlfn.STDEV.S(G14:G16)</f>
        <v>0.99410371451324686</v>
      </c>
      <c r="P19" s="22">
        <f>_xlfn.STDEV.S(H14:H16)</f>
        <v>230.65051380817749</v>
      </c>
      <c r="Q19" s="22">
        <f>_xlfn.STDEV.S(I14:I16)</f>
        <v>115.32525690408875</v>
      </c>
      <c r="R19" s="23">
        <f>_xlfn.STDEV.P(J14:J16)</f>
        <v>1.0850222901179087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3">
        <v>60.23</v>
      </c>
      <c r="F20" s="9">
        <f t="shared" si="2"/>
        <v>2.6138254019999998</v>
      </c>
      <c r="G20" s="9">
        <f t="shared" si="7"/>
        <v>50.431289516999996</v>
      </c>
      <c r="H20" s="3">
        <f t="shared" si="3"/>
        <v>11700.995247563806</v>
      </c>
      <c r="I20" s="8">
        <f t="shared" si="0"/>
        <v>5850.4976237819028</v>
      </c>
      <c r="J20" s="11">
        <f>(G20/G23)*100</f>
        <v>94.732646299019436</v>
      </c>
      <c r="K20" s="19">
        <v>3</v>
      </c>
      <c r="L20" s="22">
        <f>_xlfn.STDEV.P(D17:D19)</f>
        <v>4.1859750940903724E-2</v>
      </c>
      <c r="M20" s="22">
        <f>_xlfn.STDEV.P(E17:E19)</f>
        <v>7.7194401063519891</v>
      </c>
      <c r="N20" s="22">
        <f>_xlfn.STDEV.S(F17:F19)</f>
        <v>0.40623490783125382</v>
      </c>
      <c r="O20" s="22">
        <f>_xlfn.STDEV.S(G17:G19)</f>
        <v>1.162574471322914</v>
      </c>
      <c r="P20" s="22">
        <f>_xlfn.STDEV.S(H17:H19)</f>
        <v>269.73885645543322</v>
      </c>
      <c r="Q20" s="22">
        <f>_xlfn.STDEV.S(I17:I19)</f>
        <v>134.86942822771661</v>
      </c>
      <c r="R20" s="23">
        <f>_xlfn.STDEV.P(J17:J19)</f>
        <v>1.3377839108121508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3">
        <v>59.05</v>
      </c>
      <c r="F21" s="9">
        <f t="shared" si="2"/>
        <v>2.5561682100000001</v>
      </c>
      <c r="G21" s="9">
        <f t="shared" si="7"/>
        <v>50.22446548500001</v>
      </c>
      <c r="H21" s="3">
        <f t="shared" si="3"/>
        <v>11653.008233178658</v>
      </c>
      <c r="I21" s="8">
        <f t="shared" si="0"/>
        <v>5826.504116589329</v>
      </c>
      <c r="J21" s="11">
        <f>(G21/G24)*100</f>
        <v>94.010684121149964</v>
      </c>
      <c r="K21" s="19">
        <v>4</v>
      </c>
      <c r="L21" s="22">
        <f>_xlfn.STDEV.P(D20:D22)</f>
        <v>7.1390640553973969E-2</v>
      </c>
      <c r="M21" s="22">
        <f>_xlfn.STDEV.P(E20:E22)</f>
        <v>13.787572504090617</v>
      </c>
      <c r="N21" s="22">
        <f>_xlfn.STDEV.S(F20:F22)</f>
        <v>0.73651096759595425</v>
      </c>
      <c r="O21" s="22">
        <f>_xlfn.STDEV.S(G20:G22)</f>
        <v>0.43665516563622836</v>
      </c>
      <c r="P21" s="22">
        <f>_xlfn.STDEV.S(H20:H22)</f>
        <v>101.31210339587695</v>
      </c>
      <c r="Q21" s="22">
        <f>_xlfn.STDEV.S(I20:I22)</f>
        <v>50.656051697938473</v>
      </c>
      <c r="R21" s="23">
        <f>_xlfn.STDEV.P(J20:J22)</f>
        <v>0.343534552738537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3">
        <v>30.41</v>
      </c>
      <c r="F22" s="9">
        <f t="shared" si="2"/>
        <v>1.3102999979999999</v>
      </c>
      <c r="G22" s="9">
        <f t="shared" si="7"/>
        <v>51.062670713999999</v>
      </c>
      <c r="H22" s="3">
        <f t="shared" si="3"/>
        <v>11847.487404640373</v>
      </c>
      <c r="I22" s="8">
        <f t="shared" si="0"/>
        <v>5923.7437023201865</v>
      </c>
      <c r="J22" s="11">
        <f>(G22/G25)*100</f>
        <v>94.746031221440134</v>
      </c>
      <c r="K22" s="24">
        <v>5</v>
      </c>
      <c r="L22" s="25">
        <f>_xlfn.STDEV.P(D23:D25)</f>
        <v>7.7714817954780926E-2</v>
      </c>
      <c r="M22" s="25">
        <f>_xlfn.STDEV.P(E23:E25)</f>
        <v>4.2486808410245285</v>
      </c>
      <c r="N22" s="25">
        <f>_xlfn.STDEV.S(F23:F25)</f>
        <v>0.2209198053591892</v>
      </c>
      <c r="O22" s="25">
        <f>_xlfn.STDEV.S(G23:G25)</f>
        <v>0.33929167522301507</v>
      </c>
      <c r="P22" s="25">
        <f>_xlfn.STDEV.S(H23:H25)</f>
        <v>78.721966409052399</v>
      </c>
      <c r="Q22" s="25">
        <f>_xlfn.STDEV.S(I23:I25)</f>
        <v>39.3609832045262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3">
        <v>64.92</v>
      </c>
      <c r="F23" s="9">
        <f t="shared" si="2"/>
        <v>2.8040960520000002</v>
      </c>
      <c r="G23" s="15">
        <f t="shared" si="7"/>
        <v>53.235385568999995</v>
      </c>
      <c r="H23" s="3">
        <f t="shared" si="3"/>
        <v>12351.597579814385</v>
      </c>
      <c r="I23" s="8">
        <f t="shared" si="0"/>
        <v>6175.7987899071923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3">
        <v>74.28</v>
      </c>
      <c r="F24" s="9">
        <f t="shared" si="2"/>
        <v>3.1997447040000004</v>
      </c>
      <c r="G24" s="15">
        <f t="shared" si="7"/>
        <v>53.424210189000007</v>
      </c>
      <c r="H24" s="3">
        <f t="shared" si="3"/>
        <v>12395.408396519724</v>
      </c>
      <c r="I24" s="8">
        <f t="shared" si="0"/>
        <v>6197.7041982598621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5">
        <v>65.66</v>
      </c>
      <c r="F25" s="9">
        <f t="shared" si="2"/>
        <v>2.8315874999999995</v>
      </c>
      <c r="G25" s="15">
        <f t="shared" si="7"/>
        <v>53.894258213999997</v>
      </c>
      <c r="H25" s="3">
        <f t="shared" si="3"/>
        <v>12504.468263109049</v>
      </c>
      <c r="I25" s="8">
        <f t="shared" si="0"/>
        <v>6252.2341315545245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"/>
  <sheetViews>
    <sheetView tabSelected="1" topLeftCell="M1" zoomScale="118" workbookViewId="0">
      <selection activeCell="X39" sqref="X39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11" width="10.7109375" style="4" customWidth="1"/>
    <col min="12" max="27" width="10.7109375" customWidth="1"/>
  </cols>
  <sheetData>
    <row r="1" spans="1:27" x14ac:dyDescent="0.25">
      <c r="A1" s="1" t="s">
        <v>0</v>
      </c>
      <c r="B1" t="s">
        <v>10</v>
      </c>
    </row>
    <row r="2" spans="1:27" x14ac:dyDescent="0.25">
      <c r="A2" s="1" t="s">
        <v>1</v>
      </c>
      <c r="B2" s="2">
        <v>44237</v>
      </c>
    </row>
    <row r="3" spans="1:27" x14ac:dyDescent="0.25">
      <c r="A3" s="1" t="s">
        <v>2</v>
      </c>
      <c r="B3">
        <v>0</v>
      </c>
    </row>
    <row r="4" spans="1:27" x14ac:dyDescent="0.25">
      <c r="A4" s="1" t="s">
        <v>3</v>
      </c>
      <c r="B4" t="s">
        <v>9</v>
      </c>
    </row>
    <row r="6" spans="1:27" x14ac:dyDescent="0.25">
      <c r="A6" s="32" t="s">
        <v>30</v>
      </c>
    </row>
    <row r="7" spans="1:27" x14ac:dyDescent="0.25">
      <c r="A7" s="1" t="s">
        <v>7</v>
      </c>
      <c r="B7" s="16">
        <v>4.3099999999999996</v>
      </c>
    </row>
    <row r="8" spans="1:27" x14ac:dyDescent="0.25">
      <c r="A8" s="1" t="s">
        <v>46</v>
      </c>
      <c r="B8" s="16">
        <v>200</v>
      </c>
    </row>
    <row r="9" spans="1:27" ht="15.75" thickBot="1" x14ac:dyDescent="0.3"/>
    <row r="10" spans="1:27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42</v>
      </c>
      <c r="F10" s="6" t="s">
        <v>135</v>
      </c>
      <c r="G10" s="6" t="s">
        <v>136</v>
      </c>
      <c r="H10" s="6" t="s">
        <v>43</v>
      </c>
      <c r="I10" s="6" t="s">
        <v>44</v>
      </c>
      <c r="J10" s="6" t="s">
        <v>45</v>
      </c>
      <c r="K10" s="6" t="s">
        <v>11</v>
      </c>
      <c r="L10" s="14" t="s">
        <v>12</v>
      </c>
      <c r="M10" s="27" t="s">
        <v>4</v>
      </c>
      <c r="N10" s="28" t="s">
        <v>6</v>
      </c>
      <c r="O10" s="29" t="s">
        <v>42</v>
      </c>
      <c r="P10" s="29" t="s">
        <v>43</v>
      </c>
      <c r="Q10" s="29" t="s">
        <v>44</v>
      </c>
      <c r="R10" s="29" t="s">
        <v>45</v>
      </c>
      <c r="S10" s="29" t="s">
        <v>11</v>
      </c>
      <c r="T10" s="30" t="s">
        <v>12</v>
      </c>
      <c r="U10" s="29" t="s">
        <v>133</v>
      </c>
      <c r="V10" s="29" t="s">
        <v>134</v>
      </c>
      <c r="W10" s="5" t="s">
        <v>137</v>
      </c>
      <c r="X10" s="6"/>
      <c r="Y10" s="5"/>
      <c r="Z10" s="14"/>
      <c r="AA10" s="5"/>
    </row>
    <row r="11" spans="1:27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3">
        <v>510.19</v>
      </c>
      <c r="F11" s="33">
        <f>E11/40.078</f>
        <v>12.72992664304606</v>
      </c>
      <c r="G11" s="34">
        <f>'SO4'!E11/(28.086*(16*4))</f>
        <v>1.309593747774692E-2</v>
      </c>
      <c r="H11" s="9">
        <f>B11*E11/1000</f>
        <v>22.019800399999998</v>
      </c>
      <c r="I11" s="9">
        <f>H11</f>
        <v>22.019800399999998</v>
      </c>
      <c r="J11" s="3">
        <f>I11/(B$7 /1000)</f>
        <v>5109.0024129930398</v>
      </c>
      <c r="K11" s="8">
        <f t="shared" ref="K11:K25" si="0">J11/B$8*100</f>
        <v>2554.5012064965199</v>
      </c>
      <c r="L11" s="11">
        <f>(I11/I23)*100</f>
        <v>41.363089915934708</v>
      </c>
      <c r="M11" s="31" t="s">
        <v>28</v>
      </c>
      <c r="N11" s="20"/>
      <c r="O11" s="20"/>
      <c r="P11" s="20"/>
      <c r="Q11" s="20"/>
      <c r="R11" s="20"/>
      <c r="S11" s="20"/>
      <c r="T11" s="21"/>
      <c r="U11" s="20"/>
      <c r="V11" s="17"/>
      <c r="W11" s="17"/>
      <c r="X11" s="17"/>
      <c r="Y11" s="17"/>
      <c r="Z11" s="17"/>
      <c r="AA11" s="17"/>
    </row>
    <row r="12" spans="1:27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3">
        <v>509.23</v>
      </c>
      <c r="F12" s="33">
        <f t="shared" ref="F12:F24" si="2">E12/40.078</f>
        <v>12.705973351963671</v>
      </c>
      <c r="G12" s="34">
        <f>'SO4'!E12/(28.086*(16*4))</f>
        <v>1.2639749341308838E-2</v>
      </c>
      <c r="H12" s="9">
        <f t="shared" ref="H12:H25" si="3">B12*E12/1000</f>
        <v>21.961307595000001</v>
      </c>
      <c r="I12" s="9">
        <f>H12</f>
        <v>21.961307595000001</v>
      </c>
      <c r="J12" s="3">
        <f t="shared" ref="J12:J25" si="4">I12/(B$7 /1000)</f>
        <v>5095.4309965197226</v>
      </c>
      <c r="K12" s="8">
        <f t="shared" si="0"/>
        <v>2547.7154982598613</v>
      </c>
      <c r="L12" s="11">
        <f>(I12/I24)*100</f>
        <v>41.10740714239293</v>
      </c>
      <c r="M12" s="19">
        <v>1</v>
      </c>
      <c r="N12" s="22">
        <f>AVERAGE(D11:D13)</f>
        <v>10.006836813611756</v>
      </c>
      <c r="O12" s="22">
        <f>AVERAGE(E11:E13)</f>
        <v>507.63333333333338</v>
      </c>
      <c r="P12" s="22">
        <f>AVERAGE(H11:H13)</f>
        <v>21.894017535666666</v>
      </c>
      <c r="Q12" s="22">
        <f>AVERAGE(I11:I13)</f>
        <v>21.894017535666666</v>
      </c>
      <c r="R12" s="22">
        <f>AVERAGE(J11:J13)</f>
        <v>5079.8184537509678</v>
      </c>
      <c r="S12" s="22">
        <f>AVERAGE(K11:K13)</f>
        <v>2539.9092268754839</v>
      </c>
      <c r="T12" s="23">
        <f>AVERAGE(L11:L13)</f>
        <v>40.912093074509436</v>
      </c>
      <c r="U12" s="22">
        <f>O12/40.078</f>
        <v>12.66613437130928</v>
      </c>
      <c r="V12" s="18">
        <f>O26/(28.086*(16*4))</f>
        <v>1.2903077452586105E-2</v>
      </c>
      <c r="W12" s="17">
        <f>U12/V12</f>
        <v>981.63670007039013</v>
      </c>
      <c r="X12" s="18"/>
      <c r="Y12" s="17"/>
      <c r="Z12" s="18"/>
      <c r="AA12" s="17"/>
    </row>
    <row r="13" spans="1:27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3">
        <v>503.48</v>
      </c>
      <c r="F13" s="33">
        <f t="shared" si="2"/>
        <v>12.562503118918109</v>
      </c>
      <c r="G13" s="34">
        <f>'SO4'!E13/(28.086*(16*4))</f>
        <v>1.2973545538702558E-2</v>
      </c>
      <c r="H13" s="9">
        <f t="shared" si="3"/>
        <v>21.700944612000001</v>
      </c>
      <c r="I13" s="9">
        <f>H13</f>
        <v>21.700944612000001</v>
      </c>
      <c r="J13" s="3">
        <f t="shared" si="4"/>
        <v>5035.0219517401401</v>
      </c>
      <c r="K13" s="8">
        <f t="shared" si="0"/>
        <v>2517.5109758700701</v>
      </c>
      <c r="L13" s="11">
        <f>(I13/I25)*100</f>
        <v>40.265782165200662</v>
      </c>
      <c r="M13" s="19">
        <v>2</v>
      </c>
      <c r="N13" s="22">
        <f>AVERAGE(D14:D16)</f>
        <v>20.014276875483375</v>
      </c>
      <c r="O13" s="22">
        <f>AVERAGE(E14:E16)</f>
        <v>520.81333333333339</v>
      </c>
      <c r="P13" s="22">
        <f>AVERAGE(H14:H16)</f>
        <v>22.463194124333331</v>
      </c>
      <c r="Q13" s="22">
        <f>AVERAGE(I14:I16)</f>
        <v>44.357211659999997</v>
      </c>
      <c r="R13" s="22">
        <f>AVERAGE(J14:J16)</f>
        <v>10291.696440835267</v>
      </c>
      <c r="S13" s="22">
        <f>AVERAGE(K14:K16)</f>
        <v>5145.8482204176335</v>
      </c>
      <c r="T13" s="23">
        <f>AVERAGE(L14:L16)</f>
        <v>82.877249082680422</v>
      </c>
      <c r="U13" s="22">
        <f>O13/40.078</f>
        <v>12.994993096794584</v>
      </c>
      <c r="V13" s="18">
        <f>O27/(28.086*(16*4))</f>
        <v>8.9012319304991819E-3</v>
      </c>
      <c r="W13" s="17">
        <f>U13/V13</f>
        <v>1459.9095044662906</v>
      </c>
      <c r="X13" s="18"/>
      <c r="Y13" s="17"/>
      <c r="Z13" s="18"/>
      <c r="AA13" s="17"/>
    </row>
    <row r="14" spans="1:27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5">D11+C14</f>
        <v>20.032830626450121</v>
      </c>
      <c r="E14" s="33">
        <v>498.13</v>
      </c>
      <c r="F14" s="33">
        <f t="shared" si="2"/>
        <v>12.429013423823543</v>
      </c>
      <c r="G14" s="34">
        <f>'SO4'!E14/(28.086*(16*4))</f>
        <v>8.5841255429751472E-3</v>
      </c>
      <c r="H14" s="9">
        <f t="shared" si="3"/>
        <v>21.510000595000005</v>
      </c>
      <c r="I14" s="9">
        <f t="shared" ref="I14:I25" si="6">I11+H14</f>
        <v>43.529800995000002</v>
      </c>
      <c r="J14" s="3">
        <f t="shared" si="4"/>
        <v>10099.721808584689</v>
      </c>
      <c r="K14" s="8">
        <f t="shared" si="0"/>
        <v>5049.8609042923445</v>
      </c>
      <c r="L14" s="11">
        <f>(I14/I23)*100</f>
        <v>81.768546484142036</v>
      </c>
      <c r="M14" s="19">
        <v>3</v>
      </c>
      <c r="N14" s="22">
        <f>AVERAGE(D17:D19)</f>
        <v>30.050889404485702</v>
      </c>
      <c r="O14" s="22">
        <f>AVERAGE(E17:E19)</f>
        <v>93.756666666666661</v>
      </c>
      <c r="P14" s="22">
        <f>AVERAGE(H17:H19)</f>
        <v>4.0554990420000001</v>
      </c>
      <c r="Q14" s="22">
        <f>AVERAGE(I17:I19)</f>
        <v>48.412710702000005</v>
      </c>
      <c r="R14" s="22">
        <f>AVERAGE(J17:J19)</f>
        <v>11232.647494663577</v>
      </c>
      <c r="S14" s="22">
        <f>AVERAGE(K17:K19)</f>
        <v>5616.3237473317886</v>
      </c>
      <c r="T14" s="23">
        <f>AVERAGE(L17:L19)</f>
        <v>90.454505635258613</v>
      </c>
      <c r="U14" s="22">
        <f>O14/40.078</f>
        <v>2.339354924563767</v>
      </c>
      <c r="V14" s="18">
        <f>O28/(28.086*(16*4))</f>
        <v>6.6388354814973067E-4</v>
      </c>
      <c r="W14" s="17">
        <f>U14/V14</f>
        <v>3523.7428779243596</v>
      </c>
      <c r="X14" s="17"/>
      <c r="Y14" s="17"/>
      <c r="Z14" s="17"/>
      <c r="AA14" s="17"/>
    </row>
    <row r="15" spans="1:27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5"/>
        <v>20.007865429234343</v>
      </c>
      <c r="E15" s="33">
        <v>513.15</v>
      </c>
      <c r="F15" s="33">
        <f t="shared" si="2"/>
        <v>12.803782623883425</v>
      </c>
      <c r="G15" s="34">
        <f>'SO4'!E15/(28.086*(16*4))</f>
        <v>8.9568646300648026E-3</v>
      </c>
      <c r="H15" s="9">
        <f t="shared" si="3"/>
        <v>22.12056231</v>
      </c>
      <c r="I15" s="9">
        <f t="shared" si="6"/>
        <v>44.081869905000005</v>
      </c>
      <c r="J15" s="3">
        <f t="shared" si="4"/>
        <v>10227.812042923437</v>
      </c>
      <c r="K15" s="8">
        <f t="shared" si="0"/>
        <v>5113.9060214617184</v>
      </c>
      <c r="L15" s="11">
        <f>(I15/I24)*100</f>
        <v>82.512908939693446</v>
      </c>
      <c r="M15" s="19">
        <v>4</v>
      </c>
      <c r="N15" s="22">
        <f>AVERAGE(D20:D22)</f>
        <v>40.087501933488021</v>
      </c>
      <c r="O15" s="22">
        <f>AVERAGE(E20:E22)</f>
        <v>49.896666666666668</v>
      </c>
      <c r="P15" s="22">
        <f>AVERAGE(H20:H22)</f>
        <v>2.16009787</v>
      </c>
      <c r="Q15" s="22">
        <f>AVERAGE(I20:I22)</f>
        <v>50.572808572000007</v>
      </c>
      <c r="R15" s="22">
        <f>AVERAGE(J20:J22)</f>
        <v>11733.830295127613</v>
      </c>
      <c r="S15" s="22">
        <f>AVERAGE(K20:K22)</f>
        <v>5866.9151475638064</v>
      </c>
      <c r="T15" s="23">
        <f>AVERAGE(L20:L22)</f>
        <v>94.496453880536521</v>
      </c>
      <c r="U15" s="22">
        <f>O15/40.078</f>
        <v>1.2449889382371042</v>
      </c>
      <c r="V15" s="18">
        <f>O29/(28.086*(16*4))</f>
        <v>0</v>
      </c>
      <c r="W15" s="17">
        <v>0</v>
      </c>
      <c r="X15" s="18"/>
      <c r="Y15" s="17"/>
      <c r="Z15" s="18"/>
      <c r="AA15" s="17"/>
    </row>
    <row r="16" spans="1:27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5"/>
        <v>20.002134570765662</v>
      </c>
      <c r="E16" s="33">
        <v>551.16</v>
      </c>
      <c r="F16" s="33">
        <f t="shared" si="2"/>
        <v>13.752183242676779</v>
      </c>
      <c r="G16" s="34">
        <f>'SO4'!E16/(28.086*(16*4))</f>
        <v>9.1627056184575943E-3</v>
      </c>
      <c r="H16" s="9">
        <f t="shared" si="3"/>
        <v>23.759019467999998</v>
      </c>
      <c r="I16" s="9">
        <f t="shared" si="6"/>
        <v>45.459964079999999</v>
      </c>
      <c r="J16" s="3">
        <f t="shared" si="4"/>
        <v>10547.55547099768</v>
      </c>
      <c r="K16" s="8">
        <f t="shared" si="0"/>
        <v>5273.7777354988402</v>
      </c>
      <c r="L16" s="11">
        <f>(I16/I25)*100</f>
        <v>84.350291824205797</v>
      </c>
      <c r="M16" s="19">
        <v>5</v>
      </c>
      <c r="N16" s="22">
        <f>AVERAGE(D23:D25)</f>
        <v>50.094841453982987</v>
      </c>
      <c r="O16" s="22">
        <f>AVERAGE(E23:E25)</f>
        <v>68.286666666666662</v>
      </c>
      <c r="P16" s="22">
        <f>AVERAGE(H23:H25)</f>
        <v>2.9451427520000002</v>
      </c>
      <c r="Q16" s="22">
        <f>AVERAGE(I23:I25)</f>
        <v>53.517951323999995</v>
      </c>
      <c r="R16" s="22">
        <f>AVERAGE(J23:J25)</f>
        <v>12417.158079814386</v>
      </c>
      <c r="S16" s="22">
        <f>AVERAGE(K23:K25)</f>
        <v>6208.579039907193</v>
      </c>
      <c r="T16" s="23">
        <f>AVERAGE(L23:L25)</f>
        <v>100</v>
      </c>
      <c r="U16" s="22">
        <f>O16/40.078</f>
        <v>1.703844170534125</v>
      </c>
      <c r="V16" s="18">
        <f>O30/(28.086*(16*4))</f>
        <v>0</v>
      </c>
      <c r="W16" s="17">
        <v>0</v>
      </c>
      <c r="X16" s="18"/>
      <c r="Y16" s="17"/>
      <c r="Z16" s="18"/>
      <c r="AA16" s="17"/>
    </row>
    <row r="17" spans="1:27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5"/>
        <v>30.101832946635739</v>
      </c>
      <c r="E17" s="33">
        <v>98.8</v>
      </c>
      <c r="F17" s="33">
        <f t="shared" si="2"/>
        <v>2.4651928738959028</v>
      </c>
      <c r="G17" s="34">
        <f>'SO4'!E17/(28.086*(16*4))</f>
        <v>5.4520045574307481E-4</v>
      </c>
      <c r="H17" s="9">
        <f t="shared" si="3"/>
        <v>4.2876631199999995</v>
      </c>
      <c r="I17" s="9">
        <f t="shared" si="6"/>
        <v>47.817464115</v>
      </c>
      <c r="J17" s="3">
        <f t="shared" si="4"/>
        <v>11094.539237819026</v>
      </c>
      <c r="K17" s="8">
        <f t="shared" si="0"/>
        <v>5547.2696189095132</v>
      </c>
      <c r="L17" s="11">
        <f>(I17/I23)*100</f>
        <v>89.822706464711032</v>
      </c>
      <c r="M17" s="31" t="s">
        <v>29</v>
      </c>
      <c r="N17" s="20"/>
      <c r="O17" s="20"/>
      <c r="P17" s="20"/>
      <c r="Q17" s="20"/>
      <c r="R17" s="20"/>
      <c r="S17" s="20"/>
      <c r="T17" s="21"/>
      <c r="U17" s="18"/>
      <c r="V17" s="17"/>
      <c r="W17" s="17"/>
      <c r="X17" s="17"/>
      <c r="Y17" s="17"/>
      <c r="Z17" s="17"/>
      <c r="AA17" s="17"/>
    </row>
    <row r="18" spans="1:27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5"/>
        <v>30.051531322505806</v>
      </c>
      <c r="E18" s="33">
        <v>82.85</v>
      </c>
      <c r="F18" s="33">
        <f t="shared" si="2"/>
        <v>2.0672189230999547</v>
      </c>
      <c r="G18" s="34">
        <f>'SO4'!E18/(28.086*(16*4))</f>
        <v>6.0083315530869478E-4</v>
      </c>
      <c r="H18" s="9">
        <f t="shared" si="3"/>
        <v>3.58642737</v>
      </c>
      <c r="I18" s="9">
        <f t="shared" si="6"/>
        <v>47.668297275000008</v>
      </c>
      <c r="J18" s="3">
        <f t="shared" si="4"/>
        <v>11059.929762180976</v>
      </c>
      <c r="K18" s="8">
        <f t="shared" si="0"/>
        <v>5529.9648810904882</v>
      </c>
      <c r="L18" s="11">
        <f>(I18/I24)*100</f>
        <v>89.226021510402916</v>
      </c>
      <c r="M18" s="19">
        <v>1</v>
      </c>
      <c r="N18" s="22">
        <f>_xlfn.STDEV.P(D11:D13)</f>
        <v>5.5247815456647576E-3</v>
      </c>
      <c r="O18" s="22">
        <f>_xlfn.STDEV.P(E11:E13)</f>
        <v>2.9628852304618301</v>
      </c>
      <c r="P18" s="22">
        <f>_xlfn.STDEV.S(H11:H13)</f>
        <v>0.16974456530059367</v>
      </c>
      <c r="Q18" s="22">
        <f>_xlfn.STDEV.S(I11:I13)</f>
        <v>0.16974456530059367</v>
      </c>
      <c r="R18" s="22">
        <f>_xlfn.STDEV.S(J11:J13)</f>
        <v>39.383889860926665</v>
      </c>
      <c r="S18" s="22">
        <f>_xlfn.STDEV.S(K11:K13)</f>
        <v>19.691944930463332</v>
      </c>
      <c r="T18" s="23">
        <f>_xlfn.STDEV.P(L11:L13)</f>
        <v>0.4687798088585246</v>
      </c>
      <c r="U18" s="18">
        <f>_xlfn.STDEV.P(F11:F13)</f>
        <v>7.392797121767182E-2</v>
      </c>
      <c r="V18" s="18">
        <f>_xlfn.STDEV.P(G11:G13)</f>
        <v>1.9278868799352922E-4</v>
      </c>
      <c r="W18" s="17">
        <f>U18/V18</f>
        <v>383.46633294248647</v>
      </c>
      <c r="X18" s="18"/>
      <c r="Y18" s="17"/>
      <c r="Z18" s="18"/>
      <c r="AA18" s="17"/>
    </row>
    <row r="19" spans="1:27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5"/>
        <v>29.99930394431555</v>
      </c>
      <c r="E19" s="33">
        <v>99.62</v>
      </c>
      <c r="F19" s="33">
        <f t="shared" si="2"/>
        <v>2.4856529766954436</v>
      </c>
      <c r="G19" s="34">
        <f>'SO4'!E19/(28.086*(16*4))</f>
        <v>8.4561703339742231E-4</v>
      </c>
      <c r="H19" s="9">
        <f t="shared" si="3"/>
        <v>4.2924066360000008</v>
      </c>
      <c r="I19" s="9">
        <f t="shared" si="6"/>
        <v>49.752370716000001</v>
      </c>
      <c r="J19" s="3">
        <f t="shared" si="4"/>
        <v>11543.473483990721</v>
      </c>
      <c r="K19" s="8">
        <f t="shared" si="0"/>
        <v>5771.7367419953607</v>
      </c>
      <c r="L19" s="11">
        <f>(I19/I25)*100</f>
        <v>92.314788930661891</v>
      </c>
      <c r="M19" s="19">
        <v>2</v>
      </c>
      <c r="N19" s="22">
        <f>_xlfn.STDEV.P(D14:D16)</f>
        <v>1.3326463419302707E-2</v>
      </c>
      <c r="O19" s="22">
        <f>_xlfn.STDEV.P(E14:E16)</f>
        <v>22.317261381172088</v>
      </c>
      <c r="P19" s="22">
        <f>_xlfn.STDEV.S(H14:H16)</f>
        <v>1.1629999539649838</v>
      </c>
      <c r="Q19" s="22">
        <f>_xlfn.STDEV.S(I14:I16)</f>
        <v>0.99410371451324686</v>
      </c>
      <c r="R19" s="22">
        <f>_xlfn.STDEV.S(J14:J16)</f>
        <v>230.65051380817749</v>
      </c>
      <c r="S19" s="22">
        <f>_xlfn.STDEV.S(K14:K16)</f>
        <v>115.32525690408875</v>
      </c>
      <c r="T19" s="23">
        <f>_xlfn.STDEV.P(L14:L16)</f>
        <v>1.0850222901179087</v>
      </c>
      <c r="U19" s="18">
        <f>_xlfn.STDEV.P(F14:F16)</f>
        <v>0.5568456854426892</v>
      </c>
      <c r="V19" s="18">
        <f>_xlfn.STDEV.P(G14:G16)</f>
        <v>2.3945768433697223E-4</v>
      </c>
      <c r="W19" s="17">
        <f>U19/V19</f>
        <v>2325.4450446412852</v>
      </c>
      <c r="X19" s="18"/>
      <c r="Y19" s="17"/>
      <c r="Z19" s="18"/>
      <c r="AA19" s="17"/>
    </row>
    <row r="20" spans="1:27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5"/>
        <v>40.170835266821356</v>
      </c>
      <c r="E20" s="33">
        <v>60.23</v>
      </c>
      <c r="F20" s="33">
        <f t="shared" si="2"/>
        <v>1.5028195019711561</v>
      </c>
      <c r="G20" s="34">
        <f>'SO4'!E20/(28.086*(16*4))</f>
        <v>0</v>
      </c>
      <c r="H20" s="9">
        <f t="shared" si="3"/>
        <v>2.6138254019999998</v>
      </c>
      <c r="I20" s="9">
        <f t="shared" si="6"/>
        <v>50.431289516999996</v>
      </c>
      <c r="J20" s="3">
        <f t="shared" si="4"/>
        <v>11700.995247563806</v>
      </c>
      <c r="K20" s="8">
        <f t="shared" si="0"/>
        <v>5850.4976237819028</v>
      </c>
      <c r="L20" s="11">
        <f>(I20/I23)*100</f>
        <v>94.732646299019436</v>
      </c>
      <c r="M20" s="19">
        <v>3</v>
      </c>
      <c r="N20" s="22">
        <f>_xlfn.STDEV.P(D17:D19)</f>
        <v>4.1859750940903724E-2</v>
      </c>
      <c r="O20" s="22">
        <f>_xlfn.STDEV.P(E17:E19)</f>
        <v>7.7194401063519891</v>
      </c>
      <c r="P20" s="22">
        <f>_xlfn.STDEV.S(H17:H19)</f>
        <v>0.40623490783125382</v>
      </c>
      <c r="Q20" s="22">
        <f>_xlfn.STDEV.S(I17:I19)</f>
        <v>1.162574471322914</v>
      </c>
      <c r="R20" s="22">
        <f>_xlfn.STDEV.S(J17:J19)</f>
        <v>269.73885645543322</v>
      </c>
      <c r="S20" s="22">
        <f>_xlfn.STDEV.S(K17:K19)</f>
        <v>134.86942822771661</v>
      </c>
      <c r="T20" s="23">
        <f>_xlfn.STDEV.P(L17:L19)</f>
        <v>1.3377839108121508</v>
      </c>
      <c r="U20" s="18">
        <f>_xlfn.STDEV.P(F17:F19)</f>
        <v>0.19261041235470805</v>
      </c>
      <c r="V20" s="18">
        <f>_xlfn.STDEV.P(G17:G19)</f>
        <v>1.304966003655379E-4</v>
      </c>
      <c r="W20" s="17">
        <f>U20/V20</f>
        <v>1475.9803076492515</v>
      </c>
      <c r="X20" s="17"/>
      <c r="Y20" s="17"/>
      <c r="Z20" s="17"/>
      <c r="AA20" s="17"/>
    </row>
    <row r="21" spans="1:27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5"/>
        <v>40.095197215777269</v>
      </c>
      <c r="E21" s="33">
        <v>59.05</v>
      </c>
      <c r="F21" s="33">
        <f t="shared" si="2"/>
        <v>1.4733769150157192</v>
      </c>
      <c r="G21" s="34">
        <f>'SO4'!E21/(28.086*(16*4))</f>
        <v>0</v>
      </c>
      <c r="H21" s="9">
        <f t="shared" si="3"/>
        <v>2.5561682100000001</v>
      </c>
      <c r="I21" s="9">
        <f t="shared" si="6"/>
        <v>50.22446548500001</v>
      </c>
      <c r="J21" s="3">
        <f t="shared" si="4"/>
        <v>11653.008233178658</v>
      </c>
      <c r="K21" s="8">
        <f t="shared" si="0"/>
        <v>5826.504116589329</v>
      </c>
      <c r="L21" s="11">
        <f>(I21/I24)*100</f>
        <v>94.010684121149964</v>
      </c>
      <c r="M21" s="19">
        <v>4</v>
      </c>
      <c r="N21" s="22">
        <f>_xlfn.STDEV.P(D20:D22)</f>
        <v>7.1390640553973969E-2</v>
      </c>
      <c r="O21" s="22">
        <f>_xlfn.STDEV.P(E20:E22)</f>
        <v>13.787572504090617</v>
      </c>
      <c r="P21" s="22">
        <f>_xlfn.STDEV.S(H20:H22)</f>
        <v>0.73651096759595425</v>
      </c>
      <c r="Q21" s="22">
        <f>_xlfn.STDEV.S(I20:I22)</f>
        <v>0.43665516563622836</v>
      </c>
      <c r="R21" s="22">
        <f>_xlfn.STDEV.S(J20:J22)</f>
        <v>101.31210339587695</v>
      </c>
      <c r="S21" s="22">
        <f>_xlfn.STDEV.S(K20:K22)</f>
        <v>50.656051697938473</v>
      </c>
      <c r="T21" s="23">
        <f>_xlfn.STDEV.P(L20:L22)</f>
        <v>0.343534552738537</v>
      </c>
      <c r="U21" s="18">
        <f>_xlfn.STDEV.P(F20:F22)</f>
        <v>0.34401847657294804</v>
      </c>
      <c r="V21" s="18">
        <f>_xlfn.STDEV.P(G20:G22)</f>
        <v>0</v>
      </c>
      <c r="W21" s="17">
        <v>0</v>
      </c>
      <c r="X21" s="18"/>
      <c r="Y21" s="17"/>
      <c r="Z21" s="18"/>
      <c r="AA21" s="17"/>
    </row>
    <row r="22" spans="1:27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5"/>
        <v>39.996473317865437</v>
      </c>
      <c r="E22" s="33">
        <v>30.41</v>
      </c>
      <c r="F22" s="33">
        <f t="shared" si="2"/>
        <v>0.75877039772443733</v>
      </c>
      <c r="G22" s="34">
        <f>'SO4'!E22/(28.086*(16*4))</f>
        <v>0</v>
      </c>
      <c r="H22" s="9">
        <f t="shared" si="3"/>
        <v>1.3102999979999999</v>
      </c>
      <c r="I22" s="9">
        <f t="shared" si="6"/>
        <v>51.062670713999999</v>
      </c>
      <c r="J22" s="3">
        <f t="shared" si="4"/>
        <v>11847.487404640373</v>
      </c>
      <c r="K22" s="8">
        <f t="shared" si="0"/>
        <v>5923.7437023201865</v>
      </c>
      <c r="L22" s="11">
        <f>(I22/I25)*100</f>
        <v>94.746031221440134</v>
      </c>
      <c r="M22" s="24">
        <v>5</v>
      </c>
      <c r="N22" s="25">
        <f>_xlfn.STDEV.P(D23:D25)</f>
        <v>7.7714817954780926E-2</v>
      </c>
      <c r="O22" s="25">
        <f>_xlfn.STDEV.P(E23:E25)</f>
        <v>4.2486808410245285</v>
      </c>
      <c r="P22" s="25">
        <f>_xlfn.STDEV.S(H23:H25)</f>
        <v>0.2209198053591892</v>
      </c>
      <c r="Q22" s="25">
        <f>_xlfn.STDEV.S(I23:I25)</f>
        <v>0.33929167522301507</v>
      </c>
      <c r="R22" s="25">
        <f>_xlfn.STDEV.S(J23:J25)</f>
        <v>78.721966409052399</v>
      </c>
      <c r="S22" s="25">
        <f>_xlfn.STDEV.S(K23:K25)</f>
        <v>39.3609832045262</v>
      </c>
      <c r="T22" s="26">
        <f>_xlfn.STDEV.P(L23:L25)</f>
        <v>0</v>
      </c>
      <c r="U22" s="18">
        <f>_xlfn.STDEV.P(F23:F25)</f>
        <v>0.10601030093878257</v>
      </c>
      <c r="V22" s="18">
        <f>_xlfn.STDEV.P(G23:G25)</f>
        <v>0</v>
      </c>
      <c r="W22" s="17">
        <v>0</v>
      </c>
      <c r="X22" s="18"/>
      <c r="Y22" s="17"/>
      <c r="Z22" s="18"/>
      <c r="AA22" s="17"/>
    </row>
    <row r="23" spans="1:27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5"/>
        <v>50.192436194895606</v>
      </c>
      <c r="E23" s="33">
        <v>64.92</v>
      </c>
      <c r="F23" s="33">
        <f t="shared" si="2"/>
        <v>1.6198413094465791</v>
      </c>
      <c r="G23" s="34">
        <f>'SO4'!E23/(28.086*(16*4))</f>
        <v>0</v>
      </c>
      <c r="H23" s="9">
        <f t="shared" si="3"/>
        <v>2.8040960520000002</v>
      </c>
      <c r="I23" s="15">
        <f t="shared" si="6"/>
        <v>53.235385568999995</v>
      </c>
      <c r="J23" s="3">
        <f t="shared" si="4"/>
        <v>12351.597579814385</v>
      </c>
      <c r="K23" s="8">
        <f t="shared" si="0"/>
        <v>6175.7987899071923</v>
      </c>
      <c r="L23" s="11">
        <f>(I23/I23)*100</f>
        <v>100</v>
      </c>
      <c r="N23" s="17"/>
      <c r="O23" s="18"/>
      <c r="P23" s="17"/>
      <c r="Q23" s="18"/>
      <c r="R23" s="17"/>
      <c r="S23" s="18"/>
      <c r="T23" s="17"/>
      <c r="U23" s="18"/>
      <c r="V23" s="17"/>
      <c r="W23" s="17"/>
      <c r="X23" s="17"/>
      <c r="Y23" s="17"/>
      <c r="Z23" s="17"/>
      <c r="AA23" s="17"/>
    </row>
    <row r="24" spans="1:27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5"/>
        <v>50.089814385150817</v>
      </c>
      <c r="E24" s="33">
        <v>74.28</v>
      </c>
      <c r="F24" s="33">
        <f t="shared" si="2"/>
        <v>1.8533858974998751</v>
      </c>
      <c r="G24" s="34">
        <f>'SO4'!E24/(28.086*(16*4))</f>
        <v>0</v>
      </c>
      <c r="H24" s="9">
        <f t="shared" si="3"/>
        <v>3.1997447040000004</v>
      </c>
      <c r="I24" s="15">
        <f t="shared" si="6"/>
        <v>53.424210189000007</v>
      </c>
      <c r="J24" s="3">
        <f t="shared" si="4"/>
        <v>12395.408396519724</v>
      </c>
      <c r="K24" s="8">
        <f t="shared" si="0"/>
        <v>6197.7041982598621</v>
      </c>
      <c r="L24" s="11">
        <f>(I24/I24)*100</f>
        <v>100</v>
      </c>
      <c r="N24" s="18"/>
      <c r="O24" s="18" t="s">
        <v>68</v>
      </c>
      <c r="P24" s="18"/>
      <c r="Q24" s="18"/>
      <c r="R24" s="18"/>
      <c r="S24" s="18"/>
      <c r="T24" s="18"/>
      <c r="U24" s="18"/>
      <c r="V24" s="18"/>
      <c r="W24" s="17"/>
      <c r="X24" s="18"/>
      <c r="Y24" s="17"/>
      <c r="Z24" s="18"/>
      <c r="AA24" s="17"/>
    </row>
    <row r="25" spans="1:27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5"/>
        <v>50.002273781902559</v>
      </c>
      <c r="E25" s="35">
        <v>65.66</v>
      </c>
      <c r="F25" s="33">
        <f>E25/40.078</f>
        <v>1.6383053046559208</v>
      </c>
      <c r="G25" s="34">
        <f>'SO4'!E25/(28.086*(16*4))</f>
        <v>0</v>
      </c>
      <c r="H25" s="9">
        <f t="shared" si="3"/>
        <v>2.8315874999999995</v>
      </c>
      <c r="I25" s="15">
        <f t="shared" si="6"/>
        <v>53.894258213999997</v>
      </c>
      <c r="J25" s="3">
        <f t="shared" si="4"/>
        <v>12504.468263109049</v>
      </c>
      <c r="K25" s="8">
        <f t="shared" si="0"/>
        <v>6252.2341315545245</v>
      </c>
      <c r="L25" s="11">
        <f>(I25/I25)*100</f>
        <v>100</v>
      </c>
      <c r="N25" s="18"/>
      <c r="O25" s="18"/>
      <c r="P25" s="18"/>
      <c r="Q25" s="18"/>
      <c r="R25" s="18"/>
      <c r="S25" s="18"/>
      <c r="T25" s="18"/>
      <c r="U25" s="18"/>
      <c r="V25" s="18"/>
      <c r="W25" s="17"/>
      <c r="X25" s="18"/>
      <c r="Y25" s="17"/>
      <c r="Z25" s="18"/>
      <c r="AA25" s="17"/>
    </row>
    <row r="26" spans="1:27" x14ac:dyDescent="0.25">
      <c r="O26" s="11">
        <v>23.193333333333332</v>
      </c>
      <c r="V26" t="s">
        <v>138</v>
      </c>
      <c r="W26" t="s">
        <v>139</v>
      </c>
    </row>
    <row r="27" spans="1:27" x14ac:dyDescent="0.25">
      <c r="O27" s="11">
        <v>16</v>
      </c>
      <c r="V27">
        <v>0</v>
      </c>
      <c r="W27">
        <v>0</v>
      </c>
    </row>
    <row r="28" spans="1:27" x14ac:dyDescent="0.25">
      <c r="O28" s="11">
        <v>1.1933333333333334</v>
      </c>
      <c r="V28">
        <v>16</v>
      </c>
      <c r="W28">
        <v>16</v>
      </c>
    </row>
    <row r="29" spans="1:27" x14ac:dyDescent="0.25">
      <c r="O29" s="11">
        <v>0</v>
      </c>
    </row>
    <row r="30" spans="1:27" x14ac:dyDescent="0.25">
      <c r="O30" s="11">
        <v>0</v>
      </c>
    </row>
    <row r="32" spans="1:27" x14ac:dyDescent="0.25">
      <c r="O32" s="11">
        <v>0.34653843782312099</v>
      </c>
    </row>
    <row r="33" spans="15:15" x14ac:dyDescent="0.25">
      <c r="O33" s="11">
        <v>0.4304261454264442</v>
      </c>
    </row>
    <row r="34" spans="15:15" x14ac:dyDescent="0.25">
      <c r="O34" s="11">
        <v>0.2345681611434563</v>
      </c>
    </row>
    <row r="35" spans="15:15" x14ac:dyDescent="0.25">
      <c r="O35" s="11">
        <v>0</v>
      </c>
    </row>
    <row r="36" spans="15:15" x14ac:dyDescent="0.25">
      <c r="O36" s="11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5" zoomScale="111" workbookViewId="0">
      <selection activeCell="E11" sqref="E11:E25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67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68</v>
      </c>
      <c r="F10" s="6" t="s">
        <v>69</v>
      </c>
      <c r="G10" s="6" t="s">
        <v>70</v>
      </c>
      <c r="H10" s="6" t="s">
        <v>71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68</v>
      </c>
      <c r="N10" s="29" t="s">
        <v>69</v>
      </c>
      <c r="O10" s="29" t="s">
        <v>70</v>
      </c>
      <c r="P10" s="29" t="s">
        <v>71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4">
        <v>23.54</v>
      </c>
      <c r="F11" s="9">
        <f>B11*E11/1000</f>
        <v>1.0159863999999998</v>
      </c>
      <c r="G11" s="9">
        <f>F11</f>
        <v>1.0159863999999998</v>
      </c>
      <c r="H11" s="3">
        <f>G11/(B$7 /1000)</f>
        <v>235.72770301624129</v>
      </c>
      <c r="I11" s="8">
        <f t="shared" ref="I11:I25" si="0">H11/B$8*100</f>
        <v>117.86385150812065</v>
      </c>
      <c r="J11" s="11">
        <f>(G11/G23)*100</f>
        <v>58.904373370085537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4">
        <v>22.72</v>
      </c>
      <c r="F12" s="9">
        <f t="shared" ref="F12:F25" si="2">B12*E12/1000</f>
        <v>0.97983407999999994</v>
      </c>
      <c r="G12" s="9">
        <f>F12</f>
        <v>0.97983407999999994</v>
      </c>
      <c r="H12" s="3">
        <f t="shared" ref="H12:H25" si="3">G12/(B$7 /1000)</f>
        <v>227.33969373549886</v>
      </c>
      <c r="I12" s="8">
        <f t="shared" si="0"/>
        <v>113.66984686774944</v>
      </c>
      <c r="J12" s="11">
        <f>(G12/G24)*100</f>
        <v>56.946753248169237</v>
      </c>
      <c r="K12" s="19">
        <v>1</v>
      </c>
      <c r="L12" s="22">
        <f t="shared" ref="L12:R12" si="4">AVERAGE(D11:D13)</f>
        <v>10.006836813611756</v>
      </c>
      <c r="M12" s="22">
        <f t="shared" si="4"/>
        <v>23.193333333333332</v>
      </c>
      <c r="N12" s="22">
        <f t="shared" si="4"/>
        <v>1.0003189293333332</v>
      </c>
      <c r="O12" s="22">
        <f t="shared" si="4"/>
        <v>1.0003189293333332</v>
      </c>
      <c r="P12" s="22">
        <f t="shared" si="4"/>
        <v>232.09255901005415</v>
      </c>
      <c r="Q12" s="22">
        <f t="shared" si="4"/>
        <v>116.04627950502707</v>
      </c>
      <c r="R12" s="23">
        <f t="shared" si="4"/>
        <v>57.433402971869732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4">
        <v>23.32</v>
      </c>
      <c r="F13" s="9">
        <f t="shared" si="2"/>
        <v>1.005136308</v>
      </c>
      <c r="G13" s="9">
        <f>F13</f>
        <v>1.005136308</v>
      </c>
      <c r="H13" s="3">
        <f t="shared" si="3"/>
        <v>233.21028027842229</v>
      </c>
      <c r="I13" s="8">
        <f t="shared" si="0"/>
        <v>116.60514013921114</v>
      </c>
      <c r="J13" s="11">
        <f>(G13/G25)*100</f>
        <v>56.449082297354444</v>
      </c>
      <c r="K13" s="19">
        <v>2</v>
      </c>
      <c r="L13" s="22">
        <f t="shared" ref="L13:R13" si="5">AVERAGE(D14:D16)</f>
        <v>20.014276875483375</v>
      </c>
      <c r="M13" s="22">
        <f t="shared" si="5"/>
        <v>16</v>
      </c>
      <c r="N13" s="22">
        <f t="shared" si="5"/>
        <v>0.69009897200000003</v>
      </c>
      <c r="O13" s="22">
        <f>AVERAGE(G14:G16)</f>
        <v>1.6904179013333334</v>
      </c>
      <c r="P13" s="22">
        <f t="shared" si="5"/>
        <v>392.20832977571536</v>
      </c>
      <c r="Q13" s="22">
        <f t="shared" si="5"/>
        <v>196.10416488785768</v>
      </c>
      <c r="R13" s="23">
        <f t="shared" si="5"/>
        <v>97.046322948598743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4">
        <v>15.43</v>
      </c>
      <c r="F14" s="9">
        <f t="shared" si="2"/>
        <v>0.66629054500000007</v>
      </c>
      <c r="G14" s="9">
        <f t="shared" ref="G14:G25" si="7">G11+F14</f>
        <v>1.6822769449999999</v>
      </c>
      <c r="H14" s="3">
        <f t="shared" si="3"/>
        <v>390.31947679814385</v>
      </c>
      <c r="I14" s="8">
        <f t="shared" si="0"/>
        <v>195.15973839907193</v>
      </c>
      <c r="J14" s="11">
        <f>(G14/G23)*100</f>
        <v>97.534247781433763</v>
      </c>
      <c r="K14" s="19">
        <v>3</v>
      </c>
      <c r="L14" s="22">
        <f t="shared" ref="L14:R14" si="8">AVERAGE(D17:D19)</f>
        <v>30.050889404485702</v>
      </c>
      <c r="M14" s="22">
        <f t="shared" si="8"/>
        <v>1.1933333333333334</v>
      </c>
      <c r="N14" s="22">
        <f t="shared" si="8"/>
        <v>5.1591388000000009E-2</v>
      </c>
      <c r="O14" s="22">
        <f t="shared" si="8"/>
        <v>1.742009289333333</v>
      </c>
      <c r="P14" s="22">
        <f t="shared" si="8"/>
        <v>404.17848940448567</v>
      </c>
      <c r="Q14" s="22">
        <f t="shared" si="8"/>
        <v>202.08924470224284</v>
      </c>
      <c r="R14" s="23">
        <f t="shared" si="8"/>
        <v>100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4">
        <v>16.100000000000001</v>
      </c>
      <c r="F15" s="9">
        <f t="shared" si="2"/>
        <v>0.69402914000000004</v>
      </c>
      <c r="G15" s="9">
        <f t="shared" si="7"/>
        <v>1.6738632199999999</v>
      </c>
      <c r="H15" s="3">
        <f t="shared" si="3"/>
        <v>388.36733642691416</v>
      </c>
      <c r="I15" s="8">
        <f t="shared" si="0"/>
        <v>194.18366821345708</v>
      </c>
      <c r="J15" s="11">
        <f>(G15/G24)*100</f>
        <v>97.282874423520767</v>
      </c>
      <c r="K15" s="19">
        <v>4</v>
      </c>
      <c r="L15" s="22">
        <f t="shared" ref="L15:R15" si="9">AVERAGE(D20:D22)</f>
        <v>40.087501933488021</v>
      </c>
      <c r="M15" s="22">
        <f t="shared" si="9"/>
        <v>0</v>
      </c>
      <c r="N15" s="22">
        <f t="shared" si="9"/>
        <v>0</v>
      </c>
      <c r="O15" s="22">
        <f t="shared" si="9"/>
        <v>1.742009289333333</v>
      </c>
      <c r="P15" s="22">
        <f t="shared" si="9"/>
        <v>404.17848940448567</v>
      </c>
      <c r="Q15" s="22">
        <f t="shared" si="9"/>
        <v>202.08924470224284</v>
      </c>
      <c r="R15" s="23">
        <f t="shared" si="9"/>
        <v>100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4">
        <v>16.47</v>
      </c>
      <c r="F16" s="9">
        <f t="shared" si="2"/>
        <v>0.70997723099999999</v>
      </c>
      <c r="G16" s="9">
        <f t="shared" si="7"/>
        <v>1.7151135389999999</v>
      </c>
      <c r="H16" s="3">
        <f t="shared" si="3"/>
        <v>397.93817610208816</v>
      </c>
      <c r="I16" s="8">
        <f t="shared" si="0"/>
        <v>198.96908805104408</v>
      </c>
      <c r="J16" s="11">
        <f>(G16/G25)*100</f>
        <v>96.321846640841713</v>
      </c>
      <c r="K16" s="19">
        <v>5</v>
      </c>
      <c r="L16" s="22">
        <f t="shared" ref="L16:R16" si="10">AVERAGE(D23:D25)</f>
        <v>50.094841453982987</v>
      </c>
      <c r="M16" s="22">
        <f t="shared" si="10"/>
        <v>0</v>
      </c>
      <c r="N16" s="22">
        <f t="shared" si="10"/>
        <v>0</v>
      </c>
      <c r="O16" s="22">
        <f t="shared" si="10"/>
        <v>1.742009289333333</v>
      </c>
      <c r="P16" s="22">
        <f t="shared" si="10"/>
        <v>404.17848940448567</v>
      </c>
      <c r="Q16" s="22">
        <f t="shared" si="10"/>
        <v>202.08924470224284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4">
        <v>0.98</v>
      </c>
      <c r="F17" s="9">
        <f t="shared" si="2"/>
        <v>4.2529452000000002E-2</v>
      </c>
      <c r="G17" s="9">
        <f t="shared" si="7"/>
        <v>1.7248063969999998</v>
      </c>
      <c r="H17" s="3">
        <f t="shared" si="3"/>
        <v>400.18709907192573</v>
      </c>
      <c r="I17" s="8">
        <f t="shared" si="0"/>
        <v>200.09354953596286</v>
      </c>
      <c r="J17" s="11">
        <f>(G17/G23)*100</f>
        <v>100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4">
        <v>1.08</v>
      </c>
      <c r="F18" s="9">
        <f t="shared" si="2"/>
        <v>4.6751256000000005E-2</v>
      </c>
      <c r="G18" s="9">
        <f t="shared" si="7"/>
        <v>1.7206144759999999</v>
      </c>
      <c r="H18" s="3">
        <f t="shared" si="3"/>
        <v>399.21449559164734</v>
      </c>
      <c r="I18" s="8">
        <f t="shared" si="0"/>
        <v>199.60724779582367</v>
      </c>
      <c r="J18" s="11">
        <f>(G18/G24)*100</f>
        <v>100</v>
      </c>
      <c r="K18" s="19">
        <v>1</v>
      </c>
      <c r="L18" s="22">
        <f>_xlfn.STDEV.P(D11:D13)</f>
        <v>5.5247815456647576E-3</v>
      </c>
      <c r="M18" s="22">
        <f>_xlfn.STDEV.P(E11:E13)</f>
        <v>0.34653843782312099</v>
      </c>
      <c r="N18" s="22">
        <f>_xlfn.STDEV.S(F11:F13)</f>
        <v>1.8551358798188883E-2</v>
      </c>
      <c r="O18" s="22">
        <f>_xlfn.STDEV.S(G11:G13)</f>
        <v>1.8551358798188883E-2</v>
      </c>
      <c r="P18" s="22">
        <f>_xlfn.STDEV.S(H11:H13)</f>
        <v>4.3042595819463747</v>
      </c>
      <c r="Q18" s="22">
        <f>_xlfn.STDEV.S(I11:I13)</f>
        <v>2.1521297909731798</v>
      </c>
      <c r="R18" s="23">
        <f>_xlfn.STDEV.P(J11:J13)</f>
        <v>1.0597907114588181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4">
        <v>1.52</v>
      </c>
      <c r="F19" s="9">
        <f t="shared" si="2"/>
        <v>6.5493456000000005E-2</v>
      </c>
      <c r="G19" s="9">
        <f t="shared" si="7"/>
        <v>1.7806069949999999</v>
      </c>
      <c r="H19" s="3">
        <f t="shared" si="3"/>
        <v>413.13387354988402</v>
      </c>
      <c r="I19" s="8">
        <f t="shared" si="0"/>
        <v>206.56693677494201</v>
      </c>
      <c r="J19" s="11">
        <f>(G19/G25)*100</f>
        <v>100</v>
      </c>
      <c r="K19" s="19">
        <v>2</v>
      </c>
      <c r="L19" s="22">
        <f>_xlfn.STDEV.P(D14:D16)</f>
        <v>1.3326463419302707E-2</v>
      </c>
      <c r="M19" s="22">
        <f>_xlfn.STDEV.P(E14:E16)</f>
        <v>0.4304261454264442</v>
      </c>
      <c r="N19" s="22">
        <f>_xlfn.STDEV.S(F14:F16)</f>
        <v>2.2106928750887479E-2</v>
      </c>
      <c r="O19" s="22">
        <f>_xlfn.STDEV.S(G14:G16)</f>
        <v>2.1796870920303434E-2</v>
      </c>
      <c r="P19" s="22">
        <f>_xlfn.STDEV.S(H14:H16)</f>
        <v>5.0572786358012589</v>
      </c>
      <c r="Q19" s="22">
        <f>_xlfn.STDEV.S(I14:I16)</f>
        <v>2.5286393179006295</v>
      </c>
      <c r="R19" s="23">
        <f>_xlfn.STDEV.P(J14:J16)</f>
        <v>0.52245993890636422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4">
        <v>0</v>
      </c>
      <c r="F20" s="9">
        <f t="shared" si="2"/>
        <v>0</v>
      </c>
      <c r="G20" s="9">
        <f t="shared" si="7"/>
        <v>1.7248063969999998</v>
      </c>
      <c r="H20" s="3">
        <f t="shared" si="3"/>
        <v>400.18709907192573</v>
      </c>
      <c r="I20" s="8">
        <f t="shared" si="0"/>
        <v>200.09354953596286</v>
      </c>
      <c r="J20" s="11">
        <f>(G20/G23)*100</f>
        <v>100</v>
      </c>
      <c r="K20" s="19">
        <v>3</v>
      </c>
      <c r="L20" s="22">
        <f>_xlfn.STDEV.P(D17:D19)</f>
        <v>4.1859750940903724E-2</v>
      </c>
      <c r="M20" s="22">
        <f>_xlfn.STDEV.P(E17:E19)</f>
        <v>0.2345681611434563</v>
      </c>
      <c r="N20" s="22">
        <f>_xlfn.STDEV.S(F17:F19)</f>
        <v>1.2223196319337734E-2</v>
      </c>
      <c r="O20" s="22">
        <f>_xlfn.STDEV.S(G17:G19)</f>
        <v>3.3492241078577185E-2</v>
      </c>
      <c r="P20" s="22">
        <f>_xlfn.STDEV.S(H17:H19)</f>
        <v>7.7708215959576075</v>
      </c>
      <c r="Q20" s="22">
        <f>_xlfn.STDEV.S(I17:I19)</f>
        <v>3.8854107979788037</v>
      </c>
      <c r="R20" s="23">
        <f>_xlfn.STDEV.P(J17:J19)</f>
        <v>0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4">
        <v>0</v>
      </c>
      <c r="F21" s="9">
        <f t="shared" si="2"/>
        <v>0</v>
      </c>
      <c r="G21" s="9">
        <f t="shared" si="7"/>
        <v>1.7206144759999999</v>
      </c>
      <c r="H21" s="3">
        <f t="shared" si="3"/>
        <v>399.21449559164734</v>
      </c>
      <c r="I21" s="8">
        <f t="shared" si="0"/>
        <v>199.60724779582367</v>
      </c>
      <c r="J21" s="11">
        <f>(G21/G24)*100</f>
        <v>100</v>
      </c>
      <c r="K21" s="19">
        <v>4</v>
      </c>
      <c r="L21" s="22">
        <f>_xlfn.STDEV.P(D20:D22)</f>
        <v>7.1390640553973969E-2</v>
      </c>
      <c r="M21" s="22">
        <f>_xlfn.STDEV.P(E20:E22)</f>
        <v>0</v>
      </c>
      <c r="N21" s="22">
        <f>_xlfn.STDEV.S(F20:F22)</f>
        <v>0</v>
      </c>
      <c r="O21" s="22">
        <f>_xlfn.STDEV.S(G20:G22)</f>
        <v>3.3492241078577185E-2</v>
      </c>
      <c r="P21" s="22">
        <f>_xlfn.STDEV.S(H20:H22)</f>
        <v>7.7708215959576075</v>
      </c>
      <c r="Q21" s="22">
        <f>_xlfn.STDEV.S(I20:I22)</f>
        <v>3.8854107979788037</v>
      </c>
      <c r="R21" s="23">
        <f>_xlfn.STDEV.P(J20:J22)</f>
        <v>0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4">
        <v>0</v>
      </c>
      <c r="F22" s="9">
        <f t="shared" si="2"/>
        <v>0</v>
      </c>
      <c r="G22" s="9">
        <f t="shared" si="7"/>
        <v>1.7806069949999999</v>
      </c>
      <c r="H22" s="3">
        <f t="shared" si="3"/>
        <v>413.13387354988402</v>
      </c>
      <c r="I22" s="8">
        <f t="shared" si="0"/>
        <v>206.56693677494201</v>
      </c>
      <c r="J22" s="11">
        <f>(G22/G25)*100</f>
        <v>100</v>
      </c>
      <c r="K22" s="24">
        <v>5</v>
      </c>
      <c r="L22" s="25">
        <f>_xlfn.STDEV.P(D23:D25)</f>
        <v>7.7714817954780926E-2</v>
      </c>
      <c r="M22" s="25">
        <f>_xlfn.STDEV.P(E23:E25)</f>
        <v>0</v>
      </c>
      <c r="N22" s="25">
        <f>_xlfn.STDEV.S(F23:F25)</f>
        <v>0</v>
      </c>
      <c r="O22" s="25">
        <f>_xlfn.STDEV.S(G23:G25)</f>
        <v>3.3492241078577185E-2</v>
      </c>
      <c r="P22" s="25">
        <f>_xlfn.STDEV.S(H23:H25)</f>
        <v>7.7708215959576075</v>
      </c>
      <c r="Q22" s="25">
        <f>_xlfn.STDEV.S(I23:I25)</f>
        <v>3.8854107979788037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4">
        <v>0</v>
      </c>
      <c r="F23" s="9">
        <f t="shared" si="2"/>
        <v>0</v>
      </c>
      <c r="G23" s="15">
        <f t="shared" si="7"/>
        <v>1.7248063969999998</v>
      </c>
      <c r="H23" s="3">
        <f t="shared" si="3"/>
        <v>400.18709907192573</v>
      </c>
      <c r="I23" s="8">
        <f t="shared" si="0"/>
        <v>200.09354953596286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4">
        <v>0</v>
      </c>
      <c r="F24" s="9">
        <f t="shared" si="2"/>
        <v>0</v>
      </c>
      <c r="G24" s="15">
        <f t="shared" si="7"/>
        <v>1.7206144759999999</v>
      </c>
      <c r="H24" s="3">
        <f t="shared" si="3"/>
        <v>399.21449559164734</v>
      </c>
      <c r="I24" s="8">
        <f t="shared" si="0"/>
        <v>199.60724779582367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4">
        <v>0</v>
      </c>
      <c r="F25" s="9">
        <f t="shared" si="2"/>
        <v>0</v>
      </c>
      <c r="G25" s="15">
        <f t="shared" si="7"/>
        <v>1.7806069949999999</v>
      </c>
      <c r="H25" s="3">
        <f t="shared" si="3"/>
        <v>413.13387354988402</v>
      </c>
      <c r="I25" s="8">
        <f t="shared" si="0"/>
        <v>206.56693677494201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72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73</v>
      </c>
      <c r="F10" s="6" t="s">
        <v>74</v>
      </c>
      <c r="G10" s="6" t="s">
        <v>75</v>
      </c>
      <c r="H10" s="6" t="s">
        <v>76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73</v>
      </c>
      <c r="N10" s="29" t="s">
        <v>74</v>
      </c>
      <c r="O10" s="29" t="s">
        <v>75</v>
      </c>
      <c r="P10" s="29" t="s">
        <v>76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 t="shared" ref="C12:C25" si="1">B12/B$7</f>
        <v>10.006148491879351</v>
      </c>
      <c r="D12" s="3">
        <f>C12</f>
        <v>10.006148491879351</v>
      </c>
      <c r="E12" s="38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19">
        <v>1</v>
      </c>
      <c r="L12" s="22">
        <f t="shared" ref="L12:R12" si="4">AVERAGE(D11:D13)</f>
        <v>10.006836813611756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>
        <f t="shared" si="4"/>
        <v>0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 t="shared" si="1"/>
        <v>10.000440835266822</v>
      </c>
      <c r="D13" s="3">
        <f>C13</f>
        <v>10.000440835266822</v>
      </c>
      <c r="E13" s="38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19">
        <v>2</v>
      </c>
      <c r="L13" s="22">
        <f t="shared" ref="L13:R13" si="5">AVERAGE(D14:D16)</f>
        <v>20.014276875483375</v>
      </c>
      <c r="M13" s="22">
        <f t="shared" si="5"/>
        <v>0</v>
      </c>
      <c r="N13" s="22">
        <f t="shared" si="5"/>
        <v>0</v>
      </c>
      <c r="O13" s="22">
        <f>AVERAGE(G14:G16)</f>
        <v>0</v>
      </c>
      <c r="P13" s="22">
        <f t="shared" si="5"/>
        <v>0</v>
      </c>
      <c r="Q13" s="22">
        <f t="shared" si="5"/>
        <v>0</v>
      </c>
      <c r="R13" s="23">
        <f t="shared" si="5"/>
        <v>0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si="1"/>
        <v>10.018909512761024</v>
      </c>
      <c r="D14" s="3">
        <f t="shared" ref="D14:D25" si="6">D11+C14</f>
        <v>20.032830626450121</v>
      </c>
      <c r="E14" s="38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>
        <f>(G14/G23)*100</f>
        <v>0</v>
      </c>
      <c r="K14" s="19">
        <v>3</v>
      </c>
      <c r="L14" s="22">
        <f t="shared" ref="L14:R14" si="8">AVERAGE(D17:D19)</f>
        <v>30.050889404485702</v>
      </c>
      <c r="M14" s="22">
        <f t="shared" si="8"/>
        <v>5.17</v>
      </c>
      <c r="N14" s="22">
        <f t="shared" si="8"/>
        <v>0.22363087000000001</v>
      </c>
      <c r="O14" s="22">
        <f t="shared" si="8"/>
        <v>0.22363087000000001</v>
      </c>
      <c r="P14" s="22">
        <f t="shared" si="8"/>
        <v>51.886512761020889</v>
      </c>
      <c r="Q14" s="22">
        <f t="shared" si="8"/>
        <v>25.943256380510444</v>
      </c>
      <c r="R14" s="23">
        <f t="shared" si="8"/>
        <v>23.314655594315884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1"/>
        <v>10.00171693735499</v>
      </c>
      <c r="D15" s="3">
        <f t="shared" si="6"/>
        <v>20.007865429234343</v>
      </c>
      <c r="E15" s="38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>
        <f>(G15/G24)*100</f>
        <v>0</v>
      </c>
      <c r="K15" s="19">
        <v>4</v>
      </c>
      <c r="L15" s="22">
        <f t="shared" ref="L15:R15" si="9">AVERAGE(D20:D22)</f>
        <v>40.087501933488021</v>
      </c>
      <c r="M15" s="22">
        <f t="shared" si="9"/>
        <v>4.7266666666666666</v>
      </c>
      <c r="N15" s="22">
        <f t="shared" si="9"/>
        <v>0.20442833200000002</v>
      </c>
      <c r="O15" s="22">
        <f t="shared" si="9"/>
        <v>0.42805920200000003</v>
      </c>
      <c r="P15" s="22">
        <f t="shared" si="9"/>
        <v>99.317680278422287</v>
      </c>
      <c r="Q15" s="22">
        <f t="shared" si="9"/>
        <v>49.658840139211144</v>
      </c>
      <c r="R15" s="23">
        <f t="shared" si="9"/>
        <v>43.468885548310006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1"/>
        <v>10.001693735498842</v>
      </c>
      <c r="D16" s="3">
        <f t="shared" si="6"/>
        <v>20.002134570765662</v>
      </c>
      <c r="E16" s="38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>
        <f>(G16/G25)*100</f>
        <v>0</v>
      </c>
      <c r="K16" s="19">
        <v>5</v>
      </c>
      <c r="L16" s="22">
        <f t="shared" ref="L16:R16" si="10">AVERAGE(D23:D25)</f>
        <v>50.094841453982987</v>
      </c>
      <c r="M16" s="22">
        <f t="shared" si="10"/>
        <v>12.533333333333331</v>
      </c>
      <c r="N16" s="22">
        <f t="shared" si="10"/>
        <v>0.5405827883333334</v>
      </c>
      <c r="O16" s="22">
        <f t="shared" si="10"/>
        <v>0.96864199033333342</v>
      </c>
      <c r="P16" s="22">
        <f t="shared" si="10"/>
        <v>224.74292119102867</v>
      </c>
      <c r="Q16" s="22">
        <f t="shared" si="10"/>
        <v>112.37146059551434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1"/>
        <v>10.069002320185616</v>
      </c>
      <c r="D17" s="3">
        <f t="shared" si="6"/>
        <v>30.101832946635739</v>
      </c>
      <c r="E17" s="38">
        <v>4.97</v>
      </c>
      <c r="F17" s="9">
        <f t="shared" si="2"/>
        <v>0.21568507799999997</v>
      </c>
      <c r="G17" s="9">
        <f t="shared" si="7"/>
        <v>0.21568507799999997</v>
      </c>
      <c r="H17" s="3">
        <f t="shared" si="3"/>
        <v>50.042941531322505</v>
      </c>
      <c r="I17" s="8">
        <f t="shared" si="0"/>
        <v>25.021470765661252</v>
      </c>
      <c r="J17" s="11">
        <f>(G17/G23)*100</f>
        <v>25.801275372424737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1"/>
        <v>10.043665893271463</v>
      </c>
      <c r="D18" s="3">
        <f t="shared" si="6"/>
        <v>30.051531322505806</v>
      </c>
      <c r="E18" s="38">
        <v>5.3</v>
      </c>
      <c r="F18" s="9">
        <f t="shared" si="2"/>
        <v>0.22942746</v>
      </c>
      <c r="G18" s="9">
        <f t="shared" si="7"/>
        <v>0.22942746</v>
      </c>
      <c r="H18" s="3">
        <f t="shared" si="3"/>
        <v>53.231429234338755</v>
      </c>
      <c r="I18" s="8">
        <f t="shared" si="0"/>
        <v>26.615714617169377</v>
      </c>
      <c r="J18" s="11">
        <f>(G18/G24)*100</f>
        <v>20.824283629814097</v>
      </c>
      <c r="K18" s="19">
        <v>1</v>
      </c>
      <c r="L18" s="22">
        <f>_xlfn.STDEV.P(D11:D13)</f>
        <v>5.5247815456647576E-3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>
        <f>_xlfn.STDEV.P(J11:J13)</f>
        <v>0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1"/>
        <v>9.9971693735498857</v>
      </c>
      <c r="D19" s="3">
        <f t="shared" si="6"/>
        <v>29.99930394431555</v>
      </c>
      <c r="E19" s="38">
        <v>5.24</v>
      </c>
      <c r="F19" s="9">
        <f t="shared" si="2"/>
        <v>0.22578007200000003</v>
      </c>
      <c r="G19" s="9">
        <f t="shared" si="7"/>
        <v>0.22578007200000003</v>
      </c>
      <c r="H19" s="3">
        <f t="shared" si="3"/>
        <v>52.385167517401406</v>
      </c>
      <c r="I19" s="8">
        <f t="shared" si="0"/>
        <v>26.192583758700707</v>
      </c>
      <c r="J19" s="11">
        <f>(G19/G25)*100</f>
        <v>23.318407780708831</v>
      </c>
      <c r="K19" s="19">
        <v>2</v>
      </c>
      <c r="L19" s="22">
        <f>_xlfn.STDEV.P(D14:D16)</f>
        <v>1.3326463419302707E-2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>
        <f>_xlfn.STDEV.P(J14:J16)</f>
        <v>0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1"/>
        <v>10.069002320185616</v>
      </c>
      <c r="D20" s="3">
        <f t="shared" si="6"/>
        <v>40.170835266821356</v>
      </c>
      <c r="E20" s="38">
        <v>2.16</v>
      </c>
      <c r="F20" s="9">
        <f t="shared" si="2"/>
        <v>9.3738383999999994E-2</v>
      </c>
      <c r="G20" s="9">
        <f t="shared" si="7"/>
        <v>0.30942346199999998</v>
      </c>
      <c r="H20" s="3">
        <f t="shared" si="3"/>
        <v>71.791986542923439</v>
      </c>
      <c r="I20" s="8">
        <f t="shared" si="0"/>
        <v>35.89599327146172</v>
      </c>
      <c r="J20" s="11">
        <f>(G20/G23)*100</f>
        <v>37.014706922613364</v>
      </c>
      <c r="K20" s="19">
        <v>3</v>
      </c>
      <c r="L20" s="22">
        <f>_xlfn.STDEV.P(D17:D19)</f>
        <v>4.1859750940903724E-2</v>
      </c>
      <c r="M20" s="22">
        <f>_xlfn.STDEV.P(E17:E19)</f>
        <v>0.14352700094407334</v>
      </c>
      <c r="N20" s="22">
        <f>_xlfn.STDEV.S(F17:F19)</f>
        <v>7.1188178573471216E-3</v>
      </c>
      <c r="O20" s="22">
        <f>_xlfn.STDEV.S(G17:G19)</f>
        <v>7.1188178573471216E-3</v>
      </c>
      <c r="P20" s="22">
        <f>_xlfn.STDEV.S(H17:H19)</f>
        <v>1.6516978787348324</v>
      </c>
      <c r="Q20" s="22">
        <f>_xlfn.STDEV.S(I17:I19)</f>
        <v>0.82584893936741677</v>
      </c>
      <c r="R20" s="23">
        <f>_xlfn.STDEV.P(J17:J19)</f>
        <v>2.0318501028505471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1"/>
        <v>10.043665893271463</v>
      </c>
      <c r="D21" s="3">
        <f t="shared" si="6"/>
        <v>40.095197215777269</v>
      </c>
      <c r="E21" s="38">
        <v>8.14</v>
      </c>
      <c r="F21" s="9">
        <f t="shared" si="2"/>
        <v>0.35236594800000004</v>
      </c>
      <c r="G21" s="9">
        <f t="shared" si="7"/>
        <v>0.58179340800000001</v>
      </c>
      <c r="H21" s="3">
        <f t="shared" si="3"/>
        <v>134.98686960556847</v>
      </c>
      <c r="I21" s="8">
        <f t="shared" si="0"/>
        <v>67.493434802784236</v>
      </c>
      <c r="J21" s="11">
        <f>(G21/G24)*100</f>
        <v>52.807239997113484</v>
      </c>
      <c r="K21" s="19">
        <v>4</v>
      </c>
      <c r="L21" s="22">
        <f>_xlfn.STDEV.P(D20:D22)</f>
        <v>7.1390640553973969E-2</v>
      </c>
      <c r="M21" s="22">
        <f>_xlfn.STDEV.P(E20:E22)</f>
        <v>2.5136604561652498</v>
      </c>
      <c r="N21" s="22">
        <f>_xlfn.STDEV.S(F20:F22)</f>
        <v>0.13327638873304676</v>
      </c>
      <c r="O21" s="22">
        <f>_xlfn.STDEV.S(G20:G22)</f>
        <v>0.13953592228410397</v>
      </c>
      <c r="P21" s="22">
        <f>_xlfn.STDEV.S(H20:H22)</f>
        <v>32.374923963829325</v>
      </c>
      <c r="Q21" s="22">
        <f>_xlfn.STDEV.S(I20:I22)</f>
        <v>16.187461981914662</v>
      </c>
      <c r="R21" s="23">
        <f>_xlfn.STDEV.P(J20:J22)</f>
        <v>6.7621435389103102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1"/>
        <v>9.9971693735498857</v>
      </c>
      <c r="D22" s="3">
        <f t="shared" si="6"/>
        <v>39.996473317865437</v>
      </c>
      <c r="E22" s="38">
        <v>3.88</v>
      </c>
      <c r="F22" s="9">
        <f t="shared" si="2"/>
        <v>0.16718066400000001</v>
      </c>
      <c r="G22" s="9">
        <f t="shared" si="7"/>
        <v>0.39296073600000003</v>
      </c>
      <c r="H22" s="3">
        <f t="shared" si="3"/>
        <v>91.174184686774964</v>
      </c>
      <c r="I22" s="8">
        <f t="shared" si="0"/>
        <v>45.587092343387482</v>
      </c>
      <c r="J22" s="11">
        <f>(G22/G25)*100</f>
        <v>40.584709725203155</v>
      </c>
      <c r="K22" s="24">
        <v>5</v>
      </c>
      <c r="L22" s="25">
        <f>_xlfn.STDEV.P(D23:D25)</f>
        <v>7.7714817954780926E-2</v>
      </c>
      <c r="M22" s="25">
        <f>_xlfn.STDEV.P(E23:E25)</f>
        <v>0.57249939349798051</v>
      </c>
      <c r="N22" s="25">
        <f>_xlfn.STDEV.S(F23:F25)</f>
        <v>3.023507259156567E-2</v>
      </c>
      <c r="O22" s="25">
        <f>_xlfn.STDEV.S(G23:G25)</f>
        <v>0.13289195400597426</v>
      </c>
      <c r="P22" s="25">
        <f>_xlfn.STDEV.S(H23:H25)</f>
        <v>30.833400001386075</v>
      </c>
      <c r="Q22" s="25">
        <f>_xlfn.STDEV.S(I23:I25)</f>
        <v>15.416700000693037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1"/>
        <v>10.021600928074248</v>
      </c>
      <c r="D23" s="3">
        <f t="shared" si="6"/>
        <v>50.192436194895606</v>
      </c>
      <c r="E23" s="38">
        <v>12.19</v>
      </c>
      <c r="F23" s="9">
        <f t="shared" si="2"/>
        <v>0.52652388899999991</v>
      </c>
      <c r="G23" s="15">
        <f t="shared" si="7"/>
        <v>0.83594735099999995</v>
      </c>
      <c r="H23" s="3">
        <f t="shared" si="3"/>
        <v>193.95530185614851</v>
      </c>
      <c r="I23" s="8">
        <f t="shared" si="0"/>
        <v>96.977650928074254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1"/>
        <v>9.9946171693735515</v>
      </c>
      <c r="D24" s="3">
        <f t="shared" si="6"/>
        <v>50.089814385150817</v>
      </c>
      <c r="E24" s="38">
        <v>12.07</v>
      </c>
      <c r="F24" s="9">
        <f t="shared" si="2"/>
        <v>0.51993697600000011</v>
      </c>
      <c r="G24" s="15">
        <f t="shared" si="7"/>
        <v>1.1017303840000001</v>
      </c>
      <c r="H24" s="3">
        <f t="shared" si="3"/>
        <v>255.62189883990723</v>
      </c>
      <c r="I24" s="8">
        <f t="shared" si="0"/>
        <v>127.81094941995362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1"/>
        <v>10.005800464037124</v>
      </c>
      <c r="D25" s="3">
        <f t="shared" si="6"/>
        <v>50.002273781902559</v>
      </c>
      <c r="E25" s="39">
        <v>13.34</v>
      </c>
      <c r="F25" s="9">
        <f t="shared" si="2"/>
        <v>0.57528750000000006</v>
      </c>
      <c r="G25" s="15">
        <f t="shared" si="7"/>
        <v>0.9682482360000001</v>
      </c>
      <c r="H25" s="3">
        <f t="shared" si="3"/>
        <v>224.65156287703022</v>
      </c>
      <c r="I25" s="8">
        <f t="shared" si="0"/>
        <v>112.32578143851511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4.3099999999999996</v>
      </c>
    </row>
    <row r="8" spans="1:25" x14ac:dyDescent="0.25">
      <c r="A8" s="1" t="s">
        <v>31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33</v>
      </c>
      <c r="N10" s="29" t="s">
        <v>34</v>
      </c>
      <c r="O10" s="29" t="s">
        <v>35</v>
      </c>
      <c r="P10" s="29" t="s">
        <v>36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6">
        <v>43.16</v>
      </c>
      <c r="C11" s="3">
        <f>B11/B$7</f>
        <v>10.013921113689095</v>
      </c>
      <c r="D11" s="3">
        <f>C11</f>
        <v>10.013921113689095</v>
      </c>
      <c r="E11" s="38">
        <v>758.17</v>
      </c>
      <c r="F11" s="9">
        <f>B11*E11/1000</f>
        <v>32.722617199999995</v>
      </c>
      <c r="G11" s="9">
        <f>F11</f>
        <v>32.722617199999995</v>
      </c>
      <c r="H11" s="3">
        <f>G11/(B$7 /1000)</f>
        <v>7592.2545707656609</v>
      </c>
      <c r="I11" s="8">
        <f t="shared" ref="I11:I25" si="0">H11/B$8*100</f>
        <v>3796.1272853828305</v>
      </c>
      <c r="J11" s="11">
        <f>(G11/G23)*100</f>
        <v>59.352233852152438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6">
        <v>43.1265</v>
      </c>
      <c r="C12" s="3">
        <f>B12/B$7</f>
        <v>10.006148491879351</v>
      </c>
      <c r="D12" s="3">
        <f>C12</f>
        <v>10.006148491879351</v>
      </c>
      <c r="E12" s="38">
        <v>731.68</v>
      </c>
      <c r="F12" s="9">
        <f>B12*E12/1000</f>
        <v>31.554797519999997</v>
      </c>
      <c r="G12" s="9">
        <f>F12</f>
        <v>31.554797519999997</v>
      </c>
      <c r="H12" s="3">
        <f>G12/(B$7 /1000)</f>
        <v>7321.2987285382833</v>
      </c>
      <c r="I12" s="8">
        <f t="shared" si="0"/>
        <v>3660.6493642691421</v>
      </c>
      <c r="J12" s="11">
        <f>(G12/G24)*100</f>
        <v>57.3740742636761</v>
      </c>
      <c r="K12" s="19">
        <v>1</v>
      </c>
      <c r="L12" s="22">
        <f t="shared" ref="L12:R12" si="1">AVERAGE(D11:D13)</f>
        <v>10.006836813611756</v>
      </c>
      <c r="M12" s="22">
        <f t="shared" si="1"/>
        <v>741.54666666666662</v>
      </c>
      <c r="N12" s="22">
        <f t="shared" si="1"/>
        <v>31.982753273666663</v>
      </c>
      <c r="O12" s="22">
        <f t="shared" si="1"/>
        <v>31.982753273666663</v>
      </c>
      <c r="P12" s="22">
        <f t="shared" si="1"/>
        <v>7420.5924068832173</v>
      </c>
      <c r="Q12" s="22">
        <f t="shared" si="1"/>
        <v>3710.2962034416087</v>
      </c>
      <c r="R12" s="23">
        <f t="shared" si="1"/>
        <v>57.577444814110031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6">
        <v>43.101900000000001</v>
      </c>
      <c r="C13" s="3">
        <f>B13/B$7</f>
        <v>10.000440835266822</v>
      </c>
      <c r="D13" s="3">
        <f>C13</f>
        <v>10.000440835266822</v>
      </c>
      <c r="E13" s="38">
        <v>734.79</v>
      </c>
      <c r="F13" s="9">
        <f>B13*E13/1000</f>
        <v>31.670845100999998</v>
      </c>
      <c r="G13" s="9">
        <f>F13</f>
        <v>31.670845100999998</v>
      </c>
      <c r="H13" s="3">
        <f>G13/(B$7 /1000)</f>
        <v>7348.2239213457078</v>
      </c>
      <c r="I13" s="8">
        <f t="shared" si="0"/>
        <v>3674.1119606728539</v>
      </c>
      <c r="J13" s="11">
        <f>(G13/G25)*100</f>
        <v>56.006026326501548</v>
      </c>
      <c r="K13" s="19">
        <v>2</v>
      </c>
      <c r="L13" s="22">
        <f t="shared" ref="L13:R13" si="2">AVERAGE(D14:D16)</f>
        <v>20.014276875483375</v>
      </c>
      <c r="M13" s="22">
        <f t="shared" si="2"/>
        <v>308.10666666666663</v>
      </c>
      <c r="N13" s="22">
        <f t="shared" si="2"/>
        <v>13.288720427666668</v>
      </c>
      <c r="O13" s="22">
        <f>AVERAGE(G14:G16)</f>
        <v>45.271473701333328</v>
      </c>
      <c r="P13" s="22">
        <f t="shared" si="2"/>
        <v>10503.822204485692</v>
      </c>
      <c r="Q13" s="22">
        <f t="shared" si="2"/>
        <v>5251.911102242846</v>
      </c>
      <c r="R13" s="23">
        <f t="shared" si="2"/>
        <v>81.480195800825996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43.181500000000007</v>
      </c>
      <c r="C14" s="3">
        <f t="shared" ref="C14:C25" si="3">B14/B$7</f>
        <v>10.018909512761024</v>
      </c>
      <c r="D14" s="3">
        <f t="shared" ref="D14:D25" si="4">D11+C14</f>
        <v>20.032830626450121</v>
      </c>
      <c r="E14" s="38">
        <v>285.60000000000002</v>
      </c>
      <c r="F14" s="9">
        <f t="shared" ref="F14:F25" si="5">B14*E14/1000</f>
        <v>12.332636400000004</v>
      </c>
      <c r="G14" s="9">
        <f t="shared" ref="G14:G25" si="6">G11+F14</f>
        <v>45.0552536</v>
      </c>
      <c r="H14" s="3">
        <f t="shared" ref="H14:H25" si="7">G14/(B$7 /1000)</f>
        <v>10453.655127610209</v>
      </c>
      <c r="I14" s="8">
        <f t="shared" si="0"/>
        <v>5226.8275638051045</v>
      </c>
      <c r="J14" s="11">
        <f>(G14/G23)*100</f>
        <v>81.721151202270988</v>
      </c>
      <c r="K14" s="19">
        <v>3</v>
      </c>
      <c r="L14" s="22">
        <f t="shared" ref="L14:R14" si="8">AVERAGE(D17:D19)</f>
        <v>30.050889404485702</v>
      </c>
      <c r="M14" s="22">
        <f t="shared" si="8"/>
        <v>109.75666666666666</v>
      </c>
      <c r="N14" s="22">
        <f t="shared" si="8"/>
        <v>4.7475778899999996</v>
      </c>
      <c r="O14" s="22">
        <f t="shared" si="8"/>
        <v>50.01905159133333</v>
      </c>
      <c r="P14" s="22">
        <f t="shared" si="8"/>
        <v>11605.348397061098</v>
      </c>
      <c r="Q14" s="22">
        <f t="shared" si="8"/>
        <v>5802.6741985305489</v>
      </c>
      <c r="R14" s="23">
        <f t="shared" si="8"/>
        <v>90.025782866318082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43.107400000000005</v>
      </c>
      <c r="C15" s="3">
        <f t="shared" si="3"/>
        <v>10.00171693735499</v>
      </c>
      <c r="D15" s="3">
        <f t="shared" si="4"/>
        <v>20.007865429234343</v>
      </c>
      <c r="E15" s="38">
        <v>302.27</v>
      </c>
      <c r="F15" s="9">
        <f t="shared" si="5"/>
        <v>13.030073798000002</v>
      </c>
      <c r="G15" s="9">
        <f t="shared" si="6"/>
        <v>44.584871317999998</v>
      </c>
      <c r="H15" s="3">
        <f t="shared" si="7"/>
        <v>10344.517707192575</v>
      </c>
      <c r="I15" s="8">
        <f t="shared" si="0"/>
        <v>5172.2588535962877</v>
      </c>
      <c r="J15" s="11">
        <f>(G15/G24)*100</f>
        <v>81.065825772263565</v>
      </c>
      <c r="K15" s="19">
        <v>4</v>
      </c>
      <c r="L15" s="22">
        <f t="shared" ref="L15:R15" si="9">AVERAGE(D20:D22)</f>
        <v>40.087501933488021</v>
      </c>
      <c r="M15" s="22">
        <f t="shared" si="9"/>
        <v>71.253333333333345</v>
      </c>
      <c r="N15" s="22">
        <f t="shared" si="9"/>
        <v>3.0822775559999998</v>
      </c>
      <c r="O15" s="22">
        <f t="shared" si="9"/>
        <v>53.101329147333331</v>
      </c>
      <c r="P15" s="22">
        <f t="shared" si="9"/>
        <v>12320.494001701472</v>
      </c>
      <c r="Q15" s="22">
        <f t="shared" si="9"/>
        <v>6160.2470008507362</v>
      </c>
      <c r="R15" s="23">
        <f t="shared" si="9"/>
        <v>95.574811369265703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43.107300000000002</v>
      </c>
      <c r="C16" s="3">
        <f t="shared" si="3"/>
        <v>10.001693735498842</v>
      </c>
      <c r="D16" s="3">
        <f t="shared" si="4"/>
        <v>20.002134570765662</v>
      </c>
      <c r="E16" s="38">
        <v>336.45</v>
      </c>
      <c r="F16" s="9">
        <f t="shared" si="5"/>
        <v>14.503451085</v>
      </c>
      <c r="G16" s="9">
        <f t="shared" si="6"/>
        <v>46.174296185999999</v>
      </c>
      <c r="H16" s="3">
        <f t="shared" si="7"/>
        <v>10713.293778654293</v>
      </c>
      <c r="I16" s="8">
        <f t="shared" si="0"/>
        <v>5356.6468893271467</v>
      </c>
      <c r="J16" s="11">
        <f>(G16/G25)*100</f>
        <v>81.653610427943462</v>
      </c>
      <c r="K16" s="19">
        <v>5</v>
      </c>
      <c r="L16" s="22">
        <f t="shared" ref="L16:R16" si="10">AVERAGE(D23:D25)</f>
        <v>50.094841453982987</v>
      </c>
      <c r="M16" s="22">
        <f t="shared" si="10"/>
        <v>57.006666666666661</v>
      </c>
      <c r="N16" s="22">
        <f t="shared" si="10"/>
        <v>2.4587598223333331</v>
      </c>
      <c r="O16" s="22">
        <f t="shared" si="10"/>
        <v>55.560088969666673</v>
      </c>
      <c r="P16" s="22">
        <f t="shared" si="10"/>
        <v>12890.971918716166</v>
      </c>
      <c r="Q16" s="22">
        <f t="shared" si="10"/>
        <v>6445.4859593580832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43.397399999999998</v>
      </c>
      <c r="C17" s="3">
        <f t="shared" si="3"/>
        <v>10.069002320185616</v>
      </c>
      <c r="D17" s="3">
        <f t="shared" si="4"/>
        <v>30.101832946635739</v>
      </c>
      <c r="E17" s="38">
        <v>105.94</v>
      </c>
      <c r="F17" s="9">
        <f t="shared" si="5"/>
        <v>4.5975205559999992</v>
      </c>
      <c r="G17" s="9">
        <f t="shared" si="6"/>
        <v>49.652774156</v>
      </c>
      <c r="H17" s="3">
        <f t="shared" si="7"/>
        <v>11520.365233410674</v>
      </c>
      <c r="I17" s="8">
        <f t="shared" si="0"/>
        <v>5760.1826167053368</v>
      </c>
      <c r="J17" s="11">
        <f>(G17/G23)*100</f>
        <v>90.060127070612907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43.288200000000003</v>
      </c>
      <c r="C18" s="3">
        <f t="shared" si="3"/>
        <v>10.043665893271463</v>
      </c>
      <c r="D18" s="3">
        <f t="shared" si="4"/>
        <v>30.051531322505806</v>
      </c>
      <c r="E18" s="38">
        <v>111.85</v>
      </c>
      <c r="F18" s="9">
        <f t="shared" si="5"/>
        <v>4.8417851700000005</v>
      </c>
      <c r="G18" s="9">
        <f t="shared" si="6"/>
        <v>49.426656487999999</v>
      </c>
      <c r="H18" s="3">
        <f t="shared" si="7"/>
        <v>11467.901737354989</v>
      </c>
      <c r="I18" s="8">
        <f t="shared" si="0"/>
        <v>5733.9508686774943</v>
      </c>
      <c r="J18" s="11">
        <f>(G18/G24)*100</f>
        <v>89.86933470735579</v>
      </c>
      <c r="K18" s="19">
        <v>1</v>
      </c>
      <c r="L18" s="22">
        <f>_xlfn.STDEV.P(D11:D13)</f>
        <v>5.5247815456647576E-3</v>
      </c>
      <c r="M18" s="22">
        <f>_xlfn.STDEV.P(E11:E13)</f>
        <v>11.822843237657439</v>
      </c>
      <c r="N18" s="22">
        <f>_xlfn.STDEV.S(F11:F13)</f>
        <v>0.64336283105337844</v>
      </c>
      <c r="O18" s="22">
        <f>_xlfn.STDEV.S(G11:G13)</f>
        <v>0.64336283105337844</v>
      </c>
      <c r="P18" s="22">
        <f>_xlfn.STDEV.S(H11:H13)</f>
        <v>149.27211857386973</v>
      </c>
      <c r="Q18" s="22">
        <f>_xlfn.STDEV.S(I11:I13)</f>
        <v>74.636059286934724</v>
      </c>
      <c r="R18" s="23">
        <f>_xlfn.STDEV.P(J11:J13)</f>
        <v>1.3736316553255248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43.087800000000001</v>
      </c>
      <c r="C19" s="3">
        <f t="shared" si="3"/>
        <v>9.9971693735498857</v>
      </c>
      <c r="D19" s="3">
        <f t="shared" si="4"/>
        <v>29.99930394431555</v>
      </c>
      <c r="E19" s="38">
        <v>111.48</v>
      </c>
      <c r="F19" s="9">
        <f t="shared" si="5"/>
        <v>4.8034279440000001</v>
      </c>
      <c r="G19" s="9">
        <f t="shared" si="6"/>
        <v>50.977724129999999</v>
      </c>
      <c r="H19" s="3">
        <f t="shared" si="7"/>
        <v>11827.778220417635</v>
      </c>
      <c r="I19" s="8">
        <f t="shared" si="0"/>
        <v>5913.8891102088173</v>
      </c>
      <c r="J19" s="11">
        <f>(G19/G25)*100</f>
        <v>90.147886820985562</v>
      </c>
      <c r="K19" s="19">
        <v>2</v>
      </c>
      <c r="L19" s="22">
        <f>_xlfn.STDEV.P(D14:D16)</f>
        <v>1.3326463419302707E-2</v>
      </c>
      <c r="M19" s="22">
        <f>_xlfn.STDEV.P(E14:E16)</f>
        <v>21.165705489987534</v>
      </c>
      <c r="N19" s="22">
        <f>_xlfn.STDEV.S(F14:F16)</f>
        <v>1.1082791428297081</v>
      </c>
      <c r="O19" s="22">
        <f>_xlfn.STDEV.S(G14:G16)</f>
        <v>0.81647486300537941</v>
      </c>
      <c r="P19" s="22">
        <f>_xlfn.STDEV.S(H14:H16)</f>
        <v>189.43732320310465</v>
      </c>
      <c r="Q19" s="22">
        <f>_xlfn.STDEV.S(I14:I16)</f>
        <v>94.718661601552327</v>
      </c>
      <c r="R19" s="23">
        <f>_xlfn.STDEV.P(J14:J16)</f>
        <v>0.29429840805699065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7">
        <v>43.397399999999998</v>
      </c>
      <c r="C20" s="3">
        <f t="shared" si="3"/>
        <v>10.069002320185616</v>
      </c>
      <c r="D20" s="3">
        <f t="shared" si="4"/>
        <v>40.170835266821356</v>
      </c>
      <c r="E20" s="38">
        <v>70.91</v>
      </c>
      <c r="F20" s="9">
        <f t="shared" si="5"/>
        <v>3.0773096339999997</v>
      </c>
      <c r="G20" s="9">
        <f t="shared" si="6"/>
        <v>52.730083790000002</v>
      </c>
      <c r="H20" s="3">
        <f t="shared" si="7"/>
        <v>12234.358187935037</v>
      </c>
      <c r="I20" s="8">
        <f t="shared" si="0"/>
        <v>6117.1790939675184</v>
      </c>
      <c r="J20" s="11">
        <f>(G20/G23)*100</f>
        <v>95.641746655511199</v>
      </c>
      <c r="K20" s="19">
        <v>3</v>
      </c>
      <c r="L20" s="22">
        <f>_xlfn.STDEV.P(D17:D19)</f>
        <v>4.1859750940903724E-2</v>
      </c>
      <c r="M20" s="22">
        <f>_xlfn.STDEV.P(E17:E19)</f>
        <v>2.7030147777784883</v>
      </c>
      <c r="N20" s="22">
        <f>_xlfn.STDEV.S(F17:F19)</f>
        <v>0.13136103612561301</v>
      </c>
      <c r="O20" s="22">
        <f>_xlfn.STDEV.S(G17:G19)</f>
        <v>0.83789741450886013</v>
      </c>
      <c r="P20" s="22">
        <f>_xlfn.STDEV.S(H17:H19)</f>
        <v>194.40775278627899</v>
      </c>
      <c r="Q20" s="22">
        <f>_xlfn.STDEV.S(I17:I19)</f>
        <v>97.203876393139495</v>
      </c>
      <c r="R20" s="23">
        <f>_xlfn.STDEV.P(J17:J19)</f>
        <v>0.11628259622828803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7">
        <v>43.288200000000003</v>
      </c>
      <c r="C21" s="3">
        <f t="shared" si="3"/>
        <v>10.043665893271463</v>
      </c>
      <c r="D21" s="3">
        <f t="shared" si="4"/>
        <v>40.095197215777269</v>
      </c>
      <c r="E21" s="38">
        <v>72.010000000000005</v>
      </c>
      <c r="F21" s="9">
        <f t="shared" si="5"/>
        <v>3.1171832820000005</v>
      </c>
      <c r="G21" s="9">
        <f t="shared" si="6"/>
        <v>52.543839769999998</v>
      </c>
      <c r="H21" s="3">
        <f t="shared" si="7"/>
        <v>12191.146118329467</v>
      </c>
      <c r="I21" s="8">
        <f t="shared" si="0"/>
        <v>6095.5730591647334</v>
      </c>
      <c r="J21" s="11">
        <f>(G21/G24)*100</f>
        <v>95.537110106694101</v>
      </c>
      <c r="K21" s="19">
        <v>4</v>
      </c>
      <c r="L21" s="22">
        <f>_xlfn.STDEV.P(D20:D22)</f>
        <v>7.1390640553973969E-2</v>
      </c>
      <c r="M21" s="22">
        <f>_xlfn.STDEV.P(E20:E22)</f>
        <v>0.53580676450460318</v>
      </c>
      <c r="N21" s="22">
        <f>_xlfn.STDEV.S(F20:F22)</f>
        <v>3.2705978543131758E-2</v>
      </c>
      <c r="O21" s="22">
        <f>_xlfn.STDEV.S(G20:G22)</f>
        <v>0.80968071749221837</v>
      </c>
      <c r="P21" s="22">
        <f>_xlfn.STDEV.S(H20:H22)</f>
        <v>187.86095533462122</v>
      </c>
      <c r="Q21" s="22">
        <f>_xlfn.STDEV.S(I20:I22)</f>
        <v>93.930477667310612</v>
      </c>
      <c r="R21" s="23">
        <f>_xlfn.STDEV.P(J20:J22)</f>
        <v>4.7456456829483643E-2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7">
        <v>43.087800000000001</v>
      </c>
      <c r="C22" s="3">
        <f t="shared" si="3"/>
        <v>9.9971693735498857</v>
      </c>
      <c r="D22" s="3">
        <f t="shared" si="4"/>
        <v>39.996473317865437</v>
      </c>
      <c r="E22" s="38">
        <v>70.84</v>
      </c>
      <c r="F22" s="9">
        <f t="shared" si="5"/>
        <v>3.0523397520000004</v>
      </c>
      <c r="G22" s="9">
        <f t="shared" si="6"/>
        <v>54.030063882</v>
      </c>
      <c r="H22" s="3">
        <f t="shared" si="7"/>
        <v>12535.977698839908</v>
      </c>
      <c r="I22" s="8">
        <f t="shared" si="0"/>
        <v>6267.988849419954</v>
      </c>
      <c r="J22" s="11">
        <f>(G22/G25)*100</f>
        <v>95.545577345591795</v>
      </c>
      <c r="K22" s="24">
        <v>5</v>
      </c>
      <c r="L22" s="25">
        <f>_xlfn.STDEV.P(D23:D25)</f>
        <v>7.7714817954780926E-2</v>
      </c>
      <c r="M22" s="25">
        <f>_xlfn.STDEV.P(E23:E25)</f>
        <v>1.1350868787111481</v>
      </c>
      <c r="N22" s="25">
        <f>_xlfn.STDEV.S(F23:F25)</f>
        <v>5.8165773395078425E-2</v>
      </c>
      <c r="O22" s="25">
        <f>_xlfn.STDEV.S(G23:G25)</f>
        <v>0.85905654887158289</v>
      </c>
      <c r="P22" s="25">
        <f>_xlfn.STDEV.S(H23:H25)</f>
        <v>199.31706470338383</v>
      </c>
      <c r="Q22" s="25">
        <f>_xlfn.STDEV.S(I23:I25)</f>
        <v>99.658532351691917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6">
        <v>43.193100000000001</v>
      </c>
      <c r="C23" s="3">
        <f t="shared" si="3"/>
        <v>10.021600928074248</v>
      </c>
      <c r="D23" s="3">
        <f t="shared" si="4"/>
        <v>50.192436194895606</v>
      </c>
      <c r="E23" s="38">
        <v>55.63</v>
      </c>
      <c r="F23" s="9">
        <f t="shared" si="5"/>
        <v>2.4028321530000003</v>
      </c>
      <c r="G23" s="15">
        <f t="shared" si="6"/>
        <v>55.132915943</v>
      </c>
      <c r="H23" s="3">
        <f t="shared" si="7"/>
        <v>12791.859847563806</v>
      </c>
      <c r="I23" s="8">
        <f t="shared" si="0"/>
        <v>6395.9299237819032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6">
        <v>43.076800000000006</v>
      </c>
      <c r="C24" s="3">
        <f t="shared" si="3"/>
        <v>9.9946171693735515</v>
      </c>
      <c r="D24" s="3">
        <f t="shared" si="4"/>
        <v>50.089814385150817</v>
      </c>
      <c r="E24" s="38">
        <v>56.98</v>
      </c>
      <c r="F24" s="9">
        <f t="shared" si="5"/>
        <v>2.4545160640000003</v>
      </c>
      <c r="G24" s="15">
        <f t="shared" si="6"/>
        <v>54.998355834000002</v>
      </c>
      <c r="H24" s="3">
        <f t="shared" si="7"/>
        <v>12760.639404640373</v>
      </c>
      <c r="I24" s="8">
        <f t="shared" si="0"/>
        <v>6380.3197023201865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6">
        <v>43.125</v>
      </c>
      <c r="C25" s="3">
        <f t="shared" si="3"/>
        <v>10.005800464037124</v>
      </c>
      <c r="D25" s="3">
        <f t="shared" si="4"/>
        <v>50.002273781902559</v>
      </c>
      <c r="E25" s="39">
        <v>58.41</v>
      </c>
      <c r="F25" s="9">
        <f t="shared" si="5"/>
        <v>2.5189312499999996</v>
      </c>
      <c r="G25" s="15">
        <f t="shared" si="6"/>
        <v>56.548995132000002</v>
      </c>
      <c r="H25" s="3">
        <f t="shared" si="7"/>
        <v>13120.416503944318</v>
      </c>
      <c r="I25" s="8">
        <f t="shared" si="0"/>
        <v>6560.2082519721589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</vt:lpstr>
      <vt:lpstr>Cl</vt:lpstr>
      <vt:lpstr>Br</vt:lpstr>
      <vt:lpstr>NO3</vt:lpstr>
      <vt:lpstr>Ca</vt:lpstr>
      <vt:lpstr>Ca_mols_SO4</vt:lpstr>
      <vt:lpstr>SO4</vt:lpstr>
      <vt:lpstr>PO4</vt:lpstr>
      <vt:lpstr>Na</vt:lpstr>
      <vt:lpstr>K</vt:lpstr>
      <vt:lpstr>Mg</vt:lpstr>
      <vt:lpstr>Al</vt:lpstr>
      <vt:lpstr>V</vt:lpstr>
      <vt:lpstr>Cr</vt:lpstr>
      <vt:lpstr>Mn</vt:lpstr>
      <vt:lpstr>Fe</vt:lpstr>
      <vt:lpstr>Cu</vt:lpstr>
      <vt:lpstr>Zn</vt:lpstr>
      <vt:lpstr>Ga</vt:lpstr>
      <vt:lpstr>As</vt:lpstr>
      <vt:lpstr>Dissolved Silica</vt:lpstr>
      <vt:lpstr>All_Gypsum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Breedveld</dc:creator>
  <cp:lastModifiedBy>Jorge Felipe Torres Ortiz</cp:lastModifiedBy>
  <dcterms:created xsi:type="dcterms:W3CDTF">2021-01-27T16:08:01Z</dcterms:created>
  <dcterms:modified xsi:type="dcterms:W3CDTF">2021-05-11T09:59:28Z</dcterms:modified>
</cp:coreProperties>
</file>