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ft\Downloads\master thesis graphs\"/>
    </mc:Choice>
  </mc:AlternateContent>
  <bookViews>
    <workbookView xWindow="0" yWindow="495" windowWidth="28800" windowHeight="16215" firstSheet="2" activeTab="10"/>
  </bookViews>
  <sheets>
    <sheet name="pre-Master table " sheetId="1" r:id="rId1"/>
    <sheet name="pre-Master table 2" sheetId="2" r:id="rId2"/>
    <sheet name="Final Master Table" sheetId="5" r:id="rId3"/>
    <sheet name="Sheet1" sheetId="8" r:id="rId4"/>
    <sheet name="Sheet3" sheetId="10" r:id="rId5"/>
    <sheet name="SAR &amp; ESP" sheetId="6" r:id="rId6"/>
    <sheet name="SAR &amp; ESP (sim 5-6)" sheetId="7" r:id="rId7"/>
    <sheet name="SAR &amp; ESP (sim 7)" sheetId="11" r:id="rId8"/>
    <sheet name="SAR &amp; ESP (sim 8) (2)" sheetId="12" r:id="rId9"/>
    <sheet name="Na" sheetId="4" r:id="rId10"/>
    <sheet name=" 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" i="12" l="1"/>
  <c r="Q86" i="12" s="1"/>
  <c r="R86" i="12" s="1"/>
  <c r="H86" i="12"/>
  <c r="G86" i="12"/>
  <c r="I85" i="12"/>
  <c r="H85" i="12"/>
  <c r="G85" i="12"/>
  <c r="I84" i="12"/>
  <c r="H84" i="12"/>
  <c r="G84" i="12"/>
  <c r="I83" i="12"/>
  <c r="Q83" i="12" s="1"/>
  <c r="R83" i="12" s="1"/>
  <c r="H83" i="12"/>
  <c r="G83" i="12"/>
  <c r="I82" i="12"/>
  <c r="H82" i="12"/>
  <c r="G82" i="12"/>
  <c r="I81" i="12"/>
  <c r="H81" i="12"/>
  <c r="G81" i="12"/>
  <c r="I80" i="12"/>
  <c r="H80" i="12"/>
  <c r="G80" i="12"/>
  <c r="I79" i="12"/>
  <c r="H79" i="12"/>
  <c r="G79" i="12"/>
  <c r="I78" i="12"/>
  <c r="H78" i="12"/>
  <c r="G78" i="12"/>
  <c r="I77" i="12"/>
  <c r="H77" i="12"/>
  <c r="G77" i="12"/>
  <c r="Q76" i="12"/>
  <c r="R76" i="12" s="1"/>
  <c r="I76" i="12"/>
  <c r="H76" i="12"/>
  <c r="G76" i="12"/>
  <c r="I75" i="12"/>
  <c r="H75" i="12"/>
  <c r="G75" i="12"/>
  <c r="I74" i="12"/>
  <c r="H74" i="12"/>
  <c r="G74" i="12"/>
  <c r="I73" i="12"/>
  <c r="H73" i="12"/>
  <c r="G73" i="12"/>
  <c r="I72" i="12"/>
  <c r="H72" i="12"/>
  <c r="G72" i="12"/>
  <c r="I71" i="12"/>
  <c r="H71" i="12"/>
  <c r="G71" i="12"/>
  <c r="I70" i="12"/>
  <c r="H70" i="12"/>
  <c r="G70" i="12"/>
  <c r="I69" i="12"/>
  <c r="H69" i="12"/>
  <c r="G69" i="12"/>
  <c r="I68" i="12"/>
  <c r="H68" i="12"/>
  <c r="G68" i="12"/>
  <c r="I67" i="12"/>
  <c r="H67" i="12"/>
  <c r="G67" i="12"/>
  <c r="I61" i="12"/>
  <c r="Q61" i="12" s="1"/>
  <c r="R61" i="12" s="1"/>
  <c r="H61" i="12"/>
  <c r="G61" i="12"/>
  <c r="I60" i="12"/>
  <c r="Q60" i="12" s="1"/>
  <c r="R60" i="12" s="1"/>
  <c r="H60" i="12"/>
  <c r="G60" i="12"/>
  <c r="I59" i="12"/>
  <c r="H59" i="12"/>
  <c r="G59" i="12"/>
  <c r="Q59" i="12" s="1"/>
  <c r="I58" i="12"/>
  <c r="Q58" i="12" s="1"/>
  <c r="R58" i="12" s="1"/>
  <c r="H58" i="12"/>
  <c r="G58" i="12"/>
  <c r="I57" i="12"/>
  <c r="Q57" i="12" s="1"/>
  <c r="R57" i="12" s="1"/>
  <c r="H57" i="12"/>
  <c r="G57" i="12"/>
  <c r="Q56" i="12"/>
  <c r="W56" i="12" s="1"/>
  <c r="I56" i="12"/>
  <c r="H56" i="12"/>
  <c r="G56" i="12"/>
  <c r="I55" i="12"/>
  <c r="H55" i="12"/>
  <c r="G55" i="12"/>
  <c r="Q55" i="12" s="1"/>
  <c r="R55" i="12" s="1"/>
  <c r="I54" i="12"/>
  <c r="Q54" i="12" s="1"/>
  <c r="R54" i="12" s="1"/>
  <c r="H54" i="12"/>
  <c r="G54" i="12"/>
  <c r="I53" i="12"/>
  <c r="Q53" i="12" s="1"/>
  <c r="H53" i="12"/>
  <c r="G53" i="12"/>
  <c r="Q52" i="12"/>
  <c r="R52" i="12" s="1"/>
  <c r="I52" i="12"/>
  <c r="H52" i="12"/>
  <c r="G52" i="12"/>
  <c r="I51" i="12"/>
  <c r="Q51" i="12" s="1"/>
  <c r="R51" i="12" s="1"/>
  <c r="H51" i="12"/>
  <c r="G51" i="12"/>
  <c r="I50" i="12"/>
  <c r="H50" i="12"/>
  <c r="Q50" i="12" s="1"/>
  <c r="G50" i="12"/>
  <c r="I49" i="12"/>
  <c r="Q49" i="12" s="1"/>
  <c r="R49" i="12" s="1"/>
  <c r="H49" i="12"/>
  <c r="G49" i="12"/>
  <c r="Q48" i="12"/>
  <c r="R48" i="12" s="1"/>
  <c r="I48" i="12"/>
  <c r="H48" i="12"/>
  <c r="G48" i="12"/>
  <c r="I47" i="12"/>
  <c r="Q47" i="12" s="1"/>
  <c r="H47" i="12"/>
  <c r="G47" i="12"/>
  <c r="I46" i="12"/>
  <c r="H46" i="12"/>
  <c r="Q46" i="12" s="1"/>
  <c r="R46" i="12" s="1"/>
  <c r="G46" i="12"/>
  <c r="I45" i="12"/>
  <c r="Q45" i="12" s="1"/>
  <c r="H45" i="12"/>
  <c r="G45" i="12"/>
  <c r="Q44" i="12"/>
  <c r="T44" i="12" s="1"/>
  <c r="I44" i="12"/>
  <c r="H44" i="12"/>
  <c r="G44" i="12"/>
  <c r="I43" i="12"/>
  <c r="Q43" i="12" s="1"/>
  <c r="R43" i="12" s="1"/>
  <c r="H43" i="12"/>
  <c r="G43" i="12"/>
  <c r="I42" i="12"/>
  <c r="H42" i="12"/>
  <c r="Q42" i="12" s="1"/>
  <c r="R42" i="12" s="1"/>
  <c r="G42" i="12"/>
  <c r="I41" i="12"/>
  <c r="Q41" i="12" s="1"/>
  <c r="H41" i="12"/>
  <c r="G41" i="12"/>
  <c r="Q40" i="12"/>
  <c r="R40" i="12" s="1"/>
  <c r="I40" i="12"/>
  <c r="H40" i="12"/>
  <c r="G40" i="12"/>
  <c r="I39" i="12"/>
  <c r="Q39" i="12" s="1"/>
  <c r="R39" i="12" s="1"/>
  <c r="H39" i="12"/>
  <c r="G39" i="12"/>
  <c r="I38" i="12"/>
  <c r="Q38" i="12" s="1"/>
  <c r="H38" i="12"/>
  <c r="G38" i="12"/>
  <c r="I37" i="12"/>
  <c r="Q37" i="12" s="1"/>
  <c r="R37" i="12" s="1"/>
  <c r="H37" i="12"/>
  <c r="G37" i="12"/>
  <c r="Q36" i="12"/>
  <c r="R36" i="12" s="1"/>
  <c r="I36" i="12"/>
  <c r="H36" i="12"/>
  <c r="G36" i="12"/>
  <c r="I35" i="12"/>
  <c r="Q35" i="12" s="1"/>
  <c r="H35" i="12"/>
  <c r="G35" i="12"/>
  <c r="I34" i="12"/>
  <c r="Q34" i="12" s="1"/>
  <c r="R34" i="12" s="1"/>
  <c r="H34" i="12"/>
  <c r="G34" i="12"/>
  <c r="I33" i="12"/>
  <c r="Q33" i="12" s="1"/>
  <c r="R33" i="12" s="1"/>
  <c r="H33" i="12"/>
  <c r="G33" i="12"/>
  <c r="Q32" i="12"/>
  <c r="I32" i="12"/>
  <c r="H32" i="12"/>
  <c r="G32" i="12"/>
  <c r="I31" i="12"/>
  <c r="Q31" i="12" s="1"/>
  <c r="R31" i="12" s="1"/>
  <c r="H31" i="12"/>
  <c r="G31" i="12"/>
  <c r="I30" i="12"/>
  <c r="Q30" i="12" s="1"/>
  <c r="R30" i="12" s="1"/>
  <c r="H30" i="12"/>
  <c r="G30" i="12"/>
  <c r="I29" i="12"/>
  <c r="Q29" i="12" s="1"/>
  <c r="H29" i="12"/>
  <c r="G29" i="12"/>
  <c r="Q28" i="12"/>
  <c r="R28" i="12" s="1"/>
  <c r="I28" i="12"/>
  <c r="H28" i="12"/>
  <c r="G28" i="12"/>
  <c r="I27" i="12"/>
  <c r="Q27" i="12" s="1"/>
  <c r="R27" i="12" s="1"/>
  <c r="H27" i="12"/>
  <c r="G27" i="12"/>
  <c r="I26" i="12"/>
  <c r="H26" i="12"/>
  <c r="Q26" i="12" s="1"/>
  <c r="G26" i="12"/>
  <c r="I25" i="12"/>
  <c r="Q25" i="12" s="1"/>
  <c r="R25" i="12" s="1"/>
  <c r="H25" i="12"/>
  <c r="G25" i="12"/>
  <c r="Q24" i="12"/>
  <c r="R24" i="12" s="1"/>
  <c r="I24" i="12"/>
  <c r="H24" i="12"/>
  <c r="G24" i="12"/>
  <c r="I23" i="12"/>
  <c r="Q23" i="12" s="1"/>
  <c r="H23" i="12"/>
  <c r="G23" i="12"/>
  <c r="I22" i="12"/>
  <c r="H22" i="12"/>
  <c r="Q22" i="12" s="1"/>
  <c r="R22" i="12" s="1"/>
  <c r="G22" i="12"/>
  <c r="I21" i="12"/>
  <c r="Q21" i="12" s="1"/>
  <c r="H21" i="12"/>
  <c r="G21" i="12"/>
  <c r="Q20" i="12"/>
  <c r="I20" i="12"/>
  <c r="H20" i="12"/>
  <c r="G20" i="12"/>
  <c r="I19" i="12"/>
  <c r="Q19" i="12" s="1"/>
  <c r="R19" i="12" s="1"/>
  <c r="H19" i="12"/>
  <c r="G19" i="12"/>
  <c r="I18" i="12"/>
  <c r="H18" i="12"/>
  <c r="Q18" i="12" s="1"/>
  <c r="R18" i="12" s="1"/>
  <c r="G18" i="12"/>
  <c r="I17" i="12"/>
  <c r="Q17" i="12" s="1"/>
  <c r="H17" i="12"/>
  <c r="G17" i="12"/>
  <c r="I16" i="12"/>
  <c r="H16" i="12"/>
  <c r="G16" i="12"/>
  <c r="I15" i="12"/>
  <c r="Q15" i="12" s="1"/>
  <c r="R15" i="12" s="1"/>
  <c r="H15" i="12"/>
  <c r="G15" i="12"/>
  <c r="I14" i="12"/>
  <c r="H14" i="12"/>
  <c r="G14" i="12"/>
  <c r="Q14" i="12" s="1"/>
  <c r="I13" i="12"/>
  <c r="Q13" i="12" s="1"/>
  <c r="R13" i="12" s="1"/>
  <c r="H13" i="12"/>
  <c r="G13" i="12"/>
  <c r="I12" i="12"/>
  <c r="Q12" i="12" s="1"/>
  <c r="R12" i="12" s="1"/>
  <c r="H12" i="12"/>
  <c r="G12" i="12"/>
  <c r="I11" i="12"/>
  <c r="Q11" i="12" s="1"/>
  <c r="H11" i="12"/>
  <c r="G11" i="12"/>
  <c r="I10" i="12"/>
  <c r="H10" i="12"/>
  <c r="G10" i="12"/>
  <c r="Q10" i="12" s="1"/>
  <c r="R10" i="12" s="1"/>
  <c r="I9" i="12"/>
  <c r="Q9" i="12" s="1"/>
  <c r="R9" i="12" s="1"/>
  <c r="H9" i="12"/>
  <c r="G9" i="12"/>
  <c r="I8" i="12"/>
  <c r="H8" i="12"/>
  <c r="Q8" i="12" s="1"/>
  <c r="G8" i="12"/>
  <c r="I7" i="12"/>
  <c r="Q7" i="12" s="1"/>
  <c r="R7" i="12" s="1"/>
  <c r="H7" i="12"/>
  <c r="G7" i="12"/>
  <c r="I6" i="12"/>
  <c r="H6" i="12"/>
  <c r="G6" i="12"/>
  <c r="Q6" i="12" s="1"/>
  <c r="R6" i="12" s="1"/>
  <c r="I5" i="12"/>
  <c r="Q5" i="12" s="1"/>
  <c r="H5" i="12"/>
  <c r="G5" i="12"/>
  <c r="I4" i="12"/>
  <c r="H4" i="12"/>
  <c r="Q4" i="12" s="1"/>
  <c r="R4" i="12" s="1"/>
  <c r="G4" i="12"/>
  <c r="I3" i="12"/>
  <c r="Q3" i="12" s="1"/>
  <c r="R3" i="12" s="1"/>
  <c r="H3" i="12"/>
  <c r="G3" i="12"/>
  <c r="Q2" i="12"/>
  <c r="I2" i="12"/>
  <c r="H2" i="12"/>
  <c r="G2" i="12"/>
  <c r="Q69" i="12" l="1"/>
  <c r="R69" i="12" s="1"/>
  <c r="Q70" i="12"/>
  <c r="R70" i="12" s="1"/>
  <c r="Q68" i="12"/>
  <c r="R68" i="12" s="1"/>
  <c r="Q84" i="12"/>
  <c r="R84" i="12" s="1"/>
  <c r="Q74" i="12"/>
  <c r="R74" i="12" s="1"/>
  <c r="Q77" i="12"/>
  <c r="R77" i="12" s="1"/>
  <c r="Q75" i="12"/>
  <c r="R75" i="12" s="1"/>
  <c r="Q85" i="12"/>
  <c r="R85" i="12" s="1"/>
  <c r="Q78" i="12"/>
  <c r="R78" i="12" s="1"/>
  <c r="Q73" i="12"/>
  <c r="R73" i="12" s="1"/>
  <c r="Q67" i="12"/>
  <c r="R67" i="12" s="1"/>
  <c r="Q79" i="12"/>
  <c r="R79" i="12" s="1"/>
  <c r="Q72" i="12"/>
  <c r="R72" i="12" s="1"/>
  <c r="Q82" i="12"/>
  <c r="R82" i="12" s="1"/>
  <c r="Q80" i="12"/>
  <c r="R80" i="12" s="1"/>
  <c r="Q71" i="12"/>
  <c r="R71" i="12" s="1"/>
  <c r="R35" i="12"/>
  <c r="W35" i="12"/>
  <c r="T35" i="12"/>
  <c r="T50" i="12"/>
  <c r="R50" i="12"/>
  <c r="W50" i="12"/>
  <c r="W32" i="12"/>
  <c r="W2" i="12"/>
  <c r="W23" i="12"/>
  <c r="T23" i="12"/>
  <c r="R23" i="12"/>
  <c r="W44" i="12"/>
  <c r="R45" i="12"/>
  <c r="W29" i="12"/>
  <c r="T29" i="12"/>
  <c r="R29" i="12"/>
  <c r="T26" i="12"/>
  <c r="R26" i="12"/>
  <c r="W26" i="12"/>
  <c r="W38" i="12"/>
  <c r="T38" i="12"/>
  <c r="R38" i="12"/>
  <c r="W47" i="12"/>
  <c r="T47" i="12"/>
  <c r="R47" i="12"/>
  <c r="W5" i="12"/>
  <c r="T5" i="12"/>
  <c r="R5" i="12"/>
  <c r="W14" i="12"/>
  <c r="T14" i="12"/>
  <c r="R14" i="12"/>
  <c r="W20" i="12"/>
  <c r="R21" i="12"/>
  <c r="W53" i="12"/>
  <c r="T53" i="12"/>
  <c r="R53" i="12"/>
  <c r="T17" i="12"/>
  <c r="R17" i="12"/>
  <c r="W17" i="12"/>
  <c r="T20" i="12"/>
  <c r="T8" i="12"/>
  <c r="R8" i="12"/>
  <c r="W8" i="12"/>
  <c r="W11" i="12"/>
  <c r="T11" i="12"/>
  <c r="R11" i="12"/>
  <c r="T41" i="12"/>
  <c r="R41" i="12"/>
  <c r="W41" i="12"/>
  <c r="R59" i="12"/>
  <c r="W59" i="12"/>
  <c r="T59" i="12"/>
  <c r="R20" i="12"/>
  <c r="R44" i="12"/>
  <c r="T2" i="12"/>
  <c r="R2" i="12"/>
  <c r="R32" i="12"/>
  <c r="R56" i="12"/>
  <c r="T32" i="12"/>
  <c r="T56" i="12"/>
  <c r="X29" i="12" l="1"/>
  <c r="U29" i="12"/>
  <c r="X2" i="12"/>
  <c r="U2" i="12"/>
  <c r="U14" i="12"/>
  <c r="X14" i="12"/>
  <c r="U41" i="12"/>
  <c r="X41" i="12"/>
  <c r="X44" i="12"/>
  <c r="U44" i="12"/>
  <c r="X11" i="12"/>
  <c r="U11" i="12"/>
  <c r="U17" i="12"/>
  <c r="X17" i="12"/>
  <c r="X38" i="12"/>
  <c r="U38" i="12"/>
  <c r="X20" i="12"/>
  <c r="U20" i="12"/>
  <c r="X50" i="12"/>
  <c r="U50" i="12"/>
  <c r="X53" i="12"/>
  <c r="U53" i="12"/>
  <c r="X5" i="12"/>
  <c r="U5" i="12"/>
  <c r="X23" i="12"/>
  <c r="U23" i="12"/>
  <c r="U56" i="12"/>
  <c r="X56" i="12"/>
  <c r="X59" i="12"/>
  <c r="U59" i="12"/>
  <c r="X8" i="12"/>
  <c r="U8" i="12"/>
  <c r="X26" i="12"/>
  <c r="U26" i="12"/>
  <c r="U32" i="12"/>
  <c r="X32" i="12"/>
  <c r="X47" i="12"/>
  <c r="U47" i="12"/>
  <c r="X35" i="12"/>
  <c r="U35" i="12"/>
  <c r="I86" i="11" l="1"/>
  <c r="H86" i="11"/>
  <c r="G86" i="11"/>
  <c r="I85" i="11"/>
  <c r="H85" i="11"/>
  <c r="G85" i="11"/>
  <c r="I84" i="11"/>
  <c r="H84" i="11"/>
  <c r="G84" i="11"/>
  <c r="I83" i="11"/>
  <c r="H83" i="11"/>
  <c r="G83" i="11"/>
  <c r="I82" i="11"/>
  <c r="H82" i="11"/>
  <c r="G82" i="11"/>
  <c r="Q82" i="11" s="1"/>
  <c r="R82" i="11" s="1"/>
  <c r="I81" i="11"/>
  <c r="H81" i="11"/>
  <c r="G81" i="11"/>
  <c r="I80" i="11"/>
  <c r="H80" i="11"/>
  <c r="Q80" i="11" s="1"/>
  <c r="R80" i="11" s="1"/>
  <c r="G80" i="11"/>
  <c r="I79" i="11"/>
  <c r="H79" i="11"/>
  <c r="G79" i="11"/>
  <c r="I78" i="11"/>
  <c r="H78" i="11"/>
  <c r="G78" i="11"/>
  <c r="I77" i="11"/>
  <c r="H77" i="11"/>
  <c r="G77" i="11"/>
  <c r="I76" i="11"/>
  <c r="H76" i="11"/>
  <c r="G76" i="11"/>
  <c r="I75" i="11"/>
  <c r="Q75" i="11" s="1"/>
  <c r="R75" i="11" s="1"/>
  <c r="H75" i="11"/>
  <c r="G75" i="11"/>
  <c r="I74" i="11"/>
  <c r="H74" i="11"/>
  <c r="G74" i="11"/>
  <c r="I73" i="11"/>
  <c r="H73" i="11"/>
  <c r="G73" i="11"/>
  <c r="I72" i="11"/>
  <c r="H72" i="11"/>
  <c r="G72" i="11"/>
  <c r="I71" i="11"/>
  <c r="H71" i="11"/>
  <c r="G71" i="11"/>
  <c r="I70" i="11"/>
  <c r="Q70" i="11" s="1"/>
  <c r="R70" i="11" s="1"/>
  <c r="H70" i="11"/>
  <c r="G70" i="11"/>
  <c r="I69" i="11"/>
  <c r="H69" i="11"/>
  <c r="G69" i="11"/>
  <c r="I68" i="11"/>
  <c r="H68" i="11"/>
  <c r="G68" i="11"/>
  <c r="I67" i="11"/>
  <c r="H67" i="11"/>
  <c r="G67" i="11"/>
  <c r="I61" i="11"/>
  <c r="H61" i="11"/>
  <c r="G61" i="11"/>
  <c r="Q61" i="11" s="1"/>
  <c r="R61" i="11" s="1"/>
  <c r="I60" i="11"/>
  <c r="Q60" i="11" s="1"/>
  <c r="R60" i="11" s="1"/>
  <c r="H60" i="11"/>
  <c r="G60" i="11"/>
  <c r="I59" i="11"/>
  <c r="Q59" i="11" s="1"/>
  <c r="H59" i="11"/>
  <c r="G59" i="11"/>
  <c r="Q58" i="11"/>
  <c r="R58" i="11" s="1"/>
  <c r="I58" i="11"/>
  <c r="H58" i="11"/>
  <c r="G58" i="11"/>
  <c r="I57" i="11"/>
  <c r="Q57" i="11" s="1"/>
  <c r="R57" i="11" s="1"/>
  <c r="H57" i="11"/>
  <c r="G57" i="11"/>
  <c r="I56" i="11"/>
  <c r="Q56" i="11" s="1"/>
  <c r="H56" i="11"/>
  <c r="G56" i="11"/>
  <c r="I55" i="11"/>
  <c r="Q55" i="11" s="1"/>
  <c r="R55" i="11" s="1"/>
  <c r="H55" i="11"/>
  <c r="G55" i="11"/>
  <c r="Q54" i="11"/>
  <c r="R54" i="11" s="1"/>
  <c r="I54" i="11"/>
  <c r="H54" i="11"/>
  <c r="G54" i="11"/>
  <c r="Q53" i="11"/>
  <c r="I53" i="11"/>
  <c r="H53" i="11"/>
  <c r="G53" i="11"/>
  <c r="I52" i="11"/>
  <c r="Q52" i="11" s="1"/>
  <c r="R52" i="11" s="1"/>
  <c r="H52" i="11"/>
  <c r="G52" i="11"/>
  <c r="I51" i="11"/>
  <c r="Q51" i="11" s="1"/>
  <c r="R51" i="11" s="1"/>
  <c r="H51" i="11"/>
  <c r="G51" i="11"/>
  <c r="I50" i="11"/>
  <c r="Q50" i="11" s="1"/>
  <c r="H50" i="11"/>
  <c r="G50" i="11"/>
  <c r="Q49" i="11"/>
  <c r="R49" i="11" s="1"/>
  <c r="I49" i="11"/>
  <c r="H49" i="11"/>
  <c r="G49" i="11"/>
  <c r="I48" i="11"/>
  <c r="Q48" i="11" s="1"/>
  <c r="R48" i="11" s="1"/>
  <c r="H48" i="11"/>
  <c r="G48" i="11"/>
  <c r="I47" i="11"/>
  <c r="Q47" i="11" s="1"/>
  <c r="H47" i="11"/>
  <c r="G47" i="11"/>
  <c r="I46" i="11"/>
  <c r="Q46" i="11" s="1"/>
  <c r="R46" i="11" s="1"/>
  <c r="H46" i="11"/>
  <c r="G46" i="11"/>
  <c r="Q45" i="11"/>
  <c r="R45" i="11" s="1"/>
  <c r="I45" i="11"/>
  <c r="H45" i="11"/>
  <c r="G45" i="11"/>
  <c r="I44" i="11"/>
  <c r="H44" i="11"/>
  <c r="G44" i="11"/>
  <c r="Q44" i="11" s="1"/>
  <c r="I43" i="11"/>
  <c r="Q43" i="11" s="1"/>
  <c r="R43" i="11" s="1"/>
  <c r="H43" i="11"/>
  <c r="G43" i="11"/>
  <c r="I42" i="11"/>
  <c r="Q42" i="11" s="1"/>
  <c r="R42" i="11" s="1"/>
  <c r="H42" i="11"/>
  <c r="G42" i="11"/>
  <c r="I41" i="11"/>
  <c r="Q41" i="11" s="1"/>
  <c r="H41" i="11"/>
  <c r="G41" i="11"/>
  <c r="I40" i="11"/>
  <c r="H40" i="11"/>
  <c r="G40" i="11"/>
  <c r="Q40" i="11" s="1"/>
  <c r="R40" i="11" s="1"/>
  <c r="I39" i="11"/>
  <c r="Q39" i="11" s="1"/>
  <c r="R39" i="11" s="1"/>
  <c r="H39" i="11"/>
  <c r="G39" i="11"/>
  <c r="I38" i="11"/>
  <c r="Q38" i="11" s="1"/>
  <c r="H38" i="11"/>
  <c r="G38" i="11"/>
  <c r="I37" i="11"/>
  <c r="Q37" i="11" s="1"/>
  <c r="R37" i="11" s="1"/>
  <c r="H37" i="11"/>
  <c r="G37" i="11"/>
  <c r="I36" i="11"/>
  <c r="H36" i="11"/>
  <c r="G36" i="11"/>
  <c r="Q36" i="11" s="1"/>
  <c r="R36" i="11" s="1"/>
  <c r="I35" i="11"/>
  <c r="Q35" i="11" s="1"/>
  <c r="H35" i="11"/>
  <c r="G35" i="11"/>
  <c r="I34" i="11"/>
  <c r="Q34" i="11" s="1"/>
  <c r="R34" i="11" s="1"/>
  <c r="H34" i="11"/>
  <c r="G34" i="11"/>
  <c r="I33" i="11"/>
  <c r="Q33" i="11" s="1"/>
  <c r="R33" i="11" s="1"/>
  <c r="H33" i="11"/>
  <c r="G33" i="11"/>
  <c r="I32" i="11"/>
  <c r="Q32" i="11" s="1"/>
  <c r="H32" i="11"/>
  <c r="G32" i="11"/>
  <c r="I31" i="11"/>
  <c r="Q31" i="11" s="1"/>
  <c r="R31" i="11" s="1"/>
  <c r="H31" i="11"/>
  <c r="G31" i="11"/>
  <c r="I30" i="11"/>
  <c r="Q30" i="11" s="1"/>
  <c r="R30" i="11" s="1"/>
  <c r="H30" i="11"/>
  <c r="G30" i="11"/>
  <c r="Q29" i="11"/>
  <c r="I29" i="11"/>
  <c r="H29" i="11"/>
  <c r="G29" i="11"/>
  <c r="I28" i="11"/>
  <c r="Q28" i="11" s="1"/>
  <c r="R28" i="11" s="1"/>
  <c r="H28" i="11"/>
  <c r="G28" i="11"/>
  <c r="I27" i="11"/>
  <c r="Q27" i="11" s="1"/>
  <c r="R27" i="11" s="1"/>
  <c r="H27" i="11"/>
  <c r="G27" i="11"/>
  <c r="I26" i="11"/>
  <c r="Q26" i="11" s="1"/>
  <c r="H26" i="11"/>
  <c r="G26" i="11"/>
  <c r="Q25" i="11"/>
  <c r="R25" i="11" s="1"/>
  <c r="I25" i="11"/>
  <c r="H25" i="11"/>
  <c r="G25" i="11"/>
  <c r="I24" i="11"/>
  <c r="Q24" i="11" s="1"/>
  <c r="R24" i="11" s="1"/>
  <c r="H24" i="11"/>
  <c r="G24" i="11"/>
  <c r="I23" i="11"/>
  <c r="Q23" i="11" s="1"/>
  <c r="H23" i="11"/>
  <c r="G23" i="11"/>
  <c r="I22" i="11"/>
  <c r="Q22" i="11" s="1"/>
  <c r="R22" i="11" s="1"/>
  <c r="H22" i="11"/>
  <c r="G22" i="11"/>
  <c r="Q21" i="11"/>
  <c r="R21" i="11" s="1"/>
  <c r="I21" i="11"/>
  <c r="H21" i="11"/>
  <c r="G21" i="11"/>
  <c r="I20" i="11"/>
  <c r="H20" i="11"/>
  <c r="G20" i="11"/>
  <c r="Q20" i="11" s="1"/>
  <c r="I19" i="11"/>
  <c r="Q19" i="11" s="1"/>
  <c r="R19" i="11" s="1"/>
  <c r="H19" i="11"/>
  <c r="G19" i="11"/>
  <c r="I18" i="11"/>
  <c r="Q18" i="11" s="1"/>
  <c r="R18" i="11" s="1"/>
  <c r="H18" i="11"/>
  <c r="G18" i="11"/>
  <c r="I17" i="11"/>
  <c r="Q17" i="11" s="1"/>
  <c r="H17" i="11"/>
  <c r="G17" i="11"/>
  <c r="I16" i="11"/>
  <c r="H16" i="11"/>
  <c r="G16" i="11"/>
  <c r="I15" i="11"/>
  <c r="Q15" i="11" s="1"/>
  <c r="R15" i="11" s="1"/>
  <c r="H15" i="11"/>
  <c r="G15" i="11"/>
  <c r="I14" i="11"/>
  <c r="Q14" i="11" s="1"/>
  <c r="H14" i="11"/>
  <c r="G14" i="11"/>
  <c r="I13" i="11"/>
  <c r="Q13" i="11" s="1"/>
  <c r="R13" i="11" s="1"/>
  <c r="H13" i="11"/>
  <c r="G13" i="11"/>
  <c r="I12" i="11"/>
  <c r="Q12" i="11" s="1"/>
  <c r="R12" i="11" s="1"/>
  <c r="H12" i="11"/>
  <c r="G12" i="11"/>
  <c r="Q11" i="11"/>
  <c r="T11" i="11" s="1"/>
  <c r="I11" i="11"/>
  <c r="H11" i="11"/>
  <c r="G11" i="11"/>
  <c r="I10" i="11"/>
  <c r="Q10" i="11" s="1"/>
  <c r="R10" i="11" s="1"/>
  <c r="H10" i="11"/>
  <c r="G10" i="11"/>
  <c r="I9" i="11"/>
  <c r="Q9" i="11" s="1"/>
  <c r="R9" i="11" s="1"/>
  <c r="H9" i="11"/>
  <c r="G9" i="11"/>
  <c r="I8" i="11"/>
  <c r="Q8" i="11" s="1"/>
  <c r="H8" i="11"/>
  <c r="G8" i="11"/>
  <c r="Q7" i="11"/>
  <c r="R7" i="11" s="1"/>
  <c r="I7" i="11"/>
  <c r="H7" i="11"/>
  <c r="G7" i="11"/>
  <c r="I6" i="11"/>
  <c r="Q6" i="11" s="1"/>
  <c r="R6" i="11" s="1"/>
  <c r="H6" i="11"/>
  <c r="G6" i="11"/>
  <c r="I5" i="11"/>
  <c r="Q5" i="11" s="1"/>
  <c r="H5" i="11"/>
  <c r="G5" i="11"/>
  <c r="I4" i="11"/>
  <c r="Q4" i="11" s="1"/>
  <c r="R4" i="11" s="1"/>
  <c r="H4" i="11"/>
  <c r="G4" i="11"/>
  <c r="Q3" i="11"/>
  <c r="R3" i="11" s="1"/>
  <c r="I3" i="11"/>
  <c r="H3" i="11"/>
  <c r="G3" i="11"/>
  <c r="I2" i="11"/>
  <c r="Q2" i="11" s="1"/>
  <c r="H2" i="11"/>
  <c r="G2" i="11"/>
  <c r="F5" i="8"/>
  <c r="Q71" i="11" l="1"/>
  <c r="R71" i="11" s="1"/>
  <c r="Q73" i="11"/>
  <c r="R73" i="11" s="1"/>
  <c r="Q78" i="11"/>
  <c r="R78" i="11" s="1"/>
  <c r="Q74" i="11"/>
  <c r="R74" i="11" s="1"/>
  <c r="Q79" i="11"/>
  <c r="R79" i="11" s="1"/>
  <c r="Q84" i="11"/>
  <c r="R84" i="11" s="1"/>
  <c r="Q69" i="11"/>
  <c r="R69" i="11" s="1"/>
  <c r="Q72" i="11"/>
  <c r="R72" i="11" s="1"/>
  <c r="Q77" i="11"/>
  <c r="R77" i="11" s="1"/>
  <c r="Q85" i="11"/>
  <c r="R85" i="11" s="1"/>
  <c r="Q68" i="11"/>
  <c r="R68" i="11" s="1"/>
  <c r="Q83" i="11"/>
  <c r="R83" i="11" s="1"/>
  <c r="Q76" i="11"/>
  <c r="R76" i="11" s="1"/>
  <c r="Q86" i="11"/>
  <c r="R86" i="11" s="1"/>
  <c r="Q67" i="11"/>
  <c r="R67" i="11" s="1"/>
  <c r="W14" i="11"/>
  <c r="T14" i="11"/>
  <c r="R14" i="11"/>
  <c r="R20" i="11"/>
  <c r="W20" i="11"/>
  <c r="T20" i="11"/>
  <c r="T29" i="11"/>
  <c r="W2" i="11"/>
  <c r="R2" i="11"/>
  <c r="T2" i="11"/>
  <c r="T17" i="11"/>
  <c r="R17" i="11"/>
  <c r="W17" i="11"/>
  <c r="W32" i="11"/>
  <c r="T32" i="11"/>
  <c r="R32" i="11"/>
  <c r="T50" i="11"/>
  <c r="R50" i="11"/>
  <c r="W50" i="11"/>
  <c r="T26" i="11"/>
  <c r="R26" i="11"/>
  <c r="W26" i="11"/>
  <c r="R35" i="11"/>
  <c r="W35" i="11"/>
  <c r="T35" i="11"/>
  <c r="T5" i="11"/>
  <c r="W5" i="11"/>
  <c r="R5" i="11"/>
  <c r="W38" i="11"/>
  <c r="T38" i="11"/>
  <c r="R38" i="11"/>
  <c r="W44" i="11"/>
  <c r="T44" i="11"/>
  <c r="R44" i="11"/>
  <c r="T53" i="11"/>
  <c r="R59" i="11"/>
  <c r="W59" i="11"/>
  <c r="T59" i="11"/>
  <c r="W23" i="11"/>
  <c r="T23" i="11"/>
  <c r="R23" i="11"/>
  <c r="W47" i="11"/>
  <c r="T47" i="11"/>
  <c r="R47" i="11"/>
  <c r="T41" i="11"/>
  <c r="R41" i="11"/>
  <c r="W41" i="11"/>
  <c r="T8" i="11"/>
  <c r="R8" i="11"/>
  <c r="W8" i="11"/>
  <c r="W56" i="11"/>
  <c r="T56" i="11"/>
  <c r="R56" i="11"/>
  <c r="R11" i="11"/>
  <c r="R29" i="11"/>
  <c r="R53" i="11"/>
  <c r="W11" i="11"/>
  <c r="W29" i="11"/>
  <c r="W53" i="11"/>
  <c r="I68" i="7"/>
  <c r="I69" i="7"/>
  <c r="I70" i="7"/>
  <c r="I71" i="7"/>
  <c r="Q71" i="7" s="1"/>
  <c r="R71" i="7" s="1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Q85" i="7" s="1"/>
  <c r="R85" i="7" s="1"/>
  <c r="I86" i="7"/>
  <c r="I67" i="7"/>
  <c r="H68" i="7"/>
  <c r="H69" i="7"/>
  <c r="H70" i="7"/>
  <c r="H71" i="7"/>
  <c r="H72" i="7"/>
  <c r="H73" i="7"/>
  <c r="H74" i="7"/>
  <c r="Q74" i="7" s="1"/>
  <c r="R74" i="7" s="1"/>
  <c r="H75" i="7"/>
  <c r="H76" i="7"/>
  <c r="H77" i="7"/>
  <c r="H78" i="7"/>
  <c r="H79" i="7"/>
  <c r="H80" i="7"/>
  <c r="H81" i="7"/>
  <c r="H82" i="7"/>
  <c r="H83" i="7"/>
  <c r="H84" i="7"/>
  <c r="H85" i="7"/>
  <c r="H86" i="7"/>
  <c r="H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67" i="7"/>
  <c r="Q72" i="7"/>
  <c r="R72" i="7" s="1"/>
  <c r="Q79" i="7"/>
  <c r="R79" i="7" s="1"/>
  <c r="R2" i="7"/>
  <c r="Q2" i="7"/>
  <c r="G2" i="7"/>
  <c r="I61" i="7"/>
  <c r="H61" i="7"/>
  <c r="G61" i="7"/>
  <c r="Q61" i="7" s="1"/>
  <c r="R61" i="7" s="1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Q56" i="7" s="1"/>
  <c r="H56" i="7"/>
  <c r="G56" i="7"/>
  <c r="I55" i="7"/>
  <c r="H55" i="7"/>
  <c r="G55" i="7"/>
  <c r="I54" i="7"/>
  <c r="Q54" i="7" s="1"/>
  <c r="H54" i="7"/>
  <c r="G54" i="7"/>
  <c r="I53" i="7"/>
  <c r="H53" i="7"/>
  <c r="G53" i="7"/>
  <c r="Q53" i="7" s="1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Q47" i="7" s="1"/>
  <c r="H47" i="7"/>
  <c r="G47" i="7"/>
  <c r="I46" i="7"/>
  <c r="H46" i="7"/>
  <c r="G46" i="7"/>
  <c r="I45" i="7"/>
  <c r="H45" i="7"/>
  <c r="G45" i="7"/>
  <c r="Q45" i="7" s="1"/>
  <c r="R45" i="7" s="1"/>
  <c r="I44" i="7"/>
  <c r="Q44" i="7" s="1"/>
  <c r="H44" i="7"/>
  <c r="G44" i="7"/>
  <c r="I43" i="7"/>
  <c r="H43" i="7"/>
  <c r="G43" i="7"/>
  <c r="Q43" i="7" s="1"/>
  <c r="R43" i="7" s="1"/>
  <c r="I42" i="7"/>
  <c r="H42" i="7"/>
  <c r="G42" i="7"/>
  <c r="I41" i="7"/>
  <c r="Q41" i="7" s="1"/>
  <c r="H41" i="7"/>
  <c r="G41" i="7"/>
  <c r="I40" i="7"/>
  <c r="H40" i="7"/>
  <c r="G40" i="7"/>
  <c r="Q39" i="7"/>
  <c r="R39" i="7" s="1"/>
  <c r="I39" i="7"/>
  <c r="H39" i="7"/>
  <c r="G39" i="7"/>
  <c r="I38" i="7"/>
  <c r="H38" i="7"/>
  <c r="G38" i="7"/>
  <c r="I37" i="7"/>
  <c r="H37" i="7"/>
  <c r="G37" i="7"/>
  <c r="I36" i="7"/>
  <c r="Q36" i="7" s="1"/>
  <c r="R36" i="7" s="1"/>
  <c r="H36" i="7"/>
  <c r="G36" i="7"/>
  <c r="I35" i="7"/>
  <c r="H35" i="7"/>
  <c r="G35" i="7"/>
  <c r="I34" i="7"/>
  <c r="Q34" i="7" s="1"/>
  <c r="R34" i="7" s="1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Q28" i="7" s="1"/>
  <c r="R28" i="7" s="1"/>
  <c r="H28" i="7"/>
  <c r="G28" i="7"/>
  <c r="I27" i="7"/>
  <c r="H27" i="7"/>
  <c r="G27" i="7"/>
  <c r="I26" i="7"/>
  <c r="H26" i="7"/>
  <c r="G26" i="7"/>
  <c r="Q26" i="7" s="1"/>
  <c r="I25" i="7"/>
  <c r="H25" i="7"/>
  <c r="G25" i="7"/>
  <c r="I24" i="7"/>
  <c r="H24" i="7"/>
  <c r="G24" i="7"/>
  <c r="I23" i="7"/>
  <c r="Q23" i="7" s="1"/>
  <c r="H23" i="7"/>
  <c r="G23" i="7"/>
  <c r="I22" i="7"/>
  <c r="H22" i="7"/>
  <c r="G22" i="7"/>
  <c r="Q22" i="7" s="1"/>
  <c r="R22" i="7" s="1"/>
  <c r="I21" i="7"/>
  <c r="Q21" i="7" s="1"/>
  <c r="R21" i="7" s="1"/>
  <c r="H21" i="7"/>
  <c r="G21" i="7"/>
  <c r="I20" i="7"/>
  <c r="H20" i="7"/>
  <c r="G20" i="7"/>
  <c r="I19" i="7"/>
  <c r="Q19" i="7" s="1"/>
  <c r="R19" i="7" s="1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Q10" i="7" s="1"/>
  <c r="R10" i="7" s="1"/>
  <c r="H10" i="7"/>
  <c r="G10" i="7"/>
  <c r="I9" i="7"/>
  <c r="H9" i="7"/>
  <c r="G9" i="7"/>
  <c r="I8" i="7"/>
  <c r="H8" i="7"/>
  <c r="G8" i="7"/>
  <c r="Q8" i="7" s="1"/>
  <c r="I7" i="7"/>
  <c r="H7" i="7"/>
  <c r="G7" i="7"/>
  <c r="I6" i="7"/>
  <c r="H6" i="7"/>
  <c r="G6" i="7"/>
  <c r="I5" i="7"/>
  <c r="Q5" i="7" s="1"/>
  <c r="H5" i="7"/>
  <c r="G5" i="7"/>
  <c r="I4" i="7"/>
  <c r="H4" i="7"/>
  <c r="G4" i="7"/>
  <c r="I3" i="7"/>
  <c r="H3" i="7"/>
  <c r="G3" i="7"/>
  <c r="I2" i="7"/>
  <c r="H2" i="7"/>
  <c r="X2" i="11" l="1"/>
  <c r="U2" i="11"/>
  <c r="X53" i="11"/>
  <c r="U53" i="11"/>
  <c r="U32" i="11"/>
  <c r="X32" i="11"/>
  <c r="X29" i="11"/>
  <c r="U29" i="11"/>
  <c r="X38" i="11"/>
  <c r="U38" i="11"/>
  <c r="X35" i="11"/>
  <c r="U35" i="11"/>
  <c r="U8" i="11"/>
  <c r="X8" i="11"/>
  <c r="X11" i="11"/>
  <c r="U11" i="11"/>
  <c r="U41" i="11"/>
  <c r="X41" i="11"/>
  <c r="U56" i="11"/>
  <c r="X56" i="11"/>
  <c r="U26" i="11"/>
  <c r="X26" i="11"/>
  <c r="X47" i="11"/>
  <c r="U47" i="11"/>
  <c r="X59" i="11"/>
  <c r="U59" i="11"/>
  <c r="X5" i="11"/>
  <c r="U5" i="11"/>
  <c r="U17" i="11"/>
  <c r="X17" i="11"/>
  <c r="X20" i="11"/>
  <c r="U20" i="11"/>
  <c r="U14" i="11"/>
  <c r="X14" i="11"/>
  <c r="X23" i="11"/>
  <c r="U23" i="11"/>
  <c r="X44" i="11"/>
  <c r="U44" i="11"/>
  <c r="X50" i="11"/>
  <c r="U50" i="11"/>
  <c r="Q80" i="7"/>
  <c r="R80" i="7" s="1"/>
  <c r="Q73" i="7"/>
  <c r="R73" i="7" s="1"/>
  <c r="Q69" i="7"/>
  <c r="R69" i="7" s="1"/>
  <c r="Q82" i="7"/>
  <c r="R82" i="7" s="1"/>
  <c r="Q68" i="7"/>
  <c r="R68" i="7" s="1"/>
  <c r="Q77" i="7"/>
  <c r="R77" i="7" s="1"/>
  <c r="Q67" i="7"/>
  <c r="R67" i="7" s="1"/>
  <c r="Q84" i="7"/>
  <c r="R84" i="7" s="1"/>
  <c r="Q76" i="7"/>
  <c r="R76" i="7" s="1"/>
  <c r="Q83" i="7"/>
  <c r="R83" i="7" s="1"/>
  <c r="Q75" i="7"/>
  <c r="R75" i="7" s="1"/>
  <c r="Q86" i="7"/>
  <c r="R86" i="7" s="1"/>
  <c r="Q78" i="7"/>
  <c r="R78" i="7" s="1"/>
  <c r="Q70" i="7"/>
  <c r="R70" i="7" s="1"/>
  <c r="Q37" i="7"/>
  <c r="R37" i="7" s="1"/>
  <c r="Q52" i="7"/>
  <c r="R52" i="7" s="1"/>
  <c r="Q55" i="7"/>
  <c r="R55" i="7" s="1"/>
  <c r="Q57" i="7"/>
  <c r="R57" i="7" s="1"/>
  <c r="Q11" i="7"/>
  <c r="T11" i="7" s="1"/>
  <c r="Q29" i="7"/>
  <c r="W29" i="7" s="1"/>
  <c r="Q14" i="7"/>
  <c r="Q24" i="7"/>
  <c r="R24" i="7" s="1"/>
  <c r="Q32" i="7"/>
  <c r="Q60" i="7"/>
  <c r="R60" i="7" s="1"/>
  <c r="Q4" i="7"/>
  <c r="R4" i="7" s="1"/>
  <c r="Q9" i="7"/>
  <c r="R9" i="7" s="1"/>
  <c r="Q17" i="7"/>
  <c r="R17" i="7" s="1"/>
  <c r="Q27" i="7"/>
  <c r="R27" i="7" s="1"/>
  <c r="Q35" i="7"/>
  <c r="Q40" i="7"/>
  <c r="R40" i="7" s="1"/>
  <c r="Q50" i="7"/>
  <c r="Q6" i="7"/>
  <c r="R6" i="7" s="1"/>
  <c r="Q12" i="7"/>
  <c r="R12" i="7" s="1"/>
  <c r="Q18" i="7"/>
  <c r="R18" i="7" s="1"/>
  <c r="Q30" i="7"/>
  <c r="R30" i="7" s="1"/>
  <c r="Q38" i="7"/>
  <c r="R38" i="7" s="1"/>
  <c r="Q46" i="7"/>
  <c r="R46" i="7" s="1"/>
  <c r="Q51" i="7"/>
  <c r="R51" i="7" s="1"/>
  <c r="Q58" i="7"/>
  <c r="R58" i="7" s="1"/>
  <c r="Q3" i="7"/>
  <c r="R3" i="7" s="1"/>
  <c r="Q7" i="7"/>
  <c r="R7" i="7" s="1"/>
  <c r="Q15" i="7"/>
  <c r="R15" i="7" s="1"/>
  <c r="Q20" i="7"/>
  <c r="W20" i="7" s="1"/>
  <c r="Q25" i="7"/>
  <c r="R25" i="7" s="1"/>
  <c r="Q33" i="7"/>
  <c r="R33" i="7" s="1"/>
  <c r="Q48" i="7"/>
  <c r="R48" i="7" s="1"/>
  <c r="Q59" i="7"/>
  <c r="Q49" i="7"/>
  <c r="R49" i="7" s="1"/>
  <c r="Q13" i="7"/>
  <c r="R13" i="7" s="1"/>
  <c r="Q31" i="7"/>
  <c r="R31" i="7" s="1"/>
  <c r="Q42" i="7"/>
  <c r="R42" i="7" s="1"/>
  <c r="W44" i="7"/>
  <c r="T44" i="7"/>
  <c r="R44" i="7"/>
  <c r="R54" i="7"/>
  <c r="T32" i="7"/>
  <c r="R32" i="7"/>
  <c r="W32" i="7"/>
  <c r="T47" i="7"/>
  <c r="T35" i="7"/>
  <c r="R35" i="7"/>
  <c r="W35" i="7"/>
  <c r="W50" i="7"/>
  <c r="R50" i="7"/>
  <c r="T14" i="7"/>
  <c r="R14" i="7"/>
  <c r="W14" i="7"/>
  <c r="W2" i="7"/>
  <c r="T2" i="7"/>
  <c r="W53" i="7"/>
  <c r="W59" i="7"/>
  <c r="T59" i="7"/>
  <c r="R59" i="7"/>
  <c r="W8" i="7"/>
  <c r="R8" i="7"/>
  <c r="R26" i="7"/>
  <c r="R41" i="7"/>
  <c r="W41" i="7"/>
  <c r="T41" i="7"/>
  <c r="R56" i="7"/>
  <c r="W56" i="7"/>
  <c r="W47" i="7"/>
  <c r="W5" i="7"/>
  <c r="R53" i="7"/>
  <c r="R5" i="7"/>
  <c r="R23" i="7"/>
  <c r="R47" i="7"/>
  <c r="Q7" i="6"/>
  <c r="R7" i="6" s="1"/>
  <c r="I9" i="6"/>
  <c r="I3" i="6"/>
  <c r="Q3" i="6" s="1"/>
  <c r="R3" i="6" s="1"/>
  <c r="I4" i="6"/>
  <c r="Q4" i="6" s="1"/>
  <c r="R4" i="6" s="1"/>
  <c r="I5" i="6"/>
  <c r="Q5" i="6" s="1"/>
  <c r="I6" i="6"/>
  <c r="I7" i="6"/>
  <c r="I8" i="6"/>
  <c r="I10" i="6"/>
  <c r="Q10" i="6" s="1"/>
  <c r="R10" i="6" s="1"/>
  <c r="I11" i="6"/>
  <c r="Q11" i="6" s="1"/>
  <c r="I12" i="6"/>
  <c r="Q12" i="6" s="1"/>
  <c r="R12" i="6" s="1"/>
  <c r="I13" i="6"/>
  <c r="Q13" i="6" s="1"/>
  <c r="R13" i="6" s="1"/>
  <c r="I14" i="6"/>
  <c r="I15" i="6"/>
  <c r="Q15" i="6" s="1"/>
  <c r="R15" i="6" s="1"/>
  <c r="I16" i="6"/>
  <c r="I17" i="6"/>
  <c r="I18" i="6"/>
  <c r="Q18" i="6" s="1"/>
  <c r="R18" i="6" s="1"/>
  <c r="I19" i="6"/>
  <c r="I20" i="6"/>
  <c r="Q20" i="6" s="1"/>
  <c r="I21" i="6"/>
  <c r="Q21" i="6" s="1"/>
  <c r="R21" i="6" s="1"/>
  <c r="I22" i="6"/>
  <c r="Q22" i="6" s="1"/>
  <c r="R22" i="6" s="1"/>
  <c r="I23" i="6"/>
  <c r="Q23" i="6" s="1"/>
  <c r="I24" i="6"/>
  <c r="I25" i="6"/>
  <c r="I26" i="6"/>
  <c r="Q26" i="6" s="1"/>
  <c r="I27" i="6"/>
  <c r="I28" i="6"/>
  <c r="Q28" i="6" s="1"/>
  <c r="R28" i="6" s="1"/>
  <c r="I29" i="6"/>
  <c r="Q29" i="6" s="1"/>
  <c r="I30" i="6"/>
  <c r="Q30" i="6" s="1"/>
  <c r="R30" i="6" s="1"/>
  <c r="I31" i="6"/>
  <c r="Q31" i="6" s="1"/>
  <c r="R31" i="6" s="1"/>
  <c r="I32" i="6"/>
  <c r="I33" i="6"/>
  <c r="I34" i="6"/>
  <c r="Q34" i="6" s="1"/>
  <c r="R34" i="6" s="1"/>
  <c r="I35" i="6"/>
  <c r="I36" i="6"/>
  <c r="Q36" i="6" s="1"/>
  <c r="R36" i="6" s="1"/>
  <c r="I37" i="6"/>
  <c r="Q37" i="6" s="1"/>
  <c r="R37" i="6" s="1"/>
  <c r="I38" i="6"/>
  <c r="Q38" i="6" s="1"/>
  <c r="I39" i="6"/>
  <c r="Q39" i="6" s="1"/>
  <c r="R39" i="6" s="1"/>
  <c r="I40" i="6"/>
  <c r="I41" i="6"/>
  <c r="I42" i="6"/>
  <c r="Q42" i="6" s="1"/>
  <c r="R42" i="6" s="1"/>
  <c r="I43" i="6"/>
  <c r="I44" i="6"/>
  <c r="Q44" i="6" s="1"/>
  <c r="I45" i="6"/>
  <c r="Q45" i="6" s="1"/>
  <c r="R45" i="6" s="1"/>
  <c r="I46" i="6"/>
  <c r="Q46" i="6" s="1"/>
  <c r="R46" i="6" s="1"/>
  <c r="I47" i="6"/>
  <c r="Q47" i="6" s="1"/>
  <c r="I48" i="6"/>
  <c r="I49" i="6"/>
  <c r="I50" i="6"/>
  <c r="Q50" i="6" s="1"/>
  <c r="I51" i="6"/>
  <c r="I52" i="6"/>
  <c r="Q52" i="6" s="1"/>
  <c r="R52" i="6" s="1"/>
  <c r="I53" i="6"/>
  <c r="Q53" i="6" s="1"/>
  <c r="I54" i="6"/>
  <c r="Q54" i="6" s="1"/>
  <c r="R54" i="6" s="1"/>
  <c r="I55" i="6"/>
  <c r="Q55" i="6" s="1"/>
  <c r="R55" i="6" s="1"/>
  <c r="I56" i="6"/>
  <c r="I57" i="6"/>
  <c r="I58" i="6"/>
  <c r="Q58" i="6" s="1"/>
  <c r="R58" i="6" s="1"/>
  <c r="I59" i="6"/>
  <c r="I60" i="6"/>
  <c r="Q60" i="6" s="1"/>
  <c r="R60" i="6" s="1"/>
  <c r="I61" i="6"/>
  <c r="Q61" i="6" s="1"/>
  <c r="R61" i="6" s="1"/>
  <c r="I2" i="6"/>
  <c r="Q2" i="6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Q17" i="6" s="1"/>
  <c r="H18" i="6"/>
  <c r="H19" i="6"/>
  <c r="H20" i="6"/>
  <c r="H21" i="6"/>
  <c r="H22" i="6"/>
  <c r="H23" i="6"/>
  <c r="H24" i="6"/>
  <c r="H25" i="6"/>
  <c r="Q25" i="6" s="1"/>
  <c r="R25" i="6" s="1"/>
  <c r="H26" i="6"/>
  <c r="H27" i="6"/>
  <c r="H28" i="6"/>
  <c r="H29" i="6"/>
  <c r="H30" i="6"/>
  <c r="H31" i="6"/>
  <c r="H32" i="6"/>
  <c r="H33" i="6"/>
  <c r="Q33" i="6" s="1"/>
  <c r="R33" i="6" s="1"/>
  <c r="H34" i="6"/>
  <c r="H35" i="6"/>
  <c r="H36" i="6"/>
  <c r="H37" i="6"/>
  <c r="H38" i="6"/>
  <c r="H39" i="6"/>
  <c r="H40" i="6"/>
  <c r="H41" i="6"/>
  <c r="Q41" i="6" s="1"/>
  <c r="H42" i="6"/>
  <c r="H43" i="6"/>
  <c r="H44" i="6"/>
  <c r="H45" i="6"/>
  <c r="H46" i="6"/>
  <c r="H47" i="6"/>
  <c r="H48" i="6"/>
  <c r="H49" i="6"/>
  <c r="Q49" i="6" s="1"/>
  <c r="R49" i="6" s="1"/>
  <c r="H50" i="6"/>
  <c r="H51" i="6"/>
  <c r="H52" i="6"/>
  <c r="H53" i="6"/>
  <c r="H54" i="6"/>
  <c r="H55" i="6"/>
  <c r="H56" i="6"/>
  <c r="H57" i="6"/>
  <c r="Q57" i="6" s="1"/>
  <c r="R57" i="6" s="1"/>
  <c r="H58" i="6"/>
  <c r="H59" i="6"/>
  <c r="H60" i="6"/>
  <c r="H61" i="6"/>
  <c r="G3" i="6"/>
  <c r="G4" i="6"/>
  <c r="G5" i="6"/>
  <c r="G6" i="6"/>
  <c r="Q6" i="6" s="1"/>
  <c r="R6" i="6" s="1"/>
  <c r="G7" i="6"/>
  <c r="G8" i="6"/>
  <c r="Q8" i="6" s="1"/>
  <c r="G9" i="6"/>
  <c r="Q9" i="6" s="1"/>
  <c r="R9" i="6" s="1"/>
  <c r="G10" i="6"/>
  <c r="G11" i="6"/>
  <c r="G12" i="6"/>
  <c r="G13" i="6"/>
  <c r="G14" i="6"/>
  <c r="Q14" i="6" s="1"/>
  <c r="G15" i="6"/>
  <c r="G16" i="6"/>
  <c r="G17" i="6"/>
  <c r="G18" i="6"/>
  <c r="G19" i="6"/>
  <c r="Q19" i="6" s="1"/>
  <c r="R19" i="6" s="1"/>
  <c r="G20" i="6"/>
  <c r="G21" i="6"/>
  <c r="G22" i="6"/>
  <c r="G23" i="6"/>
  <c r="G24" i="6"/>
  <c r="Q24" i="6" s="1"/>
  <c r="R24" i="6" s="1"/>
  <c r="G25" i="6"/>
  <c r="G26" i="6"/>
  <c r="G27" i="6"/>
  <c r="Q27" i="6" s="1"/>
  <c r="R27" i="6" s="1"/>
  <c r="G28" i="6"/>
  <c r="G29" i="6"/>
  <c r="G30" i="6"/>
  <c r="G31" i="6"/>
  <c r="G32" i="6"/>
  <c r="Q32" i="6" s="1"/>
  <c r="G33" i="6"/>
  <c r="G34" i="6"/>
  <c r="G35" i="6"/>
  <c r="Q35" i="6" s="1"/>
  <c r="G36" i="6"/>
  <c r="G37" i="6"/>
  <c r="G38" i="6"/>
  <c r="G39" i="6"/>
  <c r="G40" i="6"/>
  <c r="Q40" i="6" s="1"/>
  <c r="R40" i="6" s="1"/>
  <c r="G41" i="6"/>
  <c r="G42" i="6"/>
  <c r="G43" i="6"/>
  <c r="Q43" i="6" s="1"/>
  <c r="R43" i="6" s="1"/>
  <c r="G44" i="6"/>
  <c r="G45" i="6"/>
  <c r="G46" i="6"/>
  <c r="G47" i="6"/>
  <c r="G48" i="6"/>
  <c r="Q48" i="6" s="1"/>
  <c r="R48" i="6" s="1"/>
  <c r="G49" i="6"/>
  <c r="G50" i="6"/>
  <c r="G51" i="6"/>
  <c r="Q51" i="6" s="1"/>
  <c r="R51" i="6" s="1"/>
  <c r="G52" i="6"/>
  <c r="G53" i="6"/>
  <c r="G54" i="6"/>
  <c r="G55" i="6"/>
  <c r="G56" i="6"/>
  <c r="Q56" i="6" s="1"/>
  <c r="G57" i="6"/>
  <c r="G58" i="6"/>
  <c r="G59" i="6"/>
  <c r="Q59" i="6" s="1"/>
  <c r="G60" i="6"/>
  <c r="G61" i="6"/>
  <c r="H2" i="6"/>
  <c r="G2" i="6"/>
  <c r="V97" i="2"/>
  <c r="R11" i="7" l="1"/>
  <c r="T17" i="7"/>
  <c r="W17" i="7"/>
  <c r="W11" i="7"/>
  <c r="W23" i="7"/>
  <c r="T26" i="7"/>
  <c r="T38" i="7"/>
  <c r="T53" i="7"/>
  <c r="W26" i="7"/>
  <c r="R20" i="7"/>
  <c r="W38" i="7"/>
  <c r="T50" i="7"/>
  <c r="T29" i="7"/>
  <c r="T20" i="7"/>
  <c r="R29" i="7"/>
  <c r="X29" i="7" s="1"/>
  <c r="T5" i="7"/>
  <c r="T56" i="7"/>
  <c r="T8" i="7"/>
  <c r="T23" i="7"/>
  <c r="X53" i="7"/>
  <c r="U53" i="7"/>
  <c r="X59" i="7"/>
  <c r="U59" i="7"/>
  <c r="X41" i="7"/>
  <c r="U41" i="7"/>
  <c r="X11" i="7"/>
  <c r="U11" i="7"/>
  <c r="X32" i="7"/>
  <c r="U32" i="7"/>
  <c r="X26" i="7"/>
  <c r="U26" i="7"/>
  <c r="U38" i="7"/>
  <c r="X38" i="7"/>
  <c r="X50" i="7"/>
  <c r="U50" i="7"/>
  <c r="X17" i="7"/>
  <c r="U17" i="7"/>
  <c r="X20" i="7"/>
  <c r="U20" i="7"/>
  <c r="X56" i="7"/>
  <c r="U56" i="7"/>
  <c r="U8" i="7"/>
  <c r="X8" i="7"/>
  <c r="X44" i="7"/>
  <c r="U44" i="7"/>
  <c r="U47" i="7"/>
  <c r="X47" i="7"/>
  <c r="U23" i="7"/>
  <c r="X23" i="7"/>
  <c r="X14" i="7"/>
  <c r="U14" i="7"/>
  <c r="U5" i="7"/>
  <c r="X5" i="7"/>
  <c r="X2" i="7"/>
  <c r="U2" i="7"/>
  <c r="X35" i="7"/>
  <c r="U35" i="7"/>
  <c r="T23" i="6"/>
  <c r="R23" i="6"/>
  <c r="W23" i="6"/>
  <c r="T32" i="6"/>
  <c r="R32" i="6"/>
  <c r="W32" i="6"/>
  <c r="R38" i="6"/>
  <c r="T38" i="6"/>
  <c r="W38" i="6"/>
  <c r="T5" i="6"/>
  <c r="R5" i="6"/>
  <c r="W5" i="6"/>
  <c r="T56" i="6"/>
  <c r="R56" i="6"/>
  <c r="W56" i="6"/>
  <c r="W41" i="6"/>
  <c r="R41" i="6"/>
  <c r="T41" i="6"/>
  <c r="W17" i="6"/>
  <c r="R17" i="6"/>
  <c r="T17" i="6"/>
  <c r="T53" i="6"/>
  <c r="W53" i="6"/>
  <c r="R53" i="6"/>
  <c r="W29" i="6"/>
  <c r="T29" i="6"/>
  <c r="R29" i="6"/>
  <c r="W8" i="6"/>
  <c r="T8" i="6"/>
  <c r="R8" i="6"/>
  <c r="T47" i="6"/>
  <c r="R47" i="6"/>
  <c r="W47" i="6"/>
  <c r="T44" i="6"/>
  <c r="W44" i="6"/>
  <c r="R44" i="6"/>
  <c r="T20" i="6"/>
  <c r="W20" i="6"/>
  <c r="R20" i="6"/>
  <c r="T11" i="6"/>
  <c r="W11" i="6"/>
  <c r="R11" i="6"/>
  <c r="R2" i="6"/>
  <c r="T2" i="6"/>
  <c r="W2" i="6"/>
  <c r="R14" i="6"/>
  <c r="T14" i="6"/>
  <c r="W14" i="6"/>
  <c r="T59" i="6"/>
  <c r="R59" i="6"/>
  <c r="W59" i="6"/>
  <c r="T35" i="6"/>
  <c r="R35" i="6"/>
  <c r="W35" i="6"/>
  <c r="R50" i="6"/>
  <c r="T50" i="6"/>
  <c r="W50" i="6"/>
  <c r="R26" i="6"/>
  <c r="T26" i="6"/>
  <c r="W26" i="6"/>
  <c r="D48" i="4"/>
  <c r="O80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E80" i="2"/>
  <c r="F80" i="2"/>
  <c r="G80" i="2"/>
  <c r="H80" i="2"/>
  <c r="I80" i="2"/>
  <c r="J80" i="2"/>
  <c r="K80" i="2"/>
  <c r="L80" i="2"/>
  <c r="M80" i="2"/>
  <c r="N80" i="2"/>
  <c r="P80" i="2"/>
  <c r="Q80" i="2"/>
  <c r="R80" i="2"/>
  <c r="S80" i="2"/>
  <c r="T80" i="2"/>
  <c r="U80" i="2"/>
  <c r="V80" i="2"/>
  <c r="W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W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E121" i="2"/>
  <c r="F121" i="2"/>
  <c r="G121" i="2"/>
  <c r="H121" i="2"/>
  <c r="I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E122" i="2"/>
  <c r="F122" i="2"/>
  <c r="G122" i="2"/>
  <c r="H122" i="2"/>
  <c r="I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E123" i="2"/>
  <c r="F123" i="2"/>
  <c r="G123" i="2"/>
  <c r="H123" i="2"/>
  <c r="I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E124" i="2"/>
  <c r="F124" i="2"/>
  <c r="G124" i="2"/>
  <c r="H124" i="2"/>
  <c r="I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E125" i="2"/>
  <c r="F125" i="2"/>
  <c r="G125" i="2"/>
  <c r="H125" i="2"/>
  <c r="I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E126" i="2"/>
  <c r="F126" i="2"/>
  <c r="G126" i="2"/>
  <c r="H126" i="2"/>
  <c r="I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D126" i="2"/>
  <c r="D123" i="2"/>
  <c r="D119" i="2"/>
  <c r="D116" i="2"/>
  <c r="D113" i="2"/>
  <c r="D111" i="2"/>
  <c r="D108" i="2"/>
  <c r="D104" i="2"/>
  <c r="D102" i="2"/>
  <c r="D98" i="2"/>
  <c r="D95" i="2"/>
  <c r="D92" i="2"/>
  <c r="D87" i="2"/>
  <c r="D83" i="2"/>
  <c r="D80" i="2"/>
  <c r="D78" i="2"/>
  <c r="D75" i="2"/>
  <c r="D72" i="2"/>
  <c r="D69" i="2"/>
  <c r="D125" i="2"/>
  <c r="D121" i="2"/>
  <c r="D115" i="2"/>
  <c r="D118" i="2"/>
  <c r="D120" i="2"/>
  <c r="D122" i="2"/>
  <c r="D124" i="2"/>
  <c r="D117" i="2"/>
  <c r="E21" i="4"/>
  <c r="E24" i="4"/>
  <c r="E27" i="4"/>
  <c r="E30" i="4"/>
  <c r="E33" i="4"/>
  <c r="E36" i="4"/>
  <c r="E39" i="4"/>
  <c r="E42" i="4"/>
  <c r="E45" i="4"/>
  <c r="E51" i="4"/>
  <c r="E54" i="4"/>
  <c r="E57" i="4"/>
  <c r="E60" i="4"/>
  <c r="E18" i="4"/>
  <c r="E6" i="4"/>
  <c r="E9" i="4"/>
  <c r="E12" i="4"/>
  <c r="E15" i="4"/>
  <c r="E3" i="4"/>
  <c r="D18" i="4"/>
  <c r="D21" i="4"/>
  <c r="D24" i="4"/>
  <c r="D27" i="4"/>
  <c r="D30" i="4"/>
  <c r="D33" i="4"/>
  <c r="D36" i="4"/>
  <c r="D39" i="4"/>
  <c r="D42" i="4"/>
  <c r="D45" i="4"/>
  <c r="D51" i="4"/>
  <c r="D54" i="4"/>
  <c r="D57" i="4"/>
  <c r="D60" i="4"/>
  <c r="D6" i="4"/>
  <c r="D9" i="4"/>
  <c r="D12" i="4"/>
  <c r="D15" i="4"/>
  <c r="D3" i="4"/>
  <c r="D114" i="2"/>
  <c r="D112" i="2"/>
  <c r="D110" i="2"/>
  <c r="D109" i="2"/>
  <c r="D107" i="2"/>
  <c r="D106" i="2"/>
  <c r="D105" i="2"/>
  <c r="D103" i="2"/>
  <c r="D101" i="2"/>
  <c r="D100" i="2"/>
  <c r="D99" i="2"/>
  <c r="D97" i="2"/>
  <c r="D96" i="2"/>
  <c r="D94" i="2"/>
  <c r="D93" i="2"/>
  <c r="D91" i="2"/>
  <c r="D90" i="2"/>
  <c r="D89" i="2"/>
  <c r="D88" i="2"/>
  <c r="D86" i="2"/>
  <c r="D85" i="2"/>
  <c r="D84" i="2"/>
  <c r="D82" i="2"/>
  <c r="D81" i="2"/>
  <c r="D79" i="2"/>
  <c r="D77" i="2"/>
  <c r="D76" i="2"/>
  <c r="D74" i="2"/>
  <c r="D73" i="2"/>
  <c r="D71" i="2"/>
  <c r="D70" i="2"/>
  <c r="D68" i="2"/>
  <c r="D67" i="2"/>
  <c r="U29" i="7" l="1"/>
  <c r="U20" i="6"/>
  <c r="X20" i="6"/>
  <c r="U14" i="6"/>
  <c r="X14" i="6"/>
  <c r="U8" i="6"/>
  <c r="X8" i="6"/>
  <c r="U56" i="6"/>
  <c r="X56" i="6"/>
  <c r="U53" i="6"/>
  <c r="X53" i="6"/>
  <c r="U35" i="6"/>
  <c r="X35" i="6"/>
  <c r="U32" i="6"/>
  <c r="X32" i="6"/>
  <c r="X50" i="6"/>
  <c r="U50" i="6"/>
  <c r="U44" i="6"/>
  <c r="X44" i="6"/>
  <c r="U17" i="6"/>
  <c r="X17" i="6"/>
  <c r="U38" i="6"/>
  <c r="X38" i="6"/>
  <c r="X2" i="6"/>
  <c r="U2" i="6"/>
  <c r="U29" i="6"/>
  <c r="X29" i="6"/>
  <c r="U5" i="6"/>
  <c r="X5" i="6"/>
  <c r="X26" i="6"/>
  <c r="U26" i="6"/>
  <c r="U59" i="6"/>
  <c r="X59" i="6"/>
  <c r="U11" i="6"/>
  <c r="X11" i="6"/>
  <c r="U23" i="6"/>
  <c r="X23" i="6"/>
  <c r="U47" i="6"/>
  <c r="X47" i="6"/>
  <c r="U41" i="6"/>
  <c r="X41" i="6"/>
  <c r="E48" i="4"/>
  <c r="T140" i="1" l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T139" i="1"/>
  <c r="S139" i="1"/>
  <c r="R139" i="1"/>
  <c r="Q139" i="1"/>
  <c r="P139" i="1"/>
  <c r="O139" i="1"/>
  <c r="N139" i="1"/>
  <c r="M139" i="1"/>
  <c r="L139" i="1"/>
  <c r="K139" i="1"/>
  <c r="J139" i="1"/>
  <c r="H139" i="1"/>
  <c r="G139" i="1"/>
  <c r="F139" i="1"/>
  <c r="E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I198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G141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</calcChain>
</file>

<file path=xl/sharedStrings.xml><?xml version="1.0" encoding="utf-8"?>
<sst xmlns="http://schemas.openxmlformats.org/spreadsheetml/2006/main" count="4441" uniqueCount="392">
  <si>
    <t xml:space="preserve">Element </t>
  </si>
  <si>
    <t>IC</t>
  </si>
  <si>
    <t>QICPM</t>
  </si>
  <si>
    <t>Na</t>
  </si>
  <si>
    <t>1WBR1</t>
  </si>
  <si>
    <t>1WBR2</t>
  </si>
  <si>
    <t>1WBR3</t>
  </si>
  <si>
    <t>1WBRA1</t>
  </si>
  <si>
    <t>1WBRA2</t>
  </si>
  <si>
    <t>1WBRA3</t>
  </si>
  <si>
    <t xml:space="preserve">1WBRS1 </t>
  </si>
  <si>
    <t xml:space="preserve">1WBRS2 </t>
  </si>
  <si>
    <t xml:space="preserve">1WBRS3 </t>
  </si>
  <si>
    <t>1WBRG1</t>
  </si>
  <si>
    <t xml:space="preserve">1WBRG2 </t>
  </si>
  <si>
    <t xml:space="preserve">1WBRG3 </t>
  </si>
  <si>
    <t>2WBR1</t>
  </si>
  <si>
    <t>2WBR2</t>
  </si>
  <si>
    <t>2WBR3</t>
  </si>
  <si>
    <t>2WBRA1</t>
  </si>
  <si>
    <t>2WBRA2</t>
  </si>
  <si>
    <t>2WBRA3</t>
  </si>
  <si>
    <t xml:space="preserve">2WBRS1 </t>
  </si>
  <si>
    <t xml:space="preserve">2WBRS2 </t>
  </si>
  <si>
    <t xml:space="preserve">2WBRS3 </t>
  </si>
  <si>
    <t>2WBRG1</t>
  </si>
  <si>
    <t xml:space="preserve">2WBRG2 </t>
  </si>
  <si>
    <t xml:space="preserve">2WBRG3 </t>
  </si>
  <si>
    <t>3WBR1</t>
  </si>
  <si>
    <t>3WBR2</t>
  </si>
  <si>
    <t>3WBR3</t>
  </si>
  <si>
    <t>3WBRA1</t>
  </si>
  <si>
    <t>3WBRA2</t>
  </si>
  <si>
    <t>3WBRA3</t>
  </si>
  <si>
    <t xml:space="preserve">3WBRS1 </t>
  </si>
  <si>
    <t xml:space="preserve">3WBRS2 </t>
  </si>
  <si>
    <t xml:space="preserve">3WBRS3 </t>
  </si>
  <si>
    <t>3WBRG1</t>
  </si>
  <si>
    <t xml:space="preserve">3WBRG2 </t>
  </si>
  <si>
    <t xml:space="preserve">3WBRG3 </t>
  </si>
  <si>
    <t>4WBR1</t>
  </si>
  <si>
    <t>4WBR2</t>
  </si>
  <si>
    <t>4WBR3</t>
  </si>
  <si>
    <t>4WBRA1</t>
  </si>
  <si>
    <t>4WBRA2</t>
  </si>
  <si>
    <t>4WBRA3</t>
  </si>
  <si>
    <t xml:space="preserve">4WBRS1 </t>
  </si>
  <si>
    <t xml:space="preserve">4WBRS2 </t>
  </si>
  <si>
    <t xml:space="preserve">4WBRS3 </t>
  </si>
  <si>
    <t>4WBRG1</t>
  </si>
  <si>
    <t xml:space="preserve">4WBRG2 </t>
  </si>
  <si>
    <t xml:space="preserve">4WBRG3 </t>
  </si>
  <si>
    <t>5WBR1</t>
  </si>
  <si>
    <t>5WBR2</t>
  </si>
  <si>
    <t>5WBR3</t>
  </si>
  <si>
    <t>5WBRA1</t>
  </si>
  <si>
    <t>5WBRA2</t>
  </si>
  <si>
    <t>5WBRA3</t>
  </si>
  <si>
    <t xml:space="preserve">5WBRS1 </t>
  </si>
  <si>
    <t xml:space="preserve">5WBRS2 </t>
  </si>
  <si>
    <t xml:space="preserve">5WBRS3 </t>
  </si>
  <si>
    <t>5WBRG1</t>
  </si>
  <si>
    <t xml:space="preserve">5WBRG2 </t>
  </si>
  <si>
    <t xml:space="preserve">5WBRG3 </t>
  </si>
  <si>
    <t>No.</t>
  </si>
  <si>
    <t>K</t>
  </si>
  <si>
    <t>Mg</t>
  </si>
  <si>
    <t>Ca</t>
  </si>
  <si>
    <t xml:space="preserve">Calibatrion Range </t>
  </si>
  <si>
    <t>Al</t>
  </si>
  <si>
    <t>Sc</t>
  </si>
  <si>
    <t>V</t>
  </si>
  <si>
    <t>Cr</t>
  </si>
  <si>
    <t>Mn</t>
  </si>
  <si>
    <t>Fe</t>
  </si>
  <si>
    <t>Ni</t>
  </si>
  <si>
    <t>Cu</t>
  </si>
  <si>
    <t>Zn</t>
  </si>
  <si>
    <t>Ga</t>
  </si>
  <si>
    <t>As</t>
  </si>
  <si>
    <t>Cd</t>
  </si>
  <si>
    <t>La</t>
  </si>
  <si>
    <t>Hg</t>
  </si>
  <si>
    <t>Pb</t>
  </si>
  <si>
    <t>Th</t>
  </si>
  <si>
    <t>F</t>
  </si>
  <si>
    <t>Cl</t>
  </si>
  <si>
    <t>SO4</t>
  </si>
  <si>
    <t>Br</t>
  </si>
  <si>
    <t>NO3</t>
  </si>
  <si>
    <t>PO4</t>
  </si>
  <si>
    <t>units (µg/L)</t>
  </si>
  <si>
    <t>Below Detection Limit of Method</t>
  </si>
  <si>
    <t xml:space="preserve">Dilution Factor </t>
  </si>
  <si>
    <t>-</t>
  </si>
  <si>
    <t>units (mg/L)</t>
  </si>
  <si>
    <t>Corrected with the dilution factor 50</t>
  </si>
  <si>
    <t>0.16-5.00</t>
  </si>
  <si>
    <t>0.35-10.01</t>
  </si>
  <si>
    <t>0.75-20.03</t>
  </si>
  <si>
    <t>0.74-20.04</t>
  </si>
  <si>
    <t>0.73-20.03</t>
  </si>
  <si>
    <t>1.03-30.04</t>
  </si>
  <si>
    <t>0.15-5.00</t>
  </si>
  <si>
    <t>0.36-10.02</t>
  </si>
  <si>
    <t>0.73=20.03</t>
  </si>
  <si>
    <t>0.76-20.05</t>
  </si>
  <si>
    <t>0.75-20.04</t>
  </si>
  <si>
    <t>1.09-30.05</t>
  </si>
  <si>
    <t>0.50-25.00</t>
  </si>
  <si>
    <t>0.25-12.50</t>
  </si>
  <si>
    <t>0.23-10.01</t>
  </si>
  <si>
    <t>0.53-25.01</t>
  </si>
  <si>
    <t>0.52-25.00</t>
  </si>
  <si>
    <t>n.a.</t>
  </si>
  <si>
    <t xml:space="preserve">Corrected Dilution factor of 10 </t>
  </si>
  <si>
    <t xml:space="preserve">Corrected Dilution factor of 100 </t>
  </si>
  <si>
    <t>18-1000</t>
  </si>
  <si>
    <t>50-2500</t>
  </si>
  <si>
    <t>25-1250</t>
  </si>
  <si>
    <t>2.3-100.1</t>
  </si>
  <si>
    <t>5.3-251</t>
  </si>
  <si>
    <t>2.5-125</t>
  </si>
  <si>
    <t>5.2-250</t>
  </si>
  <si>
    <t>1.5-50</t>
  </si>
  <si>
    <t>3.6-100</t>
  </si>
  <si>
    <t>7.3-200</t>
  </si>
  <si>
    <t>7.6-200</t>
  </si>
  <si>
    <t>7.5-200</t>
  </si>
  <si>
    <t>10-300</t>
  </si>
  <si>
    <t>16-500</t>
  </si>
  <si>
    <t>35-1001</t>
  </si>
  <si>
    <t>75-2003</t>
  </si>
  <si>
    <t>74-2004</t>
  </si>
  <si>
    <t>73-2003</t>
  </si>
  <si>
    <t>103-3004</t>
  </si>
  <si>
    <t>Average Na</t>
  </si>
  <si>
    <t>Standard Deviation Na</t>
  </si>
  <si>
    <t>1WBR</t>
  </si>
  <si>
    <t>2WBR</t>
  </si>
  <si>
    <t>3WBR</t>
  </si>
  <si>
    <t>4WBR</t>
  </si>
  <si>
    <t>5WBR</t>
  </si>
  <si>
    <t>2WBRA</t>
  </si>
  <si>
    <t>1WBRA</t>
  </si>
  <si>
    <t>3WBRA</t>
  </si>
  <si>
    <t>4WBRA</t>
  </si>
  <si>
    <t>5WBRA</t>
  </si>
  <si>
    <t>1WBRS</t>
  </si>
  <si>
    <t>2WBRS</t>
  </si>
  <si>
    <t>3WBRS</t>
  </si>
  <si>
    <t>4WBRS</t>
  </si>
  <si>
    <t>5WBRS</t>
  </si>
  <si>
    <t>1WBRG</t>
  </si>
  <si>
    <t>2WBRG</t>
  </si>
  <si>
    <t>3WBRG</t>
  </si>
  <si>
    <t>4WBRG</t>
  </si>
  <si>
    <t>5WBRG</t>
  </si>
  <si>
    <t>SiO2</t>
  </si>
  <si>
    <t>Units (mg/L)</t>
  </si>
  <si>
    <t>Method</t>
  </si>
  <si>
    <t>ICPM</t>
  </si>
  <si>
    <t>IC x10</t>
  </si>
  <si>
    <t>IC x100</t>
  </si>
  <si>
    <t>CFA</t>
  </si>
  <si>
    <t>IC-PMS</t>
  </si>
  <si>
    <t>Methods</t>
  </si>
  <si>
    <t>Dissolved Silica</t>
  </si>
  <si>
    <t>ICP-MS x50</t>
  </si>
  <si>
    <t>meq/l</t>
  </si>
  <si>
    <t>atomic weight</t>
  </si>
  <si>
    <t xml:space="preserve">valence </t>
  </si>
  <si>
    <t>SAR</t>
  </si>
  <si>
    <t>ESP %</t>
  </si>
  <si>
    <t>Standar deviation ESP</t>
  </si>
  <si>
    <t>Standar deviation SAR</t>
  </si>
  <si>
    <t>Classification</t>
  </si>
  <si>
    <t>EC (µS/cm)</t>
  </si>
  <si>
    <t>ESP (%)</t>
  </si>
  <si>
    <t>pH</t>
  </si>
  <si>
    <t xml:space="preserve">Soil Physical Condition </t>
  </si>
  <si>
    <t>Sodic</t>
  </si>
  <si>
    <t>&lt; 4000</t>
  </si>
  <si>
    <t>&gt; 13</t>
  </si>
  <si>
    <t>&gt; 15</t>
  </si>
  <si>
    <t>&gt; 8.5</t>
  </si>
  <si>
    <t>Poor</t>
  </si>
  <si>
    <t xml:space="preserve">Saline </t>
  </si>
  <si>
    <t>&gt; 4000</t>
  </si>
  <si>
    <t>&lt; 13</t>
  </si>
  <si>
    <t>&lt; 15</t>
  </si>
  <si>
    <t>&lt; 8.5</t>
  </si>
  <si>
    <t>Normal</t>
  </si>
  <si>
    <t>Saline-Sodic</t>
  </si>
  <si>
    <t xml:space="preserve">&gt; 15 </t>
  </si>
  <si>
    <t xml:space="preserve">Normal </t>
  </si>
  <si>
    <t>Leaching Step</t>
  </si>
  <si>
    <t xml:space="preserve">Days </t>
  </si>
  <si>
    <t>Amendment</t>
  </si>
  <si>
    <t>None</t>
  </si>
  <si>
    <t>Soil</t>
  </si>
  <si>
    <t xml:space="preserve">Gypsum </t>
  </si>
  <si>
    <t>Açaí</t>
  </si>
  <si>
    <t xml:space="preserve">SAR </t>
  </si>
  <si>
    <t>15,69 ± 0,93</t>
  </si>
  <si>
    <t>15,61 ± 0,54</t>
  </si>
  <si>
    <t>17,06 ± 0,55</t>
  </si>
  <si>
    <t>9,05 ± 0,13</t>
  </si>
  <si>
    <t>10,65 ± 0,34</t>
  </si>
  <si>
    <t>10,00 ± 0,72</t>
  </si>
  <si>
    <t>10,66 ± 0,78</t>
  </si>
  <si>
    <t>3,71 ± 0,17</t>
  </si>
  <si>
    <t>6,68 ± 0,24</t>
  </si>
  <si>
    <t>7,47 ± 0,44</t>
  </si>
  <si>
    <t>6,83 ± 0,17</t>
  </si>
  <si>
    <t>3,13 ± 0,19</t>
  </si>
  <si>
    <t>6,19 ± 0,17</t>
  </si>
  <si>
    <t>8,02 ± 0,92</t>
  </si>
  <si>
    <t>6,47 ± 0,24</t>
  </si>
  <si>
    <t>2,87 ± 0,47</t>
  </si>
  <si>
    <t>4,50 ± 3,18</t>
  </si>
  <si>
    <t>6,73 ± 0,13</t>
  </si>
  <si>
    <t>7,55 ± 0,41</t>
  </si>
  <si>
    <t>1,90 ± 0,07</t>
  </si>
  <si>
    <t>17,94 ± 0,93</t>
  </si>
  <si>
    <t>11,88 ± 0,83</t>
  </si>
  <si>
    <t>7,91± 0,30</t>
  </si>
  <si>
    <t>7,30 ± 0,22</t>
  </si>
  <si>
    <t>5,33 ± 3,77</t>
  </si>
  <si>
    <t>17,87 ± 0,54</t>
  </si>
  <si>
    <t>10,65 ± 0,38</t>
  </si>
  <si>
    <t>8,88 ± 0,53</t>
  </si>
  <si>
    <t>9,55 ± 1,11</t>
  </si>
  <si>
    <t>7,97 ± 0,16</t>
  </si>
  <si>
    <t>19,29 ± 0,53</t>
  </si>
  <si>
    <t>12,63 ± 0,89</t>
  </si>
  <si>
    <t>8,11 ± 0,21</t>
  </si>
  <si>
    <t>7,65 ± 0,31</t>
  </si>
  <si>
    <t>8,99 ± 0,50</t>
  </si>
  <si>
    <t>10,78 ± 0,16</t>
  </si>
  <si>
    <t>4,04 ± 0,02</t>
  </si>
  <si>
    <t>3,24 ± 0,26</t>
  </si>
  <si>
    <t>2,89 ± 0,65</t>
  </si>
  <si>
    <t>1,52 ± 0,10</t>
  </si>
  <si>
    <t>initial Br is in a poor condition</t>
  </si>
  <si>
    <t>Na mol/l</t>
  </si>
  <si>
    <t>Mg mol/l</t>
  </si>
  <si>
    <t>Ca mol/</t>
  </si>
  <si>
    <t>carb</t>
  </si>
  <si>
    <t xml:space="preserve">Simulation 5 </t>
  </si>
  <si>
    <t>Na meq/l</t>
  </si>
  <si>
    <t>Mg meq/l</t>
  </si>
  <si>
    <t>Ca meq/l</t>
  </si>
  <si>
    <t>1WBRS1</t>
  </si>
  <si>
    <t xml:space="preserve">Simulation 5 and 6 </t>
  </si>
  <si>
    <t>      1WBR1 </t>
  </si>
  <si>
    <t>3.29E+03</t>
  </si>
  <si>
    <t>1.75E+03</t>
  </si>
  <si>
    <t>     1WBRA2 </t>
  </si>
  <si>
    <t>2.37E+03</t>
  </si>
  <si>
    <t>1.71E+03</t>
  </si>
  <si>
    <t>     1WBRS1 </t>
  </si>
  <si>
    <t>2.99E+03</t>
  </si>
  <si>
    <t>1.85E+03</t>
  </si>
  <si>
    <t>    1WBRG2  </t>
  </si>
  <si>
    <t>4.38E+03</t>
  </si>
  <si>
    <t>4.54E+03</t>
  </si>
  <si>
    <t>      2WBR1 </t>
  </si>
  <si>
    <t>1.90E+03</t>
  </si>
  <si>
    <t>1.08E+03</t>
  </si>
  <si>
    <t>     2WBRA1 </t>
  </si>
  <si>
    <t>1.38E+03</t>
  </si>
  <si>
    <t>1.24E+03</t>
  </si>
  <si>
    <t>    2WBRS1  </t>
  </si>
  <si>
    <t>1.65E+03</t>
  </si>
  <si>
    <t>1.05E+03</t>
  </si>
  <si>
    <t>     2WBRG1 </t>
  </si>
  <si>
    <t>2.92E+03</t>
  </si>
  <si>
    <t>3.00E+03</t>
  </si>
  <si>
    <t>      3WBR2 </t>
  </si>
  <si>
    <t>1.21E+03</t>
  </si>
  <si>
    <t>7.99E+02</t>
  </si>
  <si>
    <t>     3WBRA2 </t>
  </si>
  <si>
    <t>9.03E+02</t>
  </si>
  <si>
    <t>8.43E+02</t>
  </si>
  <si>
    <t>    3WBRS2  </t>
  </si>
  <si>
    <t>1.12E+03</t>
  </si>
  <si>
    <t>8.35E+02</t>
  </si>
  <si>
    <t>    3WBRG3  </t>
  </si>
  <si>
    <t>1.16E+03</t>
  </si>
  <si>
    <t>9.35E+02</t>
  </si>
  <si>
    <t>      4WBR2 </t>
  </si>
  <si>
    <t>9.39E+02</t>
  </si>
  <si>
    <t>6.18E+02</t>
  </si>
  <si>
    <t>     4WBRA2 </t>
  </si>
  <si>
    <t>6.79E+02</t>
  </si>
  <si>
    <t>5.44E+02</t>
  </si>
  <si>
    <t>    4WBRS1  </t>
  </si>
  <si>
    <t>8.32E+02</t>
  </si>
  <si>
    <t>6.30E+02</t>
  </si>
  <si>
    <t>    4WBRG2  </t>
  </si>
  <si>
    <t>9.32E+02</t>
  </si>
  <si>
    <t>5.62E+02</t>
  </si>
  <si>
    <t>      5WBR2 </t>
  </si>
  <si>
    <t>7.76E+02</t>
  </si>
  <si>
    <t>5.17E+02</t>
  </si>
  <si>
    <t>     5WBRA2 </t>
  </si>
  <si>
    <t>5.77E+02</t>
  </si>
  <si>
    <t>4.90E+02</t>
  </si>
  <si>
    <t>    5WBRS2  </t>
  </si>
  <si>
    <t>7.12E+02</t>
  </si>
  <si>
    <t>5.36E+02</t>
  </si>
  <si>
    <t>    5WBRG2  </t>
  </si>
  <si>
    <t>8.30E+02</t>
  </si>
  <si>
    <t>5.92E+02</t>
  </si>
  <si>
    <t>E.C  µS/cm </t>
  </si>
  <si>
    <t>S-5</t>
  </si>
  <si>
    <t>S-6</t>
  </si>
  <si>
    <t xml:space="preserve">Laboratory </t>
  </si>
  <si>
    <t>Leaching step</t>
  </si>
  <si>
    <t>Description</t>
  </si>
  <si>
    <t>BR</t>
  </si>
  <si>
    <t>Gypsum</t>
  </si>
  <si>
    <t>L/S</t>
  </si>
  <si>
    <t> pH</t>
  </si>
  <si>
    <t>S-1</t>
  </si>
  <si>
    <t>S-2</t>
  </si>
  <si>
    <t>% difference</t>
  </si>
  <si>
    <t>11.98</t>
  </si>
  <si>
    <t>11.76</t>
  </si>
  <si>
    <t>11.93</t>
  </si>
  <si>
    <t>10.92</t>
  </si>
  <si>
    <t>11.82</t>
  </si>
  <si>
    <t>11.54</t>
  </si>
  <si>
    <t>10.94</t>
  </si>
  <si>
    <t>11.69</t>
  </si>
  <si>
    <t>11.33</t>
  </si>
  <si>
    <t>11.61</t>
  </si>
  <si>
    <t>11.41</t>
  </si>
  <si>
    <t>11.6</t>
  </si>
  <si>
    <t>11.29</t>
  </si>
  <si>
    <t>11.35</t>
  </si>
  <si>
    <t>11.55</t>
  </si>
  <si>
    <t>11.52</t>
  </si>
  <si>
    <t>11.23</t>
  </si>
  <si>
    <t>7.16</t>
  </si>
  <si>
    <t>11.32</t>
  </si>
  <si>
    <t>11.47</t>
  </si>
  <si>
    <t> E,C µS/cm</t>
  </si>
  <si>
    <t xml:space="preserve">Lab, </t>
  </si>
  <si>
    <t xml:space="preserve">      pH</t>
  </si>
  <si>
    <t>Lab.</t>
  </si>
  <si>
    <t>9.34</t>
  </si>
  <si>
    <t>7.64</t>
  </si>
  <si>
    <t>7.61</t>
  </si>
  <si>
    <t>7.65</t>
  </si>
  <si>
    <t>9.6</t>
  </si>
  <si>
    <t>7.96</t>
  </si>
  <si>
    <t>9.18</t>
  </si>
  <si>
    <t>7.41</t>
  </si>
  <si>
    <t>9.21</t>
  </si>
  <si>
    <t>7.46</t>
  </si>
  <si>
    <t>9.17</t>
  </si>
  <si>
    <t>7.39</t>
  </si>
  <si>
    <t>9.43</t>
  </si>
  <si>
    <t>7.79</t>
  </si>
  <si>
    <t>9.07</t>
  </si>
  <si>
    <t>7.27</t>
  </si>
  <si>
    <t>9.09</t>
  </si>
  <si>
    <t>7.29</t>
  </si>
  <si>
    <t>9.08</t>
  </si>
  <si>
    <t>7.28</t>
  </si>
  <si>
    <t>9.1</t>
  </si>
  <si>
    <t>8.98</t>
  </si>
  <si>
    <t>7.15</t>
  </si>
  <si>
    <t>8.93</t>
  </si>
  <si>
    <t>7.1</t>
  </si>
  <si>
    <t>8.99</t>
  </si>
  <si>
    <t>8.94</t>
  </si>
  <si>
    <t>7.08</t>
  </si>
  <si>
    <t>8.92</t>
  </si>
  <si>
    <t>8.88</t>
  </si>
  <si>
    <t>7.05</t>
  </si>
  <si>
    <t>7.09</t>
  </si>
  <si>
    <t>mol/l</t>
  </si>
  <si>
    <t>cal</t>
  </si>
  <si>
    <t>dolo</t>
  </si>
  <si>
    <t>daw</t>
  </si>
  <si>
    <t>%</t>
  </si>
  <si>
    <t xml:space="preserve">Simulation 7  </t>
  </si>
  <si>
    <t>Simulation 8</t>
  </si>
  <si>
    <t xml:space="preserve">Simulation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</si>
</sst>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65" fontId="1" fillId="0" borderId="0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7" borderId="8" xfId="0" applyNumberFormat="1" applyFont="1" applyFill="1" applyBorder="1" applyAlignment="1">
      <alignment horizontal="center"/>
    </xf>
    <xf numFmtId="2" fontId="1" fillId="7" borderId="14" xfId="0" applyNumberFormat="1" applyFont="1" applyFill="1" applyBorder="1" applyAlignment="1">
      <alignment horizontal="center"/>
    </xf>
    <xf numFmtId="165" fontId="1" fillId="7" borderId="11" xfId="0" applyNumberFormat="1" applyFont="1" applyFill="1" applyBorder="1" applyAlignment="1">
      <alignment horizontal="center"/>
    </xf>
    <xf numFmtId="2" fontId="1" fillId="7" borderId="0" xfId="0" applyNumberFormat="1" applyFont="1" applyFill="1" applyBorder="1" applyAlignment="1">
      <alignment horizontal="center"/>
    </xf>
    <xf numFmtId="2" fontId="1" fillId="7" borderId="15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2" fontId="1" fillId="7" borderId="0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1" fillId="7" borderId="1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2" fontId="2" fillId="7" borderId="0" xfId="0" applyNumberFormat="1" applyFont="1" applyFill="1" applyBorder="1" applyAlignment="1">
      <alignment horizontal="center"/>
    </xf>
    <xf numFmtId="165" fontId="1" fillId="7" borderId="14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0" xfId="0" applyBorder="1" applyAlignment="1"/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" fillId="0" borderId="15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1" fillId="0" borderId="12" xfId="0" applyNumberFormat="1" applyFont="1" applyFill="1" applyBorder="1" applyAlignment="1">
      <alignment horizontal="center"/>
    </xf>
    <xf numFmtId="2" fontId="0" fillId="0" borderId="0" xfId="0" applyNumberFormat="1"/>
    <xf numFmtId="0" fontId="4" fillId="5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2" fontId="0" fillId="0" borderId="8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/>
    <xf numFmtId="0" fontId="1" fillId="9" borderId="1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12" borderId="1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0" xfId="0" applyBorder="1"/>
    <xf numFmtId="0" fontId="7" fillId="0" borderId="1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9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14" xfId="0" applyNumberFormat="1" applyFont="1" applyBorder="1" applyAlignment="1">
      <alignment horizontal="center" vertical="center"/>
    </xf>
    <xf numFmtId="11" fontId="5" fillId="0" borderId="15" xfId="0" applyNumberFormat="1" applyFont="1" applyBorder="1" applyAlignment="1">
      <alignment horizontal="center" vertical="center"/>
    </xf>
    <xf numFmtId="11" fontId="5" fillId="0" borderId="4" xfId="0" applyNumberFormat="1" applyFont="1" applyBorder="1" applyAlignment="1">
      <alignment horizontal="center" vertical="center"/>
    </xf>
    <xf numFmtId="11" fontId="5" fillId="0" borderId="0" xfId="0" applyNumberFormat="1" applyFont="1" applyFill="1" applyBorder="1" applyAlignment="1">
      <alignment horizontal="center" vertical="center"/>
    </xf>
    <xf numFmtId="11" fontId="5" fillId="0" borderId="14" xfId="0" applyNumberFormat="1" applyFont="1" applyFill="1" applyBorder="1" applyAlignment="1">
      <alignment horizontal="center" vertical="center"/>
    </xf>
    <xf numFmtId="11" fontId="5" fillId="0" borderId="15" xfId="0" applyNumberFormat="1" applyFont="1" applyFill="1" applyBorder="1" applyAlignment="1">
      <alignment horizontal="center" vertical="center"/>
    </xf>
    <xf numFmtId="11" fontId="5" fillId="0" borderId="4" xfId="0" applyNumberFormat="1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11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164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0" applyFont="1"/>
    <xf numFmtId="0" fontId="2" fillId="0" borderId="30" xfId="0" applyFont="1" applyBorder="1" applyAlignment="1">
      <alignment horizontal="center" vertical="center"/>
    </xf>
    <xf numFmtId="0" fontId="8" fillId="0" borderId="21" xfId="0" applyFont="1" applyBorder="1"/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0" fillId="0" borderId="21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8" fillId="0" borderId="32" xfId="0" applyFont="1" applyBorder="1"/>
    <xf numFmtId="0" fontId="8" fillId="0" borderId="21" xfId="0" applyFont="1" applyBorder="1"/>
    <xf numFmtId="0" fontId="2" fillId="0" borderId="35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Sheet3!$Q$6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Sheet3!$O$7:$O$10</c:f>
              <c:strCache>
                <c:ptCount val="3"/>
                <c:pt idx="0">
                  <c:v>cal</c:v>
                </c:pt>
                <c:pt idx="1">
                  <c:v>dolo</c:v>
                </c:pt>
                <c:pt idx="2">
                  <c:v>daw</c:v>
                </c:pt>
              </c:strCache>
            </c:strRef>
          </c:cat>
          <c:val>
            <c:numRef>
              <c:f>Sheet3!$Q$7:$Q$10</c:f>
              <c:numCache>
                <c:formatCode>General</c:formatCode>
                <c:ptCount val="4"/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A-984B-B0BF-5B0FEC0D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461648"/>
        <c:axId val="283463840"/>
      </c:barChart>
      <c:catAx>
        <c:axId val="2834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83463840"/>
        <c:crosses val="autoZero"/>
        <c:auto val="1"/>
        <c:lblAlgn val="ctr"/>
        <c:lblOffset val="100"/>
        <c:noMultiLvlLbl val="0"/>
      </c:catAx>
      <c:valAx>
        <c:axId val="2834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834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07269854233968"/>
          <c:y val="4.7441556451608795E-2"/>
          <c:w val="0.7833776787970169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'SAR &amp; ESP (sim 7)'!$N$67:$N$71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7)'!$Q$67,'SAR &amp; ESP (sim 7)'!$Q$71,'SAR &amp; ESP (sim 7)'!$Q$75,'SAR &amp; ESP (sim 7)'!$Q$79,'SAR &amp; ESP (sim 7)'!$Q$83)</c:f>
              <c:numCache>
                <c:formatCode>0.000</c:formatCode>
                <c:ptCount val="5"/>
                <c:pt idx="0">
                  <c:v>186.56616386745046</c:v>
                </c:pt>
                <c:pt idx="1">
                  <c:v>87.729222903220247</c:v>
                </c:pt>
                <c:pt idx="2">
                  <c:v>47.566720667756037</c:v>
                </c:pt>
                <c:pt idx="3">
                  <c:v>32.098117808042531</c:v>
                </c:pt>
                <c:pt idx="4">
                  <c:v>26.139110223810622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7-8847-A71C-FD5810ADACC5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'SAR &amp; ESP (sim 7)'!$N$67:$N$71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7)'!$Q$68,'SAR &amp; ESP (sim 7)'!$Q$72,'SAR &amp; ESP (sim 7)'!$Q$76,'SAR &amp; ESP (sim 7)'!$Q$80,'SAR &amp; ESP (sim 7)'!$Q$84)</c:f>
              <c:numCache>
                <c:formatCode>0.000</c:formatCode>
                <c:ptCount val="5"/>
                <c:pt idx="0">
                  <c:v>177.98565764546518</c:v>
                </c:pt>
                <c:pt idx="1">
                  <c:v>101.16137194600265</c:v>
                </c:pt>
                <c:pt idx="2">
                  <c:v>51.045482947559563</c:v>
                </c:pt>
                <c:pt idx="3">
                  <c:v>28.989988720180605</c:v>
                </c:pt>
                <c:pt idx="4">
                  <c:v>22.377371222056905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7-8847-A71C-FD5810ADACC5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 &amp; ESP (sim 7)'!$N$67:$N$71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7)'!$Q$69,'SAR &amp; ESP (sim 7)'!$Q$73,'SAR &amp; ESP (sim 7)'!$Q$77,'SAR &amp; ESP (sim 7)'!$Q$81,'SAR &amp; ESP (sim 7)'!$Q$85)</c:f>
              <c:numCache>
                <c:formatCode>0.000</c:formatCode>
                <c:ptCount val="5"/>
                <c:pt idx="0">
                  <c:v>189.19859100063942</c:v>
                </c:pt>
                <c:pt idx="1">
                  <c:v>76.911023784189894</c:v>
                </c:pt>
                <c:pt idx="2">
                  <c:v>47.501581257144785</c:v>
                </c:pt>
                <c:pt idx="3">
                  <c:v>0</c:v>
                </c:pt>
                <c:pt idx="4">
                  <c:v>28.617538592754574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7-8847-A71C-FD5810ADACC5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7)'!$W$47:$W$61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 (sim 7)'!$W$47:$W$61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7)'!$N$67:$N$71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7)'!$Q$70,'SAR &amp; ESP (sim 7)'!$Q$74,'SAR &amp; ESP (sim 7)'!$Q$78,'SAR &amp; ESP (sim 7)'!$Q$82,'SAR &amp; ESP (sim 7)'!$Q$86)</c:f>
              <c:numCache>
                <c:formatCode>0.000</c:formatCode>
                <c:ptCount val="5"/>
                <c:pt idx="0">
                  <c:v>326.98800690004543</c:v>
                </c:pt>
                <c:pt idx="1">
                  <c:v>106.68132793189469</c:v>
                </c:pt>
                <c:pt idx="2">
                  <c:v>26.300004472147627</c:v>
                </c:pt>
                <c:pt idx="3">
                  <c:v>12.426624371110151</c:v>
                </c:pt>
                <c:pt idx="4">
                  <c:v>8.2671551591713808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B7-8847-A71C-FD5810AD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SAR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0568053888767"/>
          <c:y val="4.7441556451608795E-2"/>
          <c:w val="0.79914470530973791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'SAR &amp; ESP (sim 7)'!$N$67:$N$71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7)'!$R$67,'SAR &amp; ESP (sim 7)'!$R$71,'SAR &amp; ESP (sim 7)'!$R$75,'SAR &amp; ESP (sim 7)'!$R$79,'SAR &amp; ESP (sim 7)'!$R$83)</c:f>
              <c:numCache>
                <c:formatCode>0.0</c:formatCode>
                <c:ptCount val="5"/>
                <c:pt idx="0">
                  <c:v>73.25667567689483</c:v>
                </c:pt>
                <c:pt idx="1">
                  <c:v>56.167381718930855</c:v>
                </c:pt>
                <c:pt idx="2">
                  <c:v>40.793688895621081</c:v>
                </c:pt>
                <c:pt idx="3">
                  <c:v>31.546572823322411</c:v>
                </c:pt>
                <c:pt idx="4">
                  <c:v>27.164235132681902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3-0F4A-82BC-DC3EB06E1F7A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'SAR &amp; ESP (sim 7)'!$N$67:$N$71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7)'!$R$68,'SAR &amp; ESP (sim 7)'!$R$72,'SAR &amp; ESP (sim 7)'!$R$76,'SAR &amp; ESP (sim 7)'!$R$80,'SAR &amp; ESP (sim 7)'!$R$84)</c:f>
              <c:numCache>
                <c:formatCode>0.0</c:formatCode>
                <c:ptCount val="5"/>
                <c:pt idx="0">
                  <c:v>72.319783071106116</c:v>
                </c:pt>
                <c:pt idx="1">
                  <c:v>59.669779968841148</c:v>
                </c:pt>
                <c:pt idx="2">
                  <c:v>42.539331956504213</c:v>
                </c:pt>
                <c:pt idx="3">
                  <c:v>29.328738459404676</c:v>
                </c:pt>
                <c:pt idx="4">
                  <c:v>24.096725925459662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63-0F4A-82BC-DC3EB06E1F7A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 &amp; ESP (sim 7)'!$N$67:$N$71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7)'!$R$69,'SAR &amp; ESP (sim 7)'!$R$73,'SAR &amp; ESP (sim 7)'!$R$77,'SAR &amp; ESP (sim 7)'!$R$81,'SAR &amp; ESP (sim 7)'!$R$85)</c:f>
              <c:numCache>
                <c:formatCode>0.0</c:formatCode>
                <c:ptCount val="5"/>
                <c:pt idx="0">
                  <c:v>73.53152375864191</c:v>
                </c:pt>
                <c:pt idx="1">
                  <c:v>52.871039724479843</c:v>
                </c:pt>
                <c:pt idx="2">
                  <c:v>40.759989743587781</c:v>
                </c:pt>
                <c:pt idx="3">
                  <c:v>0</c:v>
                </c:pt>
                <c:pt idx="4">
                  <c:v>29.053293244354599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63-0F4A-82BC-DC3EB06E1F7A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7)'!$W$47:$W$61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 (sim 7)'!$W$47:$W$61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7)'!$N$67:$N$71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7)'!$R$70,'SAR &amp; ESP (sim 7)'!$R$74,'SAR &amp; ESP (sim 7)'!$R$78,'SAR &amp; ESP (sim 7)'!$R$82,'SAR &amp; ESP (sim 7)'!$R$86)</c:f>
              <c:numCache>
                <c:formatCode>0.0</c:formatCode>
                <c:ptCount val="5"/>
                <c:pt idx="0">
                  <c:v>82.789697456917892</c:v>
                </c:pt>
                <c:pt idx="1">
                  <c:v>60.951984175009919</c:v>
                </c:pt>
                <c:pt idx="2">
                  <c:v>27.289916780587014</c:v>
                </c:pt>
                <c:pt idx="3">
                  <c:v>14.58048795320391</c:v>
                </c:pt>
                <c:pt idx="4">
                  <c:v>9.856354725482749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63-0F4A-82BC-DC3EB06E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ESP %</a:t>
                </a:r>
              </a:p>
            </c:rich>
          </c:tx>
          <c:layout>
            <c:manualLayout>
              <c:xMode val="edge"/>
              <c:yMode val="edge"/>
              <c:x val="2.0782510393368932E-2"/>
              <c:y val="0.3379612702715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8) (2)'!$V$2:$V$16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8) (2)'!$U$2:$U$16</c:f>
              <c:numCache>
                <c:formatCode>0.00</c:formatCode>
                <c:ptCount val="15"/>
                <c:pt idx="0">
                  <c:v>17.94138005174425</c:v>
                </c:pt>
                <c:pt idx="3">
                  <c:v>11.875302187842459</c:v>
                </c:pt>
                <c:pt idx="6">
                  <c:v>7.9101421163722234</c:v>
                </c:pt>
                <c:pt idx="9">
                  <c:v>7.2975249430871054</c:v>
                </c:pt>
                <c:pt idx="12">
                  <c:v>5.3281213942383916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2-3D4F-8DD7-18C14FF69A7C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plus>
            <c:minus>
              <c:numRef>
                <c:f>[3]F!$R$18:$R$22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8) (2)'!$V$2:$V$16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8) (2)'!$U$17:$U$31</c:f>
              <c:numCache>
                <c:formatCode>0.00</c:formatCode>
                <c:ptCount val="15"/>
                <c:pt idx="0">
                  <c:v>17.87374976452719</c:v>
                </c:pt>
                <c:pt idx="3">
                  <c:v>12.617430935655008</c:v>
                </c:pt>
                <c:pt idx="6">
                  <c:v>8.8828264151803413</c:v>
                </c:pt>
                <c:pt idx="9">
                  <c:v>9.5492346827730543</c:v>
                </c:pt>
                <c:pt idx="12">
                  <c:v>7.9734350436408592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2-3D4F-8DD7-18C14FF69A7C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[4]F!$L$18:$L$22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[4]F!$R$18:$R$22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8) (2)'!$V$2:$V$16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8) (2)'!$U$32:$U$46</c:f>
              <c:numCache>
                <c:formatCode>0.00</c:formatCode>
                <c:ptCount val="15"/>
                <c:pt idx="0">
                  <c:v>19.286533201765561</c:v>
                </c:pt>
                <c:pt idx="3">
                  <c:v>12.632366922895315</c:v>
                </c:pt>
                <c:pt idx="6">
                  <c:v>8.1053158322123462</c:v>
                </c:pt>
                <c:pt idx="9">
                  <c:v>7.650794033653697</c:v>
                </c:pt>
                <c:pt idx="12">
                  <c:v>8.9895528645650078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2-3D4F-8DD7-18C14FF69A7C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[5]F!$L$18:$L$22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[5]F!$L$18:$L$22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[5]F!$R$18:$R$22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[5]F!$R$18:$R$22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8) (2)'!$V$2:$V$16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8) (2)'!$U$47:$U$61</c:f>
              <c:numCache>
                <c:formatCode>0.00</c:formatCode>
                <c:ptCount val="15"/>
                <c:pt idx="0">
                  <c:v>10.784605568150404</c:v>
                </c:pt>
                <c:pt idx="3">
                  <c:v>4.0406416795946454</c:v>
                </c:pt>
                <c:pt idx="6">
                  <c:v>3.24296276476819</c:v>
                </c:pt>
                <c:pt idx="9">
                  <c:v>2.8885258914237668</c:v>
                </c:pt>
                <c:pt idx="12">
                  <c:v>1.5183497686721248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42-3D4F-8DD7-18C14FF6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ESP %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8) (2)'!$W$2:$W$16</c:f>
                <c:numCache>
                  <c:formatCode>General</c:formatCode>
                  <c:ptCount val="15"/>
                  <c:pt idx="0">
                    <c:v>0.92798013958243009</c:v>
                  </c:pt>
                  <c:pt idx="3">
                    <c:v>0.72324380070466543</c:v>
                  </c:pt>
                  <c:pt idx="6">
                    <c:v>0.23767746386070912</c:v>
                  </c:pt>
                  <c:pt idx="9">
                    <c:v>0.17185924394926547</c:v>
                  </c:pt>
                  <c:pt idx="12">
                    <c:v>3.1797129239429145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8) (2)'!$V$2:$V$16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8) (2)'!$T$2:$T$16</c:f>
              <c:numCache>
                <c:formatCode>0.00</c:formatCode>
                <c:ptCount val="15"/>
                <c:pt idx="0">
                  <c:v>15.687843599250977</c:v>
                </c:pt>
                <c:pt idx="3">
                  <c:v>9.9969871861460984</c:v>
                </c:pt>
                <c:pt idx="6">
                  <c:v>6.6784576723027316</c:v>
                </c:pt>
                <c:pt idx="9">
                  <c:v>6.1915805643596569</c:v>
                </c:pt>
                <c:pt idx="12">
                  <c:v>4.4956265719834692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7-B641-817F-6ABD52F6AB6E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8) (2)'!$W$17:$W$31</c:f>
                <c:numCache>
                  <c:formatCode>General</c:formatCode>
                  <c:ptCount val="15"/>
                  <c:pt idx="0">
                    <c:v>0.54418354048061734</c:v>
                  </c:pt>
                  <c:pt idx="3">
                    <c:v>0.33956134109121333</c:v>
                  </c:pt>
                  <c:pt idx="6">
                    <c:v>0.43756139737631233</c:v>
                  </c:pt>
                  <c:pt idx="9">
                    <c:v>0.92424685711942334</c:v>
                  </c:pt>
                  <c:pt idx="12">
                    <c:v>0.12805713638681837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8) (2)'!$V$2:$V$16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8) (2)'!$T$17:$T$31</c:f>
              <c:numCache>
                <c:formatCode>0.00</c:formatCode>
                <c:ptCount val="15"/>
                <c:pt idx="0">
                  <c:v>15.612892751400432</c:v>
                </c:pt>
                <c:pt idx="3">
                  <c:v>10.645074472361969</c:v>
                </c:pt>
                <c:pt idx="6">
                  <c:v>7.4661562734016371</c:v>
                </c:pt>
                <c:pt idx="9">
                  <c:v>8.0231669917412773</c:v>
                </c:pt>
                <c:pt idx="12">
                  <c:v>6.7285446545265692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87-B641-817F-6ABD52F6AB6E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8) (2)'!$W$32:$W$46</c:f>
                <c:numCache>
                  <c:formatCode>General</c:formatCode>
                  <c:ptCount val="15"/>
                  <c:pt idx="0">
                    <c:v>0.54786880858579901</c:v>
                  </c:pt>
                  <c:pt idx="3">
                    <c:v>0.78097452348570107</c:v>
                  </c:pt>
                  <c:pt idx="6">
                    <c:v>0.16725862161738131</c:v>
                  </c:pt>
                  <c:pt idx="9">
                    <c:v>0.24258301209535507</c:v>
                  </c:pt>
                  <c:pt idx="12">
                    <c:v>0.41303629515769819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8) (2)'!$V$2:$V$16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8) (2)'!$T$32:$T$46</c:f>
              <c:numCache>
                <c:formatCode>0.00</c:formatCode>
                <c:ptCount val="15"/>
                <c:pt idx="0">
                  <c:v>17.057858742804587</c:v>
                </c:pt>
                <c:pt idx="3">
                  <c:v>10.664769692463393</c:v>
                </c:pt>
                <c:pt idx="6">
                  <c:v>6.834429106360755</c:v>
                </c:pt>
                <c:pt idx="9">
                  <c:v>6.4717415236737237</c:v>
                </c:pt>
                <c:pt idx="12">
                  <c:v>7.5531262845109381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87-B641-817F-6ABD52F6AB6E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8) (2)'!$W$47:$W$61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 (sim 8) (2)'!$W$47:$W$61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8) (2)'!$V$2:$V$16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8) (2)'!$T$47:$T$61</c:f>
              <c:numCache>
                <c:formatCode>0.00</c:formatCode>
                <c:ptCount val="15"/>
                <c:pt idx="0">
                  <c:v>9.049911141658411</c:v>
                </c:pt>
                <c:pt idx="3">
                  <c:v>3.7094376236280091</c:v>
                </c:pt>
                <c:pt idx="6">
                  <c:v>3.1270457576869806</c:v>
                </c:pt>
                <c:pt idx="9">
                  <c:v>2.8739101300537855</c:v>
                </c:pt>
                <c:pt idx="12">
                  <c:v>1.8995629370905069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87-B641-817F-6ABD52F6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SAR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07269854233968"/>
          <c:y val="4.7441556451608795E-2"/>
          <c:w val="0.7833776787970169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'SAR &amp; ESP (sim 8) (2)'!$N$67:$N$71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8) (2)'!$Q$67,'SAR &amp; ESP (sim 8) (2)'!$Q$71,'SAR &amp; ESP (sim 8) (2)'!$Q$75,'SAR &amp; ESP (sim 8) (2)'!$Q$79,'SAR &amp; ESP (sim 8) (2)'!$Q$83)</c:f>
              <c:numCache>
                <c:formatCode>0.000</c:formatCode>
                <c:ptCount val="5"/>
                <c:pt idx="0">
                  <c:v>41.957369149667812</c:v>
                </c:pt>
                <c:pt idx="1">
                  <c:v>16.04285414206803</c:v>
                </c:pt>
                <c:pt idx="2">
                  <c:v>7.9593006764116714</c:v>
                </c:pt>
                <c:pt idx="3">
                  <c:v>6.2570415479174439</c:v>
                </c:pt>
                <c:pt idx="4">
                  <c:v>6.8424295379675559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1-BC46-B7FA-6C397B5BCEF1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'SAR &amp; ESP (sim 8) (2)'!$N$67:$N$71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8) (2)'!$Q$68,'SAR &amp; ESP (sim 8) (2)'!$Q$72,'SAR &amp; ESP (sim 8) (2)'!$Q$76,'SAR &amp; ESP (sim 8) (2)'!$Q$80,'SAR &amp; ESP (sim 8) (2)'!$Q$84)</c:f>
              <c:numCache>
                <c:formatCode>0.000</c:formatCode>
                <c:ptCount val="5"/>
                <c:pt idx="0">
                  <c:v>39.184693035105461</c:v>
                </c:pt>
                <c:pt idx="1">
                  <c:v>19.273101780814777</c:v>
                </c:pt>
                <c:pt idx="2">
                  <c:v>8.752405262502128</c:v>
                </c:pt>
                <c:pt idx="3">
                  <c:v>7.969452694182853</c:v>
                </c:pt>
                <c:pt idx="4">
                  <c:v>6.6697231915521105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1-BC46-B7FA-6C397B5BCEF1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 &amp; ESP (sim 8) (2)'!$N$67:$N$71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8) (2)'!$Q$69,'SAR &amp; ESP (sim 8) (2)'!$Q$73,'SAR &amp; ESP (sim 8) (2)'!$Q$77,'SAR &amp; ESP (sim 8) (2)'!$Q$81,'SAR &amp; ESP (sim 8) (2)'!$Q$85)</c:f>
              <c:numCache>
                <c:formatCode>0.000</c:formatCode>
                <c:ptCount val="5"/>
                <c:pt idx="0">
                  <c:v>45.425182768454604</c:v>
                </c:pt>
                <c:pt idx="1">
                  <c:v>14.047542331322211</c:v>
                </c:pt>
                <c:pt idx="2">
                  <c:v>8.1683470491730219</c:v>
                </c:pt>
                <c:pt idx="3">
                  <c:v>0</c:v>
                </c:pt>
                <c:pt idx="4">
                  <c:v>8.1432342759997436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1-BC46-B7FA-6C397B5BCEF1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8) (2)'!$W$47:$W$61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 (sim 8) (2)'!$W$47:$W$61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8) (2)'!$N$67:$N$71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8) (2)'!$Q$70,'SAR &amp; ESP (sim 8) (2)'!$Q$74,'SAR &amp; ESP (sim 8) (2)'!$Q$78,'SAR &amp; ESP (sim 8) (2)'!$Q$82,'SAR &amp; ESP (sim 8) (2)'!$Q$86)</c:f>
              <c:numCache>
                <c:formatCode>0.000</c:formatCode>
                <c:ptCount val="5"/>
                <c:pt idx="0">
                  <c:v>106.34958544997413</c:v>
                </c:pt>
                <c:pt idx="1">
                  <c:v>21.100506228992696</c:v>
                </c:pt>
                <c:pt idx="2">
                  <c:v>4.6430783978793233</c:v>
                </c:pt>
                <c:pt idx="3">
                  <c:v>2.5807209726503428</c:v>
                </c:pt>
                <c:pt idx="4">
                  <c:v>1.972161686230566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91-BC46-B7FA-6C397B5B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SAR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0568053888767"/>
          <c:y val="4.7441556451608795E-2"/>
          <c:w val="0.79914470530973791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'SAR &amp; ESP (sim 8) (2)'!$N$67:$N$71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8) (2)'!$R$67,'SAR &amp; ESP (sim 8) (2)'!$R$71,'SAR &amp; ESP (sim 8) (2)'!$R$75,'SAR &amp; ESP (sim 8) (2)'!$R$79,'SAR &amp; ESP (sim 8) (2)'!$R$83)</c:f>
              <c:numCache>
                <c:formatCode>0.0</c:formatCode>
                <c:ptCount val="5"/>
                <c:pt idx="0">
                  <c:v>37.744012148185455</c:v>
                </c:pt>
                <c:pt idx="1">
                  <c:v>18.302796050247828</c:v>
                </c:pt>
                <c:pt idx="2">
                  <c:v>9.4858539880238144</c:v>
                </c:pt>
                <c:pt idx="3">
                  <c:v>7.3809391808757425</c:v>
                </c:pt>
                <c:pt idx="4">
                  <c:v>8.1157529104715955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1-0546-A6D3-072EBBD5AF98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'SAR &amp; ESP (sim 8) (2)'!$N$67:$N$71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8) (2)'!$R$68,'SAR &amp; ESP (sim 8) (2)'!$R$72,'SAR &amp; ESP (sim 8) (2)'!$R$76,'SAR &amp; ESP (sim 8) (2)'!$R$80,'SAR &amp; ESP (sim 8) (2)'!$R$84)</c:f>
              <c:numCache>
                <c:formatCode>0.0</c:formatCode>
                <c:ptCount val="5"/>
                <c:pt idx="0">
                  <c:v>36.117511980536555</c:v>
                </c:pt>
                <c:pt idx="1">
                  <c:v>21.36375698777071</c:v>
                </c:pt>
                <c:pt idx="2">
                  <c:v>10.434230957591359</c:v>
                </c:pt>
                <c:pt idx="3">
                  <c:v>9.4981204254226785</c:v>
                </c:pt>
                <c:pt idx="4">
                  <c:v>7.9001770275046255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1-0546-A6D3-072EBBD5AF98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 &amp; ESP (sim 8) (2)'!$N$67:$N$71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8) (2)'!$R$69,'SAR &amp; ESP (sim 8) (2)'!$R$73,'SAR &amp; ESP (sim 8) (2)'!$R$77,'SAR &amp; ESP (sim 8) (2)'!$R$81,'SAR &amp; ESP (sim 8) (2)'!$R$85)</c:f>
              <c:numCache>
                <c:formatCode>0.0</c:formatCode>
                <c:ptCount val="5"/>
                <c:pt idx="0">
                  <c:v>39.665315510842625</c:v>
                </c:pt>
                <c:pt idx="1">
                  <c:v>16.290059087654583</c:v>
                </c:pt>
                <c:pt idx="2">
                  <c:v>9.7377708106144638</c:v>
                </c:pt>
                <c:pt idx="3">
                  <c:v>0</c:v>
                </c:pt>
                <c:pt idx="4">
                  <c:v>9.7075821369982656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1-0546-A6D3-072EBBD5AF98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8) (2)'!$W$47:$W$61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 (sim 8) (2)'!$W$47:$W$61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8) (2)'!$N$67:$N$71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8) (2)'!$R$70,'SAR &amp; ESP (sim 8) (2)'!$R$74,'SAR &amp; ESP (sim 8) (2)'!$R$78,'SAR &amp; ESP (sim 8) (2)'!$R$82,'SAR &amp; ESP (sim 8) (2)'!$R$86)</c:f>
              <c:numCache>
                <c:formatCode>0.0</c:formatCode>
                <c:ptCount val="5"/>
                <c:pt idx="0">
                  <c:v>60.877232375742423</c:v>
                </c:pt>
                <c:pt idx="1">
                  <c:v>22.995918744866831</c:v>
                </c:pt>
                <c:pt idx="2">
                  <c:v>5.2927529854697672</c:v>
                </c:pt>
                <c:pt idx="3">
                  <c:v>2.4833240133706456</c:v>
                </c:pt>
                <c:pt idx="4">
                  <c:v>1.6221895788886036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1-0546-A6D3-072EBBD5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ESP %</a:t>
                </a:r>
              </a:p>
            </c:rich>
          </c:tx>
          <c:layout>
            <c:manualLayout>
              <c:xMode val="edge"/>
              <c:yMode val="edge"/>
              <c:x val="2.0782510393368932E-2"/>
              <c:y val="0.3379612702715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ESP'!$U$2:$U$16</c:f>
              <c:numCache>
                <c:formatCode>0.00</c:formatCode>
                <c:ptCount val="15"/>
                <c:pt idx="0">
                  <c:v>17.94138005174425</c:v>
                </c:pt>
                <c:pt idx="3">
                  <c:v>11.875302187842459</c:v>
                </c:pt>
                <c:pt idx="6">
                  <c:v>7.9101421163722234</c:v>
                </c:pt>
                <c:pt idx="9">
                  <c:v>7.2975249430871054</c:v>
                </c:pt>
                <c:pt idx="12">
                  <c:v>5.3281213942383916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34-BE4B-9AC6-4FF983CD4430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plus>
            <c:minus>
              <c:numRef>
                <c:f>[3]F!$R$18:$R$22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ESP'!$U$17:$U$31</c:f>
              <c:numCache>
                <c:formatCode>0.00</c:formatCode>
                <c:ptCount val="15"/>
                <c:pt idx="0">
                  <c:v>17.87374976452719</c:v>
                </c:pt>
                <c:pt idx="3">
                  <c:v>12.617430935655008</c:v>
                </c:pt>
                <c:pt idx="6">
                  <c:v>8.8828264151803413</c:v>
                </c:pt>
                <c:pt idx="9">
                  <c:v>9.5492346827730543</c:v>
                </c:pt>
                <c:pt idx="12">
                  <c:v>7.9734350436408592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34-BE4B-9AC6-4FF983CD4430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[4]F!$L$18:$L$22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[4]F!$R$18:$R$22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[4]F!$R$18:$R$22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ESP'!$U$32:$U$46</c:f>
              <c:numCache>
                <c:formatCode>0.00</c:formatCode>
                <c:ptCount val="15"/>
                <c:pt idx="0">
                  <c:v>19.286533201765561</c:v>
                </c:pt>
                <c:pt idx="3">
                  <c:v>12.632366922895315</c:v>
                </c:pt>
                <c:pt idx="6">
                  <c:v>8.1053158322123462</c:v>
                </c:pt>
                <c:pt idx="9">
                  <c:v>7.650794033653697</c:v>
                </c:pt>
                <c:pt idx="12">
                  <c:v>8.9895528645650078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34-BE4B-9AC6-4FF983CD4430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[5]F!$L$18:$L$22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[5]F!$L$18:$L$22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[5]F!$R$18:$R$22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[5]F!$R$18:$R$22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ESP'!$U$47:$U$61</c:f>
              <c:numCache>
                <c:formatCode>0.00</c:formatCode>
                <c:ptCount val="15"/>
                <c:pt idx="0">
                  <c:v>10.784605568150404</c:v>
                </c:pt>
                <c:pt idx="3">
                  <c:v>4.0406416795946454</c:v>
                </c:pt>
                <c:pt idx="6">
                  <c:v>3.24296276476819</c:v>
                </c:pt>
                <c:pt idx="9">
                  <c:v>2.8885258914237668</c:v>
                </c:pt>
                <c:pt idx="12">
                  <c:v>1.5183497686721248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34-BE4B-9AC6-4FF983CD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ESP(%)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85123461509055"/>
          <c:y val="4.5357713651387542E-2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ESP'!$W$2:$W$16</c:f>
                <c:numCache>
                  <c:formatCode>General</c:formatCode>
                  <c:ptCount val="15"/>
                  <c:pt idx="0">
                    <c:v>0.92798013958243009</c:v>
                  </c:pt>
                  <c:pt idx="3">
                    <c:v>0.72324380070466543</c:v>
                  </c:pt>
                  <c:pt idx="6">
                    <c:v>0.23767746386070912</c:v>
                  </c:pt>
                  <c:pt idx="9">
                    <c:v>0.17185924394926547</c:v>
                  </c:pt>
                  <c:pt idx="12">
                    <c:v>3.1797129239429145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ESP'!$T$2:$T$16</c:f>
              <c:numCache>
                <c:formatCode>0.00</c:formatCode>
                <c:ptCount val="15"/>
                <c:pt idx="0">
                  <c:v>15.687843599250977</c:v>
                </c:pt>
                <c:pt idx="3">
                  <c:v>9.9969871861460984</c:v>
                </c:pt>
                <c:pt idx="6">
                  <c:v>6.6784576723027316</c:v>
                </c:pt>
                <c:pt idx="9">
                  <c:v>6.1915805643596569</c:v>
                </c:pt>
                <c:pt idx="12">
                  <c:v>4.4956265719834692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9-2940-9A34-5A89AF6BD110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ESP'!$W$17:$W$31</c:f>
                <c:numCache>
                  <c:formatCode>General</c:formatCode>
                  <c:ptCount val="15"/>
                  <c:pt idx="0">
                    <c:v>0.54418354048061734</c:v>
                  </c:pt>
                  <c:pt idx="3">
                    <c:v>0.33956134109121333</c:v>
                  </c:pt>
                  <c:pt idx="6">
                    <c:v>0.43756139737631233</c:v>
                  </c:pt>
                  <c:pt idx="9">
                    <c:v>0.92424685711942334</c:v>
                  </c:pt>
                  <c:pt idx="12">
                    <c:v>0.12805713638681837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ESP'!$T$17:$T$31</c:f>
              <c:numCache>
                <c:formatCode>0.00</c:formatCode>
                <c:ptCount val="15"/>
                <c:pt idx="0">
                  <c:v>15.612892751400432</c:v>
                </c:pt>
                <c:pt idx="3">
                  <c:v>10.645074472361969</c:v>
                </c:pt>
                <c:pt idx="6">
                  <c:v>7.4661562734016371</c:v>
                </c:pt>
                <c:pt idx="9">
                  <c:v>8.0231669917412773</c:v>
                </c:pt>
                <c:pt idx="12">
                  <c:v>6.7285446545265692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9-2940-9A34-5A89AF6BD110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ESP'!$W$32:$W$46</c:f>
                <c:numCache>
                  <c:formatCode>General</c:formatCode>
                  <c:ptCount val="15"/>
                  <c:pt idx="0">
                    <c:v>0.54786880858579901</c:v>
                  </c:pt>
                  <c:pt idx="3">
                    <c:v>0.78097452348570107</c:v>
                  </c:pt>
                  <c:pt idx="6">
                    <c:v>0.16725862161738131</c:v>
                  </c:pt>
                  <c:pt idx="9">
                    <c:v>0.24258301209535507</c:v>
                  </c:pt>
                  <c:pt idx="12">
                    <c:v>0.41303629515769819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ESP'!$T$32:$T$46</c:f>
              <c:numCache>
                <c:formatCode>0.00</c:formatCode>
                <c:ptCount val="15"/>
                <c:pt idx="0">
                  <c:v>17.057858742804587</c:v>
                </c:pt>
                <c:pt idx="3">
                  <c:v>10.664769692463393</c:v>
                </c:pt>
                <c:pt idx="6">
                  <c:v>6.834429106360755</c:v>
                </c:pt>
                <c:pt idx="9">
                  <c:v>6.4717415236737237</c:v>
                </c:pt>
                <c:pt idx="12">
                  <c:v>7.5531262845109381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9-2940-9A34-5A89AF6BD110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ESP'!$T$47:$T$61</c:f>
              <c:numCache>
                <c:formatCode>0.00</c:formatCode>
                <c:ptCount val="15"/>
                <c:pt idx="0">
                  <c:v>9.049911141658411</c:v>
                </c:pt>
                <c:pt idx="3">
                  <c:v>3.7094376236280091</c:v>
                </c:pt>
                <c:pt idx="6">
                  <c:v>3.1270457576869806</c:v>
                </c:pt>
                <c:pt idx="9">
                  <c:v>2.8739101300537855</c:v>
                </c:pt>
                <c:pt idx="12">
                  <c:v>1.8995629370905069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19-2940-9A34-5A89AF6B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SAR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5-6)'!$V$2:$V$16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5-6)'!$U$2:$U$16</c:f>
              <c:numCache>
                <c:formatCode>0.00</c:formatCode>
                <c:ptCount val="15"/>
                <c:pt idx="0">
                  <c:v>17.94138005174425</c:v>
                </c:pt>
                <c:pt idx="3">
                  <c:v>11.875302187842459</c:v>
                </c:pt>
                <c:pt idx="6">
                  <c:v>7.9101421163722234</c:v>
                </c:pt>
                <c:pt idx="9">
                  <c:v>7.2975249430871054</c:v>
                </c:pt>
                <c:pt idx="12">
                  <c:v>5.3281213942383916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53F-CA45-A6BB-35BAC4AC7264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plus>
            <c:minus>
              <c:numRef>
                <c:f>[3]F!$R$18:$R$22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5-6)'!$V$2:$V$16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5-6)'!$U$17:$U$31</c:f>
              <c:numCache>
                <c:formatCode>0.00</c:formatCode>
                <c:ptCount val="15"/>
                <c:pt idx="0">
                  <c:v>17.87374976452719</c:v>
                </c:pt>
                <c:pt idx="3">
                  <c:v>12.617430935655008</c:v>
                </c:pt>
                <c:pt idx="6">
                  <c:v>8.8828264151803413</c:v>
                </c:pt>
                <c:pt idx="9">
                  <c:v>9.5492346827730543</c:v>
                </c:pt>
                <c:pt idx="12">
                  <c:v>7.9734350436408592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53F-CA45-A6BB-35BAC4AC7264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[4]F!$L$18:$L$22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[4]F!$R$18:$R$22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5-6)'!$V$2:$V$16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5-6)'!$U$32:$U$46</c:f>
              <c:numCache>
                <c:formatCode>0.00</c:formatCode>
                <c:ptCount val="15"/>
                <c:pt idx="0">
                  <c:v>19.286533201765561</c:v>
                </c:pt>
                <c:pt idx="3">
                  <c:v>12.632366922895315</c:v>
                </c:pt>
                <c:pt idx="6">
                  <c:v>8.1053158322123462</c:v>
                </c:pt>
                <c:pt idx="9">
                  <c:v>7.650794033653697</c:v>
                </c:pt>
                <c:pt idx="12">
                  <c:v>8.9895528645650078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53F-CA45-A6BB-35BAC4AC7264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[5]F!$L$18:$L$22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[5]F!$L$18:$L$22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[5]F!$R$18:$R$22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[5]F!$R$18:$R$22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5-6)'!$V$2:$V$16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5-6)'!$U$47:$U$61</c:f>
              <c:numCache>
                <c:formatCode>0.00</c:formatCode>
                <c:ptCount val="15"/>
                <c:pt idx="0">
                  <c:v>10.784605568150404</c:v>
                </c:pt>
                <c:pt idx="3">
                  <c:v>4.0406416795946454</c:v>
                </c:pt>
                <c:pt idx="6">
                  <c:v>3.24296276476819</c:v>
                </c:pt>
                <c:pt idx="9">
                  <c:v>2.8885258914237668</c:v>
                </c:pt>
                <c:pt idx="12">
                  <c:v>1.5183497686721248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53F-CA45-A6BB-35BAC4AC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ESP %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5-6)'!$W$2:$W$16</c:f>
                <c:numCache>
                  <c:formatCode>General</c:formatCode>
                  <c:ptCount val="15"/>
                  <c:pt idx="0">
                    <c:v>0.92798013958243009</c:v>
                  </c:pt>
                  <c:pt idx="3">
                    <c:v>0.72324380070466543</c:v>
                  </c:pt>
                  <c:pt idx="6">
                    <c:v>0.23767746386070912</c:v>
                  </c:pt>
                  <c:pt idx="9">
                    <c:v>0.17185924394926547</c:v>
                  </c:pt>
                  <c:pt idx="12">
                    <c:v>3.1797129239429145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5-6)'!$V$2:$V$16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5-6)'!$T$2:$T$16</c:f>
              <c:numCache>
                <c:formatCode>0.00</c:formatCode>
                <c:ptCount val="15"/>
                <c:pt idx="0">
                  <c:v>15.687843599250977</c:v>
                </c:pt>
                <c:pt idx="3">
                  <c:v>9.9969871861460984</c:v>
                </c:pt>
                <c:pt idx="6">
                  <c:v>6.6784576723027316</c:v>
                </c:pt>
                <c:pt idx="9">
                  <c:v>6.1915805643596569</c:v>
                </c:pt>
                <c:pt idx="12">
                  <c:v>4.4956265719834692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6-184D-981E-50A59F6F9A63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5-6)'!$W$17:$W$31</c:f>
                <c:numCache>
                  <c:formatCode>General</c:formatCode>
                  <c:ptCount val="15"/>
                  <c:pt idx="0">
                    <c:v>0.54418354048061734</c:v>
                  </c:pt>
                  <c:pt idx="3">
                    <c:v>0.33956134109121333</c:v>
                  </c:pt>
                  <c:pt idx="6">
                    <c:v>0.43756139737631233</c:v>
                  </c:pt>
                  <c:pt idx="9">
                    <c:v>0.92424685711942334</c:v>
                  </c:pt>
                  <c:pt idx="12">
                    <c:v>0.12805713638681837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5-6)'!$V$2:$V$16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5-6)'!$T$17:$T$31</c:f>
              <c:numCache>
                <c:formatCode>0.00</c:formatCode>
                <c:ptCount val="15"/>
                <c:pt idx="0">
                  <c:v>15.612892751400432</c:v>
                </c:pt>
                <c:pt idx="3">
                  <c:v>10.645074472361969</c:v>
                </c:pt>
                <c:pt idx="6">
                  <c:v>7.4661562734016371</c:v>
                </c:pt>
                <c:pt idx="9">
                  <c:v>8.0231669917412773</c:v>
                </c:pt>
                <c:pt idx="12">
                  <c:v>6.7285446545265692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6-184D-981E-50A59F6F9A63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5-6)'!$W$32:$W$46</c:f>
                <c:numCache>
                  <c:formatCode>General</c:formatCode>
                  <c:ptCount val="15"/>
                  <c:pt idx="0">
                    <c:v>0.54786880858579901</c:v>
                  </c:pt>
                  <c:pt idx="3">
                    <c:v>0.78097452348570107</c:v>
                  </c:pt>
                  <c:pt idx="6">
                    <c:v>0.16725862161738131</c:v>
                  </c:pt>
                  <c:pt idx="9">
                    <c:v>0.24258301209535507</c:v>
                  </c:pt>
                  <c:pt idx="12">
                    <c:v>0.41303629515769819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5-6)'!$V$2:$V$16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5-6)'!$T$32:$T$46</c:f>
              <c:numCache>
                <c:formatCode>0.00</c:formatCode>
                <c:ptCount val="15"/>
                <c:pt idx="0">
                  <c:v>17.057858742804587</c:v>
                </c:pt>
                <c:pt idx="3">
                  <c:v>10.664769692463393</c:v>
                </c:pt>
                <c:pt idx="6">
                  <c:v>6.834429106360755</c:v>
                </c:pt>
                <c:pt idx="9">
                  <c:v>6.4717415236737237</c:v>
                </c:pt>
                <c:pt idx="12">
                  <c:v>7.5531262845109381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6-184D-981E-50A59F6F9A63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5-6)'!$W$47:$W$61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 (sim 5-6)'!$W$47:$W$61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5-6)'!$V$2:$V$16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5-6)'!$T$47:$T$61</c:f>
              <c:numCache>
                <c:formatCode>0.00</c:formatCode>
                <c:ptCount val="15"/>
                <c:pt idx="0">
                  <c:v>9.049911141658411</c:v>
                </c:pt>
                <c:pt idx="3">
                  <c:v>3.7094376236280091</c:v>
                </c:pt>
                <c:pt idx="6">
                  <c:v>3.1270457576869806</c:v>
                </c:pt>
                <c:pt idx="9">
                  <c:v>2.8739101300537855</c:v>
                </c:pt>
                <c:pt idx="12">
                  <c:v>1.8995629370905069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6-184D-981E-50A59F6F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SAR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'SAR &amp; ESP (sim 5-6)'!$N$67:$N$71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5-6)'!$Q$67,'SAR &amp; ESP (sim 5-6)'!$Q$71,'SAR &amp; ESP (sim 5-6)'!$Q$75,'SAR &amp; ESP (sim 5-6)'!$Q$79,'SAR &amp; ESP (sim 5-6)'!$Q$83)</c:f>
              <c:numCache>
                <c:formatCode>0.000</c:formatCode>
                <c:ptCount val="5"/>
                <c:pt idx="0">
                  <c:v>14.436327928224069</c:v>
                </c:pt>
                <c:pt idx="1">
                  <c:v>10.988873982884071</c:v>
                </c:pt>
                <c:pt idx="2">
                  <c:v>6.9018802283467098</c:v>
                </c:pt>
                <c:pt idx="3">
                  <c:v>6.2569972063164743</c:v>
                </c:pt>
                <c:pt idx="4">
                  <c:v>6.8424295379675559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C-654C-BE36-4711B19A93C6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'SAR &amp; ESP (sim 5-6)'!$N$67:$N$71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5-6)'!$Q$68,'SAR &amp; ESP (sim 5-6)'!$Q$72,'SAR &amp; ESP (sim 5-6)'!$Q$76,'SAR &amp; ESP (sim 5-6)'!$Q$80,'SAR &amp; ESP (sim 5-6)'!$Q$84)</c:f>
              <c:numCache>
                <c:formatCode>0.000</c:formatCode>
                <c:ptCount val="5"/>
                <c:pt idx="0">
                  <c:v>15.365968051221984</c:v>
                </c:pt>
                <c:pt idx="1">
                  <c:v>11.142208078308586</c:v>
                </c:pt>
                <c:pt idx="2">
                  <c:v>7.3406976662362586</c:v>
                </c:pt>
                <c:pt idx="3">
                  <c:v>7.9693521645576437</c:v>
                </c:pt>
                <c:pt idx="4">
                  <c:v>6.6697971531298679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DC-654C-BE36-4711B19A93C6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 &amp; ESP (sim 5-6)'!$N$67:$N$71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5-6)'!$Q$69,'SAR &amp; ESP (sim 5-6)'!$Q$73,'SAR &amp; ESP (sim 5-6)'!$Q$77,'SAR &amp; ESP (sim 5-6)'!$Q$81,'SAR &amp; ESP (sim 5-6)'!$Q$85)</c:f>
              <c:numCache>
                <c:formatCode>0.000</c:formatCode>
                <c:ptCount val="5"/>
                <c:pt idx="0">
                  <c:v>16.374399418629228</c:v>
                </c:pt>
                <c:pt idx="1">
                  <c:v>9.5821607508371045</c:v>
                </c:pt>
                <c:pt idx="2">
                  <c:v>6.607073420286687</c:v>
                </c:pt>
                <c:pt idx="3">
                  <c:v>0</c:v>
                </c:pt>
                <c:pt idx="4">
                  <c:v>8.1433994799735334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DC-654C-BE36-4711B19A93C6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5-6)'!$W$47:$W$61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 (sim 5-6)'!$W$47:$W$61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5-6)'!$N$67:$N$71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5-6)'!$Q$70,'SAR &amp; ESP (sim 5-6)'!$Q$74,'SAR &amp; ESP (sim 5-6)'!$Q$78,'SAR &amp; ESP (sim 5-6)'!$Q$82,'SAR &amp; ESP (sim 5-6)'!$Q$86)</c:f>
              <c:numCache>
                <c:formatCode>0.000</c:formatCode>
                <c:ptCount val="5"/>
                <c:pt idx="0">
                  <c:v>8.9338850682904472</c:v>
                </c:pt>
                <c:pt idx="1">
                  <c:v>3.5251271576433187</c:v>
                </c:pt>
                <c:pt idx="2">
                  <c:v>3.0766021577440008</c:v>
                </c:pt>
                <c:pt idx="3">
                  <c:v>2.5807209726503428</c:v>
                </c:pt>
                <c:pt idx="4">
                  <c:v>1.8206976919199849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DC-654C-BE36-4711B19A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SAR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'SAR &amp; ESP (sim 5-6)'!$N$67:$N$71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5-6)'!$R$67,'SAR &amp; ESP (sim 5-6)'!$R$71,'SAR &amp; ESP (sim 5-6)'!$R$75,'SAR &amp; ESP (sim 5-6)'!$R$79,'SAR &amp; ESP (sim 5-6)'!$R$83)</c:f>
              <c:numCache>
                <c:formatCode>0.0</c:formatCode>
                <c:ptCount val="5"/>
                <c:pt idx="0">
                  <c:v>16.689982151311973</c:v>
                </c:pt>
                <c:pt idx="1">
                  <c:v>13.00458686668199</c:v>
                </c:pt>
                <c:pt idx="2">
                  <c:v>8.1897272780683004</c:v>
                </c:pt>
                <c:pt idx="3">
                  <c:v>7.3808830755099164</c:v>
                </c:pt>
                <c:pt idx="4">
                  <c:v>8.1157529104715955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2-7446-9D0C-C29A3CE84139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'SAR &amp; ESP (sim 5-6)'!$N$67:$N$71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5-6)'!$R$68,'SAR &amp; ESP (sim 5-6)'!$R$72,'SAR &amp; ESP (sim 5-6)'!$R$76,'SAR &amp; ESP (sim 5-6)'!$R$80,'SAR &amp; ESP (sim 5-6)'!$R$84)</c:f>
              <c:numCache>
                <c:formatCode>0.0</c:formatCode>
                <c:ptCount val="5"/>
                <c:pt idx="0">
                  <c:v>17.630935818489569</c:v>
                </c:pt>
                <c:pt idx="1">
                  <c:v>13.175419095208261</c:v>
                </c:pt>
                <c:pt idx="2">
                  <c:v>8.7320843501546896</c:v>
                </c:pt>
                <c:pt idx="3">
                  <c:v>9.4979989742075475</c:v>
                </c:pt>
                <c:pt idx="4">
                  <c:v>7.9002695644888652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2-7446-9D0C-C29A3CE84139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'SAR &amp; ESP (sim 5-6)'!$N$67:$N$71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5-6)'!$R$69,'SAR &amp; ESP (sim 5-6)'!$R$73,'SAR &amp; ESP (sim 5-6)'!$R$77,'SAR &amp; ESP (sim 5-6)'!$R$81,'SAR &amp; ESP (sim 5-6)'!$R$85)</c:f>
              <c:numCache>
                <c:formatCode>0.0</c:formatCode>
                <c:ptCount val="5"/>
                <c:pt idx="0">
                  <c:v>18.627896523178681</c:v>
                </c:pt>
                <c:pt idx="1">
                  <c:v>11.405392556394185</c:v>
                </c:pt>
                <c:pt idx="2">
                  <c:v>7.8217259563823704</c:v>
                </c:pt>
                <c:pt idx="3">
                  <c:v>0</c:v>
                </c:pt>
                <c:pt idx="4">
                  <c:v>9.7077807986856239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62-7446-9D0C-C29A3CE84139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5-6)'!$W$47:$W$61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 (sim 5-6)'!$W$47:$W$61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5-6)'!$N$67:$N$71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('SAR &amp; ESP (sim 5-6)'!$R$70,'SAR &amp; ESP (sim 5-6)'!$R$74,'SAR &amp; ESP (sim 5-6)'!$R$78,'SAR &amp; ESP (sim 5-6)'!$R$82,'SAR &amp; ESP (sim 5-6)'!$R$86)</c:f>
              <c:numCache>
                <c:formatCode>0.0</c:formatCode>
                <c:ptCount val="5"/>
                <c:pt idx="0">
                  <c:v>10.648453150545109</c:v>
                </c:pt>
                <c:pt idx="1">
                  <c:v>3.7902435421003422</c:v>
                </c:pt>
                <c:pt idx="2">
                  <c:v>3.1739465885745926</c:v>
                </c:pt>
                <c:pt idx="3">
                  <c:v>2.4833240133706456</c:v>
                </c:pt>
                <c:pt idx="4">
                  <c:v>1.4054933785344901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62-7446-9D0C-C29A3CE8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ESP %</a:t>
                </a:r>
              </a:p>
            </c:rich>
          </c:tx>
          <c:layout>
            <c:manualLayout>
              <c:xMode val="edge"/>
              <c:yMode val="edge"/>
              <c:x val="2.0782510393368932E-2"/>
              <c:y val="0.3379612702715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7)'!$V$2:$V$16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7)'!$U$2:$U$16</c:f>
              <c:numCache>
                <c:formatCode>0.00</c:formatCode>
                <c:ptCount val="15"/>
                <c:pt idx="0">
                  <c:v>17.94138005174425</c:v>
                </c:pt>
                <c:pt idx="3">
                  <c:v>11.875302187842459</c:v>
                </c:pt>
                <c:pt idx="6">
                  <c:v>7.9101421163722234</c:v>
                </c:pt>
                <c:pt idx="9">
                  <c:v>7.2975249430871054</c:v>
                </c:pt>
                <c:pt idx="12">
                  <c:v>5.3281213942383916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9-9B4C-9002-ECEBEA98FE34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2.6260818838019461E-2</c:v>
                  </c:pt>
                  <c:pt idx="1">
                    <c:v>5.687803619642863E-2</c:v>
                  </c:pt>
                  <c:pt idx="2">
                    <c:v>0.12625277618159614</c:v>
                  </c:pt>
                  <c:pt idx="3">
                    <c:v>0.19586485441530813</c:v>
                  </c:pt>
                  <c:pt idx="4">
                    <c:v>0.22203308030089663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plus>
            <c:minus>
              <c:numRef>
                <c:f>[3]F!$R$18:$R$22</c:f>
                <c:numCache>
                  <c:formatCode>General</c:formatCode>
                  <c:ptCount val="5"/>
                  <c:pt idx="0">
                    <c:v>2.4322140836575676</c:v>
                  </c:pt>
                  <c:pt idx="1">
                    <c:v>4.9516893077215425</c:v>
                  </c:pt>
                  <c:pt idx="2">
                    <c:v>3.3066571107626164</c:v>
                  </c:pt>
                  <c:pt idx="3">
                    <c:v>1.7783159496410397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7)'!$V$2:$V$16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7)'!$U$17:$U$31</c:f>
              <c:numCache>
                <c:formatCode>0.00</c:formatCode>
                <c:ptCount val="15"/>
                <c:pt idx="0">
                  <c:v>17.87374976452719</c:v>
                </c:pt>
                <c:pt idx="3">
                  <c:v>12.617430935655008</c:v>
                </c:pt>
                <c:pt idx="6">
                  <c:v>8.8828264151803413</c:v>
                </c:pt>
                <c:pt idx="9">
                  <c:v>9.5492346827730543</c:v>
                </c:pt>
                <c:pt idx="12">
                  <c:v>7.9734350436408592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9-9B4C-9002-ECEBEA98FE34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[4]F!$L$18:$L$22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[4]F!$L$18:$L$22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[4]F!$R$18:$R$22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[4]F!$R$18:$R$22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7)'!$V$2:$V$16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7)'!$U$32:$U$46</c:f>
              <c:numCache>
                <c:formatCode>0.00</c:formatCode>
                <c:ptCount val="15"/>
                <c:pt idx="0">
                  <c:v>19.286533201765561</c:v>
                </c:pt>
                <c:pt idx="3">
                  <c:v>12.632366922895315</c:v>
                </c:pt>
                <c:pt idx="6">
                  <c:v>8.1053158322123462</c:v>
                </c:pt>
                <c:pt idx="9">
                  <c:v>7.650794033653697</c:v>
                </c:pt>
                <c:pt idx="12">
                  <c:v>8.9895528645650078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9-9B4C-9002-ECEBEA98FE34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[5]F!$L$18:$L$22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[5]F!$L$18:$L$22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[5]F!$R$18:$R$22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[5]F!$R$18:$R$22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'SAR &amp; ESP (sim 7)'!$V$2:$V$16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7)'!$U$47:$U$61</c:f>
              <c:numCache>
                <c:formatCode>0.00</c:formatCode>
                <c:ptCount val="15"/>
                <c:pt idx="0">
                  <c:v>10.784605568150404</c:v>
                </c:pt>
                <c:pt idx="3">
                  <c:v>4.0406416795946454</c:v>
                </c:pt>
                <c:pt idx="6">
                  <c:v>3.24296276476819</c:v>
                </c:pt>
                <c:pt idx="9">
                  <c:v>2.8885258914237668</c:v>
                </c:pt>
                <c:pt idx="12">
                  <c:v>1.5183497686721248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9-9B4C-9002-ECEBEA98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ESP %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542087933428"/>
          <c:y val="4.7441556451608795E-2"/>
          <c:w val="0.82116481507817962"/>
          <c:h val="0.80840524186056217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7)'!$W$2:$W$16</c:f>
                <c:numCache>
                  <c:formatCode>General</c:formatCode>
                  <c:ptCount val="15"/>
                  <c:pt idx="0">
                    <c:v>0.92798013958243009</c:v>
                  </c:pt>
                  <c:pt idx="3">
                    <c:v>0.72324380070466543</c:v>
                  </c:pt>
                  <c:pt idx="6">
                    <c:v>0.23767746386070912</c:v>
                  </c:pt>
                  <c:pt idx="9">
                    <c:v>0.17185924394926547</c:v>
                  </c:pt>
                  <c:pt idx="12">
                    <c:v>3.1797129239429145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7)'!$V$2:$V$16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7)'!$T$2:$T$16</c:f>
              <c:numCache>
                <c:formatCode>0.00</c:formatCode>
                <c:ptCount val="15"/>
                <c:pt idx="0">
                  <c:v>15.687843599250977</c:v>
                </c:pt>
                <c:pt idx="3">
                  <c:v>9.9969871861460984</c:v>
                </c:pt>
                <c:pt idx="6">
                  <c:v>6.6784576723027316</c:v>
                </c:pt>
                <c:pt idx="9">
                  <c:v>6.1915805643596569</c:v>
                </c:pt>
                <c:pt idx="12">
                  <c:v>4.4956265719834692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D-EC4A-8BE9-224DF54FFFF4}"/>
            </c:ext>
          </c:extLst>
        </c:ser>
        <c:ser>
          <c:idx val="2"/>
          <c:order val="1"/>
          <c:tx>
            <c:v>Açaí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7)'!$W$17:$W$31</c:f>
                <c:numCache>
                  <c:formatCode>General</c:formatCode>
                  <c:ptCount val="15"/>
                  <c:pt idx="0">
                    <c:v>0.54418354048061734</c:v>
                  </c:pt>
                  <c:pt idx="3">
                    <c:v>0.33956134109121333</c:v>
                  </c:pt>
                  <c:pt idx="6">
                    <c:v>0.43756139737631233</c:v>
                  </c:pt>
                  <c:pt idx="9">
                    <c:v>0.92424685711942334</c:v>
                  </c:pt>
                  <c:pt idx="12">
                    <c:v>0.12805713638681837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7)'!$V$2:$V$16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7)'!$T$17:$T$31</c:f>
              <c:numCache>
                <c:formatCode>0.00</c:formatCode>
                <c:ptCount val="15"/>
                <c:pt idx="0">
                  <c:v>15.612892751400432</c:v>
                </c:pt>
                <c:pt idx="3">
                  <c:v>10.645074472361969</c:v>
                </c:pt>
                <c:pt idx="6">
                  <c:v>7.4661562734016371</c:v>
                </c:pt>
                <c:pt idx="9">
                  <c:v>8.0231669917412773</c:v>
                </c:pt>
                <c:pt idx="12">
                  <c:v>6.7285446545265692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D-EC4A-8BE9-224DF54FFFF4}"/>
            </c:ext>
          </c:extLst>
        </c:ser>
        <c:ser>
          <c:idx val="3"/>
          <c:order val="2"/>
          <c:tx>
            <c:v>Soil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7)'!$W$32:$W$46</c:f>
                <c:numCache>
                  <c:formatCode>General</c:formatCode>
                  <c:ptCount val="15"/>
                  <c:pt idx="0">
                    <c:v>0.54786880858579901</c:v>
                  </c:pt>
                  <c:pt idx="3">
                    <c:v>0.78097452348570107</c:v>
                  </c:pt>
                  <c:pt idx="6">
                    <c:v>0.16725862161738131</c:v>
                  </c:pt>
                  <c:pt idx="9">
                    <c:v>0.24258301209535507</c:v>
                  </c:pt>
                  <c:pt idx="12">
                    <c:v>0.41303629515769819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7)'!$V$2:$V$16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7)'!$T$32:$T$46</c:f>
              <c:numCache>
                <c:formatCode>0.00</c:formatCode>
                <c:ptCount val="15"/>
                <c:pt idx="0">
                  <c:v>17.057858742804587</c:v>
                </c:pt>
                <c:pt idx="3">
                  <c:v>10.664769692463393</c:v>
                </c:pt>
                <c:pt idx="6">
                  <c:v>6.834429106360755</c:v>
                </c:pt>
                <c:pt idx="9">
                  <c:v>6.4717415236737237</c:v>
                </c:pt>
                <c:pt idx="12">
                  <c:v>7.5531262845109381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AD-EC4A-8BE9-224DF54FFFF4}"/>
            </c:ext>
          </c:extLst>
        </c:ser>
        <c:ser>
          <c:idx val="0"/>
          <c:order val="3"/>
          <c:tx>
            <c:v>Gypsum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'SAR &amp; ESP (sim 7)'!$W$47:$W$61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plus>
            <c:minus>
              <c:numRef>
                <c:f>'SAR &amp; ESP (sim 7)'!$W$47:$W$61</c:f>
                <c:numCache>
                  <c:formatCode>General</c:formatCode>
                  <c:ptCount val="15"/>
                  <c:pt idx="0">
                    <c:v>0.1324415594014885</c:v>
                  </c:pt>
                  <c:pt idx="3">
                    <c:v>0.17462590800067057</c:v>
                  </c:pt>
                  <c:pt idx="6">
                    <c:v>0.1871891028496829</c:v>
                  </c:pt>
                  <c:pt idx="9">
                    <c:v>0.46637806914938651</c:v>
                  </c:pt>
                  <c:pt idx="12">
                    <c:v>6.7031200448117265E-2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'SAR &amp; ESP (sim 7)'!$V$2:$V$16</c:f>
              <c:numCache>
                <c:formatCode>General</c:formatCode>
                <c:ptCount val="15"/>
                <c:pt idx="0">
                  <c:v>10</c:v>
                </c:pt>
                <c:pt idx="3">
                  <c:v>20</c:v>
                </c:pt>
                <c:pt idx="6">
                  <c:v>30</c:v>
                </c:pt>
                <c:pt idx="9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'SAR &amp; ESP (sim 7)'!$T$47:$T$61</c:f>
              <c:numCache>
                <c:formatCode>0.00</c:formatCode>
                <c:ptCount val="15"/>
                <c:pt idx="0">
                  <c:v>9.049911141658411</c:v>
                </c:pt>
                <c:pt idx="3">
                  <c:v>3.7094376236280091</c:v>
                </c:pt>
                <c:pt idx="6">
                  <c:v>3.1270457576869806</c:v>
                </c:pt>
                <c:pt idx="9">
                  <c:v>2.8739101300537855</c:v>
                </c:pt>
                <c:pt idx="12">
                  <c:v>1.8995629370905069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AD-EC4A-8BE9-224DF54F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SAR</a:t>
                </a:r>
              </a:p>
            </c:rich>
          </c:tx>
          <c:layout>
            <c:manualLayout>
              <c:xMode val="edge"/>
              <c:yMode val="edge"/>
              <c:x val="3.9731426422188167E-2"/>
              <c:y val="0.3411526167814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346876853589"/>
          <c:y val="5.4828087109292267E-2"/>
          <c:w val="0.21563924608149834"/>
          <c:h val="0.2582119841205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11</xdr:row>
      <xdr:rowOff>133350</xdr:rowOff>
    </xdr:from>
    <xdr:to>
      <xdr:col>18</xdr:col>
      <xdr:colOff>723900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61AB0-8AF0-1D4A-9072-AE91F2928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10886</xdr:colOff>
      <xdr:row>9</xdr:row>
      <xdr:rowOff>7257</xdr:rowOff>
    </xdr:from>
    <xdr:to>
      <xdr:col>30</xdr:col>
      <xdr:colOff>1351643</xdr:colOff>
      <xdr:row>28</xdr:row>
      <xdr:rowOff>144234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44A09-A9B4-6047-9CF6-80E42B64C5D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333233</xdr:colOff>
      <xdr:row>37</xdr:row>
      <xdr:rowOff>160195</xdr:rowOff>
    </xdr:from>
    <xdr:to>
      <xdr:col>36</xdr:col>
      <xdr:colOff>90811</xdr:colOff>
      <xdr:row>57</xdr:row>
      <xdr:rowOff>68025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D89A1-4BAD-D540-BE44-7AFE989714F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249464</xdr:colOff>
      <xdr:row>1</xdr:row>
      <xdr:rowOff>79375</xdr:rowOff>
    </xdr:from>
    <xdr:to>
      <xdr:col>41</xdr:col>
      <xdr:colOff>96520</xdr:colOff>
      <xdr:row>24</xdr:row>
      <xdr:rowOff>164192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889BE-43F5-1344-8235-D4096136D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66071" y="294821"/>
          <a:ext cx="7327900" cy="4813300"/>
        </a:xfrm>
        <a:prstGeom prst="rect">
          <a:avLst/>
        </a:prstGeom>
      </xdr:spPr>
    </xdr:pic>
    <xdr:clientData/>
  </xdr:twoCellAnchor>
  <xdr:twoCellAnchor editAs="oneCell">
    <xdr:from>
      <xdr:col>36</xdr:col>
      <xdr:colOff>353718</xdr:colOff>
      <xdr:row>38</xdr:row>
      <xdr:rowOff>78646</xdr:rowOff>
    </xdr:from>
    <xdr:to>
      <xdr:col>46</xdr:col>
      <xdr:colOff>783637</xdr:colOff>
      <xdr:row>45</xdr:row>
      <xdr:rowOff>160554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7FCA1-F45A-3542-A241-1572AAFD8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45323" y="7949510"/>
          <a:ext cx="9523746" cy="1540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422578</xdr:colOff>
      <xdr:row>11</xdr:row>
      <xdr:rowOff>188150</xdr:rowOff>
    </xdr:from>
    <xdr:to>
      <xdr:col>30</xdr:col>
      <xdr:colOff>634082</xdr:colOff>
      <xdr:row>27</xdr:row>
      <xdr:rowOff>88604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82B37-C74E-D644-B2F6-4B7D0BCD970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641708</xdr:colOff>
      <xdr:row>11</xdr:row>
      <xdr:rowOff>178243</xdr:rowOff>
    </xdr:from>
    <xdr:to>
      <xdr:col>35</xdr:col>
      <xdr:colOff>265815</xdr:colOff>
      <xdr:row>27</xdr:row>
      <xdr:rowOff>118139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3284C-1E8B-9F4D-B188-401C1412EDD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40</xdr:col>
      <xdr:colOff>143631</xdr:colOff>
      <xdr:row>1</xdr:row>
      <xdr:rowOff>126412</xdr:rowOff>
    </xdr:from>
    <xdr:to>
      <xdr:col>65</xdr:col>
      <xdr:colOff>156885</xdr:colOff>
      <xdr:row>25</xdr:row>
      <xdr:rowOff>11322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28CB28-EB7B-3844-BB74-E95E87865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966038" y="338079"/>
          <a:ext cx="7362790" cy="4717965"/>
        </a:xfrm>
        <a:prstGeom prst="rect">
          <a:avLst/>
        </a:prstGeom>
      </xdr:spPr>
    </xdr:pic>
    <xdr:clientData/>
  </xdr:twoCellAnchor>
  <xdr:twoCellAnchor editAs="oneCell">
    <xdr:from>
      <xdr:col>36</xdr:col>
      <xdr:colOff>353718</xdr:colOff>
      <xdr:row>38</xdr:row>
      <xdr:rowOff>78646</xdr:rowOff>
    </xdr:from>
    <xdr:to>
      <xdr:col>65</xdr:col>
      <xdr:colOff>212923</xdr:colOff>
      <xdr:row>45</xdr:row>
      <xdr:rowOff>160554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655DA9-451F-9646-8656-1DD95A6CC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72918" y="7901846"/>
          <a:ext cx="9586619" cy="1529708"/>
        </a:xfrm>
        <a:prstGeom prst="rect">
          <a:avLst/>
        </a:prstGeom>
      </xdr:spPr>
    </xdr:pic>
    <xdr:clientData/>
  </xdr:twoCellAnchor>
  <xdr:twoCellAnchor>
    <xdr:from>
      <xdr:col>18</xdr:col>
      <xdr:colOff>550334</xdr:colOff>
      <xdr:row>64</xdr:row>
      <xdr:rowOff>194733</xdr:rowOff>
    </xdr:from>
    <xdr:to>
      <xdr:col>23</xdr:col>
      <xdr:colOff>1319678</xdr:colOff>
      <xdr:row>84</xdr:row>
      <xdr:rowOff>153363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FD99E3-261A-F24C-A03B-3F6D73B8480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65</xdr:row>
      <xdr:rowOff>0</xdr:rowOff>
    </xdr:from>
    <xdr:to>
      <xdr:col>30</xdr:col>
      <xdr:colOff>49678</xdr:colOff>
      <xdr:row>84</xdr:row>
      <xdr:rowOff>161830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3F456-525D-2141-B520-7F9409D40B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422578</xdr:colOff>
      <xdr:row>11</xdr:row>
      <xdr:rowOff>188150</xdr:rowOff>
    </xdr:from>
    <xdr:to>
      <xdr:col>30</xdr:col>
      <xdr:colOff>634082</xdr:colOff>
      <xdr:row>27</xdr:row>
      <xdr:rowOff>88604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7A144-4FA7-BE46-AC91-7EDD58E8FA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641708</xdr:colOff>
      <xdr:row>11</xdr:row>
      <xdr:rowOff>178243</xdr:rowOff>
    </xdr:from>
    <xdr:to>
      <xdr:col>35</xdr:col>
      <xdr:colOff>265815</xdr:colOff>
      <xdr:row>27</xdr:row>
      <xdr:rowOff>118139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D714C-4E5C-E445-A5F4-ECA79E4A50B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40</xdr:col>
      <xdr:colOff>143631</xdr:colOff>
      <xdr:row>1</xdr:row>
      <xdr:rowOff>126412</xdr:rowOff>
    </xdr:from>
    <xdr:to>
      <xdr:col>65</xdr:col>
      <xdr:colOff>156885</xdr:colOff>
      <xdr:row>25</xdr:row>
      <xdr:rowOff>11322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D862A9-741B-D740-B92E-FC1382B6A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61331" y="342312"/>
          <a:ext cx="7315754" cy="4799810"/>
        </a:xfrm>
        <a:prstGeom prst="rect">
          <a:avLst/>
        </a:prstGeom>
      </xdr:spPr>
    </xdr:pic>
    <xdr:clientData/>
  </xdr:twoCellAnchor>
  <xdr:twoCellAnchor editAs="oneCell">
    <xdr:from>
      <xdr:col>36</xdr:col>
      <xdr:colOff>353718</xdr:colOff>
      <xdr:row>38</xdr:row>
      <xdr:rowOff>78646</xdr:rowOff>
    </xdr:from>
    <xdr:to>
      <xdr:col>65</xdr:col>
      <xdr:colOff>212923</xdr:colOff>
      <xdr:row>45</xdr:row>
      <xdr:rowOff>160554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9330DC-3AFB-1346-A846-7022713C5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33018" y="7901846"/>
          <a:ext cx="9600105" cy="1529708"/>
        </a:xfrm>
        <a:prstGeom prst="rect">
          <a:avLst/>
        </a:prstGeom>
      </xdr:spPr>
    </xdr:pic>
    <xdr:clientData/>
  </xdr:twoCellAnchor>
  <xdr:twoCellAnchor>
    <xdr:from>
      <xdr:col>18</xdr:col>
      <xdr:colOff>550334</xdr:colOff>
      <xdr:row>64</xdr:row>
      <xdr:rowOff>194733</xdr:rowOff>
    </xdr:from>
    <xdr:to>
      <xdr:col>23</xdr:col>
      <xdr:colOff>1319678</xdr:colOff>
      <xdr:row>84</xdr:row>
      <xdr:rowOff>153363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0E05D-B956-204F-A182-B2C946F1AD3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1215376</xdr:colOff>
      <xdr:row>65</xdr:row>
      <xdr:rowOff>0</xdr:rowOff>
    </xdr:from>
    <xdr:to>
      <xdr:col>29</xdr:col>
      <xdr:colOff>377420</xdr:colOff>
      <xdr:row>84</xdr:row>
      <xdr:rowOff>161830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D10A0E-3ABD-8C42-BF03-3D2C324D4BE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422578</xdr:colOff>
      <xdr:row>11</xdr:row>
      <xdr:rowOff>188150</xdr:rowOff>
    </xdr:from>
    <xdr:to>
      <xdr:col>30</xdr:col>
      <xdr:colOff>634082</xdr:colOff>
      <xdr:row>27</xdr:row>
      <xdr:rowOff>88604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BDC0B-727C-A744-9CC6-277889183F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641708</xdr:colOff>
      <xdr:row>11</xdr:row>
      <xdr:rowOff>178243</xdr:rowOff>
    </xdr:from>
    <xdr:to>
      <xdr:col>35</xdr:col>
      <xdr:colOff>265815</xdr:colOff>
      <xdr:row>27</xdr:row>
      <xdr:rowOff>118139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DBEEC-37B5-A04B-848E-AA6DAA15189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40</xdr:col>
      <xdr:colOff>143631</xdr:colOff>
      <xdr:row>1</xdr:row>
      <xdr:rowOff>126412</xdr:rowOff>
    </xdr:from>
    <xdr:to>
      <xdr:col>65</xdr:col>
      <xdr:colOff>156885</xdr:colOff>
      <xdr:row>25</xdr:row>
      <xdr:rowOff>11322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C551A2-00CA-D847-861A-02D8EE646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61331" y="342312"/>
          <a:ext cx="7315754" cy="4799810"/>
        </a:xfrm>
        <a:prstGeom prst="rect">
          <a:avLst/>
        </a:prstGeom>
      </xdr:spPr>
    </xdr:pic>
    <xdr:clientData/>
  </xdr:twoCellAnchor>
  <xdr:twoCellAnchor editAs="oneCell">
    <xdr:from>
      <xdr:col>36</xdr:col>
      <xdr:colOff>353718</xdr:colOff>
      <xdr:row>38</xdr:row>
      <xdr:rowOff>78646</xdr:rowOff>
    </xdr:from>
    <xdr:to>
      <xdr:col>65</xdr:col>
      <xdr:colOff>212923</xdr:colOff>
      <xdr:row>45</xdr:row>
      <xdr:rowOff>160554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428E10-696F-FE4B-98FD-7EEC3297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33018" y="7901846"/>
          <a:ext cx="9600105" cy="1529708"/>
        </a:xfrm>
        <a:prstGeom prst="rect">
          <a:avLst/>
        </a:prstGeom>
      </xdr:spPr>
    </xdr:pic>
    <xdr:clientData/>
  </xdr:twoCellAnchor>
  <xdr:twoCellAnchor>
    <xdr:from>
      <xdr:col>18</xdr:col>
      <xdr:colOff>550334</xdr:colOff>
      <xdr:row>64</xdr:row>
      <xdr:rowOff>194733</xdr:rowOff>
    </xdr:from>
    <xdr:to>
      <xdr:col>23</xdr:col>
      <xdr:colOff>1319678</xdr:colOff>
      <xdr:row>84</xdr:row>
      <xdr:rowOff>153363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400043-5657-704D-9DAE-3A911F3AD03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1215376</xdr:colOff>
      <xdr:row>65</xdr:row>
      <xdr:rowOff>0</xdr:rowOff>
    </xdr:from>
    <xdr:to>
      <xdr:col>29</xdr:col>
      <xdr:colOff>377420</xdr:colOff>
      <xdr:row>84</xdr:row>
      <xdr:rowOff>161830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F683B5-752B-CA41-897A-1B73F900C2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198"/>
  <sheetViews>
    <sheetView zoomScale="70" zoomScaleNormal="70" workbookViewId="0">
      <selection activeCell="Q191" sqref="Q191"/>
    </sheetView>
  </sheetViews>
  <sheetFormatPr defaultColWidth="11" defaultRowHeight="15.75" x14ac:dyDescent="0.25"/>
  <cols>
    <col min="2" max="2" width="15.625" bestFit="1" customWidth="1"/>
    <col min="3" max="3" width="12.125" customWidth="1"/>
    <col min="4" max="4" width="19.375" customWidth="1"/>
    <col min="5" max="5" width="18.125" bestFit="1" customWidth="1"/>
    <col min="6" max="6" width="14.875" bestFit="1" customWidth="1"/>
    <col min="7" max="7" width="17" bestFit="1" customWidth="1"/>
    <col min="8" max="8" width="14.875" bestFit="1" customWidth="1"/>
    <col min="9" max="9" width="18.125" bestFit="1" customWidth="1"/>
    <col min="10" max="10" width="14.375" bestFit="1" customWidth="1"/>
    <col min="11" max="11" width="14.875" bestFit="1" customWidth="1"/>
    <col min="12" max="12" width="13.625" bestFit="1" customWidth="1"/>
    <col min="13" max="13" width="14.375" bestFit="1" customWidth="1"/>
    <col min="14" max="14" width="15.875" bestFit="1" customWidth="1"/>
    <col min="15" max="15" width="14.375" bestFit="1" customWidth="1"/>
    <col min="16" max="16" width="13.625" bestFit="1" customWidth="1"/>
    <col min="17" max="17" width="14.875" bestFit="1" customWidth="1"/>
    <col min="18" max="18" width="13.625" bestFit="1" customWidth="1"/>
    <col min="19" max="20" width="14.375" bestFit="1" customWidth="1"/>
    <col min="21" max="22" width="13.625" bestFit="1" customWidth="1"/>
    <col min="23" max="24" width="14.375" bestFit="1" customWidth="1"/>
    <col min="25" max="25" width="15.625" bestFit="1" customWidth="1"/>
  </cols>
  <sheetData>
    <row r="3" spans="3:24" x14ac:dyDescent="0.25">
      <c r="C3" s="60" t="s">
        <v>1</v>
      </c>
      <c r="D3" s="61" t="s">
        <v>95</v>
      </c>
      <c r="E3" s="149" t="s">
        <v>115</v>
      </c>
      <c r="F3" s="150"/>
      <c r="G3" s="150"/>
      <c r="H3" s="150"/>
      <c r="I3" s="150"/>
      <c r="J3" s="150"/>
      <c r="K3" s="150"/>
      <c r="L3" s="150"/>
      <c r="M3" s="150"/>
      <c r="N3" s="151"/>
      <c r="O3" s="149" t="s">
        <v>116</v>
      </c>
      <c r="P3" s="150"/>
      <c r="Q3" s="150"/>
      <c r="R3" s="150"/>
      <c r="S3" s="150"/>
      <c r="T3" s="150"/>
      <c r="U3" s="150"/>
      <c r="V3" s="150"/>
      <c r="W3" s="150"/>
      <c r="X3" s="151"/>
    </row>
    <row r="4" spans="3:24" x14ac:dyDescent="0.25">
      <c r="C4" s="149" t="s">
        <v>0</v>
      </c>
      <c r="D4" s="151"/>
      <c r="E4" s="32" t="s">
        <v>3</v>
      </c>
      <c r="F4" s="32" t="s">
        <v>65</v>
      </c>
      <c r="G4" s="32" t="s">
        <v>66</v>
      </c>
      <c r="H4" s="32" t="s">
        <v>67</v>
      </c>
      <c r="I4" s="33" t="s">
        <v>85</v>
      </c>
      <c r="J4" s="33" t="s">
        <v>86</v>
      </c>
      <c r="K4" s="33" t="s">
        <v>87</v>
      </c>
      <c r="L4" s="33" t="s">
        <v>88</v>
      </c>
      <c r="M4" s="33" t="s">
        <v>89</v>
      </c>
      <c r="N4" s="33" t="s">
        <v>90</v>
      </c>
      <c r="O4" s="32" t="s">
        <v>3</v>
      </c>
      <c r="P4" s="32" t="s">
        <v>65</v>
      </c>
      <c r="Q4" s="32" t="s">
        <v>66</v>
      </c>
      <c r="R4" s="32" t="s">
        <v>67</v>
      </c>
      <c r="S4" s="30" t="s">
        <v>85</v>
      </c>
      <c r="T4" s="33" t="s">
        <v>86</v>
      </c>
      <c r="U4" s="33" t="s">
        <v>87</v>
      </c>
      <c r="V4" s="33" t="s">
        <v>88</v>
      </c>
      <c r="W4" s="33" t="s">
        <v>89</v>
      </c>
      <c r="X4" s="33" t="s">
        <v>90</v>
      </c>
    </row>
    <row r="5" spans="3:24" x14ac:dyDescent="0.25">
      <c r="C5" s="152" t="s">
        <v>68</v>
      </c>
      <c r="D5" s="153"/>
      <c r="E5" s="31" t="s">
        <v>120</v>
      </c>
      <c r="F5" s="6" t="s">
        <v>121</v>
      </c>
      <c r="G5" s="6" t="s">
        <v>122</v>
      </c>
      <c r="H5" s="13" t="s">
        <v>123</v>
      </c>
      <c r="I5" s="52" t="s">
        <v>124</v>
      </c>
      <c r="J5" s="52" t="s">
        <v>125</v>
      </c>
      <c r="K5" s="52" t="s">
        <v>126</v>
      </c>
      <c r="L5" s="52" t="s">
        <v>127</v>
      </c>
      <c r="M5" s="52" t="s">
        <v>128</v>
      </c>
      <c r="N5" s="53" t="s">
        <v>129</v>
      </c>
      <c r="O5" s="54" t="s">
        <v>117</v>
      </c>
      <c r="P5" s="52" t="s">
        <v>118</v>
      </c>
      <c r="Q5" s="52" t="s">
        <v>119</v>
      </c>
      <c r="R5" s="53" t="s">
        <v>118</v>
      </c>
      <c r="S5" s="6" t="s">
        <v>130</v>
      </c>
      <c r="T5" s="6" t="s">
        <v>131</v>
      </c>
      <c r="U5" s="6" t="s">
        <v>132</v>
      </c>
      <c r="V5" s="6" t="s">
        <v>133</v>
      </c>
      <c r="W5" s="6" t="s">
        <v>134</v>
      </c>
      <c r="X5" s="13" t="s">
        <v>135</v>
      </c>
    </row>
    <row r="6" spans="3:24" x14ac:dyDescent="0.25">
      <c r="C6" s="8">
        <v>1</v>
      </c>
      <c r="D6" s="26" t="s">
        <v>4</v>
      </c>
      <c r="E6" s="34">
        <v>421.21083566690999</v>
      </c>
      <c r="F6" s="35">
        <v>1.0436439579099126</v>
      </c>
      <c r="G6" s="35" t="s">
        <v>114</v>
      </c>
      <c r="H6" s="36">
        <v>0.73131550934253164</v>
      </c>
      <c r="I6" s="45">
        <v>1.1760122203440291</v>
      </c>
      <c r="J6" s="45">
        <v>3.2637014369187547</v>
      </c>
      <c r="K6" s="35">
        <v>-0.89653036634927352</v>
      </c>
      <c r="L6" s="45" t="s">
        <v>114</v>
      </c>
      <c r="M6" s="45">
        <v>3.1648738622733772</v>
      </c>
      <c r="N6" s="36" t="s">
        <v>114</v>
      </c>
      <c r="O6" s="42">
        <v>429.72691599960393</v>
      </c>
      <c r="P6" s="40">
        <v>2.2317643542256098</v>
      </c>
      <c r="Q6" s="35" t="s">
        <v>114</v>
      </c>
      <c r="R6" s="56">
        <v>72.630681119368106</v>
      </c>
      <c r="S6" s="38" t="s">
        <v>114</v>
      </c>
      <c r="T6" s="38" t="s">
        <v>114</v>
      </c>
      <c r="U6" s="47" t="s">
        <v>114</v>
      </c>
      <c r="V6" s="38" t="s">
        <v>114</v>
      </c>
      <c r="W6" s="38" t="s">
        <v>114</v>
      </c>
      <c r="X6" s="58" t="s">
        <v>114</v>
      </c>
    </row>
    <row r="7" spans="3:24" x14ac:dyDescent="0.25">
      <c r="C7" s="8">
        <v>2</v>
      </c>
      <c r="D7" s="26" t="s">
        <v>5</v>
      </c>
      <c r="E7" s="34">
        <v>429.84536309459713</v>
      </c>
      <c r="F7" s="35">
        <v>0.99973614606415395</v>
      </c>
      <c r="G7" s="35" t="s">
        <v>114</v>
      </c>
      <c r="H7" s="36">
        <v>-0.79423054747918331</v>
      </c>
      <c r="I7" s="45">
        <v>1.2857464107581733</v>
      </c>
      <c r="J7" s="45">
        <v>3.2582546983022089</v>
      </c>
      <c r="K7" s="35">
        <v>-0.95139040466380498</v>
      </c>
      <c r="L7" s="45" t="s">
        <v>114</v>
      </c>
      <c r="M7" s="45">
        <v>3.2510664299629162</v>
      </c>
      <c r="N7" s="36" t="s">
        <v>114</v>
      </c>
      <c r="O7" s="42">
        <v>450.16018028789614</v>
      </c>
      <c r="P7" s="40">
        <v>0.75420113409327438</v>
      </c>
      <c r="Q7" s="35" t="s">
        <v>114</v>
      </c>
      <c r="R7" s="56">
        <v>58.843662583362843</v>
      </c>
      <c r="S7" s="38" t="s">
        <v>114</v>
      </c>
      <c r="T7" s="38" t="s">
        <v>114</v>
      </c>
      <c r="U7" s="47" t="s">
        <v>114</v>
      </c>
      <c r="V7" s="38" t="s">
        <v>114</v>
      </c>
      <c r="W7" s="38" t="s">
        <v>114</v>
      </c>
      <c r="X7" s="59" t="s">
        <v>114</v>
      </c>
    </row>
    <row r="8" spans="3:24" x14ac:dyDescent="0.25">
      <c r="C8" s="8">
        <v>3</v>
      </c>
      <c r="D8" s="26" t="s">
        <v>6</v>
      </c>
      <c r="E8" s="34">
        <v>425.09854639542652</v>
      </c>
      <c r="F8" s="35">
        <v>0.81604780219572615</v>
      </c>
      <c r="G8" s="35" t="s">
        <v>114</v>
      </c>
      <c r="H8" s="36">
        <v>1.427192954181189</v>
      </c>
      <c r="I8" s="45">
        <v>1.3543422873554039</v>
      </c>
      <c r="J8" s="45">
        <v>3.1700457072730126</v>
      </c>
      <c r="K8" s="35">
        <v>-0.83244753323397258</v>
      </c>
      <c r="L8" s="45" t="s">
        <v>114</v>
      </c>
      <c r="M8" s="45">
        <v>3.1951429325058034</v>
      </c>
      <c r="N8" s="36" t="s">
        <v>114</v>
      </c>
      <c r="O8" s="42">
        <v>428.14732365203605</v>
      </c>
      <c r="P8" s="40">
        <v>1.5737432748534494</v>
      </c>
      <c r="Q8" s="35" t="s">
        <v>114</v>
      </c>
      <c r="R8" s="56">
        <v>58.450852271463006</v>
      </c>
      <c r="S8" s="38" t="s">
        <v>114</v>
      </c>
      <c r="T8" s="38" t="s">
        <v>114</v>
      </c>
      <c r="U8" s="47" t="s">
        <v>114</v>
      </c>
      <c r="V8" s="38" t="s">
        <v>114</v>
      </c>
      <c r="W8" s="38" t="s">
        <v>114</v>
      </c>
      <c r="X8" s="59" t="s">
        <v>114</v>
      </c>
    </row>
    <row r="9" spans="3:24" x14ac:dyDescent="0.25">
      <c r="C9" s="8">
        <v>4</v>
      </c>
      <c r="D9" s="26" t="s">
        <v>7</v>
      </c>
      <c r="E9" s="34">
        <v>413.21983286935171</v>
      </c>
      <c r="F9" s="35">
        <v>3.5584824944492071</v>
      </c>
      <c r="G9" s="35" t="s">
        <v>114</v>
      </c>
      <c r="H9" s="36">
        <v>0.4529252988233301</v>
      </c>
      <c r="I9" s="45">
        <v>0.55256843541638223</v>
      </c>
      <c r="J9" s="45">
        <v>9.7634086630257872</v>
      </c>
      <c r="K9" s="35">
        <v>5.9231838307175533</v>
      </c>
      <c r="L9" s="45" t="s">
        <v>114</v>
      </c>
      <c r="M9" s="45">
        <v>3.310556039432603</v>
      </c>
      <c r="N9" s="36" t="s">
        <v>114</v>
      </c>
      <c r="O9" s="42">
        <v>422.33474158853204</v>
      </c>
      <c r="P9" s="40">
        <v>4.600042152258311</v>
      </c>
      <c r="Q9" s="35" t="s">
        <v>114</v>
      </c>
      <c r="R9" s="56">
        <v>54.687897374559988</v>
      </c>
      <c r="S9" s="38" t="s">
        <v>114</v>
      </c>
      <c r="T9" s="38" t="s">
        <v>114</v>
      </c>
      <c r="U9" s="47" t="s">
        <v>114</v>
      </c>
      <c r="V9" s="38" t="s">
        <v>114</v>
      </c>
      <c r="W9" s="38" t="s">
        <v>114</v>
      </c>
      <c r="X9" s="59" t="s">
        <v>114</v>
      </c>
    </row>
    <row r="10" spans="3:24" x14ac:dyDescent="0.25">
      <c r="C10" s="8">
        <v>5</v>
      </c>
      <c r="D10" s="26" t="s">
        <v>8</v>
      </c>
      <c r="E10" s="34">
        <v>412.36321989162457</v>
      </c>
      <c r="F10" s="35">
        <v>3.5275502004426595</v>
      </c>
      <c r="G10" s="35" t="s">
        <v>114</v>
      </c>
      <c r="H10" s="36">
        <v>1.5209357100483956</v>
      </c>
      <c r="I10" s="45">
        <v>0.54232722647549003</v>
      </c>
      <c r="J10" s="45">
        <v>9.8573055216512682</v>
      </c>
      <c r="K10" s="35">
        <v>6.0166728971728212</v>
      </c>
      <c r="L10" s="45" t="s">
        <v>114</v>
      </c>
      <c r="M10" s="45">
        <v>3.2830397088840506</v>
      </c>
      <c r="N10" s="36" t="s">
        <v>114</v>
      </c>
      <c r="O10" s="42">
        <v>419.25469194446651</v>
      </c>
      <c r="P10" s="40">
        <v>3.9895939659185911</v>
      </c>
      <c r="Q10" s="35" t="s">
        <v>114</v>
      </c>
      <c r="R10" s="56">
        <v>59.556657947386228</v>
      </c>
      <c r="S10" s="38" t="s">
        <v>114</v>
      </c>
      <c r="T10" s="38" t="s">
        <v>114</v>
      </c>
      <c r="U10" s="47" t="s">
        <v>114</v>
      </c>
      <c r="V10" s="38" t="s">
        <v>114</v>
      </c>
      <c r="W10" s="38" t="s">
        <v>114</v>
      </c>
      <c r="X10" s="59" t="s">
        <v>114</v>
      </c>
    </row>
    <row r="11" spans="3:24" x14ac:dyDescent="0.25">
      <c r="C11" s="8">
        <v>6</v>
      </c>
      <c r="D11" s="26" t="s">
        <v>9</v>
      </c>
      <c r="E11" s="34">
        <v>412.79765242612143</v>
      </c>
      <c r="F11" s="35">
        <v>3.5208729785247126</v>
      </c>
      <c r="G11" s="35" t="s">
        <v>114</v>
      </c>
      <c r="H11" s="36">
        <v>1.2142328851453166</v>
      </c>
      <c r="I11" s="45">
        <v>0.56340686388514949</v>
      </c>
      <c r="J11" s="45">
        <v>9.8203521199083692</v>
      </c>
      <c r="K11" s="35">
        <v>6.8186001020163189</v>
      </c>
      <c r="L11" s="45" t="s">
        <v>114</v>
      </c>
      <c r="M11" s="45">
        <v>3.2560683931271814</v>
      </c>
      <c r="N11" s="36" t="s">
        <v>114</v>
      </c>
      <c r="O11" s="42">
        <v>557.58180219849146</v>
      </c>
      <c r="P11" s="40">
        <v>7.4780588888741502</v>
      </c>
      <c r="Q11" s="35" t="s">
        <v>114</v>
      </c>
      <c r="R11" s="56">
        <v>62.640019614010981</v>
      </c>
      <c r="S11" s="38" t="s">
        <v>114</v>
      </c>
      <c r="T11" s="38" t="s">
        <v>114</v>
      </c>
      <c r="U11" s="47" t="s">
        <v>114</v>
      </c>
      <c r="V11" s="38" t="s">
        <v>114</v>
      </c>
      <c r="W11" s="38" t="s">
        <v>114</v>
      </c>
      <c r="X11" s="59" t="s">
        <v>114</v>
      </c>
    </row>
    <row r="12" spans="3:24" x14ac:dyDescent="0.25">
      <c r="C12" s="8">
        <v>7</v>
      </c>
      <c r="D12" s="26" t="s">
        <v>10</v>
      </c>
      <c r="E12" s="34">
        <v>410.24095524216943</v>
      </c>
      <c r="F12" s="35">
        <v>0.87702696011609649</v>
      </c>
      <c r="G12" s="35" t="s">
        <v>114</v>
      </c>
      <c r="H12" s="36">
        <v>-1.2656811498198151</v>
      </c>
      <c r="I12" s="45">
        <v>1.4892804058023665</v>
      </c>
      <c r="J12" s="45">
        <v>3.1098035648171169</v>
      </c>
      <c r="K12" s="35">
        <v>1.3686393129639991</v>
      </c>
      <c r="L12" s="45" t="s">
        <v>114</v>
      </c>
      <c r="M12" s="45">
        <v>3.1999853566532153</v>
      </c>
      <c r="N12" s="36" t="s">
        <v>114</v>
      </c>
      <c r="O12" s="42">
        <v>412.61798622726229</v>
      </c>
      <c r="P12" s="40">
        <v>1.7448399696347212</v>
      </c>
      <c r="Q12" s="35" t="s">
        <v>114</v>
      </c>
      <c r="R12" s="56">
        <v>56.775347875240293</v>
      </c>
      <c r="S12" s="38" t="s">
        <v>114</v>
      </c>
      <c r="T12" s="38" t="s">
        <v>114</v>
      </c>
      <c r="U12" s="47" t="s">
        <v>114</v>
      </c>
      <c r="V12" s="38" t="s">
        <v>114</v>
      </c>
      <c r="W12" s="38" t="s">
        <v>114</v>
      </c>
      <c r="X12" s="59" t="s">
        <v>114</v>
      </c>
    </row>
    <row r="13" spans="3:24" x14ac:dyDescent="0.25">
      <c r="C13" s="8">
        <v>8</v>
      </c>
      <c r="D13" s="26" t="s">
        <v>11</v>
      </c>
      <c r="E13" s="34">
        <v>413.57950784395121</v>
      </c>
      <c r="F13" s="35">
        <v>0.8740082464809501</v>
      </c>
      <c r="G13" s="35" t="s">
        <v>114</v>
      </c>
      <c r="H13" s="36">
        <v>-0.73448667859742023</v>
      </c>
      <c r="I13" s="45">
        <v>1.5646773172664563</v>
      </c>
      <c r="J13" s="45">
        <v>3.1182996338786992</v>
      </c>
      <c r="K13" s="35">
        <v>1.4397996536747288</v>
      </c>
      <c r="L13" s="45" t="s">
        <v>114</v>
      </c>
      <c r="M13" s="45">
        <v>3.2005395933533842</v>
      </c>
      <c r="N13" s="36" t="s">
        <v>114</v>
      </c>
      <c r="O13" s="42">
        <v>408.86315524549775</v>
      </c>
      <c r="P13" s="40">
        <v>0.52663499163704297</v>
      </c>
      <c r="Q13" s="35" t="s">
        <v>114</v>
      </c>
      <c r="R13" s="56">
        <v>49.706678887938139</v>
      </c>
      <c r="S13" s="38" t="s">
        <v>114</v>
      </c>
      <c r="T13" s="38" t="s">
        <v>114</v>
      </c>
      <c r="U13" s="47" t="s">
        <v>114</v>
      </c>
      <c r="V13" s="38" t="s">
        <v>114</v>
      </c>
      <c r="W13" s="38" t="s">
        <v>114</v>
      </c>
      <c r="X13" s="59" t="s">
        <v>114</v>
      </c>
    </row>
    <row r="14" spans="3:24" x14ac:dyDescent="0.25">
      <c r="C14" s="8">
        <v>9</v>
      </c>
      <c r="D14" s="26" t="s">
        <v>12</v>
      </c>
      <c r="E14" s="34">
        <v>411.26854665605219</v>
      </c>
      <c r="F14" s="35">
        <v>0.80643818814271762</v>
      </c>
      <c r="G14" s="35" t="s">
        <v>114</v>
      </c>
      <c r="H14" s="36">
        <v>-0.82897170093677253</v>
      </c>
      <c r="I14" s="45">
        <v>1.6091369932301682</v>
      </c>
      <c r="J14" s="45">
        <v>3.0642070516071063</v>
      </c>
      <c r="K14" s="35">
        <v>2.5628034577408028</v>
      </c>
      <c r="L14" s="45" t="s">
        <v>114</v>
      </c>
      <c r="M14" s="45">
        <v>3.2266809373462735</v>
      </c>
      <c r="N14" s="36" t="s">
        <v>114</v>
      </c>
      <c r="O14" s="42">
        <v>417.24713477002933</v>
      </c>
      <c r="P14" s="40">
        <v>1.9591111207694165</v>
      </c>
      <c r="Q14" s="35" t="s">
        <v>114</v>
      </c>
      <c r="R14" s="56">
        <v>49.624988592472945</v>
      </c>
      <c r="S14" s="38" t="s">
        <v>114</v>
      </c>
      <c r="T14" s="38" t="s">
        <v>114</v>
      </c>
      <c r="U14" s="47" t="s">
        <v>114</v>
      </c>
      <c r="V14" s="38" t="s">
        <v>114</v>
      </c>
      <c r="W14" s="38" t="s">
        <v>114</v>
      </c>
      <c r="X14" s="59" t="s">
        <v>114</v>
      </c>
    </row>
    <row r="15" spans="3:24" x14ac:dyDescent="0.25">
      <c r="C15" s="8">
        <v>10</v>
      </c>
      <c r="D15" s="26" t="s">
        <v>13</v>
      </c>
      <c r="E15" s="34">
        <v>710.09051426551082</v>
      </c>
      <c r="F15" s="35">
        <v>1.1714594414178405</v>
      </c>
      <c r="G15" s="35" t="s">
        <v>114</v>
      </c>
      <c r="H15" s="36">
        <v>476.24732007529747</v>
      </c>
      <c r="I15" s="45">
        <v>0.5681470173971026</v>
      </c>
      <c r="J15" s="45">
        <v>4.1374798523575027</v>
      </c>
      <c r="K15" s="35">
        <v>2600.1365532140308</v>
      </c>
      <c r="L15" s="45" t="s">
        <v>114</v>
      </c>
      <c r="M15" s="45">
        <v>3.1368595486664361</v>
      </c>
      <c r="N15" s="36" t="s">
        <v>114</v>
      </c>
      <c r="O15" s="42">
        <v>696.17562447582327</v>
      </c>
      <c r="P15" s="40">
        <v>1.4114496835104773</v>
      </c>
      <c r="Q15" s="35" t="s">
        <v>114</v>
      </c>
      <c r="R15" s="56">
        <v>510.18837279409689</v>
      </c>
      <c r="S15" s="38" t="s">
        <v>114</v>
      </c>
      <c r="T15" s="38" t="s">
        <v>114</v>
      </c>
      <c r="U15" s="48">
        <v>23.541114213436</v>
      </c>
      <c r="V15" s="38" t="s">
        <v>114</v>
      </c>
      <c r="W15" s="38" t="s">
        <v>114</v>
      </c>
      <c r="X15" s="59" t="s">
        <v>114</v>
      </c>
    </row>
    <row r="16" spans="3:24" x14ac:dyDescent="0.25">
      <c r="C16" s="8">
        <v>11</v>
      </c>
      <c r="D16" s="26" t="s">
        <v>14</v>
      </c>
      <c r="E16" s="34">
        <v>676.0811298078695</v>
      </c>
      <c r="F16" s="35">
        <v>1.0702982599272115</v>
      </c>
      <c r="G16" s="35" t="s">
        <v>114</v>
      </c>
      <c r="H16" s="36">
        <v>476.18544608729371</v>
      </c>
      <c r="I16" s="45">
        <v>0.46655175998791465</v>
      </c>
      <c r="J16" s="45">
        <v>4.1884912278583801</v>
      </c>
      <c r="K16" s="35">
        <v>2527.3376814938511</v>
      </c>
      <c r="L16" s="45" t="s">
        <v>114</v>
      </c>
      <c r="M16" s="45">
        <v>3.1568231361627532</v>
      </c>
      <c r="N16" s="36" t="s">
        <v>114</v>
      </c>
      <c r="O16" s="42">
        <v>659.28944999203895</v>
      </c>
      <c r="P16" s="40">
        <v>0.65537960066209333</v>
      </c>
      <c r="Q16" s="35" t="s">
        <v>114</v>
      </c>
      <c r="R16" s="56">
        <v>509.22899605850347</v>
      </c>
      <c r="S16" s="38" t="s">
        <v>114</v>
      </c>
      <c r="T16" s="38" t="s">
        <v>114</v>
      </c>
      <c r="U16" s="48">
        <v>22.723898950596514</v>
      </c>
      <c r="V16" s="38" t="s">
        <v>114</v>
      </c>
      <c r="W16" s="38" t="s">
        <v>114</v>
      </c>
      <c r="X16" s="59" t="s">
        <v>114</v>
      </c>
    </row>
    <row r="17" spans="3:24" x14ac:dyDescent="0.25">
      <c r="C17" s="8">
        <v>12</v>
      </c>
      <c r="D17" s="26" t="s">
        <v>15</v>
      </c>
      <c r="E17" s="34">
        <v>693.49617804358627</v>
      </c>
      <c r="F17" s="35">
        <v>1.3005684779931364</v>
      </c>
      <c r="G17" s="35" t="s">
        <v>114</v>
      </c>
      <c r="H17" s="36">
        <v>470.95426445096439</v>
      </c>
      <c r="I17" s="45">
        <v>0.48669638544891364</v>
      </c>
      <c r="J17" s="45">
        <v>4.1419800697551432</v>
      </c>
      <c r="K17" s="35">
        <v>2570.9801834704786</v>
      </c>
      <c r="L17" s="45" t="s">
        <v>114</v>
      </c>
      <c r="M17" s="45">
        <v>3.1083841396350609</v>
      </c>
      <c r="N17" s="36" t="s">
        <v>114</v>
      </c>
      <c r="O17" s="42">
        <v>674.00247811574548</v>
      </c>
      <c r="P17" s="40">
        <v>1.3789971953221674</v>
      </c>
      <c r="Q17" s="35" t="s">
        <v>114</v>
      </c>
      <c r="R17" s="56">
        <v>503.48336174953204</v>
      </c>
      <c r="S17" s="38" t="s">
        <v>114</v>
      </c>
      <c r="T17" s="38" t="s">
        <v>114</v>
      </c>
      <c r="U17" s="48">
        <v>23.316136601178268</v>
      </c>
      <c r="V17" s="38" t="s">
        <v>114</v>
      </c>
      <c r="W17" s="38" t="s">
        <v>114</v>
      </c>
      <c r="X17" s="59" t="s">
        <v>114</v>
      </c>
    </row>
    <row r="18" spans="3:24" x14ac:dyDescent="0.25">
      <c r="C18" s="8">
        <v>13</v>
      </c>
      <c r="D18" s="26" t="s">
        <v>16</v>
      </c>
      <c r="E18" s="34">
        <v>225.77736188388374</v>
      </c>
      <c r="F18" s="35">
        <v>0.46380657395080693</v>
      </c>
      <c r="G18" s="35" t="s">
        <v>114</v>
      </c>
      <c r="H18" s="36">
        <v>0.74778128460945836</v>
      </c>
      <c r="I18" s="45">
        <v>0.63881704689430374</v>
      </c>
      <c r="J18" s="45">
        <v>2.0623336214339618</v>
      </c>
      <c r="K18" s="35">
        <v>-1.4202811726993243</v>
      </c>
      <c r="L18" s="45" t="s">
        <v>114</v>
      </c>
      <c r="M18" s="45">
        <v>3.112403047354432</v>
      </c>
      <c r="N18" s="36" t="s">
        <v>114</v>
      </c>
      <c r="O18" s="42">
        <v>205.2271560077061</v>
      </c>
      <c r="P18" s="40">
        <v>1.0203252434140595</v>
      </c>
      <c r="Q18" s="35" t="s">
        <v>114</v>
      </c>
      <c r="R18" s="56">
        <v>36.515497664119749</v>
      </c>
      <c r="S18" s="38" t="s">
        <v>114</v>
      </c>
      <c r="T18" s="38" t="s">
        <v>114</v>
      </c>
      <c r="U18" s="47" t="s">
        <v>114</v>
      </c>
      <c r="V18" s="38" t="s">
        <v>114</v>
      </c>
      <c r="W18" s="38" t="s">
        <v>114</v>
      </c>
      <c r="X18" s="59" t="s">
        <v>114</v>
      </c>
    </row>
    <row r="19" spans="3:24" x14ac:dyDescent="0.25">
      <c r="C19" s="8">
        <v>14</v>
      </c>
      <c r="D19" s="26" t="s">
        <v>17</v>
      </c>
      <c r="E19" s="34">
        <v>203.25925381514116</v>
      </c>
      <c r="F19" s="35">
        <v>0.54650320574420685</v>
      </c>
      <c r="G19" s="35" t="s">
        <v>114</v>
      </c>
      <c r="H19" s="36">
        <v>0.30304141624820702</v>
      </c>
      <c r="I19" s="45">
        <v>0.58804927916610361</v>
      </c>
      <c r="J19" s="45">
        <v>2.0022709118435715</v>
      </c>
      <c r="K19" s="35">
        <v>-1.48361564981276</v>
      </c>
      <c r="L19" s="45" t="s">
        <v>114</v>
      </c>
      <c r="M19" s="45">
        <v>3.1156307153254725</v>
      </c>
      <c r="N19" s="36" t="s">
        <v>114</v>
      </c>
      <c r="O19" s="42">
        <v>222.38325228604373</v>
      </c>
      <c r="P19" s="40">
        <v>1.1143184646267783</v>
      </c>
      <c r="Q19" s="35" t="s">
        <v>114</v>
      </c>
      <c r="R19" s="56">
        <v>37.84979845143075</v>
      </c>
      <c r="S19" s="38" t="s">
        <v>114</v>
      </c>
      <c r="T19" s="38" t="s">
        <v>114</v>
      </c>
      <c r="U19" s="47" t="s">
        <v>114</v>
      </c>
      <c r="V19" s="38" t="s">
        <v>114</v>
      </c>
      <c r="W19" s="38" t="s">
        <v>114</v>
      </c>
      <c r="X19" s="59" t="s">
        <v>114</v>
      </c>
    </row>
    <row r="20" spans="3:24" x14ac:dyDescent="0.25">
      <c r="C20" s="8">
        <v>15</v>
      </c>
      <c r="D20" s="26" t="s">
        <v>18</v>
      </c>
      <c r="E20" s="34">
        <v>202.88466540829657</v>
      </c>
      <c r="F20" s="35">
        <v>0.54555176509259251</v>
      </c>
      <c r="G20" s="35" t="s">
        <v>114</v>
      </c>
      <c r="H20" s="36">
        <v>-0.12919656896462961</v>
      </c>
      <c r="I20" s="45">
        <v>0.60756982601993614</v>
      </c>
      <c r="J20" s="45">
        <v>2.034281940703615</v>
      </c>
      <c r="K20" s="35">
        <v>-1.4342671148675219</v>
      </c>
      <c r="L20" s="45" t="s">
        <v>114</v>
      </c>
      <c r="M20" s="45">
        <v>3.1221598265354658</v>
      </c>
      <c r="N20" s="36" t="s">
        <v>114</v>
      </c>
      <c r="O20" s="42">
        <v>213.37138566687526</v>
      </c>
      <c r="P20" s="40">
        <v>2.0370120446140483</v>
      </c>
      <c r="Q20" s="35" t="s">
        <v>114</v>
      </c>
      <c r="R20" s="56">
        <v>41.404162712022469</v>
      </c>
      <c r="S20" s="38" t="s">
        <v>114</v>
      </c>
      <c r="T20" s="38" t="s">
        <v>114</v>
      </c>
      <c r="U20" s="47" t="s">
        <v>114</v>
      </c>
      <c r="V20" s="38" t="s">
        <v>114</v>
      </c>
      <c r="W20" s="38" t="s">
        <v>114</v>
      </c>
      <c r="X20" s="59" t="s">
        <v>114</v>
      </c>
    </row>
    <row r="21" spans="3:24" x14ac:dyDescent="0.25">
      <c r="C21" s="8">
        <v>16</v>
      </c>
      <c r="D21" s="26" t="s">
        <v>19</v>
      </c>
      <c r="E21" s="34">
        <v>225.34004453379407</v>
      </c>
      <c r="F21" s="35">
        <v>2.0682662000855565</v>
      </c>
      <c r="G21" s="35" t="s">
        <v>114</v>
      </c>
      <c r="H21" s="36">
        <v>1.9337773861074341</v>
      </c>
      <c r="I21" s="45">
        <v>3.1505037166143115</v>
      </c>
      <c r="J21" s="45">
        <v>2.9702274173617385</v>
      </c>
      <c r="K21" s="35">
        <v>0.16089805013112468</v>
      </c>
      <c r="L21" s="45">
        <v>3.3740154370539077</v>
      </c>
      <c r="M21" s="45">
        <v>3.2922496288917054</v>
      </c>
      <c r="N21" s="36" t="s">
        <v>114</v>
      </c>
      <c r="O21" s="42">
        <v>230.64766368165047</v>
      </c>
      <c r="P21" s="40">
        <v>2.7470667545004446</v>
      </c>
      <c r="Q21" s="35" t="s">
        <v>114</v>
      </c>
      <c r="R21" s="56">
        <v>44.376464992957665</v>
      </c>
      <c r="S21" s="38" t="s">
        <v>114</v>
      </c>
      <c r="T21" s="38" t="s">
        <v>114</v>
      </c>
      <c r="U21" s="47" t="s">
        <v>114</v>
      </c>
      <c r="V21" s="38" t="s">
        <v>114</v>
      </c>
      <c r="W21" s="38" t="s">
        <v>114</v>
      </c>
      <c r="X21" s="59" t="s">
        <v>114</v>
      </c>
    </row>
    <row r="22" spans="3:24" x14ac:dyDescent="0.25">
      <c r="C22" s="8">
        <v>17</v>
      </c>
      <c r="D22" s="26" t="s">
        <v>20</v>
      </c>
      <c r="E22" s="34">
        <v>217.63878866215052</v>
      </c>
      <c r="F22" s="35">
        <v>2.0012191484831034</v>
      </c>
      <c r="G22" s="35" t="s">
        <v>114</v>
      </c>
      <c r="H22" s="36">
        <v>1.8404427191690282</v>
      </c>
      <c r="I22" s="45">
        <v>2.6932812937731718</v>
      </c>
      <c r="J22" s="45">
        <v>2.6569751659905041</v>
      </c>
      <c r="K22" s="35">
        <v>-9.1464223831296265E-2</v>
      </c>
      <c r="L22" s="45">
        <v>3.3410497189247677</v>
      </c>
      <c r="M22" s="55" t="s">
        <v>114</v>
      </c>
      <c r="N22" s="36" t="s">
        <v>114</v>
      </c>
      <c r="O22" s="42">
        <v>221.31121087889164</v>
      </c>
      <c r="P22" s="40">
        <v>2.5985167202593038</v>
      </c>
      <c r="Q22" s="35" t="s">
        <v>114</v>
      </c>
      <c r="R22" s="56">
        <v>38.724569316016243</v>
      </c>
      <c r="S22" s="38" t="s">
        <v>114</v>
      </c>
      <c r="T22" s="38" t="s">
        <v>114</v>
      </c>
      <c r="U22" s="47" t="s">
        <v>114</v>
      </c>
      <c r="V22" s="38" t="s">
        <v>114</v>
      </c>
      <c r="W22" s="38" t="s">
        <v>114</v>
      </c>
      <c r="X22" s="59" t="s">
        <v>114</v>
      </c>
    </row>
    <row r="23" spans="3:24" x14ac:dyDescent="0.25">
      <c r="C23" s="8">
        <v>18</v>
      </c>
      <c r="D23" s="26" t="s">
        <v>21</v>
      </c>
      <c r="E23" s="34">
        <v>213.87388932091798</v>
      </c>
      <c r="F23" s="35">
        <v>1.9138192643691774</v>
      </c>
      <c r="G23" s="35" t="s">
        <v>114</v>
      </c>
      <c r="H23" s="36">
        <v>1.3230906944688909</v>
      </c>
      <c r="I23" s="45">
        <v>1.5512035391350212</v>
      </c>
      <c r="J23" s="45">
        <v>2.8534798604341907</v>
      </c>
      <c r="K23" s="35">
        <v>-7.1345919981146144E-2</v>
      </c>
      <c r="L23" s="45">
        <v>3.4010627306797856</v>
      </c>
      <c r="M23" s="45">
        <v>3.3238392764197124</v>
      </c>
      <c r="N23" s="36" t="s">
        <v>114</v>
      </c>
      <c r="O23" s="42">
        <v>220.29899823608633</v>
      </c>
      <c r="P23" s="40">
        <v>2.7133682502557668</v>
      </c>
      <c r="Q23" s="35" t="s">
        <v>114</v>
      </c>
      <c r="R23" s="56">
        <v>38.865018109529728</v>
      </c>
      <c r="S23" s="38" t="s">
        <v>114</v>
      </c>
      <c r="T23" s="38" t="s">
        <v>114</v>
      </c>
      <c r="U23" s="47" t="s">
        <v>114</v>
      </c>
      <c r="V23" s="38" t="s">
        <v>114</v>
      </c>
      <c r="W23" s="38" t="s">
        <v>114</v>
      </c>
      <c r="X23" s="59" t="s">
        <v>114</v>
      </c>
    </row>
    <row r="24" spans="3:24" x14ac:dyDescent="0.25">
      <c r="C24" s="8">
        <v>19</v>
      </c>
      <c r="D24" s="26" t="s">
        <v>22</v>
      </c>
      <c r="E24" s="34">
        <v>204.9305293021431</v>
      </c>
      <c r="F24" s="35">
        <v>0.53561781069737413</v>
      </c>
      <c r="G24" s="35" t="s">
        <v>114</v>
      </c>
      <c r="H24" s="36">
        <v>-0.47343902153295925</v>
      </c>
      <c r="I24" s="45">
        <v>0.66060513201903648</v>
      </c>
      <c r="J24" s="45">
        <v>2.2049652689457973</v>
      </c>
      <c r="K24" s="35">
        <v>-1.230154401203154</v>
      </c>
      <c r="L24" s="45" t="s">
        <v>114</v>
      </c>
      <c r="M24" s="45">
        <v>3.12616766796465</v>
      </c>
      <c r="N24" s="36" t="s">
        <v>114</v>
      </c>
      <c r="O24" s="42">
        <v>213.20720705265535</v>
      </c>
      <c r="P24" s="40">
        <v>0.52521453333277401</v>
      </c>
      <c r="Q24" s="35" t="s">
        <v>114</v>
      </c>
      <c r="R24" s="56">
        <v>40.744551840952639</v>
      </c>
      <c r="S24" s="38" t="s">
        <v>114</v>
      </c>
      <c r="T24" s="38" t="s">
        <v>114</v>
      </c>
      <c r="U24" s="47" t="s">
        <v>114</v>
      </c>
      <c r="V24" s="38" t="s">
        <v>114</v>
      </c>
      <c r="W24" s="38" t="s">
        <v>114</v>
      </c>
      <c r="X24" s="59" t="s">
        <v>114</v>
      </c>
    </row>
    <row r="25" spans="3:24" x14ac:dyDescent="0.25">
      <c r="C25" s="8">
        <v>20</v>
      </c>
      <c r="D25" s="26" t="s">
        <v>23</v>
      </c>
      <c r="E25" s="34">
        <v>212.56891841412656</v>
      </c>
      <c r="F25" s="35">
        <v>0.57374906392381919</v>
      </c>
      <c r="G25" s="35" t="s">
        <v>114</v>
      </c>
      <c r="H25" s="36">
        <v>-0.25500005212374444</v>
      </c>
      <c r="I25" s="45">
        <v>0.68715359396248499</v>
      </c>
      <c r="J25" s="45">
        <v>2.2334832694727464</v>
      </c>
      <c r="K25" s="35">
        <v>-1.169888876619591</v>
      </c>
      <c r="L25" s="45" t="s">
        <v>114</v>
      </c>
      <c r="M25" s="45">
        <v>3.154881002235034</v>
      </c>
      <c r="N25" s="36" t="s">
        <v>114</v>
      </c>
      <c r="O25" s="42">
        <v>218.32557145570973</v>
      </c>
      <c r="P25" s="40">
        <v>0.92666221645627211</v>
      </c>
      <c r="Q25" s="35" t="s">
        <v>114</v>
      </c>
      <c r="R25" s="56">
        <v>38.277704030375922</v>
      </c>
      <c r="S25" s="38" t="s">
        <v>114</v>
      </c>
      <c r="T25" s="38" t="s">
        <v>114</v>
      </c>
      <c r="U25" s="47" t="s">
        <v>114</v>
      </c>
      <c r="V25" s="38" t="s">
        <v>114</v>
      </c>
      <c r="W25" s="38" t="s">
        <v>114</v>
      </c>
      <c r="X25" s="59" t="s">
        <v>114</v>
      </c>
    </row>
    <row r="26" spans="3:24" x14ac:dyDescent="0.25">
      <c r="C26" s="8">
        <v>21</v>
      </c>
      <c r="D26" s="26" t="s">
        <v>24</v>
      </c>
      <c r="E26" s="34">
        <v>209.85671766913202</v>
      </c>
      <c r="F26" s="35">
        <v>0.62894150775428093</v>
      </c>
      <c r="G26" s="35" t="s">
        <v>114</v>
      </c>
      <c r="H26" s="36">
        <v>-9.3930329409010471E-2</v>
      </c>
      <c r="I26" s="45">
        <v>0.65896704417116214</v>
      </c>
      <c r="J26" s="45">
        <v>2.3650872507030778</v>
      </c>
      <c r="K26" s="35">
        <v>-1.1264662125335705</v>
      </c>
      <c r="L26" s="45" t="s">
        <v>114</v>
      </c>
      <c r="M26" s="45">
        <v>3.1616010069507428</v>
      </c>
      <c r="N26" s="36" t="s">
        <v>114</v>
      </c>
      <c r="O26" s="42">
        <v>217.76117445236861</v>
      </c>
      <c r="P26" s="35" t="s">
        <v>114</v>
      </c>
      <c r="Q26" s="35" t="s">
        <v>114</v>
      </c>
      <c r="R26" s="56">
        <v>39.647127174864956</v>
      </c>
      <c r="S26" s="38" t="s">
        <v>114</v>
      </c>
      <c r="T26" s="38" t="s">
        <v>114</v>
      </c>
      <c r="U26" s="47" t="s">
        <v>114</v>
      </c>
      <c r="V26" s="38" t="s">
        <v>114</v>
      </c>
      <c r="W26" s="38" t="s">
        <v>114</v>
      </c>
      <c r="X26" s="59" t="s">
        <v>114</v>
      </c>
    </row>
    <row r="27" spans="3:24" x14ac:dyDescent="0.25">
      <c r="C27" s="8">
        <v>22</v>
      </c>
      <c r="D27" s="26" t="s">
        <v>25</v>
      </c>
      <c r="E27" s="34">
        <v>261.37613301127226</v>
      </c>
      <c r="F27" s="35">
        <v>0.55573706738509965</v>
      </c>
      <c r="G27" s="35" t="s">
        <v>114</v>
      </c>
      <c r="H27" s="36">
        <v>483.54516282898311</v>
      </c>
      <c r="I27" s="45">
        <v>0.5376632263530714</v>
      </c>
      <c r="J27" s="45">
        <v>2.057772736190675</v>
      </c>
      <c r="K27" s="35">
        <v>1718.2774403466826</v>
      </c>
      <c r="L27" s="45" t="s">
        <v>114</v>
      </c>
      <c r="M27" s="45">
        <v>3.1199484128798778</v>
      </c>
      <c r="N27" s="36" t="s">
        <v>114</v>
      </c>
      <c r="O27" s="42">
        <v>262.35256070596523</v>
      </c>
      <c r="P27" s="40">
        <v>0.13529249873076016</v>
      </c>
      <c r="Q27" s="35" t="s">
        <v>114</v>
      </c>
      <c r="R27" s="56">
        <v>498.13347364560332</v>
      </c>
      <c r="S27" s="38" t="s">
        <v>114</v>
      </c>
      <c r="T27" s="38" t="s">
        <v>114</v>
      </c>
      <c r="U27" s="48">
        <v>15.43114773957533</v>
      </c>
      <c r="V27" s="38" t="s">
        <v>114</v>
      </c>
      <c r="W27" s="38" t="s">
        <v>114</v>
      </c>
      <c r="X27" s="59" t="s">
        <v>114</v>
      </c>
    </row>
    <row r="28" spans="3:24" x14ac:dyDescent="0.25">
      <c r="C28" s="8">
        <v>23</v>
      </c>
      <c r="D28" s="26" t="s">
        <v>26</v>
      </c>
      <c r="E28" s="34">
        <v>295.39845058529806</v>
      </c>
      <c r="F28" s="35">
        <v>0.52985077283174609</v>
      </c>
      <c r="G28" s="35" t="s">
        <v>114</v>
      </c>
      <c r="H28" s="36">
        <v>451.41483973589129</v>
      </c>
      <c r="I28" s="45">
        <v>0.43161346963997094</v>
      </c>
      <c r="J28" s="45">
        <v>2.0904130654157034</v>
      </c>
      <c r="K28" s="35">
        <v>1771.5042568218246</v>
      </c>
      <c r="L28" s="45" t="s">
        <v>114</v>
      </c>
      <c r="M28" s="45">
        <v>3.2872817867888489</v>
      </c>
      <c r="N28" s="36" t="s">
        <v>114</v>
      </c>
      <c r="O28" s="42">
        <v>278.330083560162</v>
      </c>
      <c r="P28" s="40">
        <v>0.56935465212989911</v>
      </c>
      <c r="Q28" s="35" t="s">
        <v>114</v>
      </c>
      <c r="R28" s="56">
        <v>513.14989320217603</v>
      </c>
      <c r="S28" s="38" t="s">
        <v>114</v>
      </c>
      <c r="T28" s="38" t="s">
        <v>114</v>
      </c>
      <c r="U28" s="48">
        <v>16.102446660680322</v>
      </c>
      <c r="V28" s="38" t="s">
        <v>114</v>
      </c>
      <c r="W28" s="38" t="s">
        <v>114</v>
      </c>
      <c r="X28" s="59" t="s">
        <v>114</v>
      </c>
    </row>
    <row r="29" spans="3:24" x14ac:dyDescent="0.25">
      <c r="C29" s="8">
        <v>24</v>
      </c>
      <c r="D29" s="26" t="s">
        <v>27</v>
      </c>
      <c r="E29" s="34">
        <v>274.65073726502135</v>
      </c>
      <c r="F29" s="35">
        <v>0.56610135984689314</v>
      </c>
      <c r="G29" s="35" t="s">
        <v>114</v>
      </c>
      <c r="H29" s="36">
        <v>540.93708595687212</v>
      </c>
      <c r="I29" s="45">
        <v>0.54352988124960455</v>
      </c>
      <c r="J29" s="45">
        <v>2.1558402521370184</v>
      </c>
      <c r="K29" s="35">
        <v>1838.6694124013152</v>
      </c>
      <c r="L29" s="45" t="s">
        <v>114</v>
      </c>
      <c r="M29" s="45">
        <v>3.2669318013268578</v>
      </c>
      <c r="N29" s="36" t="s">
        <v>114</v>
      </c>
      <c r="O29" s="42">
        <v>274.49703184315905</v>
      </c>
      <c r="P29" s="40">
        <v>0.92656253517176923</v>
      </c>
      <c r="Q29" s="35" t="s">
        <v>114</v>
      </c>
      <c r="R29" s="56">
        <v>551.16245601383162</v>
      </c>
      <c r="S29" s="38" t="s">
        <v>114</v>
      </c>
      <c r="T29" s="38" t="s">
        <v>114</v>
      </c>
      <c r="U29" s="48">
        <v>16.473045286614678</v>
      </c>
      <c r="V29" s="38" t="s">
        <v>114</v>
      </c>
      <c r="W29" s="38" t="s">
        <v>114</v>
      </c>
      <c r="X29" s="59" t="s">
        <v>114</v>
      </c>
    </row>
    <row r="30" spans="3:24" x14ac:dyDescent="0.25">
      <c r="C30" s="8">
        <v>25</v>
      </c>
      <c r="D30" s="26" t="s">
        <v>28</v>
      </c>
      <c r="E30" s="34">
        <v>168.04004601596762</v>
      </c>
      <c r="F30" s="35">
        <v>0.92769356015994564</v>
      </c>
      <c r="G30" s="35" t="s">
        <v>114</v>
      </c>
      <c r="H30" s="36">
        <v>-2.4703485773070488</v>
      </c>
      <c r="I30" s="45">
        <v>0.39503052509184633</v>
      </c>
      <c r="J30" s="45">
        <v>1.8237106954093658</v>
      </c>
      <c r="K30" s="35">
        <v>-1.574231971745834</v>
      </c>
      <c r="L30" s="45" t="s">
        <v>114</v>
      </c>
      <c r="M30" s="45">
        <v>3.551895234543256</v>
      </c>
      <c r="N30" s="36" t="s">
        <v>114</v>
      </c>
      <c r="O30" s="42">
        <v>183.32760146884803</v>
      </c>
      <c r="P30" s="40">
        <v>12.548193244971573</v>
      </c>
      <c r="Q30" s="35" t="s">
        <v>114</v>
      </c>
      <c r="R30" s="56">
        <v>52.495655640756091</v>
      </c>
      <c r="S30" s="38" t="s">
        <v>114</v>
      </c>
      <c r="T30" s="38" t="s">
        <v>114</v>
      </c>
      <c r="U30" s="47" t="s">
        <v>114</v>
      </c>
      <c r="V30" s="38" t="s">
        <v>114</v>
      </c>
      <c r="W30" s="38" t="s">
        <v>114</v>
      </c>
      <c r="X30" s="59" t="s">
        <v>114</v>
      </c>
    </row>
    <row r="31" spans="3:24" x14ac:dyDescent="0.25">
      <c r="C31" s="8">
        <v>26</v>
      </c>
      <c r="D31" s="26" t="s">
        <v>29</v>
      </c>
      <c r="E31" s="34">
        <v>138.63677897903364</v>
      </c>
      <c r="F31" s="35">
        <v>0.84970135635243693</v>
      </c>
      <c r="G31" s="35" t="s">
        <v>114</v>
      </c>
      <c r="H31" s="36">
        <v>-2.5422272651851765</v>
      </c>
      <c r="I31" s="45">
        <v>0.37058101644046182</v>
      </c>
      <c r="J31" s="45">
        <v>1.771533004207807</v>
      </c>
      <c r="K31" s="35">
        <v>-1.6740238592601462</v>
      </c>
      <c r="L31" s="45" t="s">
        <v>114</v>
      </c>
      <c r="M31" s="45">
        <v>3.3986797690369039</v>
      </c>
      <c r="N31" s="36" t="s">
        <v>114</v>
      </c>
      <c r="O31" s="42">
        <v>155.61935881333096</v>
      </c>
      <c r="P31" s="35" t="s">
        <v>114</v>
      </c>
      <c r="Q31" s="35" t="s">
        <v>114</v>
      </c>
      <c r="R31" s="56">
        <v>38.646084721610826</v>
      </c>
      <c r="S31" s="38" t="s">
        <v>114</v>
      </c>
      <c r="T31" s="38" t="s">
        <v>114</v>
      </c>
      <c r="U31" s="47" t="s">
        <v>114</v>
      </c>
      <c r="V31" s="38" t="s">
        <v>114</v>
      </c>
      <c r="W31" s="38" t="s">
        <v>114</v>
      </c>
      <c r="X31" s="59" t="s">
        <v>114</v>
      </c>
    </row>
    <row r="32" spans="3:24" x14ac:dyDescent="0.25">
      <c r="C32" s="8">
        <v>27</v>
      </c>
      <c r="D32" s="26" t="s">
        <v>30</v>
      </c>
      <c r="E32" s="34">
        <v>141.3173016559507</v>
      </c>
      <c r="F32" s="35">
        <v>1.0642381380539532</v>
      </c>
      <c r="G32" s="35" t="s">
        <v>114</v>
      </c>
      <c r="H32" s="36">
        <v>-2.5917564062168705</v>
      </c>
      <c r="I32" s="45">
        <v>0.37702967478261323</v>
      </c>
      <c r="J32" s="45">
        <v>1.9440652664327407</v>
      </c>
      <c r="K32" s="35">
        <v>-1.6467846377718052</v>
      </c>
      <c r="L32" s="45" t="s">
        <v>114</v>
      </c>
      <c r="M32" s="45">
        <v>3.5384684917356104</v>
      </c>
      <c r="N32" s="36" t="s">
        <v>114</v>
      </c>
      <c r="O32" s="42">
        <v>157.90192069980574</v>
      </c>
      <c r="P32" s="40">
        <v>13.789939057301655</v>
      </c>
      <c r="Q32" s="35" t="s">
        <v>114</v>
      </c>
      <c r="R32" s="56">
        <v>38.967407056110936</v>
      </c>
      <c r="S32" s="38" t="s">
        <v>114</v>
      </c>
      <c r="T32" s="38" t="s">
        <v>114</v>
      </c>
      <c r="U32" s="47" t="s">
        <v>114</v>
      </c>
      <c r="V32" s="38" t="s">
        <v>114</v>
      </c>
      <c r="W32" s="38" t="s">
        <v>114</v>
      </c>
      <c r="X32" s="59" t="s">
        <v>114</v>
      </c>
    </row>
    <row r="33" spans="3:24" x14ac:dyDescent="0.25">
      <c r="C33" s="8">
        <v>28</v>
      </c>
      <c r="D33" s="26" t="s">
        <v>31</v>
      </c>
      <c r="E33" s="34">
        <v>141.58489916548558</v>
      </c>
      <c r="F33" s="35">
        <v>1.5780473593908395</v>
      </c>
      <c r="G33" s="35" t="s">
        <v>114</v>
      </c>
      <c r="H33" s="36">
        <v>-2.431726014014175</v>
      </c>
      <c r="I33" s="45">
        <v>0.46539765725955257</v>
      </c>
      <c r="J33" s="45">
        <v>1.8368215549097595</v>
      </c>
      <c r="K33" s="35">
        <v>-1.1313671912368319</v>
      </c>
      <c r="L33" s="45">
        <v>3.4806487878304719</v>
      </c>
      <c r="M33" s="45">
        <v>3.6258960472613797</v>
      </c>
      <c r="N33" s="36" t="s">
        <v>114</v>
      </c>
      <c r="O33" s="42">
        <v>155.02304812319102</v>
      </c>
      <c r="P33" s="40">
        <v>14.544778267003853</v>
      </c>
      <c r="Q33" s="40">
        <v>4.8602378543853852</v>
      </c>
      <c r="R33" s="56">
        <v>35.305638286466099</v>
      </c>
      <c r="S33" s="38" t="s">
        <v>114</v>
      </c>
      <c r="T33" s="38" t="s">
        <v>114</v>
      </c>
      <c r="U33" s="47" t="s">
        <v>114</v>
      </c>
      <c r="V33" s="38" t="s">
        <v>114</v>
      </c>
      <c r="W33" s="38" t="s">
        <v>114</v>
      </c>
      <c r="X33" s="59" t="s">
        <v>114</v>
      </c>
    </row>
    <row r="34" spans="3:24" x14ac:dyDescent="0.25">
      <c r="C34" s="8">
        <v>29</v>
      </c>
      <c r="D34" s="26" t="s">
        <v>32</v>
      </c>
      <c r="E34" s="34">
        <v>145.23302356865747</v>
      </c>
      <c r="F34" s="35">
        <v>1.7556568867621376</v>
      </c>
      <c r="G34" s="35" t="s">
        <v>114</v>
      </c>
      <c r="H34" s="36">
        <v>-2.4205816635731354</v>
      </c>
      <c r="I34" s="45">
        <v>0.47096437508085465</v>
      </c>
      <c r="J34" s="45">
        <v>2.1534285986706765</v>
      </c>
      <c r="K34" s="35">
        <v>-0.96061811336386893</v>
      </c>
      <c r="L34" s="45">
        <v>3.5063552066783554</v>
      </c>
      <c r="M34" s="45">
        <v>4.4003206738319216</v>
      </c>
      <c r="N34" s="36" t="s">
        <v>114</v>
      </c>
      <c r="O34" s="42">
        <v>160.76745883532911</v>
      </c>
      <c r="P34" s="40">
        <v>14.834743803504141</v>
      </c>
      <c r="Q34" s="35" t="s">
        <v>114</v>
      </c>
      <c r="R34" s="56">
        <v>39.381607096692463</v>
      </c>
      <c r="S34" s="38" t="s">
        <v>114</v>
      </c>
      <c r="T34" s="38" t="s">
        <v>114</v>
      </c>
      <c r="U34" s="47" t="s">
        <v>114</v>
      </c>
      <c r="V34" s="38" t="s">
        <v>114</v>
      </c>
      <c r="W34" s="38" t="s">
        <v>114</v>
      </c>
      <c r="X34" s="59" t="s">
        <v>114</v>
      </c>
    </row>
    <row r="35" spans="3:24" x14ac:dyDescent="0.25">
      <c r="C35" s="8">
        <v>30</v>
      </c>
      <c r="D35" s="26" t="s">
        <v>33</v>
      </c>
      <c r="E35" s="34">
        <v>145.68338198377634</v>
      </c>
      <c r="F35" s="35">
        <v>1.7733057357155591</v>
      </c>
      <c r="G35" s="35" t="s">
        <v>114</v>
      </c>
      <c r="H35" s="36">
        <v>-2.4881690100827347</v>
      </c>
      <c r="I35" s="45">
        <v>0.4520806389769042</v>
      </c>
      <c r="J35" s="45">
        <v>1.9409332505754118</v>
      </c>
      <c r="K35" s="35">
        <v>-1.1653187475300595</v>
      </c>
      <c r="L35" s="45">
        <v>3.5265333885643235</v>
      </c>
      <c r="M35" s="55" t="s">
        <v>114</v>
      </c>
      <c r="N35" s="36" t="s">
        <v>114</v>
      </c>
      <c r="O35" s="42">
        <v>162.27893476607079</v>
      </c>
      <c r="P35" s="40">
        <v>15.212349917351517</v>
      </c>
      <c r="Q35" s="35" t="s">
        <v>114</v>
      </c>
      <c r="R35" s="56">
        <v>38.853629067924736</v>
      </c>
      <c r="S35" s="38" t="s">
        <v>114</v>
      </c>
      <c r="T35" s="38" t="s">
        <v>114</v>
      </c>
      <c r="U35" s="47" t="s">
        <v>114</v>
      </c>
      <c r="V35" s="38" t="s">
        <v>114</v>
      </c>
      <c r="W35" s="38" t="s">
        <v>114</v>
      </c>
      <c r="X35" s="59" t="s">
        <v>114</v>
      </c>
    </row>
    <row r="36" spans="3:24" x14ac:dyDescent="0.25">
      <c r="C36" s="8">
        <v>31</v>
      </c>
      <c r="D36" s="26" t="s">
        <v>34</v>
      </c>
      <c r="E36" s="34">
        <v>144.18161881901665</v>
      </c>
      <c r="F36" s="35">
        <v>0.87548905485033912</v>
      </c>
      <c r="G36" s="35" t="s">
        <v>114</v>
      </c>
      <c r="H36" s="36">
        <v>-2.624148377829393</v>
      </c>
      <c r="I36" s="45">
        <v>0.35393127758296083</v>
      </c>
      <c r="J36" s="45">
        <v>2.1080253987706783</v>
      </c>
      <c r="K36" s="35">
        <v>-1.5973110664725074</v>
      </c>
      <c r="L36" s="45" t="s">
        <v>114</v>
      </c>
      <c r="M36" s="45">
        <v>3.3812027267397737</v>
      </c>
      <c r="N36" s="36" t="s">
        <v>114</v>
      </c>
      <c r="O36" s="42">
        <v>163.38810639138222</v>
      </c>
      <c r="P36" s="40">
        <v>13.560066719399408</v>
      </c>
      <c r="Q36" s="40">
        <v>4.8600616062130149</v>
      </c>
      <c r="R36" s="56">
        <v>37.096143271993398</v>
      </c>
      <c r="S36" s="38" t="s">
        <v>114</v>
      </c>
      <c r="T36" s="38" t="s">
        <v>114</v>
      </c>
      <c r="U36" s="47" t="s">
        <v>114</v>
      </c>
      <c r="V36" s="38" t="s">
        <v>114</v>
      </c>
      <c r="W36" s="38" t="s">
        <v>114</v>
      </c>
      <c r="X36" s="59" t="s">
        <v>114</v>
      </c>
    </row>
    <row r="37" spans="3:24" x14ac:dyDescent="0.25">
      <c r="C37" s="8">
        <v>32</v>
      </c>
      <c r="D37" s="26" t="s">
        <v>35</v>
      </c>
      <c r="E37" s="34">
        <v>141.85675981660307</v>
      </c>
      <c r="F37" s="35">
        <v>1.6158372449992162</v>
      </c>
      <c r="G37" s="35" t="s">
        <v>114</v>
      </c>
      <c r="H37" s="36">
        <v>-2.5962019842143578</v>
      </c>
      <c r="I37" s="45">
        <v>0.35381658435338276</v>
      </c>
      <c r="J37" s="45">
        <v>2.5603746767203632</v>
      </c>
      <c r="K37" s="35">
        <v>-1.5706068961828255</v>
      </c>
      <c r="L37" s="45" t="s">
        <v>114</v>
      </c>
      <c r="M37" s="45">
        <v>3.5060624137292793</v>
      </c>
      <c r="N37" s="36" t="s">
        <v>114</v>
      </c>
      <c r="O37" s="42">
        <v>159.63591308851483</v>
      </c>
      <c r="P37" s="35" t="s">
        <v>114</v>
      </c>
      <c r="Q37" s="35" t="s">
        <v>114</v>
      </c>
      <c r="R37" s="56">
        <v>42.459992756722556</v>
      </c>
      <c r="S37" s="38" t="s">
        <v>114</v>
      </c>
      <c r="T37" s="38" t="s">
        <v>114</v>
      </c>
      <c r="U37" s="47" t="s">
        <v>114</v>
      </c>
      <c r="V37" s="38" t="s">
        <v>114</v>
      </c>
      <c r="W37" s="38" t="s">
        <v>114</v>
      </c>
      <c r="X37" s="59" t="s">
        <v>114</v>
      </c>
    </row>
    <row r="38" spans="3:24" x14ac:dyDescent="0.25">
      <c r="C38" s="8">
        <v>33</v>
      </c>
      <c r="D38" s="26" t="s">
        <v>36</v>
      </c>
      <c r="E38" s="34">
        <v>146.24993802449791</v>
      </c>
      <c r="F38" s="35">
        <v>0.89954830058750179</v>
      </c>
      <c r="G38" s="35" t="s">
        <v>114</v>
      </c>
      <c r="H38" s="36">
        <v>-2.5824523744072736</v>
      </c>
      <c r="I38" s="45">
        <v>0.33464170389742559</v>
      </c>
      <c r="J38" s="45">
        <v>2.2110299871111665</v>
      </c>
      <c r="K38" s="35">
        <v>-1.5389268880017346</v>
      </c>
      <c r="L38" s="45" t="s">
        <v>114</v>
      </c>
      <c r="M38" s="45">
        <v>3.592577731347304</v>
      </c>
      <c r="N38" s="36" t="s">
        <v>114</v>
      </c>
      <c r="O38" s="42">
        <v>161.80790617878696</v>
      </c>
      <c r="P38" s="35" t="s">
        <v>114</v>
      </c>
      <c r="Q38" s="35" t="s">
        <v>114</v>
      </c>
      <c r="R38" s="56">
        <v>40.50685766305552</v>
      </c>
      <c r="S38" s="38" t="s">
        <v>114</v>
      </c>
      <c r="T38" s="38" t="s">
        <v>114</v>
      </c>
      <c r="U38" s="47" t="s">
        <v>114</v>
      </c>
      <c r="V38" s="38" t="s">
        <v>114</v>
      </c>
      <c r="W38" s="38" t="s">
        <v>114</v>
      </c>
      <c r="X38" s="59" t="s">
        <v>114</v>
      </c>
    </row>
    <row r="39" spans="3:24" x14ac:dyDescent="0.25">
      <c r="C39" s="8">
        <v>34</v>
      </c>
      <c r="D39" s="26" t="s">
        <v>37</v>
      </c>
      <c r="E39" s="34">
        <v>92.185474172829146</v>
      </c>
      <c r="F39" s="35">
        <v>0.84010522142385602</v>
      </c>
      <c r="G39" s="35" t="s">
        <v>114</v>
      </c>
      <c r="H39" s="36">
        <v>5.6983606628987324</v>
      </c>
      <c r="I39" s="45">
        <v>0.42448147779018514</v>
      </c>
      <c r="J39" s="45">
        <v>1.659007190265978</v>
      </c>
      <c r="K39" s="35">
        <v>277.12025696651017</v>
      </c>
      <c r="L39" s="45" t="s">
        <v>114</v>
      </c>
      <c r="M39" s="45">
        <v>3.4119251688901331</v>
      </c>
      <c r="N39" s="36" t="s">
        <v>114</v>
      </c>
      <c r="O39" s="42">
        <v>108.80556708380431</v>
      </c>
      <c r="P39" s="40">
        <v>13.468515670097217</v>
      </c>
      <c r="Q39" s="35" t="s">
        <v>114</v>
      </c>
      <c r="R39" s="56">
        <v>98.804843494058531</v>
      </c>
      <c r="S39" s="38" t="s">
        <v>114</v>
      </c>
      <c r="T39" s="38" t="s">
        <v>114</v>
      </c>
      <c r="U39" s="48">
        <v>0.9772082690987145</v>
      </c>
      <c r="V39" s="38" t="s">
        <v>114</v>
      </c>
      <c r="W39" s="38" t="s">
        <v>114</v>
      </c>
      <c r="X39" s="43">
        <v>4.9747460304762594</v>
      </c>
    </row>
    <row r="40" spans="3:24" x14ac:dyDescent="0.25">
      <c r="C40" s="8">
        <v>35</v>
      </c>
      <c r="D40" s="26" t="s">
        <v>38</v>
      </c>
      <c r="E40" s="34">
        <v>96.989098851087363</v>
      </c>
      <c r="F40" s="35">
        <v>0.85513299841673229</v>
      </c>
      <c r="G40" s="35" t="s">
        <v>114</v>
      </c>
      <c r="H40" s="36">
        <v>4.5988431905599203</v>
      </c>
      <c r="I40" s="45">
        <v>0.31327284278885431</v>
      </c>
      <c r="J40" s="45">
        <v>1.641492526651037</v>
      </c>
      <c r="K40" s="35">
        <v>281.65815890821943</v>
      </c>
      <c r="L40" s="45" t="s">
        <v>114</v>
      </c>
      <c r="M40" s="45">
        <v>3.4433794265164339</v>
      </c>
      <c r="N40" s="36" t="s">
        <v>114</v>
      </c>
      <c r="O40" s="42">
        <v>112.60827553211996</v>
      </c>
      <c r="P40" s="40">
        <v>13.75615606111068</v>
      </c>
      <c r="Q40" s="40">
        <v>4.6012282688812496</v>
      </c>
      <c r="R40" s="56">
        <v>82.854661943123446</v>
      </c>
      <c r="S40" s="38" t="s">
        <v>114</v>
      </c>
      <c r="T40" s="38" t="s">
        <v>114</v>
      </c>
      <c r="U40" s="48">
        <v>1.0828489398993568</v>
      </c>
      <c r="V40" s="38" t="s">
        <v>114</v>
      </c>
      <c r="W40" s="38" t="s">
        <v>114</v>
      </c>
      <c r="X40" s="43">
        <v>5.2987162958503369</v>
      </c>
    </row>
    <row r="41" spans="3:24" x14ac:dyDescent="0.25">
      <c r="C41" s="8">
        <v>36</v>
      </c>
      <c r="D41" s="26" t="s">
        <v>39</v>
      </c>
      <c r="E41" s="34">
        <v>98.972101622243713</v>
      </c>
      <c r="F41" s="35">
        <v>10.5548602452825</v>
      </c>
      <c r="G41" s="35" t="s">
        <v>114</v>
      </c>
      <c r="H41" s="36">
        <v>6.069055985913046</v>
      </c>
      <c r="I41" s="45">
        <v>0.43439298940997956</v>
      </c>
      <c r="J41" s="45">
        <v>9.5333239442493891</v>
      </c>
      <c r="K41" s="35">
        <v>325.71726508579189</v>
      </c>
      <c r="L41" s="45" t="s">
        <v>114</v>
      </c>
      <c r="M41" s="45">
        <v>3.5509461757310601</v>
      </c>
      <c r="N41" s="36" t="s">
        <v>114</v>
      </c>
      <c r="O41" s="42">
        <v>113.31380048582065</v>
      </c>
      <c r="P41" s="40">
        <v>13.010437141326067</v>
      </c>
      <c r="Q41" s="35" t="s">
        <v>114</v>
      </c>
      <c r="R41" s="56">
        <v>99.619971455150676</v>
      </c>
      <c r="S41" s="38" t="s">
        <v>114</v>
      </c>
      <c r="T41" s="38" t="s">
        <v>114</v>
      </c>
      <c r="U41" s="48">
        <v>1.5194405481837778</v>
      </c>
      <c r="V41" s="38" t="s">
        <v>114</v>
      </c>
      <c r="W41" s="38" t="s">
        <v>114</v>
      </c>
      <c r="X41" s="43">
        <v>5.244049114141319</v>
      </c>
    </row>
    <row r="42" spans="3:24" x14ac:dyDescent="0.25">
      <c r="C42" s="8">
        <v>37</v>
      </c>
      <c r="D42" s="26" t="s">
        <v>40</v>
      </c>
      <c r="E42" s="34">
        <v>112.94528389923656</v>
      </c>
      <c r="F42" s="35">
        <v>0.79408716054692952</v>
      </c>
      <c r="G42" s="35" t="s">
        <v>114</v>
      </c>
      <c r="H42" s="36">
        <v>2.9082967425663786</v>
      </c>
      <c r="I42" s="45">
        <v>0.34018352950681463</v>
      </c>
      <c r="J42" s="45">
        <v>1.6577441234288379</v>
      </c>
      <c r="K42" s="35">
        <v>-1.7195191106004217</v>
      </c>
      <c r="L42" s="45" t="s">
        <v>114</v>
      </c>
      <c r="M42" s="45">
        <v>3.4189220612582192</v>
      </c>
      <c r="N42" s="36" t="s">
        <v>114</v>
      </c>
      <c r="O42" s="42">
        <v>131.45686084200935</v>
      </c>
      <c r="P42" s="40">
        <v>14.757417173650783</v>
      </c>
      <c r="Q42" s="35" t="s">
        <v>114</v>
      </c>
      <c r="R42" s="56">
        <v>33.549560088242004</v>
      </c>
      <c r="S42" s="38" t="s">
        <v>114</v>
      </c>
      <c r="T42" s="38" t="s">
        <v>114</v>
      </c>
      <c r="U42" s="47" t="s">
        <v>114</v>
      </c>
      <c r="V42" s="38" t="s">
        <v>114</v>
      </c>
      <c r="W42" s="38" t="s">
        <v>114</v>
      </c>
      <c r="X42" s="59" t="s">
        <v>114</v>
      </c>
    </row>
    <row r="43" spans="3:24" x14ac:dyDescent="0.25">
      <c r="C43" s="8">
        <v>38</v>
      </c>
      <c r="D43" s="26" t="s">
        <v>41</v>
      </c>
      <c r="E43" s="34">
        <v>109.62207382457345</v>
      </c>
      <c r="F43" s="35">
        <v>0.77806021152624971</v>
      </c>
      <c r="G43" s="35" t="s">
        <v>114</v>
      </c>
      <c r="H43" s="36">
        <v>2.8164182842970598</v>
      </c>
      <c r="I43" s="45">
        <v>0.33983409326614988</v>
      </c>
      <c r="J43" s="45">
        <v>1.813958608688323</v>
      </c>
      <c r="K43" s="35">
        <v>-1.7230660714535495</v>
      </c>
      <c r="L43" s="45" t="s">
        <v>114</v>
      </c>
      <c r="M43" s="45">
        <v>3.4007454217765414</v>
      </c>
      <c r="N43" s="36" t="s">
        <v>114</v>
      </c>
      <c r="O43" s="42">
        <v>127.17295264514034</v>
      </c>
      <c r="P43" s="40">
        <v>13.638263724568695</v>
      </c>
      <c r="Q43" s="35" t="s">
        <v>114</v>
      </c>
      <c r="R43" s="56">
        <v>28.274931947356386</v>
      </c>
      <c r="S43" s="38" t="s">
        <v>114</v>
      </c>
      <c r="T43" s="38" t="s">
        <v>114</v>
      </c>
      <c r="U43" s="47" t="s">
        <v>114</v>
      </c>
      <c r="V43" s="38" t="s">
        <v>114</v>
      </c>
      <c r="W43" s="38" t="s">
        <v>114</v>
      </c>
      <c r="X43" s="59" t="s">
        <v>114</v>
      </c>
    </row>
    <row r="44" spans="3:24" x14ac:dyDescent="0.25">
      <c r="C44" s="8">
        <v>39</v>
      </c>
      <c r="D44" s="26" t="s">
        <v>42</v>
      </c>
      <c r="E44" s="34">
        <v>109.00789397072882</v>
      </c>
      <c r="F44" s="35">
        <v>0.80699153747050334</v>
      </c>
      <c r="G44" s="35" t="s">
        <v>114</v>
      </c>
      <c r="H44" s="36">
        <v>1.9780647018409141</v>
      </c>
      <c r="I44" s="45">
        <v>0.32968468772236814</v>
      </c>
      <c r="J44" s="45">
        <v>1.6930627965954173</v>
      </c>
      <c r="K44" s="35">
        <v>-1.7145266819741709</v>
      </c>
      <c r="L44" s="45" t="s">
        <v>114</v>
      </c>
      <c r="M44" s="45">
        <v>3.4744443030781778</v>
      </c>
      <c r="N44" s="36" t="s">
        <v>114</v>
      </c>
      <c r="O44" s="42">
        <v>125.66652985113824</v>
      </c>
      <c r="P44" s="40">
        <v>12.790082979200115</v>
      </c>
      <c r="Q44" s="40">
        <v>4.9979177681570395</v>
      </c>
      <c r="R44" s="56">
        <v>28.352359996672604</v>
      </c>
      <c r="S44" s="38" t="s">
        <v>114</v>
      </c>
      <c r="T44" s="38" t="s">
        <v>114</v>
      </c>
      <c r="U44" s="47" t="s">
        <v>114</v>
      </c>
      <c r="V44" s="38" t="s">
        <v>114</v>
      </c>
      <c r="W44" s="38" t="s">
        <v>114</v>
      </c>
      <c r="X44" s="59" t="s">
        <v>114</v>
      </c>
    </row>
    <row r="45" spans="3:24" x14ac:dyDescent="0.25">
      <c r="C45" s="8">
        <v>40</v>
      </c>
      <c r="D45" s="26" t="s">
        <v>43</v>
      </c>
      <c r="E45" s="34">
        <v>101.14792876846776</v>
      </c>
      <c r="F45" s="35">
        <v>1.2677183092383575</v>
      </c>
      <c r="G45" s="35" t="s">
        <v>114</v>
      </c>
      <c r="H45" s="36">
        <v>3.1222634173850206</v>
      </c>
      <c r="I45" s="45">
        <v>0.39976256608580862</v>
      </c>
      <c r="J45" s="45">
        <v>1.7427040936284854</v>
      </c>
      <c r="K45" s="35">
        <v>-1.4981821170712633</v>
      </c>
      <c r="L45" s="45">
        <v>3.4276521090753609</v>
      </c>
      <c r="M45" s="45">
        <v>3.5468599758597352</v>
      </c>
      <c r="N45" s="36" t="s">
        <v>114</v>
      </c>
      <c r="O45" s="42">
        <v>119.24072433265171</v>
      </c>
      <c r="P45" s="40">
        <v>14.685741766384378</v>
      </c>
      <c r="Q45" s="35" t="s">
        <v>114</v>
      </c>
      <c r="R45" s="56">
        <v>23.228646680838498</v>
      </c>
      <c r="S45" s="38" t="s">
        <v>114</v>
      </c>
      <c r="T45" s="38" t="s">
        <v>114</v>
      </c>
      <c r="U45" s="47" t="s">
        <v>114</v>
      </c>
      <c r="V45" s="38" t="s">
        <v>114</v>
      </c>
      <c r="W45" s="38" t="s">
        <v>114</v>
      </c>
      <c r="X45" s="59" t="s">
        <v>114</v>
      </c>
    </row>
    <row r="46" spans="3:24" x14ac:dyDescent="0.25">
      <c r="C46" s="8">
        <v>41</v>
      </c>
      <c r="D46" s="26" t="s">
        <v>44</v>
      </c>
      <c r="E46" s="34">
        <v>101.56054182427086</v>
      </c>
      <c r="F46" s="35">
        <v>1.2464587869098795</v>
      </c>
      <c r="G46" s="35" t="s">
        <v>114</v>
      </c>
      <c r="H46" s="36">
        <v>2.965766895666635</v>
      </c>
      <c r="I46" s="45">
        <v>0.39014062336156979</v>
      </c>
      <c r="J46" s="45">
        <v>2.0513305249935603</v>
      </c>
      <c r="K46" s="35">
        <v>-1.4976436094695089</v>
      </c>
      <c r="L46" s="45">
        <v>3.4381517821541117</v>
      </c>
      <c r="M46" s="45">
        <v>3.532002740914213</v>
      </c>
      <c r="N46" s="36" t="s">
        <v>114</v>
      </c>
      <c r="O46" s="42">
        <v>118.53671613107022</v>
      </c>
      <c r="P46" s="40">
        <v>13.574651722907694</v>
      </c>
      <c r="Q46" s="35" t="s">
        <v>114</v>
      </c>
      <c r="R46" s="56">
        <v>15.771835077163654</v>
      </c>
      <c r="S46" s="38" t="s">
        <v>114</v>
      </c>
      <c r="T46" s="38" t="s">
        <v>114</v>
      </c>
      <c r="U46" s="47" t="s">
        <v>114</v>
      </c>
      <c r="V46" s="38" t="s">
        <v>114</v>
      </c>
      <c r="W46" s="38" t="s">
        <v>114</v>
      </c>
      <c r="X46" s="59" t="s">
        <v>114</v>
      </c>
    </row>
    <row r="47" spans="3:24" x14ac:dyDescent="0.25">
      <c r="C47" s="8">
        <v>42</v>
      </c>
      <c r="D47" s="26" t="s">
        <v>45</v>
      </c>
      <c r="E47" s="34">
        <v>105.41933683421753</v>
      </c>
      <c r="F47" s="35">
        <v>2.098339076131607</v>
      </c>
      <c r="G47" s="35" t="s">
        <v>114</v>
      </c>
      <c r="H47" s="36">
        <v>2.3664011812218266</v>
      </c>
      <c r="I47" s="45">
        <v>0.3877695614039478</v>
      </c>
      <c r="J47" s="45">
        <v>2.2855606779719717</v>
      </c>
      <c r="K47" s="35">
        <v>-1.4729227232740849</v>
      </c>
      <c r="L47" s="45">
        <v>3.4707807795759766</v>
      </c>
      <c r="M47" s="45">
        <v>3.5227956737565229</v>
      </c>
      <c r="N47" s="36" t="s">
        <v>114</v>
      </c>
      <c r="O47" s="42">
        <v>120.57410355398837</v>
      </c>
      <c r="P47" s="40">
        <v>15.333667802458317</v>
      </c>
      <c r="Q47" s="35" t="s">
        <v>114</v>
      </c>
      <c r="R47" s="56">
        <v>14.99510231136934</v>
      </c>
      <c r="S47" s="38" t="s">
        <v>114</v>
      </c>
      <c r="T47" s="38" t="s">
        <v>114</v>
      </c>
      <c r="U47" s="47" t="s">
        <v>114</v>
      </c>
      <c r="V47" s="38" t="s">
        <v>114</v>
      </c>
      <c r="W47" s="38" t="s">
        <v>114</v>
      </c>
      <c r="X47" s="59" t="s">
        <v>114</v>
      </c>
    </row>
    <row r="48" spans="3:24" x14ac:dyDescent="0.25">
      <c r="C48" s="8">
        <v>43</v>
      </c>
      <c r="D48" s="26" t="s">
        <v>46</v>
      </c>
      <c r="E48" s="34">
        <v>107.16201332003547</v>
      </c>
      <c r="F48" s="35">
        <v>0.79877484693790579</v>
      </c>
      <c r="G48" s="35" t="s">
        <v>114</v>
      </c>
      <c r="H48" s="36">
        <v>1.0192312001988375</v>
      </c>
      <c r="I48" s="45">
        <v>0.29591477871132205</v>
      </c>
      <c r="J48" s="45">
        <v>1.8127668522859341</v>
      </c>
      <c r="K48" s="35">
        <v>-1.716880492479901</v>
      </c>
      <c r="L48" s="45" t="s">
        <v>114</v>
      </c>
      <c r="M48" s="45">
        <v>3.4085348841129113</v>
      </c>
      <c r="N48" s="36" t="s">
        <v>114</v>
      </c>
      <c r="O48" s="42">
        <v>125.54428125252015</v>
      </c>
      <c r="P48" s="40">
        <v>13.166234322876585</v>
      </c>
      <c r="Q48" s="35" t="s">
        <v>114</v>
      </c>
      <c r="R48" s="56">
        <v>26.602614292231291</v>
      </c>
      <c r="S48" s="38" t="s">
        <v>114</v>
      </c>
      <c r="T48" s="38" t="s">
        <v>114</v>
      </c>
      <c r="U48" s="47" t="s">
        <v>114</v>
      </c>
      <c r="V48" s="38" t="s">
        <v>114</v>
      </c>
      <c r="W48" s="38" t="s">
        <v>114</v>
      </c>
      <c r="X48" s="59" t="s">
        <v>114</v>
      </c>
    </row>
    <row r="49" spans="3:24" x14ac:dyDescent="0.25">
      <c r="C49" s="8">
        <v>44</v>
      </c>
      <c r="D49" s="26" t="s">
        <v>47</v>
      </c>
      <c r="E49" s="34">
        <v>106.69940323601182</v>
      </c>
      <c r="F49" s="35">
        <v>0.89245839025994933</v>
      </c>
      <c r="G49" s="35" t="s">
        <v>114</v>
      </c>
      <c r="H49" s="36">
        <v>1.2248618025521045</v>
      </c>
      <c r="I49" s="45">
        <v>0.29795058353633125</v>
      </c>
      <c r="J49" s="45">
        <v>1.8398314708859997</v>
      </c>
      <c r="K49" s="35">
        <v>-1.6904666600499563</v>
      </c>
      <c r="L49" s="45" t="s">
        <v>114</v>
      </c>
      <c r="M49" s="45">
        <v>3.4498341310664959</v>
      </c>
      <c r="N49" s="36" t="s">
        <v>114</v>
      </c>
      <c r="O49" s="42">
        <v>123.59428146239846</v>
      </c>
      <c r="P49" s="40">
        <v>15.51982864860152</v>
      </c>
      <c r="Q49" s="40">
        <v>5.0235511303969611</v>
      </c>
      <c r="R49" s="56">
        <v>24.760313102870665</v>
      </c>
      <c r="S49" s="38" t="s">
        <v>114</v>
      </c>
      <c r="T49" s="38" t="s">
        <v>114</v>
      </c>
      <c r="U49" s="47" t="s">
        <v>114</v>
      </c>
      <c r="V49" s="38" t="s">
        <v>114</v>
      </c>
      <c r="W49" s="38" t="s">
        <v>114</v>
      </c>
      <c r="X49" s="59" t="s">
        <v>114</v>
      </c>
    </row>
    <row r="50" spans="3:24" x14ac:dyDescent="0.25">
      <c r="C50" s="8">
        <v>45</v>
      </c>
      <c r="D50" s="26" t="s">
        <v>48</v>
      </c>
      <c r="E50" s="34">
        <v>107.69925475081153</v>
      </c>
      <c r="F50" s="35">
        <v>0.81445087347117107</v>
      </c>
      <c r="G50" s="35" t="s">
        <v>114</v>
      </c>
      <c r="H50" s="36">
        <v>1.919442859132872</v>
      </c>
      <c r="I50" s="45">
        <v>0.28450563818992269</v>
      </c>
      <c r="J50" s="45">
        <v>1.9226454587218149</v>
      </c>
      <c r="K50" s="35">
        <v>-1.689098615706099</v>
      </c>
      <c r="L50" s="45" t="s">
        <v>114</v>
      </c>
      <c r="M50" s="45">
        <v>3.4271736259454357</v>
      </c>
      <c r="N50" s="36" t="s">
        <v>114</v>
      </c>
      <c r="O50" s="42">
        <v>126.10970535404962</v>
      </c>
      <c r="P50" s="35" t="s">
        <v>114</v>
      </c>
      <c r="Q50" s="35" t="s">
        <v>114</v>
      </c>
      <c r="R50" s="56">
        <v>32.282946010428063</v>
      </c>
      <c r="S50" s="38" t="s">
        <v>114</v>
      </c>
      <c r="T50" s="38" t="s">
        <v>114</v>
      </c>
      <c r="U50" s="47" t="s">
        <v>114</v>
      </c>
      <c r="V50" s="38" t="s">
        <v>114</v>
      </c>
      <c r="W50" s="38" t="s">
        <v>114</v>
      </c>
      <c r="X50" s="59" t="s">
        <v>114</v>
      </c>
    </row>
    <row r="51" spans="3:24" x14ac:dyDescent="0.25">
      <c r="C51" s="8">
        <v>46</v>
      </c>
      <c r="D51" s="26" t="s">
        <v>49</v>
      </c>
      <c r="E51" s="34">
        <v>59.239108956184594</v>
      </c>
      <c r="F51" s="35">
        <v>0.73655437579659289</v>
      </c>
      <c r="G51" s="35" t="s">
        <v>114</v>
      </c>
      <c r="H51" s="36">
        <v>48.945202061646135</v>
      </c>
      <c r="I51" s="45">
        <v>0.27469306523520376</v>
      </c>
      <c r="J51" s="45">
        <v>1.5240493708594958</v>
      </c>
      <c r="K51" s="35">
        <v>117.51472151565564</v>
      </c>
      <c r="L51" s="45" t="s">
        <v>114</v>
      </c>
      <c r="M51" s="45" t="s">
        <v>114</v>
      </c>
      <c r="N51" s="36" t="s">
        <v>114</v>
      </c>
      <c r="O51" s="42">
        <v>74.999246865709509</v>
      </c>
      <c r="P51" s="40">
        <v>12.898581479296672</v>
      </c>
      <c r="Q51" s="35" t="s">
        <v>114</v>
      </c>
      <c r="R51" s="56">
        <v>60.228902475170266</v>
      </c>
      <c r="S51" s="38" t="s">
        <v>114</v>
      </c>
      <c r="T51" s="38" t="s">
        <v>114</v>
      </c>
      <c r="U51" s="48">
        <v>-15.700887933444543</v>
      </c>
      <c r="V51" s="38" t="s">
        <v>114</v>
      </c>
      <c r="W51" s="38" t="s">
        <v>114</v>
      </c>
      <c r="X51" s="50">
        <v>2.1643151806475163</v>
      </c>
    </row>
    <row r="52" spans="3:24" x14ac:dyDescent="0.25">
      <c r="C52" s="8">
        <v>47</v>
      </c>
      <c r="D52" s="26" t="s">
        <v>50</v>
      </c>
      <c r="E52" s="34">
        <v>60.904574682775198</v>
      </c>
      <c r="F52" s="35">
        <v>0.72216144948549355</v>
      </c>
      <c r="G52" s="35" t="s">
        <v>114</v>
      </c>
      <c r="H52" s="36">
        <v>50.479949805211746</v>
      </c>
      <c r="I52" s="45">
        <v>0.27473623274194053</v>
      </c>
      <c r="J52" s="45">
        <v>1.5247814571213154</v>
      </c>
      <c r="K52" s="35">
        <v>118.96594834761032</v>
      </c>
      <c r="L52" s="45" t="s">
        <v>114</v>
      </c>
      <c r="M52" s="45">
        <v>3.3850532728226184</v>
      </c>
      <c r="N52" s="36" t="s">
        <v>114</v>
      </c>
      <c r="O52" s="42">
        <v>77.157666241160527</v>
      </c>
      <c r="P52" s="40">
        <v>13.650374375393135</v>
      </c>
      <c r="Q52" s="35" t="s">
        <v>114</v>
      </c>
      <c r="R52" s="56">
        <v>59.054647157776607</v>
      </c>
      <c r="S52" s="38" t="s">
        <v>114</v>
      </c>
      <c r="T52" s="38" t="s">
        <v>114</v>
      </c>
      <c r="U52" s="48">
        <v>-15.657350461545263</v>
      </c>
      <c r="V52" s="38" t="s">
        <v>114</v>
      </c>
      <c r="W52" s="38" t="s">
        <v>114</v>
      </c>
      <c r="X52" s="50">
        <v>8.1414737578138059</v>
      </c>
    </row>
    <row r="53" spans="3:24" x14ac:dyDescent="0.25">
      <c r="C53" s="8">
        <v>48</v>
      </c>
      <c r="D53" s="26" t="s">
        <v>51</v>
      </c>
      <c r="E53" s="34">
        <v>60.521365718798457</v>
      </c>
      <c r="F53" s="35">
        <v>0.7732742668387973</v>
      </c>
      <c r="G53" s="35" t="s">
        <v>114</v>
      </c>
      <c r="H53" s="36">
        <v>21.546206447039271</v>
      </c>
      <c r="I53" s="45">
        <v>0.40773437572405874</v>
      </c>
      <c r="J53" s="45">
        <v>1.541861588806501</v>
      </c>
      <c r="K53" s="35">
        <v>121.89936032273505</v>
      </c>
      <c r="L53" s="45" t="s">
        <v>114</v>
      </c>
      <c r="M53" s="45">
        <v>3.4974831429924613</v>
      </c>
      <c r="N53" s="36" t="s">
        <v>114</v>
      </c>
      <c r="O53" s="42">
        <v>79.476244907237287</v>
      </c>
      <c r="P53" s="40">
        <v>13.225370108627127</v>
      </c>
      <c r="Q53" s="35" t="s">
        <v>114</v>
      </c>
      <c r="R53" s="56">
        <v>30.410573107152928</v>
      </c>
      <c r="S53" s="38" t="s">
        <v>114</v>
      </c>
      <c r="T53" s="38" t="s">
        <v>114</v>
      </c>
      <c r="U53" s="48">
        <v>-15.491502530632394</v>
      </c>
      <c r="V53" s="38" t="s">
        <v>114</v>
      </c>
      <c r="W53" s="38" t="s">
        <v>114</v>
      </c>
      <c r="X53" s="50">
        <v>3.8800901278820521</v>
      </c>
    </row>
    <row r="54" spans="3:24" x14ac:dyDescent="0.25">
      <c r="C54" s="8">
        <v>49</v>
      </c>
      <c r="D54" s="26" t="s">
        <v>52</v>
      </c>
      <c r="E54" s="34">
        <v>105.48365461130237</v>
      </c>
      <c r="F54" s="35" t="s">
        <v>114</v>
      </c>
      <c r="G54" s="35" t="s">
        <v>114</v>
      </c>
      <c r="H54" s="36" t="s">
        <v>114</v>
      </c>
      <c r="I54" s="45">
        <v>0.3950066720216206</v>
      </c>
      <c r="J54" s="45">
        <v>1.602747256622703</v>
      </c>
      <c r="K54" s="35">
        <v>-1.7771985009926652</v>
      </c>
      <c r="L54" s="45">
        <v>3.2594571120916376</v>
      </c>
      <c r="M54" s="45" t="s">
        <v>114</v>
      </c>
      <c r="N54" s="36" t="s">
        <v>114</v>
      </c>
      <c r="O54" s="42">
        <v>108.1212320494169</v>
      </c>
      <c r="P54" s="40">
        <v>13.733178152770281</v>
      </c>
      <c r="Q54" s="35" t="s">
        <v>114</v>
      </c>
      <c r="R54" s="56">
        <v>22.423473657749764</v>
      </c>
      <c r="S54" s="38" t="s">
        <v>114</v>
      </c>
      <c r="T54" s="38" t="s">
        <v>114</v>
      </c>
      <c r="U54" s="47" t="s">
        <v>114</v>
      </c>
      <c r="V54" s="38" t="s">
        <v>114</v>
      </c>
      <c r="W54" s="38" t="s">
        <v>114</v>
      </c>
      <c r="X54" s="59" t="s">
        <v>114</v>
      </c>
    </row>
    <row r="55" spans="3:24" x14ac:dyDescent="0.25">
      <c r="C55" s="8">
        <v>50</v>
      </c>
      <c r="D55" s="26" t="s">
        <v>53</v>
      </c>
      <c r="E55" s="34">
        <v>101.32429576058377</v>
      </c>
      <c r="F55" s="35">
        <v>1.3054392713614391</v>
      </c>
      <c r="G55" s="35" t="s">
        <v>114</v>
      </c>
      <c r="H55" s="36">
        <v>0.9932207733575299</v>
      </c>
      <c r="I55" s="45">
        <v>0.38966199920797756</v>
      </c>
      <c r="J55" s="45">
        <v>1.604804857599158</v>
      </c>
      <c r="K55" s="35">
        <v>-1.7812668069815205</v>
      </c>
      <c r="L55" s="45">
        <v>3.2560807387017143</v>
      </c>
      <c r="M55" s="45" t="s">
        <v>114</v>
      </c>
      <c r="N55" s="36" t="s">
        <v>114</v>
      </c>
      <c r="O55" s="42">
        <v>108.90871433888809</v>
      </c>
      <c r="P55" s="40">
        <v>13.877616936447975</v>
      </c>
      <c r="Q55" s="35" t="s">
        <v>114</v>
      </c>
      <c r="R55" s="56">
        <v>18.025758537810166</v>
      </c>
      <c r="S55" s="38" t="s">
        <v>114</v>
      </c>
      <c r="T55" s="38" t="s">
        <v>114</v>
      </c>
      <c r="U55" s="47" t="s">
        <v>114</v>
      </c>
      <c r="V55" s="38" t="s">
        <v>114</v>
      </c>
      <c r="W55" s="38" t="s">
        <v>114</v>
      </c>
      <c r="X55" s="59" t="s">
        <v>114</v>
      </c>
    </row>
    <row r="56" spans="3:24" x14ac:dyDescent="0.25">
      <c r="C56" s="8">
        <v>51</v>
      </c>
      <c r="D56" s="26" t="s">
        <v>54</v>
      </c>
      <c r="E56" s="34">
        <v>101.82070404715628</v>
      </c>
      <c r="F56" s="35">
        <v>1.3830931410071468</v>
      </c>
      <c r="G56" s="35" t="s">
        <v>114</v>
      </c>
      <c r="H56" s="36">
        <v>0.63060419982384042</v>
      </c>
      <c r="I56" s="45">
        <v>0.37713896923169737</v>
      </c>
      <c r="J56" s="45">
        <v>1.6094479526829248</v>
      </c>
      <c r="K56" s="35">
        <v>-1.7594225569192585</v>
      </c>
      <c r="L56" s="45">
        <v>3.2589111752423294</v>
      </c>
      <c r="M56" s="45" t="s">
        <v>114</v>
      </c>
      <c r="N56" s="36" t="s">
        <v>114</v>
      </c>
      <c r="O56" s="45" t="s">
        <v>114</v>
      </c>
      <c r="P56" s="35" t="s">
        <v>114</v>
      </c>
      <c r="Q56" s="35" t="s">
        <v>114</v>
      </c>
      <c r="R56" s="43" t="s">
        <v>114</v>
      </c>
      <c r="S56" s="38" t="s">
        <v>114</v>
      </c>
      <c r="T56" s="38" t="s">
        <v>114</v>
      </c>
      <c r="U56" s="47" t="s">
        <v>114</v>
      </c>
      <c r="V56" s="38" t="s">
        <v>114</v>
      </c>
      <c r="W56" s="38" t="s">
        <v>114</v>
      </c>
      <c r="X56" s="59" t="s">
        <v>114</v>
      </c>
    </row>
    <row r="57" spans="3:24" x14ac:dyDescent="0.25">
      <c r="C57" s="8">
        <v>52</v>
      </c>
      <c r="D57" s="26" t="s">
        <v>55</v>
      </c>
      <c r="E57" s="34">
        <v>92.537937093385025</v>
      </c>
      <c r="F57" s="35">
        <v>1.8213221198943419</v>
      </c>
      <c r="G57" s="35" t="s">
        <v>114</v>
      </c>
      <c r="H57" s="36">
        <v>1.8313749108719857</v>
      </c>
      <c r="I57" s="45">
        <v>0.43218418080165605</v>
      </c>
      <c r="J57" s="45">
        <v>1.7705627866734239</v>
      </c>
      <c r="K57" s="35">
        <v>-1.6111735976896213</v>
      </c>
      <c r="L57" s="45">
        <v>3.2837431011176976</v>
      </c>
      <c r="M57" s="45">
        <v>3.4667297585691674</v>
      </c>
      <c r="N57" s="36" t="s">
        <v>114</v>
      </c>
      <c r="O57" s="42">
        <v>99.551335190873232</v>
      </c>
      <c r="P57" s="35" t="s">
        <v>114</v>
      </c>
      <c r="Q57" s="35" t="s">
        <v>114</v>
      </c>
      <c r="R57" s="56">
        <v>15.851539025423772</v>
      </c>
      <c r="S57" s="38" t="s">
        <v>114</v>
      </c>
      <c r="T57" s="38" t="s">
        <v>114</v>
      </c>
      <c r="U57" s="47" t="s">
        <v>114</v>
      </c>
      <c r="V57" s="38" t="s">
        <v>114</v>
      </c>
      <c r="W57" s="38" t="s">
        <v>114</v>
      </c>
      <c r="X57" s="59" t="s">
        <v>114</v>
      </c>
    </row>
    <row r="58" spans="3:24" x14ac:dyDescent="0.25">
      <c r="C58" s="8">
        <v>53</v>
      </c>
      <c r="D58" s="26" t="s">
        <v>56</v>
      </c>
      <c r="E58" s="34">
        <v>94.403046396492428</v>
      </c>
      <c r="F58" s="35">
        <v>1.683602810606339</v>
      </c>
      <c r="G58" s="35" t="s">
        <v>114</v>
      </c>
      <c r="H58" s="36">
        <v>2.1818346721756843</v>
      </c>
      <c r="I58" s="45">
        <v>0.43173647932717657</v>
      </c>
      <c r="J58" s="45">
        <v>1.7801841144469142</v>
      </c>
      <c r="K58" s="35">
        <v>-1.6132743532377536</v>
      </c>
      <c r="L58" s="45">
        <v>3.2790897509772474</v>
      </c>
      <c r="M58" s="45">
        <v>3.4493803647036736</v>
      </c>
      <c r="N58" s="36" t="s">
        <v>114</v>
      </c>
      <c r="O58" s="42">
        <v>102.30913931557227</v>
      </c>
      <c r="P58" s="35" t="s">
        <v>114</v>
      </c>
      <c r="Q58" s="35" t="s">
        <v>114</v>
      </c>
      <c r="R58" s="56">
        <v>16.025881024849937</v>
      </c>
      <c r="S58" s="38" t="s">
        <v>114</v>
      </c>
      <c r="T58" s="38" t="s">
        <v>114</v>
      </c>
      <c r="U58" s="47" t="s">
        <v>114</v>
      </c>
      <c r="V58" s="38" t="s">
        <v>114</v>
      </c>
      <c r="W58" s="38" t="s">
        <v>114</v>
      </c>
      <c r="X58" s="59" t="s">
        <v>114</v>
      </c>
    </row>
    <row r="59" spans="3:24" x14ac:dyDescent="0.25">
      <c r="C59" s="8">
        <v>54</v>
      </c>
      <c r="D59" s="26" t="s">
        <v>57</v>
      </c>
      <c r="E59" s="34">
        <v>97.355689538739341</v>
      </c>
      <c r="F59" s="35">
        <v>1.7359772753747993</v>
      </c>
      <c r="G59" s="35" t="s">
        <v>114</v>
      </c>
      <c r="H59" s="36">
        <v>0.76478701199597487</v>
      </c>
      <c r="I59" s="45">
        <v>0.42867413818519284</v>
      </c>
      <c r="J59" s="45">
        <v>1.8387406728375599</v>
      </c>
      <c r="K59" s="35">
        <v>-1.6116682604062049</v>
      </c>
      <c r="L59" s="45">
        <v>3.2896007926338715</v>
      </c>
      <c r="M59" s="45" t="s">
        <v>114</v>
      </c>
      <c r="N59" s="36" t="s">
        <v>114</v>
      </c>
      <c r="O59" s="42">
        <v>103.46400411234822</v>
      </c>
      <c r="P59" s="40">
        <v>13.719084289618843</v>
      </c>
      <c r="Q59" s="40">
        <v>4.5559518328939923</v>
      </c>
      <c r="R59" s="56">
        <v>15.124479195595589</v>
      </c>
      <c r="S59" s="38" t="s">
        <v>114</v>
      </c>
      <c r="T59" s="38" t="s">
        <v>114</v>
      </c>
      <c r="U59" s="47" t="s">
        <v>114</v>
      </c>
      <c r="V59" s="38" t="s">
        <v>114</v>
      </c>
      <c r="W59" s="38" t="s">
        <v>114</v>
      </c>
      <c r="X59" s="59" t="s">
        <v>114</v>
      </c>
    </row>
    <row r="60" spans="3:24" x14ac:dyDescent="0.25">
      <c r="C60" s="8">
        <v>55</v>
      </c>
      <c r="D60" s="26" t="s">
        <v>58</v>
      </c>
      <c r="E60" s="34">
        <v>100.34074610274131</v>
      </c>
      <c r="F60" s="35">
        <v>1.3244130603758637</v>
      </c>
      <c r="G60" s="35" t="s">
        <v>114</v>
      </c>
      <c r="H60" s="36">
        <v>0.96653626490337541</v>
      </c>
      <c r="I60" s="45">
        <v>0.36158291940718412</v>
      </c>
      <c r="J60" s="45">
        <v>1.7805721955703775</v>
      </c>
      <c r="K60" s="35">
        <v>-1.7402673849628634</v>
      </c>
      <c r="L60" s="45">
        <v>3.3855849258179092</v>
      </c>
      <c r="M60" s="45" t="s">
        <v>114</v>
      </c>
      <c r="N60" s="36" t="s">
        <v>114</v>
      </c>
      <c r="O60" s="42">
        <v>106.29859888244368</v>
      </c>
      <c r="P60" s="35" t="s">
        <v>114</v>
      </c>
      <c r="Q60" s="35" t="s">
        <v>114</v>
      </c>
      <c r="R60" s="56">
        <v>15.922366628622505</v>
      </c>
      <c r="S60" s="38" t="s">
        <v>114</v>
      </c>
      <c r="T60" s="38" t="s">
        <v>114</v>
      </c>
      <c r="U60" s="47" t="s">
        <v>114</v>
      </c>
      <c r="V60" s="38" t="s">
        <v>114</v>
      </c>
      <c r="W60" s="38" t="s">
        <v>114</v>
      </c>
      <c r="X60" s="59" t="s">
        <v>114</v>
      </c>
    </row>
    <row r="61" spans="3:24" x14ac:dyDescent="0.25">
      <c r="C61" s="8">
        <v>56</v>
      </c>
      <c r="D61" s="26" t="s">
        <v>59</v>
      </c>
      <c r="E61" s="34">
        <v>100.88023197097232</v>
      </c>
      <c r="F61" s="35">
        <v>1.3569939090084839</v>
      </c>
      <c r="G61" s="35" t="s">
        <v>114</v>
      </c>
      <c r="H61" s="36">
        <v>0.76581678989236457</v>
      </c>
      <c r="I61" s="45">
        <v>0.48981849413811041</v>
      </c>
      <c r="J61" s="45">
        <v>1.82068436329449</v>
      </c>
      <c r="K61" s="35">
        <v>-1.7247587028218538</v>
      </c>
      <c r="L61" s="45">
        <v>3.3888769484499992</v>
      </c>
      <c r="M61" s="45">
        <v>3.4388151408246386</v>
      </c>
      <c r="N61" s="36" t="s">
        <v>114</v>
      </c>
      <c r="O61" s="42">
        <v>103.32713548327601</v>
      </c>
      <c r="P61" s="35" t="s">
        <v>114</v>
      </c>
      <c r="Q61" s="35" t="s">
        <v>114</v>
      </c>
      <c r="R61" s="56">
        <v>14.605350377475744</v>
      </c>
      <c r="S61" s="38" t="s">
        <v>114</v>
      </c>
      <c r="T61" s="38" t="s">
        <v>114</v>
      </c>
      <c r="U61" s="47" t="s">
        <v>114</v>
      </c>
      <c r="V61" s="38" t="s">
        <v>114</v>
      </c>
      <c r="W61" s="38" t="s">
        <v>114</v>
      </c>
      <c r="X61" s="59" t="s">
        <v>114</v>
      </c>
    </row>
    <row r="62" spans="3:24" x14ac:dyDescent="0.25">
      <c r="C62" s="8">
        <v>57</v>
      </c>
      <c r="D62" s="26" t="s">
        <v>60</v>
      </c>
      <c r="E62" s="34">
        <v>103.1419801057919</v>
      </c>
      <c r="F62" s="35">
        <v>1.3309645596689468</v>
      </c>
      <c r="G62" s="35" t="s">
        <v>114</v>
      </c>
      <c r="H62" s="36">
        <v>-3.1487942167984229E-2</v>
      </c>
      <c r="I62" s="45">
        <v>0.48099057773992682</v>
      </c>
      <c r="J62" s="45">
        <v>1.9035286318371409</v>
      </c>
      <c r="K62" s="35">
        <v>-1.6807670223226494</v>
      </c>
      <c r="L62" s="45">
        <v>3.3929492155920435</v>
      </c>
      <c r="M62" s="45">
        <v>3.4780637138824133</v>
      </c>
      <c r="N62" s="36" t="s">
        <v>114</v>
      </c>
      <c r="O62" s="42">
        <v>105.76413842377698</v>
      </c>
      <c r="P62" s="40">
        <v>12.316138751812977</v>
      </c>
      <c r="Q62" s="35" t="s">
        <v>114</v>
      </c>
      <c r="R62" s="56">
        <v>16.517641395014056</v>
      </c>
      <c r="S62" s="38" t="s">
        <v>114</v>
      </c>
      <c r="T62" s="38" t="s">
        <v>114</v>
      </c>
      <c r="U62" s="47" t="s">
        <v>114</v>
      </c>
      <c r="V62" s="38" t="s">
        <v>114</v>
      </c>
      <c r="W62" s="38" t="s">
        <v>114</v>
      </c>
      <c r="X62" s="59" t="s">
        <v>114</v>
      </c>
    </row>
    <row r="63" spans="3:24" x14ac:dyDescent="0.25">
      <c r="C63" s="8">
        <v>58</v>
      </c>
      <c r="D63" s="26" t="s">
        <v>61</v>
      </c>
      <c r="E63" s="34">
        <v>54.091182640236603</v>
      </c>
      <c r="F63" s="35">
        <v>1.3295785535962761</v>
      </c>
      <c r="G63" s="35" t="s">
        <v>114</v>
      </c>
      <c r="H63" s="36">
        <v>48.680841149212469</v>
      </c>
      <c r="I63" s="45">
        <v>0.39489443137027236</v>
      </c>
      <c r="J63" s="45">
        <v>1.4642192580325009</v>
      </c>
      <c r="K63" s="35">
        <v>90.7951478253988</v>
      </c>
      <c r="L63" s="45" t="s">
        <v>114</v>
      </c>
      <c r="M63" s="45">
        <v>3.439859142556847</v>
      </c>
      <c r="N63" s="36" t="s">
        <v>114</v>
      </c>
      <c r="O63" s="42">
        <v>61.089494395715469</v>
      </c>
      <c r="P63" s="35" t="s">
        <v>114</v>
      </c>
      <c r="Q63" s="35" t="s">
        <v>114</v>
      </c>
      <c r="R63" s="56">
        <v>64.923423986887812</v>
      </c>
      <c r="S63" s="38" t="s">
        <v>114</v>
      </c>
      <c r="T63" s="38" t="s">
        <v>114</v>
      </c>
      <c r="U63" s="48">
        <v>-15.892754171168347</v>
      </c>
      <c r="V63" s="38" t="s">
        <v>114</v>
      </c>
      <c r="W63" s="38" t="s">
        <v>114</v>
      </c>
      <c r="X63" s="50">
        <v>12.188964430390428</v>
      </c>
    </row>
    <row r="64" spans="3:24" x14ac:dyDescent="0.25">
      <c r="C64" s="8">
        <v>59</v>
      </c>
      <c r="D64" s="26" t="s">
        <v>62</v>
      </c>
      <c r="E64" s="34">
        <v>54.536794010893885</v>
      </c>
      <c r="F64" s="35">
        <v>1.2929529225358976</v>
      </c>
      <c r="G64" s="35" t="s">
        <v>114</v>
      </c>
      <c r="H64" s="36">
        <v>57.373357219752123</v>
      </c>
      <c r="I64" s="45">
        <v>0.4987498232712439</v>
      </c>
      <c r="J64" s="45">
        <v>1.4695218340187894</v>
      </c>
      <c r="K64" s="35">
        <v>89.87958818934095</v>
      </c>
      <c r="L64" s="45" t="s">
        <v>114</v>
      </c>
      <c r="M64" s="45">
        <v>3.5182458122986175</v>
      </c>
      <c r="N64" s="36" t="s">
        <v>114</v>
      </c>
      <c r="O64" s="42">
        <v>61.34767480592015</v>
      </c>
      <c r="P64" s="35" t="s">
        <v>114</v>
      </c>
      <c r="Q64" s="35" t="s">
        <v>114</v>
      </c>
      <c r="R64" s="56">
        <v>74.281384539500777</v>
      </c>
      <c r="S64" s="38" t="s">
        <v>114</v>
      </c>
      <c r="T64" s="38" t="s">
        <v>114</v>
      </c>
      <c r="U64" s="48">
        <v>-15.941030183241235</v>
      </c>
      <c r="V64" s="38" t="s">
        <v>114</v>
      </c>
      <c r="W64" s="38" t="s">
        <v>114</v>
      </c>
      <c r="X64" s="50">
        <v>12.065628708736298</v>
      </c>
    </row>
    <row r="65" spans="3:25" x14ac:dyDescent="0.25">
      <c r="C65" s="11">
        <v>60</v>
      </c>
      <c r="D65" s="27" t="s">
        <v>63</v>
      </c>
      <c r="E65" s="16">
        <v>57.833372891255543</v>
      </c>
      <c r="F65" s="18">
        <v>1.3311975018660331</v>
      </c>
      <c r="G65" s="18" t="s">
        <v>114</v>
      </c>
      <c r="H65" s="37">
        <v>59.399242385066259</v>
      </c>
      <c r="I65" s="46">
        <v>0.51833077240787184</v>
      </c>
      <c r="J65" s="46">
        <v>1.5013485982606429</v>
      </c>
      <c r="K65" s="18">
        <v>98.219111784682212</v>
      </c>
      <c r="L65" s="46" t="s">
        <v>114</v>
      </c>
      <c r="M65" s="46">
        <v>3.5021088966353444</v>
      </c>
      <c r="N65" s="37" t="s">
        <v>114</v>
      </c>
      <c r="O65" s="44">
        <v>62.163910497866226</v>
      </c>
      <c r="P65" s="18" t="s">
        <v>114</v>
      </c>
      <c r="Q65" s="18" t="s">
        <v>114</v>
      </c>
      <c r="R65" s="57">
        <v>65.65969934194807</v>
      </c>
      <c r="S65" s="41" t="s">
        <v>114</v>
      </c>
      <c r="T65" s="41" t="s">
        <v>114</v>
      </c>
      <c r="U65" s="49">
        <v>-15.878086078379415</v>
      </c>
      <c r="V65" s="41" t="s">
        <v>114</v>
      </c>
      <c r="W65" s="41" t="s">
        <v>114</v>
      </c>
      <c r="X65" s="51">
        <v>13.339940169799538</v>
      </c>
    </row>
    <row r="72" spans="3:25" x14ac:dyDescent="0.25">
      <c r="C72" s="7" t="s">
        <v>2</v>
      </c>
      <c r="D72" s="1" t="s">
        <v>91</v>
      </c>
      <c r="E72" s="1" t="s">
        <v>3</v>
      </c>
      <c r="F72" s="1" t="s">
        <v>66</v>
      </c>
      <c r="G72" s="1" t="s">
        <v>69</v>
      </c>
      <c r="H72" s="1" t="s">
        <v>65</v>
      </c>
      <c r="I72" s="1" t="s">
        <v>67</v>
      </c>
      <c r="J72" s="1" t="s">
        <v>70</v>
      </c>
      <c r="K72" s="1" t="s">
        <v>71</v>
      </c>
      <c r="L72" s="1" t="s">
        <v>72</v>
      </c>
      <c r="M72" s="1" t="s">
        <v>73</v>
      </c>
      <c r="N72" s="1" t="s">
        <v>74</v>
      </c>
      <c r="O72" s="1" t="s">
        <v>75</v>
      </c>
      <c r="P72" s="1" t="s">
        <v>76</v>
      </c>
      <c r="Q72" s="1" t="s">
        <v>77</v>
      </c>
      <c r="R72" s="1" t="s">
        <v>78</v>
      </c>
      <c r="S72" s="1" t="s">
        <v>79</v>
      </c>
      <c r="T72" s="1" t="s">
        <v>80</v>
      </c>
      <c r="U72" s="1" t="s">
        <v>81</v>
      </c>
      <c r="V72" s="1" t="s">
        <v>82</v>
      </c>
      <c r="W72" s="1" t="s">
        <v>83</v>
      </c>
      <c r="X72" s="1" t="s">
        <v>84</v>
      </c>
      <c r="Y72" s="1" t="s">
        <v>93</v>
      </c>
    </row>
    <row r="73" spans="3:25" x14ac:dyDescent="0.25">
      <c r="C73" s="152" t="s">
        <v>92</v>
      </c>
      <c r="D73" s="153"/>
      <c r="E73" s="5">
        <v>20.686214108469162</v>
      </c>
      <c r="F73" s="5">
        <v>0.59777818772040003</v>
      </c>
      <c r="G73" s="5">
        <v>0.20952564384478431</v>
      </c>
      <c r="H73" s="5">
        <v>3.1557219015170301</v>
      </c>
      <c r="I73" s="5">
        <v>37.418027144962331</v>
      </c>
      <c r="J73" s="5">
        <v>1.2732163180799247</v>
      </c>
      <c r="K73" s="5">
        <v>7.4491746426797317E-2</v>
      </c>
      <c r="L73" s="5">
        <v>9.1960424717841049E-2</v>
      </c>
      <c r="M73" s="5">
        <v>6.3285827797382871E-2</v>
      </c>
      <c r="N73" s="5">
        <v>0.39838040184154216</v>
      </c>
      <c r="O73" s="5">
        <v>7.764147271731961E-2</v>
      </c>
      <c r="P73" s="5">
        <v>5.9461166198740797E-2</v>
      </c>
      <c r="Q73" s="5">
        <v>6.2895137218343736E-2</v>
      </c>
      <c r="R73" s="5">
        <v>0.10365174383482414</v>
      </c>
      <c r="S73" s="5">
        <v>0.11047368658903092</v>
      </c>
      <c r="T73" s="5">
        <v>6.2488933877470329E-2</v>
      </c>
      <c r="U73" s="5">
        <v>0.1007282761939268</v>
      </c>
      <c r="V73" s="5">
        <v>1.3137351331223505E-2</v>
      </c>
      <c r="W73" s="5">
        <v>5.9402864288805902E-2</v>
      </c>
      <c r="X73" s="5">
        <v>1.5007052402120808</v>
      </c>
      <c r="Y73" s="13" t="s">
        <v>94</v>
      </c>
    </row>
    <row r="74" spans="3:25" x14ac:dyDescent="0.25">
      <c r="C74" s="8">
        <v>1</v>
      </c>
      <c r="D74" s="9" t="s">
        <v>4</v>
      </c>
      <c r="E74" s="3">
        <v>8860.7199999999993</v>
      </c>
      <c r="F74" s="4">
        <v>0.151</v>
      </c>
      <c r="G74" s="3">
        <v>2668.9769999999999</v>
      </c>
      <c r="H74" s="3">
        <v>20.159800000000001</v>
      </c>
      <c r="I74" s="4">
        <v>21.751899999999999</v>
      </c>
      <c r="J74" s="4">
        <v>0.31929999999999997</v>
      </c>
      <c r="K74" s="3">
        <v>10.001899999999999</v>
      </c>
      <c r="L74" s="3">
        <v>1.1457999999999999</v>
      </c>
      <c r="M74" s="3">
        <v>0.1226</v>
      </c>
      <c r="N74" s="4">
        <v>0.10050000000000001</v>
      </c>
      <c r="O74" s="4">
        <v>-1.43E-2</v>
      </c>
      <c r="P74" s="3">
        <v>2.5059999999999998</v>
      </c>
      <c r="Q74" s="3">
        <v>1.4956</v>
      </c>
      <c r="R74" s="3">
        <v>3.6772999999999998</v>
      </c>
      <c r="S74" s="3">
        <v>0.23630000000000001</v>
      </c>
      <c r="T74" s="4">
        <v>-6.8999999999999999E-3</v>
      </c>
      <c r="U74" s="4">
        <v>6.4000000000000003E-3</v>
      </c>
      <c r="V74" s="3">
        <v>4.3400000000000001E-2</v>
      </c>
      <c r="W74" s="4">
        <v>2.0299999999999999E-2</v>
      </c>
      <c r="X74" s="4">
        <v>0.50880000000000003</v>
      </c>
      <c r="Y74" s="14">
        <v>50.4</v>
      </c>
    </row>
    <row r="75" spans="3:25" x14ac:dyDescent="0.25">
      <c r="C75" s="8">
        <v>2</v>
      </c>
      <c r="D75" s="10" t="s">
        <v>5</v>
      </c>
      <c r="E75" s="3">
        <v>8721.8629999999994</v>
      </c>
      <c r="F75" s="4">
        <v>0.19040000000000001</v>
      </c>
      <c r="G75" s="3">
        <v>2793.143</v>
      </c>
      <c r="H75" s="3">
        <v>21.032800000000002</v>
      </c>
      <c r="I75" s="4">
        <v>18.766500000000001</v>
      </c>
      <c r="J75" s="4">
        <v>0.22739999999999999</v>
      </c>
      <c r="K75" s="3">
        <v>10.928800000000001</v>
      </c>
      <c r="L75" s="3">
        <v>1.0071000000000001</v>
      </c>
      <c r="M75" s="4">
        <v>-8.3999999999999995E-3</v>
      </c>
      <c r="N75" s="4">
        <v>7.2099999999999997E-2</v>
      </c>
      <c r="O75" s="4">
        <v>-1.47E-2</v>
      </c>
      <c r="P75" s="3">
        <v>0.1154</v>
      </c>
      <c r="Q75" s="3">
        <v>0.28989999999999999</v>
      </c>
      <c r="R75" s="3">
        <v>3.7336999999999998</v>
      </c>
      <c r="S75" s="3">
        <v>0.33879999999999999</v>
      </c>
      <c r="T75" s="4">
        <v>-6.8999999999999999E-3</v>
      </c>
      <c r="U75" s="4">
        <v>4.7999999999999996E-3</v>
      </c>
      <c r="V75" s="3">
        <v>3.8199999999999998E-2</v>
      </c>
      <c r="W75" s="4">
        <v>1.4800000000000001E-2</v>
      </c>
      <c r="X75" s="4">
        <v>0.3483</v>
      </c>
      <c r="Y75" s="15">
        <v>51.4</v>
      </c>
    </row>
    <row r="76" spans="3:25" x14ac:dyDescent="0.25">
      <c r="C76" s="8">
        <v>3</v>
      </c>
      <c r="D76" s="10" t="s">
        <v>6</v>
      </c>
      <c r="E76" s="3">
        <v>8866.7520000000004</v>
      </c>
      <c r="F76" s="4">
        <v>0.22900000000000001</v>
      </c>
      <c r="G76" s="3">
        <v>2977.7249999999999</v>
      </c>
      <c r="H76" s="3">
        <v>18.306999999999999</v>
      </c>
      <c r="I76" s="4">
        <v>10.3619</v>
      </c>
      <c r="J76" s="4">
        <v>0.1623</v>
      </c>
      <c r="K76" s="3">
        <v>11.935</v>
      </c>
      <c r="L76" s="3">
        <v>1.234</v>
      </c>
      <c r="M76" s="4">
        <v>3.3999999999999998E-3</v>
      </c>
      <c r="N76" s="4">
        <v>0.191</v>
      </c>
      <c r="O76" s="4">
        <v>-1.77E-2</v>
      </c>
      <c r="P76" s="3">
        <v>0.32900000000000001</v>
      </c>
      <c r="Q76" s="3">
        <v>0.1653</v>
      </c>
      <c r="R76" s="3">
        <v>3.8761000000000001</v>
      </c>
      <c r="S76" s="3">
        <v>0.40539999999999998</v>
      </c>
      <c r="T76" s="4">
        <v>-5.1999999999999998E-3</v>
      </c>
      <c r="U76" s="4">
        <v>2E-3</v>
      </c>
      <c r="V76" s="3">
        <v>4.2299999999999997E-2</v>
      </c>
      <c r="W76" s="4">
        <v>-2.3E-3</v>
      </c>
      <c r="X76" s="4">
        <v>0.26150000000000001</v>
      </c>
      <c r="Y76" s="15">
        <v>52</v>
      </c>
    </row>
    <row r="77" spans="3:25" x14ac:dyDescent="0.25">
      <c r="C77" s="8">
        <v>4</v>
      </c>
      <c r="D77" s="10" t="s">
        <v>7</v>
      </c>
      <c r="E77" s="3">
        <v>8736.5390000000007</v>
      </c>
      <c r="F77" s="4">
        <v>0.27339999999999998</v>
      </c>
      <c r="G77" s="3">
        <v>2024.635</v>
      </c>
      <c r="H77" s="3">
        <v>80.741</v>
      </c>
      <c r="I77" s="3">
        <v>39.470100000000002</v>
      </c>
      <c r="J77" s="4">
        <v>0.15890000000000001</v>
      </c>
      <c r="K77" s="3">
        <v>16.105399999999999</v>
      </c>
      <c r="L77" s="3">
        <v>1.6296999999999999</v>
      </c>
      <c r="M77" s="4">
        <v>7.6E-3</v>
      </c>
      <c r="N77" s="3">
        <v>10.293200000000001</v>
      </c>
      <c r="O77" s="4">
        <v>5.5599999999999997E-2</v>
      </c>
      <c r="P77" s="3">
        <v>0.66920000000000002</v>
      </c>
      <c r="Q77" s="3">
        <v>0.31740000000000002</v>
      </c>
      <c r="R77" s="3">
        <v>3.1962000000000002</v>
      </c>
      <c r="S77" s="3">
        <v>0.67290000000000005</v>
      </c>
      <c r="T77" s="4">
        <v>-4.1000000000000003E-3</v>
      </c>
      <c r="U77" s="4">
        <v>2.3400000000000001E-2</v>
      </c>
      <c r="V77" s="3">
        <v>4.58E-2</v>
      </c>
      <c r="W77" s="4">
        <v>1.78E-2</v>
      </c>
      <c r="X77" s="4">
        <v>0.31669999999999998</v>
      </c>
      <c r="Y77" s="15">
        <v>50.4</v>
      </c>
    </row>
    <row r="78" spans="3:25" x14ac:dyDescent="0.25">
      <c r="C78" s="8">
        <v>5</v>
      </c>
      <c r="D78" s="10" t="s">
        <v>8</v>
      </c>
      <c r="E78" s="3">
        <v>8508.3140000000003</v>
      </c>
      <c r="F78" s="4">
        <v>0.23069999999999999</v>
      </c>
      <c r="G78" s="3">
        <v>1992.34</v>
      </c>
      <c r="H78" s="3">
        <v>77.279499999999999</v>
      </c>
      <c r="I78" s="3">
        <v>41.818300000000001</v>
      </c>
      <c r="J78" s="4">
        <v>8.9700000000000002E-2</v>
      </c>
      <c r="K78" s="3">
        <v>15.8748</v>
      </c>
      <c r="L78" s="3">
        <v>1.6667000000000001</v>
      </c>
      <c r="M78" s="4">
        <v>4.3E-3</v>
      </c>
      <c r="N78" s="3">
        <v>15.237500000000001</v>
      </c>
      <c r="O78" s="4">
        <v>5.5100000000000003E-2</v>
      </c>
      <c r="P78" s="3">
        <v>0.72140000000000004</v>
      </c>
      <c r="Q78" s="3">
        <v>0.22020000000000001</v>
      </c>
      <c r="R78" s="3">
        <v>3.0611999999999999</v>
      </c>
      <c r="S78" s="3">
        <v>0.62209999999999999</v>
      </c>
      <c r="T78" s="4">
        <v>-5.7999999999999996E-3</v>
      </c>
      <c r="U78" s="4">
        <v>3.0700000000000002E-2</v>
      </c>
      <c r="V78" s="3">
        <v>4.4299999999999999E-2</v>
      </c>
      <c r="W78" s="4">
        <v>8.8999999999999999E-3</v>
      </c>
      <c r="X78" s="4">
        <v>0.2422</v>
      </c>
      <c r="Y78" s="15">
        <v>50.6</v>
      </c>
    </row>
    <row r="79" spans="3:25" x14ac:dyDescent="0.25">
      <c r="C79" s="8">
        <v>6</v>
      </c>
      <c r="D79" s="10" t="s">
        <v>9</v>
      </c>
      <c r="E79" s="3">
        <v>8536.5910000000003</v>
      </c>
      <c r="F79" s="4">
        <v>0.27089999999999997</v>
      </c>
      <c r="G79" s="3">
        <v>2036.9590000000001</v>
      </c>
      <c r="H79" s="3">
        <v>79.668899999999994</v>
      </c>
      <c r="I79" s="3">
        <v>41.782499999999999</v>
      </c>
      <c r="J79" s="4">
        <v>5.7500000000000002E-2</v>
      </c>
      <c r="K79" s="3">
        <v>16.695</v>
      </c>
      <c r="L79" s="3">
        <v>1.5061</v>
      </c>
      <c r="M79" s="4">
        <v>2.8999999999999998E-3</v>
      </c>
      <c r="N79" s="3">
        <v>12.8711</v>
      </c>
      <c r="O79" s="4">
        <v>4.4600000000000001E-2</v>
      </c>
      <c r="P79" s="3">
        <v>0.62819999999999998</v>
      </c>
      <c r="Q79" s="3">
        <v>0.40150000000000002</v>
      </c>
      <c r="R79" s="3">
        <v>3.1032999999999999</v>
      </c>
      <c r="S79" s="3">
        <v>0.70640000000000003</v>
      </c>
      <c r="T79" s="4">
        <v>-6.4000000000000003E-3</v>
      </c>
      <c r="U79" s="4">
        <v>3.15E-2</v>
      </c>
      <c r="V79" s="3">
        <v>5.5500000000000001E-2</v>
      </c>
      <c r="W79" s="4">
        <v>4.4000000000000003E-3</v>
      </c>
      <c r="X79" s="4">
        <v>0.1782</v>
      </c>
      <c r="Y79" s="15">
        <v>51</v>
      </c>
    </row>
    <row r="80" spans="3:25" x14ac:dyDescent="0.25">
      <c r="C80" s="8">
        <v>7</v>
      </c>
      <c r="D80" s="10" t="s">
        <v>10</v>
      </c>
      <c r="E80" s="3">
        <v>8887.0259999999998</v>
      </c>
      <c r="F80" s="4">
        <v>0.2732</v>
      </c>
      <c r="G80" s="3">
        <v>2584.91</v>
      </c>
      <c r="H80" s="3">
        <v>19.361799999999999</v>
      </c>
      <c r="I80" s="4">
        <v>7.3326000000000002</v>
      </c>
      <c r="J80" s="4">
        <v>1.1900000000000001E-2</v>
      </c>
      <c r="K80" s="3">
        <v>17.561399999999999</v>
      </c>
      <c r="L80" s="3">
        <v>0.98880000000000001</v>
      </c>
      <c r="M80" s="4">
        <v>-7.4000000000000003E-3</v>
      </c>
      <c r="N80" s="3">
        <v>0.51619999999999999</v>
      </c>
      <c r="O80" s="4">
        <v>-1.21E-2</v>
      </c>
      <c r="P80" s="3">
        <v>0.12559999999999999</v>
      </c>
      <c r="Q80" s="3">
        <v>0.18010000000000001</v>
      </c>
      <c r="R80" s="3">
        <v>3.8243999999999998</v>
      </c>
      <c r="S80" s="3">
        <v>0.61619999999999997</v>
      </c>
      <c r="T80" s="4">
        <v>-5.1999999999999998E-3</v>
      </c>
      <c r="U80" s="4">
        <v>1.4E-3</v>
      </c>
      <c r="V80" s="3">
        <v>5.8200000000000002E-2</v>
      </c>
      <c r="W80" s="4">
        <v>-2.5999999999999999E-3</v>
      </c>
      <c r="X80" s="4">
        <v>8.43E-2</v>
      </c>
      <c r="Y80" s="15">
        <v>50.4</v>
      </c>
    </row>
    <row r="81" spans="3:25" x14ac:dyDescent="0.25">
      <c r="C81" s="8">
        <v>8</v>
      </c>
      <c r="D81" s="10" t="s">
        <v>11</v>
      </c>
      <c r="E81" s="3">
        <v>8784.1779999999999</v>
      </c>
      <c r="F81" s="4">
        <v>9.74E-2</v>
      </c>
      <c r="G81" s="3">
        <v>1987.066</v>
      </c>
      <c r="H81" s="3">
        <v>19.851099999999999</v>
      </c>
      <c r="I81" s="4">
        <v>-17.8704</v>
      </c>
      <c r="J81" s="4">
        <v>-3.0000000000000001E-3</v>
      </c>
      <c r="K81" s="3">
        <v>17.8963</v>
      </c>
      <c r="L81" s="3">
        <v>0.7762</v>
      </c>
      <c r="M81" s="4">
        <v>3.3E-3</v>
      </c>
      <c r="N81" s="3">
        <v>0.72950000000000004</v>
      </c>
      <c r="O81" s="4">
        <v>-2.24E-2</v>
      </c>
      <c r="P81" s="3">
        <v>0.40970000000000001</v>
      </c>
      <c r="Q81" s="3">
        <v>0.50390000000000001</v>
      </c>
      <c r="R81" s="3">
        <v>3.6789000000000001</v>
      </c>
      <c r="S81" s="3">
        <v>0.3609</v>
      </c>
      <c r="T81" s="4">
        <v>-5.1999999999999998E-3</v>
      </c>
      <c r="U81" s="4">
        <v>6.9999999999999999E-4</v>
      </c>
      <c r="V81" s="3">
        <v>6.1699999999999998E-2</v>
      </c>
      <c r="W81" s="4">
        <v>2.9999999999999997E-4</v>
      </c>
      <c r="X81" s="4">
        <v>7.1400000000000005E-2</v>
      </c>
      <c r="Y81" s="15">
        <v>51.6</v>
      </c>
    </row>
    <row r="82" spans="3:25" x14ac:dyDescent="0.25">
      <c r="C82" s="8">
        <v>9</v>
      </c>
      <c r="D82" s="10" t="s">
        <v>12</v>
      </c>
      <c r="E82" s="3">
        <v>8717.0910000000003</v>
      </c>
      <c r="F82" s="4">
        <v>0.40810000000000002</v>
      </c>
      <c r="G82" s="3">
        <v>2669.1280000000002</v>
      </c>
      <c r="H82" s="3">
        <v>19.206399999999999</v>
      </c>
      <c r="I82" s="4">
        <v>7.35</v>
      </c>
      <c r="J82" s="4">
        <v>-3.73E-2</v>
      </c>
      <c r="K82" s="3">
        <v>19.855399999999999</v>
      </c>
      <c r="L82" s="3">
        <v>0.94840000000000002</v>
      </c>
      <c r="M82" s="4">
        <v>-7.9000000000000008E-3</v>
      </c>
      <c r="N82" s="3">
        <v>1.4839</v>
      </c>
      <c r="O82" s="4">
        <v>-3.56E-2</v>
      </c>
      <c r="P82" s="3">
        <v>0.1696</v>
      </c>
      <c r="Q82" s="3">
        <v>0.23419999999999999</v>
      </c>
      <c r="R82" s="3">
        <v>3.6917</v>
      </c>
      <c r="S82" s="3">
        <v>0.60499999999999998</v>
      </c>
      <c r="T82" s="4">
        <v>-6.8999999999999999E-3</v>
      </c>
      <c r="U82" s="4">
        <v>3.3E-3</v>
      </c>
      <c r="V82" s="3">
        <v>5.6800000000000003E-2</v>
      </c>
      <c r="W82" s="4">
        <v>4.7000000000000002E-3</v>
      </c>
      <c r="X82" s="4">
        <v>5.6000000000000001E-2</v>
      </c>
      <c r="Y82" s="15">
        <v>50.4</v>
      </c>
    </row>
    <row r="83" spans="3:25" x14ac:dyDescent="0.25">
      <c r="C83" s="8">
        <v>10</v>
      </c>
      <c r="D83" s="10" t="s">
        <v>13</v>
      </c>
      <c r="E83" s="3">
        <v>15043.09</v>
      </c>
      <c r="F83" s="4">
        <v>0.42570000000000002</v>
      </c>
      <c r="G83" s="3">
        <v>19.347799999999999</v>
      </c>
      <c r="H83" s="3">
        <v>31.6675</v>
      </c>
      <c r="I83" s="3">
        <v>10530.9</v>
      </c>
      <c r="J83" s="4">
        <v>-2.0199999999999999E-2</v>
      </c>
      <c r="K83" s="3">
        <v>2.9961000000000002</v>
      </c>
      <c r="L83" s="3">
        <v>1.0271999999999999</v>
      </c>
      <c r="M83" s="4">
        <v>-9.7999999999999997E-3</v>
      </c>
      <c r="N83" s="3">
        <v>4.5750999999999999</v>
      </c>
      <c r="O83" s="4">
        <v>-3.3999999999999998E-3</v>
      </c>
      <c r="P83" s="3">
        <v>9.8199999999999996E-2</v>
      </c>
      <c r="Q83" s="3">
        <v>0.14399999999999999</v>
      </c>
      <c r="R83" s="3">
        <v>0.48060000000000003</v>
      </c>
      <c r="S83" s="4">
        <v>-2.3800000000000002E-2</v>
      </c>
      <c r="T83" s="4">
        <v>-2.8E-3</v>
      </c>
      <c r="U83" s="4">
        <v>1.6000000000000001E-3</v>
      </c>
      <c r="V83" s="3">
        <v>2.9700000000000001E-2</v>
      </c>
      <c r="W83" s="4">
        <v>2.5999999999999999E-3</v>
      </c>
      <c r="X83" s="4">
        <v>7.2099999999999997E-2</v>
      </c>
      <c r="Y83" s="15">
        <v>50.4</v>
      </c>
    </row>
    <row r="84" spans="3:25" x14ac:dyDescent="0.25">
      <c r="C84" s="8">
        <v>11</v>
      </c>
      <c r="D84" s="10" t="s">
        <v>14</v>
      </c>
      <c r="E84" s="3">
        <v>14517.55</v>
      </c>
      <c r="F84" s="3">
        <v>0.74960000000000004</v>
      </c>
      <c r="G84" s="3">
        <v>4.5867000000000004</v>
      </c>
      <c r="H84" s="3">
        <v>30.2683</v>
      </c>
      <c r="I84" s="3">
        <v>10281.19</v>
      </c>
      <c r="J84" s="4">
        <v>-6.4000000000000003E-3</v>
      </c>
      <c r="K84" s="3">
        <v>2.7865000000000002</v>
      </c>
      <c r="L84" s="3">
        <v>0.89649999999999996</v>
      </c>
      <c r="M84" s="4">
        <v>1.0200000000000001E-2</v>
      </c>
      <c r="N84" s="3">
        <v>4.9070999999999998</v>
      </c>
      <c r="O84" s="4">
        <v>3.8E-3</v>
      </c>
      <c r="P84" s="3">
        <v>0.44629999999999997</v>
      </c>
      <c r="Q84" s="3">
        <v>0.35539999999999999</v>
      </c>
      <c r="R84" s="3">
        <v>0.42459999999999998</v>
      </c>
      <c r="S84" s="4">
        <v>6.2899999999999998E-2</v>
      </c>
      <c r="T84" s="4">
        <v>-5.1000000000000004E-3</v>
      </c>
      <c r="U84" s="4">
        <v>1.9E-3</v>
      </c>
      <c r="V84" s="3">
        <v>3.5400000000000001E-2</v>
      </c>
      <c r="W84" s="4">
        <v>-1.8E-3</v>
      </c>
      <c r="X84" s="4">
        <v>5.8999999999999997E-2</v>
      </c>
      <c r="Y84" s="15">
        <v>50.4</v>
      </c>
    </row>
    <row r="85" spans="3:25" x14ac:dyDescent="0.25">
      <c r="C85" s="8">
        <v>12</v>
      </c>
      <c r="D85" s="10" t="s">
        <v>15</v>
      </c>
      <c r="E85" s="3">
        <v>14695.81</v>
      </c>
      <c r="F85" s="3">
        <v>0.66700000000000004</v>
      </c>
      <c r="G85" s="3">
        <v>2.3346</v>
      </c>
      <c r="H85" s="3">
        <v>29.273499999999999</v>
      </c>
      <c r="I85" s="3">
        <v>10393.6</v>
      </c>
      <c r="J85" s="4">
        <v>-3.2800000000000003E-2</v>
      </c>
      <c r="K85" s="3">
        <v>2.7917000000000001</v>
      </c>
      <c r="L85" s="3">
        <v>0.62949999999999995</v>
      </c>
      <c r="M85" s="3">
        <v>0.216</v>
      </c>
      <c r="N85" s="3">
        <v>5.0076000000000001</v>
      </c>
      <c r="O85" s="4">
        <v>8.3999999999999995E-3</v>
      </c>
      <c r="P85" s="3">
        <v>3.9944000000000002</v>
      </c>
      <c r="Q85" s="3">
        <v>1.9614</v>
      </c>
      <c r="R85" s="3">
        <v>0.45</v>
      </c>
      <c r="S85" s="4">
        <v>-9.9000000000000008E-3</v>
      </c>
      <c r="T85" s="4">
        <v>-5.7000000000000002E-3</v>
      </c>
      <c r="U85" s="4">
        <v>1.6000000000000001E-3</v>
      </c>
      <c r="V85" s="3">
        <v>3.6600000000000001E-2</v>
      </c>
      <c r="W85" s="4">
        <v>7.7000000000000002E-3</v>
      </c>
      <c r="X85" s="4">
        <v>4.7300000000000002E-2</v>
      </c>
      <c r="Y85" s="15">
        <v>50</v>
      </c>
    </row>
    <row r="86" spans="3:25" x14ac:dyDescent="0.25">
      <c r="C86" s="8">
        <v>13</v>
      </c>
      <c r="D86" s="10" t="s">
        <v>16</v>
      </c>
      <c r="E86" s="3">
        <v>4801.893</v>
      </c>
      <c r="F86" s="4">
        <v>0.2465</v>
      </c>
      <c r="G86" s="3">
        <v>1253.2139999999999</v>
      </c>
      <c r="H86" s="3">
        <v>11.008699999999999</v>
      </c>
      <c r="I86" s="4">
        <v>16.263999999999999</v>
      </c>
      <c r="J86" s="4">
        <v>-7.4099999999999999E-2</v>
      </c>
      <c r="K86" s="3">
        <v>7.0533000000000001</v>
      </c>
      <c r="L86" s="3">
        <v>0.47549999999999998</v>
      </c>
      <c r="M86" s="4">
        <v>-1.04E-2</v>
      </c>
      <c r="N86" s="4">
        <v>0.32</v>
      </c>
      <c r="O86" s="4">
        <v>-3.2099999999999997E-2</v>
      </c>
      <c r="P86" s="3">
        <v>9.2200000000000004E-2</v>
      </c>
      <c r="Q86" s="3">
        <v>0.19109999999999999</v>
      </c>
      <c r="R86" s="3">
        <v>1.1794</v>
      </c>
      <c r="S86" s="3">
        <v>0.185</v>
      </c>
      <c r="T86" s="4">
        <v>-6.3E-3</v>
      </c>
      <c r="U86" s="4">
        <v>1.8E-3</v>
      </c>
      <c r="V86" s="3">
        <v>3.61E-2</v>
      </c>
      <c r="W86" s="4">
        <v>1.7600000000000001E-2</v>
      </c>
      <c r="X86" s="4">
        <v>7.6E-3</v>
      </c>
      <c r="Y86" s="15">
        <v>50.2</v>
      </c>
    </row>
    <row r="87" spans="3:25" x14ac:dyDescent="0.25">
      <c r="C87" s="8">
        <v>14</v>
      </c>
      <c r="D87" s="10" t="s">
        <v>17</v>
      </c>
      <c r="E87" s="3">
        <v>4370.6589999999997</v>
      </c>
      <c r="F87" s="4">
        <v>1.67E-2</v>
      </c>
      <c r="G87" s="3">
        <v>1088.8510000000001</v>
      </c>
      <c r="H87" s="3">
        <v>12.387600000000001</v>
      </c>
      <c r="I87" s="4">
        <v>-14.1693</v>
      </c>
      <c r="J87" s="4">
        <v>-8.9099999999999999E-2</v>
      </c>
      <c r="K87" s="3">
        <v>7.5372000000000003</v>
      </c>
      <c r="L87" s="3">
        <v>0.39290000000000003</v>
      </c>
      <c r="M87" s="4">
        <v>-1.2E-2</v>
      </c>
      <c r="N87" s="3">
        <v>0.47739999999999999</v>
      </c>
      <c r="O87" s="4">
        <v>-3.2899999999999999E-2</v>
      </c>
      <c r="P87" s="3">
        <v>6.9400000000000003E-2</v>
      </c>
      <c r="Q87" s="3">
        <v>0.15679999999999999</v>
      </c>
      <c r="R87" s="3">
        <v>0.83440000000000003</v>
      </c>
      <c r="S87" s="3">
        <v>0.193</v>
      </c>
      <c r="T87" s="4">
        <v>-5.7000000000000002E-3</v>
      </c>
      <c r="U87" s="4">
        <v>1.6000000000000001E-3</v>
      </c>
      <c r="V87" s="3">
        <v>2.5000000000000001E-2</v>
      </c>
      <c r="W87" s="4">
        <v>5.9999999999999995E-4</v>
      </c>
      <c r="X87" s="4">
        <v>2.3999999999999998E-3</v>
      </c>
      <c r="Y87" s="15">
        <v>50.1</v>
      </c>
    </row>
    <row r="88" spans="3:25" x14ac:dyDescent="0.25">
      <c r="C88" s="8">
        <v>15</v>
      </c>
      <c r="D88" s="10" t="s">
        <v>18</v>
      </c>
      <c r="E88" s="3">
        <v>4321.826</v>
      </c>
      <c r="F88" s="4">
        <v>0.38179999999999997</v>
      </c>
      <c r="G88" s="3">
        <v>1042.9580000000001</v>
      </c>
      <c r="H88" s="3">
        <v>11.2431</v>
      </c>
      <c r="I88" s="4">
        <v>-4.3952</v>
      </c>
      <c r="J88" s="4">
        <v>-7.4999999999999997E-2</v>
      </c>
      <c r="K88" s="3">
        <v>8.9444999999999997</v>
      </c>
      <c r="L88" s="3">
        <v>0.32800000000000001</v>
      </c>
      <c r="M88" s="4">
        <v>-5.7000000000000002E-3</v>
      </c>
      <c r="N88" s="3">
        <v>0.41439999999999999</v>
      </c>
      <c r="O88" s="4">
        <v>5.0000000000000001E-4</v>
      </c>
      <c r="P88" s="3">
        <v>0.1162</v>
      </c>
      <c r="Q88" s="3">
        <v>0.34439999999999998</v>
      </c>
      <c r="R88" s="3">
        <v>0.84689999999999999</v>
      </c>
      <c r="S88" s="3">
        <v>0.23150000000000001</v>
      </c>
      <c r="T88" s="4">
        <v>-7.4999999999999997E-3</v>
      </c>
      <c r="U88" s="4">
        <v>1.5E-3</v>
      </c>
      <c r="V88" s="3">
        <v>3.5200000000000002E-2</v>
      </c>
      <c r="W88" s="4">
        <v>5.8999999999999999E-3</v>
      </c>
      <c r="X88" s="4">
        <v>2.8E-3</v>
      </c>
      <c r="Y88" s="15">
        <v>50</v>
      </c>
    </row>
    <row r="89" spans="3:25" x14ac:dyDescent="0.25">
      <c r="C89" s="8">
        <v>16</v>
      </c>
      <c r="D89" s="10" t="s">
        <v>19</v>
      </c>
      <c r="E89" s="3">
        <v>4939.8919999999998</v>
      </c>
      <c r="F89" s="4">
        <v>0.51400000000000001</v>
      </c>
      <c r="G89" s="3">
        <v>1220.934</v>
      </c>
      <c r="H89" s="3">
        <v>44.514800000000001</v>
      </c>
      <c r="I89" s="3">
        <v>42.732199999999999</v>
      </c>
      <c r="J89" s="4">
        <v>-5.9700000000000003E-2</v>
      </c>
      <c r="K89" s="3">
        <v>10.202400000000001</v>
      </c>
      <c r="L89" s="3">
        <v>0.88929999999999998</v>
      </c>
      <c r="M89" s="3">
        <v>0.1103</v>
      </c>
      <c r="N89" s="3">
        <v>42.021000000000001</v>
      </c>
      <c r="O89" s="4">
        <v>-1.83E-2</v>
      </c>
      <c r="P89" s="3">
        <v>1.7743</v>
      </c>
      <c r="Q89" s="3">
        <v>0.92100000000000004</v>
      </c>
      <c r="R89" s="3">
        <v>1.2746</v>
      </c>
      <c r="S89" s="3">
        <v>0.44429999999999997</v>
      </c>
      <c r="T89" s="4">
        <v>-5.7000000000000002E-3</v>
      </c>
      <c r="U89" s="3">
        <v>0.11070000000000001</v>
      </c>
      <c r="V89" s="3">
        <v>3.6499999999999998E-2</v>
      </c>
      <c r="W89" s="4">
        <v>2.63E-2</v>
      </c>
      <c r="X89" s="4">
        <v>7.0900000000000005E-2</v>
      </c>
      <c r="Y89" s="15">
        <v>54.56</v>
      </c>
    </row>
    <row r="90" spans="3:25" x14ac:dyDescent="0.25">
      <c r="C90" s="8">
        <v>17</v>
      </c>
      <c r="D90" s="10" t="s">
        <v>20</v>
      </c>
      <c r="E90" s="3">
        <v>4687.625</v>
      </c>
      <c r="F90" s="4">
        <v>0.4733</v>
      </c>
      <c r="G90" s="3">
        <v>1153.578</v>
      </c>
      <c r="H90" s="3">
        <v>43.082599999999999</v>
      </c>
      <c r="I90" s="4">
        <v>36.293500000000002</v>
      </c>
      <c r="J90" s="4">
        <v>-8.7999999999999995E-2</v>
      </c>
      <c r="K90" s="3">
        <v>10.3215</v>
      </c>
      <c r="L90" s="3">
        <v>0.83130000000000004</v>
      </c>
      <c r="M90" s="4">
        <v>3.73E-2</v>
      </c>
      <c r="N90" s="3">
        <v>55.786099999999998</v>
      </c>
      <c r="O90" s="4">
        <v>-7.1000000000000004E-3</v>
      </c>
      <c r="P90" s="3">
        <v>0.39019999999999999</v>
      </c>
      <c r="Q90" s="3">
        <v>0.25650000000000001</v>
      </c>
      <c r="R90" s="3">
        <v>1.1934</v>
      </c>
      <c r="S90" s="3">
        <v>0.46189999999999998</v>
      </c>
      <c r="T90" s="4">
        <v>-6.8999999999999999E-3</v>
      </c>
      <c r="U90" s="3">
        <v>0.1469</v>
      </c>
      <c r="V90" s="3">
        <v>4.24E-2</v>
      </c>
      <c r="W90" s="4">
        <v>1.7000000000000001E-2</v>
      </c>
      <c r="X90" s="4">
        <v>8.1799999999999998E-2</v>
      </c>
      <c r="Y90" s="15">
        <v>50.3</v>
      </c>
    </row>
    <row r="91" spans="3:25" x14ac:dyDescent="0.25">
      <c r="C91" s="8">
        <v>18</v>
      </c>
      <c r="D91" s="10" t="s">
        <v>21</v>
      </c>
      <c r="E91" s="3">
        <v>4664.9489999999996</v>
      </c>
      <c r="F91" s="4">
        <v>0.33600000000000002</v>
      </c>
      <c r="G91" s="3">
        <v>1129.568</v>
      </c>
      <c r="H91" s="3">
        <v>42.593800000000002</v>
      </c>
      <c r="I91" s="4">
        <v>21.6143</v>
      </c>
      <c r="J91" s="4">
        <v>-9.1200000000000003E-2</v>
      </c>
      <c r="K91" s="3">
        <v>10.700900000000001</v>
      </c>
      <c r="L91" s="3">
        <v>0.90210000000000001</v>
      </c>
      <c r="M91" s="4">
        <v>3.1399999999999997E-2</v>
      </c>
      <c r="N91" s="3">
        <v>50.816000000000003</v>
      </c>
      <c r="O91" s="4">
        <v>-2.1999999999999999E-2</v>
      </c>
      <c r="P91" s="3">
        <v>0.24560000000000001</v>
      </c>
      <c r="Q91" s="3">
        <v>0.26069999999999999</v>
      </c>
      <c r="R91" s="3">
        <v>1.1853</v>
      </c>
      <c r="S91" s="3">
        <v>0.55259999999999998</v>
      </c>
      <c r="T91" s="4">
        <v>-5.7000000000000002E-3</v>
      </c>
      <c r="U91" s="3">
        <v>0.1426</v>
      </c>
      <c r="V91" s="3">
        <v>4.7800000000000002E-2</v>
      </c>
      <c r="W91" s="4">
        <v>1.44E-2</v>
      </c>
      <c r="X91" s="4">
        <v>7.2499999999999995E-2</v>
      </c>
      <c r="Y91" s="15">
        <v>50.5</v>
      </c>
    </row>
    <row r="92" spans="3:25" x14ac:dyDescent="0.25">
      <c r="C92" s="8">
        <v>19</v>
      </c>
      <c r="D92" s="10" t="s">
        <v>22</v>
      </c>
      <c r="E92" s="3">
        <v>4399.3069999999998</v>
      </c>
      <c r="F92" s="3">
        <v>0.60870000000000002</v>
      </c>
      <c r="G92" s="3">
        <v>990.66869999999994</v>
      </c>
      <c r="H92" s="3">
        <v>11.947699999999999</v>
      </c>
      <c r="I92" s="4">
        <v>-1.3317000000000001</v>
      </c>
      <c r="J92" s="4">
        <v>-8.6599999999999996E-2</v>
      </c>
      <c r="K92" s="3">
        <v>11.635199999999999</v>
      </c>
      <c r="L92" s="3">
        <v>0.27829999999999999</v>
      </c>
      <c r="M92" s="4">
        <v>-2.0000000000000001E-4</v>
      </c>
      <c r="N92" s="3">
        <v>17.682600000000001</v>
      </c>
      <c r="O92" s="4">
        <v>-2.92E-2</v>
      </c>
      <c r="P92" s="3">
        <v>7.9200000000000007E-2</v>
      </c>
      <c r="Q92" s="3">
        <v>0.13270000000000001</v>
      </c>
      <c r="R92" s="3">
        <v>0.83069999999999999</v>
      </c>
      <c r="S92" s="3">
        <v>0.54530000000000001</v>
      </c>
      <c r="T92" s="4">
        <v>-6.3E-3</v>
      </c>
      <c r="U92" s="4">
        <v>3.9100000000000003E-2</v>
      </c>
      <c r="V92" s="3">
        <v>3.44E-2</v>
      </c>
      <c r="W92" s="4">
        <v>4.0000000000000001E-3</v>
      </c>
      <c r="X92" s="4">
        <v>7.1999999999999998E-3</v>
      </c>
      <c r="Y92" s="15">
        <v>50.5</v>
      </c>
    </row>
    <row r="93" spans="3:25" x14ac:dyDescent="0.25">
      <c r="C93" s="8">
        <v>20</v>
      </c>
      <c r="D93" s="10" t="s">
        <v>23</v>
      </c>
      <c r="E93" s="3">
        <v>5013.732</v>
      </c>
      <c r="F93" s="3">
        <v>0.6573</v>
      </c>
      <c r="G93" s="3">
        <v>1156.2470000000001</v>
      </c>
      <c r="H93" s="3">
        <v>12.0823</v>
      </c>
      <c r="I93" s="4">
        <v>2.7949999999999999</v>
      </c>
      <c r="J93" s="4">
        <v>-8.4199999999999997E-2</v>
      </c>
      <c r="K93" s="3">
        <v>13.177199999999999</v>
      </c>
      <c r="L93" s="3">
        <v>0.34639999999999999</v>
      </c>
      <c r="M93" s="3">
        <v>0.27439999999999998</v>
      </c>
      <c r="N93" s="3">
        <v>26.120899999999999</v>
      </c>
      <c r="O93" s="4">
        <v>-1.67E-2</v>
      </c>
      <c r="P93" s="3">
        <v>4.76</v>
      </c>
      <c r="Q93" s="3">
        <v>2.2052999999999998</v>
      </c>
      <c r="R93" s="3">
        <v>1.0589</v>
      </c>
      <c r="S93" s="3">
        <v>0.45979999999999999</v>
      </c>
      <c r="T93" s="4">
        <v>-6.8999999999999999E-3</v>
      </c>
      <c r="U93" s="4">
        <v>5.4300000000000001E-2</v>
      </c>
      <c r="V93" s="3">
        <v>3.61E-2</v>
      </c>
      <c r="W93" s="4">
        <v>5.0799999999999998E-2</v>
      </c>
      <c r="X93" s="4">
        <v>1.41E-2</v>
      </c>
      <c r="Y93" s="15">
        <v>50.78</v>
      </c>
    </row>
    <row r="94" spans="3:25" x14ac:dyDescent="0.25">
      <c r="C94" s="8">
        <v>21</v>
      </c>
      <c r="D94" s="10" t="s">
        <v>24</v>
      </c>
      <c r="E94" s="3">
        <v>4890.732</v>
      </c>
      <c r="F94" s="3">
        <v>0.83919999999999995</v>
      </c>
      <c r="G94" s="3">
        <v>1133.019</v>
      </c>
      <c r="H94" s="3">
        <v>14.235300000000001</v>
      </c>
      <c r="I94" s="4">
        <v>2.3249</v>
      </c>
      <c r="J94" s="4">
        <v>0.2079</v>
      </c>
      <c r="K94" s="3">
        <v>13.592700000000001</v>
      </c>
      <c r="L94" s="3">
        <v>0.34239999999999998</v>
      </c>
      <c r="M94" s="4">
        <v>1.7999999999999999E-2</v>
      </c>
      <c r="N94" s="3">
        <v>37.838099999999997</v>
      </c>
      <c r="O94" s="4">
        <v>-3.5499999999999997E-2</v>
      </c>
      <c r="P94" s="3">
        <v>0.1072</v>
      </c>
      <c r="Q94" s="3">
        <v>0.22040000000000001</v>
      </c>
      <c r="R94" s="3">
        <v>0.97430000000000005</v>
      </c>
      <c r="S94" s="3">
        <v>0.57569999999999999</v>
      </c>
      <c r="T94" s="4">
        <v>-5.7000000000000002E-3</v>
      </c>
      <c r="U94" s="4">
        <v>8.4900000000000003E-2</v>
      </c>
      <c r="V94" s="3">
        <v>4.2299999999999997E-2</v>
      </c>
      <c r="W94" s="4">
        <v>1.26E-2</v>
      </c>
      <c r="X94" s="4">
        <v>0.34699999999999998</v>
      </c>
      <c r="Y94" s="15">
        <v>52.11</v>
      </c>
    </row>
    <row r="95" spans="3:25" x14ac:dyDescent="0.25">
      <c r="C95" s="8">
        <v>22</v>
      </c>
      <c r="D95" s="10" t="s">
        <v>25</v>
      </c>
      <c r="E95" s="3">
        <v>5689.24</v>
      </c>
      <c r="F95" s="3">
        <v>0.71699999999999997</v>
      </c>
      <c r="G95" s="3">
        <v>1.6102000000000001</v>
      </c>
      <c r="H95" s="3">
        <v>13.690799999999999</v>
      </c>
      <c r="I95" s="3">
        <v>10509.25</v>
      </c>
      <c r="J95" s="4">
        <v>7.4200000000000002E-2</v>
      </c>
      <c r="K95" s="3">
        <v>2.7894999999999999</v>
      </c>
      <c r="L95" s="3">
        <v>0.23180000000000001</v>
      </c>
      <c r="M95" s="4">
        <v>-3.8999999999999998E-3</v>
      </c>
      <c r="N95" s="3">
        <v>5.2172999999999998</v>
      </c>
      <c r="O95" s="4">
        <v>-2.9100000000000001E-2</v>
      </c>
      <c r="P95" s="3">
        <v>0.1348</v>
      </c>
      <c r="Q95" s="3">
        <v>0.31640000000000001</v>
      </c>
      <c r="R95" s="3">
        <v>0.25080000000000002</v>
      </c>
      <c r="S95" s="4">
        <v>1.89E-2</v>
      </c>
      <c r="T95" s="4">
        <v>-7.4999999999999997E-3</v>
      </c>
      <c r="U95" s="4">
        <v>1.2999999999999999E-3</v>
      </c>
      <c r="V95" s="3">
        <v>3.8399999999999997E-2</v>
      </c>
      <c r="W95" s="4">
        <v>1.8599999999999998E-2</v>
      </c>
      <c r="X95" s="4">
        <v>0.21579999999999999</v>
      </c>
      <c r="Y95" s="15">
        <v>50.2</v>
      </c>
    </row>
    <row r="96" spans="3:25" x14ac:dyDescent="0.25">
      <c r="C96" s="8">
        <v>23</v>
      </c>
      <c r="D96" s="10" t="s">
        <v>26</v>
      </c>
      <c r="E96" s="3">
        <v>6057.4920000000002</v>
      </c>
      <c r="F96" s="4">
        <v>0.3498</v>
      </c>
      <c r="G96" s="3">
        <v>2.3761999999999999</v>
      </c>
      <c r="H96" s="3">
        <v>14.7447</v>
      </c>
      <c r="I96" s="3">
        <v>10989.1</v>
      </c>
      <c r="J96" s="4">
        <v>-8.8000000000000005E-3</v>
      </c>
      <c r="K96" s="3">
        <v>2.9209000000000001</v>
      </c>
      <c r="L96" s="3">
        <v>0.32279999999999998</v>
      </c>
      <c r="M96" s="4">
        <v>-8.0999999999999996E-3</v>
      </c>
      <c r="N96" s="3">
        <v>4.9935</v>
      </c>
      <c r="O96" s="4">
        <v>-3.1199999999999999E-2</v>
      </c>
      <c r="P96" s="3">
        <v>7.1400000000000005E-2</v>
      </c>
      <c r="Q96" s="3">
        <v>0.31890000000000002</v>
      </c>
      <c r="R96" s="3">
        <v>0.2261</v>
      </c>
      <c r="S96" s="4">
        <v>-4.5499999999999999E-2</v>
      </c>
      <c r="T96" s="4">
        <v>-6.8999999999999999E-3</v>
      </c>
      <c r="U96" s="4">
        <v>8.0000000000000004E-4</v>
      </c>
      <c r="V96" s="3">
        <v>3.2099999999999997E-2</v>
      </c>
      <c r="W96" s="4">
        <v>1.8E-3</v>
      </c>
      <c r="X96" s="4">
        <v>0.1444</v>
      </c>
      <c r="Y96" s="15">
        <v>49.9</v>
      </c>
    </row>
    <row r="97" spans="3:25" x14ac:dyDescent="0.25">
      <c r="C97" s="8">
        <v>24</v>
      </c>
      <c r="D97" s="10" t="s">
        <v>27</v>
      </c>
      <c r="E97" s="3">
        <v>6699.4560000000001</v>
      </c>
      <c r="F97" s="3">
        <v>0.78620000000000001</v>
      </c>
      <c r="G97" s="3">
        <v>13.5771</v>
      </c>
      <c r="H97" s="3">
        <v>16.655000000000001</v>
      </c>
      <c r="I97" s="3">
        <v>12950.71</v>
      </c>
      <c r="J97" s="4">
        <v>-1.89E-2</v>
      </c>
      <c r="K97" s="3">
        <v>3.2006000000000001</v>
      </c>
      <c r="L97" s="3">
        <v>0.22620000000000001</v>
      </c>
      <c r="M97" s="3">
        <v>0.23810000000000001</v>
      </c>
      <c r="N97" s="3">
        <v>6.8357000000000001</v>
      </c>
      <c r="O97" s="4">
        <v>-1.46E-2</v>
      </c>
      <c r="P97" s="3">
        <v>4.109</v>
      </c>
      <c r="Q97" s="3">
        <v>7.3720999999999997</v>
      </c>
      <c r="R97" s="3">
        <v>0.27060000000000001</v>
      </c>
      <c r="S97" s="4">
        <v>-6.2600000000000003E-2</v>
      </c>
      <c r="T97" s="4">
        <v>-5.5999999999999999E-3</v>
      </c>
      <c r="U97" s="4">
        <v>5.0000000000000001E-4</v>
      </c>
      <c r="V97" s="3">
        <v>2.93E-2</v>
      </c>
      <c r="W97" s="3">
        <v>9.8500000000000004E-2</v>
      </c>
      <c r="X97" s="4">
        <v>0.1043</v>
      </c>
      <c r="Y97" s="15">
        <v>50.22</v>
      </c>
    </row>
    <row r="98" spans="3:25" x14ac:dyDescent="0.25">
      <c r="C98" s="8">
        <v>25</v>
      </c>
      <c r="D98" s="10" t="s">
        <v>28</v>
      </c>
      <c r="E98" s="3">
        <v>3318.0729999999999</v>
      </c>
      <c r="F98" s="4">
        <v>0.11550000000000001</v>
      </c>
      <c r="G98" s="3">
        <v>755.36990000000003</v>
      </c>
      <c r="H98" s="3">
        <v>9.6913999999999998</v>
      </c>
      <c r="I98" s="4">
        <v>18.4193</v>
      </c>
      <c r="J98" s="4">
        <v>-5.7500000000000002E-2</v>
      </c>
      <c r="K98" s="3">
        <v>6.1864999999999997</v>
      </c>
      <c r="L98" s="3">
        <v>0.2848</v>
      </c>
      <c r="M98" s="4">
        <v>-1.0800000000000001E-2</v>
      </c>
      <c r="N98" s="3">
        <v>0.55769999999999997</v>
      </c>
      <c r="O98" s="4">
        <v>-3.3599999999999998E-2</v>
      </c>
      <c r="P98" s="3">
        <v>0.1033</v>
      </c>
      <c r="Q98" s="3">
        <v>0.29959999999999998</v>
      </c>
      <c r="R98" s="3">
        <v>0.46729999999999999</v>
      </c>
      <c r="S98" s="3">
        <v>0.24829999999999999</v>
      </c>
      <c r="T98" s="4">
        <v>-6.3E-3</v>
      </c>
      <c r="U98" s="4">
        <v>3.5999999999999999E-3</v>
      </c>
      <c r="V98" s="3">
        <v>3.5999999999999997E-2</v>
      </c>
      <c r="W98" s="4">
        <v>1.2999999999999999E-3</v>
      </c>
      <c r="X98" s="4">
        <v>4.0099999999999997E-2</v>
      </c>
      <c r="Y98" s="15">
        <v>50.4</v>
      </c>
    </row>
    <row r="99" spans="3:25" x14ac:dyDescent="0.25">
      <c r="C99" s="8">
        <v>26</v>
      </c>
      <c r="D99" s="10" t="s">
        <v>29</v>
      </c>
      <c r="E99" s="3">
        <v>3048.51</v>
      </c>
      <c r="F99" s="4">
        <v>1.9199999999999998E-2</v>
      </c>
      <c r="G99" s="3">
        <v>665.5145</v>
      </c>
      <c r="H99" s="3">
        <v>8.5429999999999993</v>
      </c>
      <c r="I99" s="4">
        <v>-4.6867999999999999</v>
      </c>
      <c r="J99" s="4">
        <v>-6.1100000000000002E-2</v>
      </c>
      <c r="K99" s="3">
        <v>6.4374000000000002</v>
      </c>
      <c r="L99" s="3">
        <v>0.49030000000000001</v>
      </c>
      <c r="M99" s="3">
        <v>0.1368</v>
      </c>
      <c r="N99" s="3">
        <v>1.3339000000000001</v>
      </c>
      <c r="O99" s="4">
        <v>-4.4200000000000003E-2</v>
      </c>
      <c r="P99" s="3">
        <v>2.5301</v>
      </c>
      <c r="Q99" s="3">
        <v>1.3778999999999999</v>
      </c>
      <c r="R99" s="3">
        <v>0.35909999999999997</v>
      </c>
      <c r="S99" s="4">
        <v>7.5200000000000003E-2</v>
      </c>
      <c r="T99" s="4">
        <v>-4.4999999999999997E-3</v>
      </c>
      <c r="U99" s="4">
        <v>1.2500000000000001E-2</v>
      </c>
      <c r="V99" s="3">
        <v>3.2500000000000001E-2</v>
      </c>
      <c r="W99" s="4">
        <v>1.5699999999999999E-2</v>
      </c>
      <c r="X99" s="4">
        <v>2.4299999999999999E-2</v>
      </c>
      <c r="Y99" s="15">
        <v>51.1</v>
      </c>
    </row>
    <row r="100" spans="3:25" x14ac:dyDescent="0.25">
      <c r="C100" s="8">
        <v>27</v>
      </c>
      <c r="D100" s="10" t="s">
        <v>30</v>
      </c>
      <c r="E100" s="3">
        <v>3022.982</v>
      </c>
      <c r="F100" s="3">
        <v>0.75939999999999996</v>
      </c>
      <c r="G100" s="3">
        <v>633.57309999999995</v>
      </c>
      <c r="H100" s="3">
        <v>41.974699999999999</v>
      </c>
      <c r="I100" s="4">
        <v>15.409599999999999</v>
      </c>
      <c r="J100" s="4">
        <v>-9.0300000000000005E-2</v>
      </c>
      <c r="K100" s="3">
        <v>7.2188999999999997</v>
      </c>
      <c r="L100" s="3">
        <v>0.1706</v>
      </c>
      <c r="M100" s="4">
        <v>4.8999999999999998E-3</v>
      </c>
      <c r="N100" s="3">
        <v>2.6194999999999999</v>
      </c>
      <c r="O100" s="4">
        <v>2.1299999999999999E-2</v>
      </c>
      <c r="P100" s="3">
        <v>0.2213</v>
      </c>
      <c r="Q100" s="3">
        <v>2.2705000000000002</v>
      </c>
      <c r="R100" s="3">
        <v>0.3402</v>
      </c>
      <c r="S100" s="3">
        <v>0.24970000000000001</v>
      </c>
      <c r="T100" s="4">
        <v>-3.8999999999999998E-3</v>
      </c>
      <c r="U100" s="4">
        <v>1.3899999999999999E-2</v>
      </c>
      <c r="V100" s="3">
        <v>3.0200000000000001E-2</v>
      </c>
      <c r="W100" s="4">
        <v>1.37E-2</v>
      </c>
      <c r="X100" s="4">
        <v>1.7999999999999999E-2</v>
      </c>
      <c r="Y100" s="15">
        <v>51.1</v>
      </c>
    </row>
    <row r="101" spans="3:25" x14ac:dyDescent="0.25">
      <c r="C101" s="8">
        <v>28</v>
      </c>
      <c r="D101" s="10" t="s">
        <v>31</v>
      </c>
      <c r="E101" s="3">
        <v>3441.1579999999999</v>
      </c>
      <c r="F101" s="3">
        <v>1.1255999999999999</v>
      </c>
      <c r="G101" s="3">
        <v>767.42880000000002</v>
      </c>
      <c r="H101" s="3">
        <v>29.892199999999999</v>
      </c>
      <c r="I101" s="3">
        <v>47.176099999999998</v>
      </c>
      <c r="J101" s="4">
        <v>-5.67E-2</v>
      </c>
      <c r="K101" s="3">
        <v>7.9362000000000004</v>
      </c>
      <c r="L101" s="3">
        <v>0.90359999999999996</v>
      </c>
      <c r="M101" s="3">
        <v>0.14230000000000001</v>
      </c>
      <c r="N101" s="3">
        <v>205.73220000000001</v>
      </c>
      <c r="O101" s="4">
        <v>-3.4500000000000003E-2</v>
      </c>
      <c r="P101" s="3">
        <v>0.19409999999999999</v>
      </c>
      <c r="Q101" s="3">
        <v>0.56110000000000004</v>
      </c>
      <c r="R101" s="3">
        <v>0.64249999999999996</v>
      </c>
      <c r="S101" s="3">
        <v>0.37480000000000002</v>
      </c>
      <c r="T101" s="4">
        <v>-2.0999999999999999E-3</v>
      </c>
      <c r="U101" s="3">
        <v>0.51400000000000001</v>
      </c>
      <c r="V101" s="3">
        <v>4.2099999999999999E-2</v>
      </c>
      <c r="W101" s="3">
        <v>6.59E-2</v>
      </c>
      <c r="X101" s="4">
        <v>0.26679999999999998</v>
      </c>
      <c r="Y101" s="15">
        <v>50.67</v>
      </c>
    </row>
    <row r="102" spans="3:25" x14ac:dyDescent="0.25">
      <c r="C102" s="8">
        <v>29</v>
      </c>
      <c r="D102" s="10" t="s">
        <v>32</v>
      </c>
      <c r="E102" s="3">
        <v>3301.6120000000001</v>
      </c>
      <c r="F102" s="3">
        <v>0.79949999999999999</v>
      </c>
      <c r="G102" s="3">
        <v>716.75980000000004</v>
      </c>
      <c r="H102" s="3">
        <v>28.103000000000002</v>
      </c>
      <c r="I102" s="4">
        <v>35.444299999999998</v>
      </c>
      <c r="J102" s="4">
        <v>-5.3499999999999999E-2</v>
      </c>
      <c r="K102" s="3">
        <v>7.6919000000000004</v>
      </c>
      <c r="L102" s="3">
        <v>0.79459999999999997</v>
      </c>
      <c r="M102" s="3">
        <v>0.13059999999999999</v>
      </c>
      <c r="N102" s="3">
        <v>197.6335</v>
      </c>
      <c r="O102" s="4">
        <v>-1.47E-2</v>
      </c>
      <c r="P102" s="3">
        <v>0.20300000000000001</v>
      </c>
      <c r="Q102" s="3">
        <v>0.40749999999999997</v>
      </c>
      <c r="R102" s="3">
        <v>0.59770000000000001</v>
      </c>
      <c r="S102" s="3">
        <v>0.34589999999999999</v>
      </c>
      <c r="T102" s="4">
        <v>-6.3E-3</v>
      </c>
      <c r="U102" s="3">
        <v>0.50380000000000003</v>
      </c>
      <c r="V102" s="3">
        <v>4.3400000000000001E-2</v>
      </c>
      <c r="W102" s="3">
        <v>6.6600000000000006E-2</v>
      </c>
      <c r="X102" s="4">
        <v>0.26200000000000001</v>
      </c>
      <c r="Y102" s="15">
        <v>50.7</v>
      </c>
    </row>
    <row r="103" spans="3:25" x14ac:dyDescent="0.25">
      <c r="C103" s="8">
        <v>30</v>
      </c>
      <c r="D103" s="10" t="s">
        <v>33</v>
      </c>
      <c r="E103" s="3">
        <v>3183.0529999999999</v>
      </c>
      <c r="F103" s="3">
        <v>1.1671</v>
      </c>
      <c r="G103" s="3">
        <v>679.34079999999994</v>
      </c>
      <c r="H103" s="3">
        <v>28.000900000000001</v>
      </c>
      <c r="I103" s="4">
        <v>24.388300000000001</v>
      </c>
      <c r="J103" s="4">
        <v>-4.5199999999999997E-2</v>
      </c>
      <c r="K103" s="3">
        <v>7.3436000000000003</v>
      </c>
      <c r="L103" s="3">
        <v>0.85609999999999997</v>
      </c>
      <c r="M103" s="3">
        <v>0.1439</v>
      </c>
      <c r="N103" s="3">
        <v>201.88810000000001</v>
      </c>
      <c r="O103" s="4">
        <v>-3.1300000000000001E-2</v>
      </c>
      <c r="P103" s="3">
        <v>0.12959999999999999</v>
      </c>
      <c r="Q103" s="3">
        <v>0.1444</v>
      </c>
      <c r="R103" s="3">
        <v>0.58609999999999995</v>
      </c>
      <c r="S103" s="3">
        <v>0.33979999999999999</v>
      </c>
      <c r="T103" s="4">
        <v>-5.7000000000000002E-3</v>
      </c>
      <c r="U103" s="3">
        <v>0.56410000000000005</v>
      </c>
      <c r="V103" s="3">
        <v>4.7399999999999998E-2</v>
      </c>
      <c r="W103" s="4">
        <v>5.5300000000000002E-2</v>
      </c>
      <c r="X103" s="4">
        <v>0.28899999999999998</v>
      </c>
      <c r="Y103" s="15">
        <v>50</v>
      </c>
    </row>
    <row r="104" spans="3:25" x14ac:dyDescent="0.25">
      <c r="C104" s="8">
        <v>31</v>
      </c>
      <c r="D104" s="10" t="s">
        <v>34</v>
      </c>
      <c r="E104" s="3">
        <v>3057.6669999999999</v>
      </c>
      <c r="F104" s="3">
        <v>0.8044</v>
      </c>
      <c r="G104" s="3">
        <v>718.08330000000001</v>
      </c>
      <c r="H104" s="3">
        <v>10.283899999999999</v>
      </c>
      <c r="I104" s="4">
        <v>-0.80430000000000001</v>
      </c>
      <c r="J104" s="4">
        <v>-9.8199999999999996E-2</v>
      </c>
      <c r="K104" s="3">
        <v>6.9715999999999996</v>
      </c>
      <c r="L104" s="3">
        <v>0.30709999999999998</v>
      </c>
      <c r="M104" s="4">
        <v>3.15E-2</v>
      </c>
      <c r="N104" s="3">
        <v>62.978200000000001</v>
      </c>
      <c r="O104" s="4">
        <v>-2.5700000000000001E-2</v>
      </c>
      <c r="P104" s="3">
        <v>0.1661</v>
      </c>
      <c r="Q104" s="3">
        <v>0.23250000000000001</v>
      </c>
      <c r="R104" s="3">
        <v>0.34899999999999998</v>
      </c>
      <c r="S104" s="3">
        <v>0.34789999999999999</v>
      </c>
      <c r="T104" s="4">
        <v>-6.3E-3</v>
      </c>
      <c r="U104" s="3">
        <v>0.14369999999999999</v>
      </c>
      <c r="V104" s="3">
        <v>4.2099999999999999E-2</v>
      </c>
      <c r="W104" s="4">
        <v>2.7400000000000001E-2</v>
      </c>
      <c r="X104" s="4">
        <v>5.0900000000000001E-2</v>
      </c>
      <c r="Y104" s="15">
        <v>50.5</v>
      </c>
    </row>
    <row r="105" spans="3:25" x14ac:dyDescent="0.25">
      <c r="C105" s="8">
        <v>32</v>
      </c>
      <c r="D105" s="10" t="s">
        <v>35</v>
      </c>
      <c r="E105" s="3">
        <v>3087.5880000000002</v>
      </c>
      <c r="F105" s="3">
        <v>1.1752</v>
      </c>
      <c r="G105" s="3">
        <v>730.72379999999998</v>
      </c>
      <c r="H105" s="3">
        <v>9.7148000000000003</v>
      </c>
      <c r="I105" s="4">
        <v>2.8329</v>
      </c>
      <c r="J105" s="4">
        <v>-0.10680000000000001</v>
      </c>
      <c r="K105" s="3">
        <v>6.8220999999999998</v>
      </c>
      <c r="L105" s="3">
        <v>0.44290000000000002</v>
      </c>
      <c r="M105" s="4">
        <v>3.8300000000000001E-2</v>
      </c>
      <c r="N105" s="3">
        <v>67.554599999999994</v>
      </c>
      <c r="O105" s="4">
        <v>-2.1299999999999999E-2</v>
      </c>
      <c r="P105" s="3">
        <v>0.15379999999999999</v>
      </c>
      <c r="Q105" s="3">
        <v>0.29499999999999998</v>
      </c>
      <c r="R105" s="3">
        <v>0.37559999999999999</v>
      </c>
      <c r="S105" s="3">
        <v>0.33250000000000002</v>
      </c>
      <c r="T105" s="4">
        <v>-6.8999999999999999E-3</v>
      </c>
      <c r="U105" s="3">
        <v>0.15959999999999999</v>
      </c>
      <c r="V105" s="3">
        <v>2.46E-2</v>
      </c>
      <c r="W105" s="4">
        <v>1.9599999999999999E-2</v>
      </c>
      <c r="X105" s="4">
        <v>5.3499999999999999E-2</v>
      </c>
      <c r="Y105" s="15">
        <v>50.7</v>
      </c>
    </row>
    <row r="106" spans="3:25" x14ac:dyDescent="0.25">
      <c r="C106" s="8">
        <v>33</v>
      </c>
      <c r="D106" s="10" t="s">
        <v>36</v>
      </c>
      <c r="E106" s="3">
        <v>3177.3009999999999</v>
      </c>
      <c r="F106" s="3">
        <v>0.7127</v>
      </c>
      <c r="G106" s="3">
        <v>736.24800000000005</v>
      </c>
      <c r="H106" s="3">
        <v>10.2957</v>
      </c>
      <c r="I106" s="4">
        <v>0.64580000000000004</v>
      </c>
      <c r="J106" s="4">
        <v>-0.1047</v>
      </c>
      <c r="K106" s="3">
        <v>6.8262</v>
      </c>
      <c r="L106" s="3">
        <v>0.33329999999999999</v>
      </c>
      <c r="M106" s="4">
        <v>4.1000000000000002E-2</v>
      </c>
      <c r="N106" s="3">
        <v>96.321899999999999</v>
      </c>
      <c r="O106" s="4">
        <v>-1.8599999999999998E-2</v>
      </c>
      <c r="P106" s="3">
        <v>0.17219999999999999</v>
      </c>
      <c r="Q106" s="3">
        <v>0.49890000000000001</v>
      </c>
      <c r="R106" s="3">
        <v>0.38190000000000002</v>
      </c>
      <c r="S106" s="3">
        <v>0.44269999999999998</v>
      </c>
      <c r="T106" s="4">
        <v>-6.3E-3</v>
      </c>
      <c r="U106" s="3">
        <v>0.2394</v>
      </c>
      <c r="V106" s="3">
        <v>4.0599999999999997E-2</v>
      </c>
      <c r="W106" s="4">
        <v>3.15E-2</v>
      </c>
      <c r="X106" s="4">
        <v>9.0399999999999994E-2</v>
      </c>
      <c r="Y106" s="15">
        <v>50.6</v>
      </c>
    </row>
    <row r="107" spans="3:25" x14ac:dyDescent="0.25">
      <c r="C107" s="8">
        <v>34</v>
      </c>
      <c r="D107" s="10" t="s">
        <v>37</v>
      </c>
      <c r="E107" s="3">
        <v>2157.6439999999998</v>
      </c>
      <c r="F107" s="4">
        <v>0.16270000000000001</v>
      </c>
      <c r="G107" s="3">
        <v>100.71420000000001</v>
      </c>
      <c r="H107" s="3">
        <v>8.2316000000000003</v>
      </c>
      <c r="I107" s="3">
        <v>1786.867</v>
      </c>
      <c r="J107" s="4">
        <v>-0.12180000000000001</v>
      </c>
      <c r="K107" s="3">
        <v>2.7755999999999998</v>
      </c>
      <c r="L107" s="3">
        <v>0.10589999999999999</v>
      </c>
      <c r="M107" s="4">
        <v>4.5999999999999999E-2</v>
      </c>
      <c r="N107" s="3">
        <v>1.1659999999999999</v>
      </c>
      <c r="O107" s="4">
        <v>-3.7999999999999999E-2</v>
      </c>
      <c r="P107" s="3">
        <v>0.98080000000000001</v>
      </c>
      <c r="Q107" s="3">
        <v>0.92710000000000004</v>
      </c>
      <c r="R107" s="3">
        <v>0.47899999999999998</v>
      </c>
      <c r="S107" s="4">
        <v>1.38E-2</v>
      </c>
      <c r="T107" s="4">
        <v>-6.8999999999999999E-3</v>
      </c>
      <c r="U107" s="4">
        <v>4.0000000000000002E-4</v>
      </c>
      <c r="V107" s="3">
        <v>2.8899999999999999E-2</v>
      </c>
      <c r="W107" s="4">
        <v>1.7100000000000001E-2</v>
      </c>
      <c r="X107" s="4">
        <v>-1.5599999999999999E-2</v>
      </c>
      <c r="Y107" s="15">
        <v>49.1</v>
      </c>
    </row>
    <row r="108" spans="3:25" x14ac:dyDescent="0.25">
      <c r="C108" s="8">
        <v>35</v>
      </c>
      <c r="D108" s="10" t="s">
        <v>38</v>
      </c>
      <c r="E108" s="3">
        <v>2206.1889999999999</v>
      </c>
      <c r="F108" s="4">
        <v>0.15939999999999999</v>
      </c>
      <c r="G108" s="3">
        <v>104.5042</v>
      </c>
      <c r="H108" s="3">
        <v>7.0655000000000001</v>
      </c>
      <c r="I108" s="3">
        <v>1325.1669999999999</v>
      </c>
      <c r="J108" s="4">
        <v>-0.1341</v>
      </c>
      <c r="K108" s="3">
        <v>2.7926000000000002</v>
      </c>
      <c r="L108" s="4">
        <v>6.0900000000000003E-2</v>
      </c>
      <c r="M108" s="4">
        <v>-8.0000000000000002E-3</v>
      </c>
      <c r="N108" s="3">
        <v>0.77629999999999999</v>
      </c>
      <c r="O108" s="4">
        <v>-4.2700000000000002E-2</v>
      </c>
      <c r="P108" s="3">
        <v>0.1111</v>
      </c>
      <c r="Q108" s="3">
        <v>0.43480000000000002</v>
      </c>
      <c r="R108" s="3">
        <v>0.51859999999999995</v>
      </c>
      <c r="S108" s="4">
        <v>-2.0299999999999999E-2</v>
      </c>
      <c r="T108" s="4">
        <v>-7.4999999999999997E-3</v>
      </c>
      <c r="U108" s="4">
        <v>6.9999999999999999E-4</v>
      </c>
      <c r="V108" s="3">
        <v>2.63E-2</v>
      </c>
      <c r="W108" s="4">
        <v>5.0000000000000001E-4</v>
      </c>
      <c r="X108" s="4">
        <v>-1.9199999999999998E-2</v>
      </c>
      <c r="Y108" s="15">
        <v>50.7</v>
      </c>
    </row>
    <row r="109" spans="3:25" x14ac:dyDescent="0.25">
      <c r="C109" s="8">
        <v>36</v>
      </c>
      <c r="D109" s="10" t="s">
        <v>39</v>
      </c>
      <c r="E109" s="3">
        <v>2225.114</v>
      </c>
      <c r="F109" s="4">
        <v>0.26400000000000001</v>
      </c>
      <c r="G109" s="3">
        <v>85.917100000000005</v>
      </c>
      <c r="H109" s="3">
        <v>6.9005999999999998</v>
      </c>
      <c r="I109" s="3">
        <v>1635.4559999999999</v>
      </c>
      <c r="J109" s="4">
        <v>-0.13020000000000001</v>
      </c>
      <c r="K109" s="3">
        <v>2.5960999999999999</v>
      </c>
      <c r="L109" s="3">
        <v>9.8900000000000002E-2</v>
      </c>
      <c r="M109" s="4">
        <v>1.1000000000000001E-3</v>
      </c>
      <c r="N109" s="3">
        <v>0.87290000000000001</v>
      </c>
      <c r="O109" s="4">
        <v>-3.7199999999999997E-2</v>
      </c>
      <c r="P109" s="3">
        <v>9.5899999999999999E-2</v>
      </c>
      <c r="Q109" s="3">
        <v>0.246</v>
      </c>
      <c r="R109" s="3">
        <v>0.46279999999999999</v>
      </c>
      <c r="S109" s="4">
        <v>-3.2000000000000001E-2</v>
      </c>
      <c r="T109" s="4">
        <v>-1.9E-3</v>
      </c>
      <c r="U109" s="4">
        <v>2.9999999999999997E-4</v>
      </c>
      <c r="V109" s="3">
        <v>3.4500000000000003E-2</v>
      </c>
      <c r="W109" s="4">
        <v>2.5700000000000001E-2</v>
      </c>
      <c r="X109" s="4">
        <v>-2.2599999999999999E-2</v>
      </c>
      <c r="Y109" s="15">
        <v>50.1</v>
      </c>
    </row>
    <row r="110" spans="3:25" x14ac:dyDescent="0.25">
      <c r="C110" s="8">
        <v>37</v>
      </c>
      <c r="D110" s="10" t="s">
        <v>40</v>
      </c>
      <c r="E110" s="3">
        <v>2475.7759999999998</v>
      </c>
      <c r="F110" s="4">
        <v>0.216</v>
      </c>
      <c r="G110" s="3">
        <v>532.81410000000005</v>
      </c>
      <c r="H110" s="3">
        <v>7.9025999999999996</v>
      </c>
      <c r="I110" s="4">
        <v>13.653</v>
      </c>
      <c r="J110" s="4">
        <v>-0.12509999999999999</v>
      </c>
      <c r="K110" s="3">
        <v>5.1410999999999998</v>
      </c>
      <c r="L110" s="3">
        <v>0.10780000000000001</v>
      </c>
      <c r="M110" s="4">
        <v>-7.1999999999999998E-3</v>
      </c>
      <c r="N110" s="3">
        <v>1.5014000000000001</v>
      </c>
      <c r="O110" s="4">
        <v>-4.7199999999999999E-2</v>
      </c>
      <c r="P110" s="3">
        <v>6.0400000000000002E-2</v>
      </c>
      <c r="Q110" s="3">
        <v>0.31909999999999999</v>
      </c>
      <c r="R110" s="3">
        <v>0.23280000000000001</v>
      </c>
      <c r="S110" s="3">
        <v>0.16669999999999999</v>
      </c>
      <c r="T110" s="4">
        <v>-6.3E-3</v>
      </c>
      <c r="U110" s="4">
        <v>9.4999999999999998E-3</v>
      </c>
      <c r="V110" s="3">
        <v>3.5200000000000002E-2</v>
      </c>
      <c r="W110" s="4">
        <v>1.1999999999999999E-3</v>
      </c>
      <c r="X110" s="4">
        <v>-2.2499999999999999E-2</v>
      </c>
      <c r="Y110" s="15">
        <v>50.7</v>
      </c>
    </row>
    <row r="111" spans="3:25" x14ac:dyDescent="0.25">
      <c r="C111" s="8">
        <v>38</v>
      </c>
      <c r="D111" s="10" t="s">
        <v>41</v>
      </c>
      <c r="E111" s="3">
        <v>2396.6590000000001</v>
      </c>
      <c r="F111" s="4">
        <v>2.63E-2</v>
      </c>
      <c r="G111" s="3">
        <v>502.3999</v>
      </c>
      <c r="H111" s="3">
        <v>7.6017000000000001</v>
      </c>
      <c r="I111" s="4">
        <v>-1.8075000000000001</v>
      </c>
      <c r="J111" s="4">
        <v>-0.1386</v>
      </c>
      <c r="K111" s="3">
        <v>5.4360999999999997</v>
      </c>
      <c r="L111" s="3">
        <v>0.13089999999999999</v>
      </c>
      <c r="M111" s="3">
        <v>9.5699999999999993E-2</v>
      </c>
      <c r="N111" s="3">
        <v>2.915</v>
      </c>
      <c r="O111" s="4">
        <v>-3.6400000000000002E-2</v>
      </c>
      <c r="P111" s="3">
        <v>1.8934</v>
      </c>
      <c r="Q111" s="3">
        <v>1.048</v>
      </c>
      <c r="R111" s="3">
        <v>0.20399999999999999</v>
      </c>
      <c r="S111" s="3">
        <v>0.18160000000000001</v>
      </c>
      <c r="T111" s="4">
        <v>-7.4999999999999997E-3</v>
      </c>
      <c r="U111" s="4">
        <v>1.5900000000000001E-2</v>
      </c>
      <c r="V111" s="3">
        <v>4.2700000000000002E-2</v>
      </c>
      <c r="W111" s="4">
        <v>5.8999999999999999E-3</v>
      </c>
      <c r="X111" s="4">
        <v>-2.3900000000000001E-2</v>
      </c>
      <c r="Y111" s="15">
        <v>50.4</v>
      </c>
    </row>
    <row r="112" spans="3:25" x14ac:dyDescent="0.25">
      <c r="C112" s="8">
        <v>39</v>
      </c>
      <c r="D112" s="10" t="s">
        <v>42</v>
      </c>
      <c r="E112" s="3">
        <v>2446.7350000000001</v>
      </c>
      <c r="F112" s="4">
        <v>0.26450000000000001</v>
      </c>
      <c r="G112" s="3">
        <v>502.79289999999997</v>
      </c>
      <c r="H112" s="3">
        <v>9.8088999999999995</v>
      </c>
      <c r="I112" s="4">
        <v>-8.3000000000000007</v>
      </c>
      <c r="J112" s="4">
        <v>-0.12330000000000001</v>
      </c>
      <c r="K112" s="3">
        <v>5.4455999999999998</v>
      </c>
      <c r="L112" s="4">
        <v>8.3000000000000004E-2</v>
      </c>
      <c r="M112" s="4">
        <v>9.7999999999999997E-3</v>
      </c>
      <c r="N112" s="3">
        <v>8.8484999999999996</v>
      </c>
      <c r="O112" s="4">
        <v>-3.4599999999999999E-2</v>
      </c>
      <c r="P112" s="3">
        <v>0.1321</v>
      </c>
      <c r="Q112" s="3">
        <v>0.28100000000000003</v>
      </c>
      <c r="R112" s="3">
        <v>0.1865</v>
      </c>
      <c r="S112" s="3">
        <v>0.27679999999999999</v>
      </c>
      <c r="T112" s="4">
        <v>-3.8E-3</v>
      </c>
      <c r="U112" s="4">
        <v>4.0800000000000003E-2</v>
      </c>
      <c r="V112" s="3">
        <v>3.5999999999999997E-2</v>
      </c>
      <c r="W112" s="4">
        <v>4.8999999999999998E-3</v>
      </c>
      <c r="X112" s="4">
        <v>-1.89E-2</v>
      </c>
      <c r="Y112" s="15">
        <v>50.4</v>
      </c>
    </row>
    <row r="113" spans="3:25" x14ac:dyDescent="0.25">
      <c r="C113" s="8">
        <v>40</v>
      </c>
      <c r="D113" s="10" t="s">
        <v>43</v>
      </c>
      <c r="E113" s="3">
        <v>2386.6759999999999</v>
      </c>
      <c r="F113" s="3">
        <v>1.6447000000000001</v>
      </c>
      <c r="G113" s="3">
        <v>522.67449999999997</v>
      </c>
      <c r="H113" s="3">
        <v>21.887699999999999</v>
      </c>
      <c r="I113" s="4">
        <v>29.5215</v>
      </c>
      <c r="J113" s="4">
        <v>-8.2500000000000004E-2</v>
      </c>
      <c r="K113" s="3">
        <v>5.2412999999999998</v>
      </c>
      <c r="L113" s="3">
        <v>0.75570000000000004</v>
      </c>
      <c r="M113" s="3">
        <v>0.26479999999999998</v>
      </c>
      <c r="N113" s="3">
        <v>318.65170000000001</v>
      </c>
      <c r="O113" s="4">
        <v>1.01E-2</v>
      </c>
      <c r="P113" s="3">
        <v>2.6530999999999998</v>
      </c>
      <c r="Q113" s="3">
        <v>27.1844</v>
      </c>
      <c r="R113" s="3">
        <v>0.45839999999999997</v>
      </c>
      <c r="S113" s="3">
        <v>0.2482</v>
      </c>
      <c r="T113" s="3">
        <v>8.2900000000000001E-2</v>
      </c>
      <c r="U113" s="3">
        <v>0.91990000000000005</v>
      </c>
      <c r="V113" s="3">
        <v>4.0099999999999997E-2</v>
      </c>
      <c r="W113" s="3">
        <v>0.32250000000000001</v>
      </c>
      <c r="X113" s="4">
        <v>0.38290000000000002</v>
      </c>
      <c r="Y113" s="15">
        <v>51</v>
      </c>
    </row>
    <row r="114" spans="3:25" x14ac:dyDescent="0.25">
      <c r="C114" s="8">
        <v>41</v>
      </c>
      <c r="D114" s="10" t="s">
        <v>44</v>
      </c>
      <c r="E114" s="3">
        <v>2290.3310000000001</v>
      </c>
      <c r="F114" s="3">
        <v>3.2509999999999999</v>
      </c>
      <c r="G114" s="3">
        <v>502.01010000000002</v>
      </c>
      <c r="H114" s="3">
        <v>21.610199999999999</v>
      </c>
      <c r="I114" s="3">
        <v>82.703900000000004</v>
      </c>
      <c r="J114" s="4">
        <v>-6.4100000000000004E-2</v>
      </c>
      <c r="K114" s="3">
        <v>4.9294000000000002</v>
      </c>
      <c r="L114" s="3">
        <v>0.84150000000000003</v>
      </c>
      <c r="M114" s="3">
        <v>0.33750000000000002</v>
      </c>
      <c r="N114" s="3">
        <v>346.91019999999997</v>
      </c>
      <c r="O114" s="4">
        <v>2.23E-2</v>
      </c>
      <c r="P114" s="3">
        <v>0.62019999999999997</v>
      </c>
      <c r="Q114" s="3">
        <v>0.83250000000000002</v>
      </c>
      <c r="R114" s="3">
        <v>0.43690000000000001</v>
      </c>
      <c r="S114" s="3">
        <v>0.34379999999999999</v>
      </c>
      <c r="T114" s="4">
        <v>-4.4000000000000003E-3</v>
      </c>
      <c r="U114" s="3">
        <v>1.0347</v>
      </c>
      <c r="V114" s="3">
        <v>3.7600000000000001E-2</v>
      </c>
      <c r="W114" s="3">
        <v>0.86180000000000001</v>
      </c>
      <c r="X114" s="4">
        <v>0.4209</v>
      </c>
      <c r="Y114" s="15">
        <v>50.6</v>
      </c>
    </row>
    <row r="115" spans="3:25" x14ac:dyDescent="0.25">
      <c r="C115" s="8">
        <v>42</v>
      </c>
      <c r="D115" s="10" t="s">
        <v>45</v>
      </c>
      <c r="E115" s="3">
        <v>2572.2669999999998</v>
      </c>
      <c r="F115" s="3">
        <v>2.1111</v>
      </c>
      <c r="G115" s="3">
        <v>526.85429999999997</v>
      </c>
      <c r="H115" s="3">
        <v>46.418700000000001</v>
      </c>
      <c r="I115" s="4">
        <v>29.1965</v>
      </c>
      <c r="J115" s="4">
        <v>-7.0400000000000004E-2</v>
      </c>
      <c r="K115" s="3">
        <v>5.2324000000000002</v>
      </c>
      <c r="L115" s="3">
        <v>0.76280000000000003</v>
      </c>
      <c r="M115" s="3">
        <v>0.24440000000000001</v>
      </c>
      <c r="N115" s="3">
        <v>296.57299999999998</v>
      </c>
      <c r="O115" s="4">
        <v>2.3999999999999998E-3</v>
      </c>
      <c r="P115" s="3">
        <v>0.19539999999999999</v>
      </c>
      <c r="Q115" s="3">
        <v>0.63870000000000005</v>
      </c>
      <c r="R115" s="3">
        <v>0.43080000000000002</v>
      </c>
      <c r="S115" s="3">
        <v>0.36609999999999998</v>
      </c>
      <c r="T115" s="4">
        <v>-4.4000000000000003E-3</v>
      </c>
      <c r="U115" s="3">
        <v>0.85670000000000002</v>
      </c>
      <c r="V115" s="3">
        <v>5.1299999999999998E-2</v>
      </c>
      <c r="W115" s="3">
        <v>0.1018</v>
      </c>
      <c r="X115" s="4">
        <v>0.35349999999999998</v>
      </c>
      <c r="Y115" s="15">
        <v>50.6</v>
      </c>
    </row>
    <row r="116" spans="3:25" x14ac:dyDescent="0.25">
      <c r="C116" s="8">
        <v>43</v>
      </c>
      <c r="D116" s="10" t="s">
        <v>46</v>
      </c>
      <c r="E116" s="3">
        <v>2434.5659999999998</v>
      </c>
      <c r="F116" s="4">
        <v>0.30909999999999999</v>
      </c>
      <c r="G116" s="3">
        <v>513.79880000000003</v>
      </c>
      <c r="H116" s="3">
        <v>7.4717000000000002</v>
      </c>
      <c r="I116" s="4">
        <v>-16.553599999999999</v>
      </c>
      <c r="J116" s="4">
        <v>-0.13159999999999999</v>
      </c>
      <c r="K116" s="3">
        <v>4.1923000000000004</v>
      </c>
      <c r="L116" s="3">
        <v>0.2455</v>
      </c>
      <c r="M116" s="4">
        <v>5.8700000000000002E-2</v>
      </c>
      <c r="N116" s="3">
        <v>67.0792</v>
      </c>
      <c r="O116" s="4">
        <v>-3.3700000000000001E-2</v>
      </c>
      <c r="P116" s="3">
        <v>0.54979999999999996</v>
      </c>
      <c r="Q116" s="3">
        <v>0.41739999999999999</v>
      </c>
      <c r="R116" s="3">
        <v>0.1958</v>
      </c>
      <c r="S116" s="3">
        <v>0.1925</v>
      </c>
      <c r="T116" s="4">
        <v>-6.3E-3</v>
      </c>
      <c r="U116" s="3">
        <v>0.14779999999999999</v>
      </c>
      <c r="V116" s="3">
        <v>3.4200000000000001E-2</v>
      </c>
      <c r="W116" s="4">
        <v>2.1299999999999999E-2</v>
      </c>
      <c r="X116" s="4">
        <v>4.0599999999999997E-2</v>
      </c>
      <c r="Y116" s="15">
        <v>50.6</v>
      </c>
    </row>
    <row r="117" spans="3:25" x14ac:dyDescent="0.25">
      <c r="C117" s="8">
        <v>44</v>
      </c>
      <c r="D117" s="10" t="s">
        <v>47</v>
      </c>
      <c r="E117" s="3">
        <v>2426.4349999999999</v>
      </c>
      <c r="F117" s="3">
        <v>0.78410000000000002</v>
      </c>
      <c r="G117" s="3">
        <v>568.90620000000001</v>
      </c>
      <c r="H117" s="3">
        <v>7.69</v>
      </c>
      <c r="I117" s="4">
        <v>-8.3536999999999999</v>
      </c>
      <c r="J117" s="4">
        <v>-0.1207</v>
      </c>
      <c r="K117" s="3">
        <v>4.0876999999999999</v>
      </c>
      <c r="L117" s="3">
        <v>0.32290000000000002</v>
      </c>
      <c r="M117" s="4">
        <v>4.8000000000000001E-2</v>
      </c>
      <c r="N117" s="3">
        <v>104.35</v>
      </c>
      <c r="O117" s="4">
        <v>-2.3400000000000001E-2</v>
      </c>
      <c r="P117" s="3">
        <v>0.1142</v>
      </c>
      <c r="Q117" s="3">
        <v>0.28739999999999999</v>
      </c>
      <c r="R117" s="3">
        <v>0.23580000000000001</v>
      </c>
      <c r="S117" s="3">
        <v>0.34429999999999999</v>
      </c>
      <c r="T117" s="4">
        <v>-6.8999999999999999E-3</v>
      </c>
      <c r="U117" s="3">
        <v>0.26750000000000002</v>
      </c>
      <c r="V117" s="3">
        <v>3.6600000000000001E-2</v>
      </c>
      <c r="W117" s="4">
        <v>3.5299999999999998E-2</v>
      </c>
      <c r="X117" s="4">
        <v>8.6499999999999994E-2</v>
      </c>
      <c r="Y117" s="15">
        <v>50.1</v>
      </c>
    </row>
    <row r="118" spans="3:25" x14ac:dyDescent="0.25">
      <c r="C118" s="8">
        <v>45</v>
      </c>
      <c r="D118" s="10" t="s">
        <v>48</v>
      </c>
      <c r="E118" s="3">
        <v>2375.0949999999998</v>
      </c>
      <c r="F118" s="4">
        <v>0.55379999999999996</v>
      </c>
      <c r="G118" s="3">
        <v>550.47170000000006</v>
      </c>
      <c r="H118" s="3">
        <v>7.7497999999999996</v>
      </c>
      <c r="I118" s="4">
        <v>-10.427899999999999</v>
      </c>
      <c r="J118" s="4">
        <v>-0.1221</v>
      </c>
      <c r="K118" s="3">
        <v>3.7061000000000002</v>
      </c>
      <c r="L118" s="3">
        <v>0.39279999999999998</v>
      </c>
      <c r="M118" s="4">
        <v>6.0400000000000002E-2</v>
      </c>
      <c r="N118" s="3">
        <v>138.78569999999999</v>
      </c>
      <c r="O118" s="4">
        <v>-2.23E-2</v>
      </c>
      <c r="P118" s="3">
        <v>0.1002</v>
      </c>
      <c r="Q118" s="3">
        <v>0.2087</v>
      </c>
      <c r="R118" s="3">
        <v>0.25700000000000001</v>
      </c>
      <c r="S118" s="3">
        <v>0.28389999999999999</v>
      </c>
      <c r="T118" s="4">
        <v>-5.0000000000000001E-3</v>
      </c>
      <c r="U118" s="3">
        <v>0.38100000000000001</v>
      </c>
      <c r="V118" s="3">
        <v>3.6200000000000003E-2</v>
      </c>
      <c r="W118" s="4">
        <v>4.2000000000000003E-2</v>
      </c>
      <c r="X118" s="4">
        <v>0.13700000000000001</v>
      </c>
      <c r="Y118" s="15">
        <v>53.4</v>
      </c>
    </row>
    <row r="119" spans="3:25" x14ac:dyDescent="0.25">
      <c r="C119" s="8">
        <v>46</v>
      </c>
      <c r="D119" s="10" t="s">
        <v>49</v>
      </c>
      <c r="E119" s="3">
        <v>1404.213</v>
      </c>
      <c r="F119" s="4">
        <v>0.30919999999999997</v>
      </c>
      <c r="G119" s="3">
        <v>223.95349999999999</v>
      </c>
      <c r="H119" s="3">
        <v>5.8136999999999999</v>
      </c>
      <c r="I119" s="3">
        <v>678.92129999999997</v>
      </c>
      <c r="J119" s="4">
        <v>-0.1404</v>
      </c>
      <c r="K119" s="3">
        <v>2.0636999999999999</v>
      </c>
      <c r="L119" s="4">
        <v>3.04E-2</v>
      </c>
      <c r="M119" s="4">
        <v>1.8599999999999998E-2</v>
      </c>
      <c r="N119" s="4">
        <v>0.28560000000000002</v>
      </c>
      <c r="O119" s="4">
        <v>-2.7900000000000001E-2</v>
      </c>
      <c r="P119" s="3">
        <v>0.41249999999999998</v>
      </c>
      <c r="Q119" s="3">
        <v>0.45390000000000003</v>
      </c>
      <c r="R119" s="3">
        <v>0.42049999999999998</v>
      </c>
      <c r="S119" s="4">
        <v>-7.3899999999999993E-2</v>
      </c>
      <c r="T119" s="4">
        <v>-4.4000000000000003E-3</v>
      </c>
      <c r="U119" s="4">
        <v>5.0000000000000001E-4</v>
      </c>
      <c r="V119" s="3">
        <v>3.3399999999999999E-2</v>
      </c>
      <c r="W119" s="4">
        <v>2E-3</v>
      </c>
      <c r="X119" s="4">
        <v>-3.0200000000000001E-2</v>
      </c>
      <c r="Y119" s="15">
        <v>50.5</v>
      </c>
    </row>
    <row r="120" spans="3:25" x14ac:dyDescent="0.25">
      <c r="C120" s="8">
        <v>47</v>
      </c>
      <c r="D120" s="10" t="s">
        <v>50</v>
      </c>
      <c r="E120" s="3">
        <v>1420.2850000000001</v>
      </c>
      <c r="F120" s="4">
        <v>0.26329999999999998</v>
      </c>
      <c r="G120" s="3">
        <v>204.99160000000001</v>
      </c>
      <c r="H120" s="3">
        <v>4.9595000000000002</v>
      </c>
      <c r="I120" s="3">
        <v>337.03129999999999</v>
      </c>
      <c r="J120" s="4">
        <v>-0.16250000000000001</v>
      </c>
      <c r="K120" s="3">
        <v>1.9655</v>
      </c>
      <c r="L120" s="4">
        <v>3.5799999999999998E-2</v>
      </c>
      <c r="M120" s="3">
        <v>0.1298</v>
      </c>
      <c r="N120" s="4">
        <v>0.2949</v>
      </c>
      <c r="O120" s="4">
        <v>-2.98E-2</v>
      </c>
      <c r="P120" s="3">
        <v>1.8657999999999999</v>
      </c>
      <c r="Q120" s="3">
        <v>1.2779</v>
      </c>
      <c r="R120" s="3">
        <v>0.38800000000000001</v>
      </c>
      <c r="S120" s="4">
        <v>-7.3400000000000007E-2</v>
      </c>
      <c r="T120" s="4">
        <v>-6.8999999999999999E-3</v>
      </c>
      <c r="U120" s="4">
        <v>1E-3</v>
      </c>
      <c r="V120" s="3">
        <v>2.53E-2</v>
      </c>
      <c r="W120" s="4">
        <v>3.3999999999999998E-3</v>
      </c>
      <c r="X120" s="4">
        <v>-3.4799999999999998E-2</v>
      </c>
      <c r="Y120" s="15">
        <v>50.7</v>
      </c>
    </row>
    <row r="121" spans="3:25" x14ac:dyDescent="0.25">
      <c r="C121" s="8">
        <v>48</v>
      </c>
      <c r="D121" s="10" t="s">
        <v>51</v>
      </c>
      <c r="E121" s="3">
        <v>1411.144</v>
      </c>
      <c r="F121" s="4">
        <v>0.1211</v>
      </c>
      <c r="G121" s="3">
        <v>212.18960000000001</v>
      </c>
      <c r="H121" s="3">
        <v>4.7786</v>
      </c>
      <c r="I121" s="3">
        <v>302.5095</v>
      </c>
      <c r="J121" s="4">
        <v>-0.1542</v>
      </c>
      <c r="K121" s="3">
        <v>2.0718000000000001</v>
      </c>
      <c r="L121" s="4">
        <v>3.7699999999999997E-2</v>
      </c>
      <c r="M121" s="4">
        <v>-8.6E-3</v>
      </c>
      <c r="N121" s="4">
        <v>0.16769999999999999</v>
      </c>
      <c r="O121" s="4">
        <v>-3.85E-2</v>
      </c>
      <c r="P121" s="3">
        <v>8.4500000000000006E-2</v>
      </c>
      <c r="Q121" s="3">
        <v>0.13469999999999999</v>
      </c>
      <c r="R121" s="3">
        <v>0.42159999999999997</v>
      </c>
      <c r="S121" s="4">
        <v>-4.36E-2</v>
      </c>
      <c r="T121" s="4">
        <v>-6.3E-3</v>
      </c>
      <c r="U121" s="4">
        <v>2.9999999999999997E-4</v>
      </c>
      <c r="V121" s="3">
        <v>3.0300000000000001E-2</v>
      </c>
      <c r="W121" s="4">
        <v>-2.5000000000000001E-3</v>
      </c>
      <c r="X121" s="4">
        <v>-3.5099999999999999E-2</v>
      </c>
      <c r="Y121" s="15">
        <v>50.2</v>
      </c>
    </row>
    <row r="122" spans="3:25" x14ac:dyDescent="0.25">
      <c r="C122" s="8">
        <v>49</v>
      </c>
      <c r="D122" s="10" t="s">
        <v>52</v>
      </c>
      <c r="E122" s="3">
        <v>2278.2280000000001</v>
      </c>
      <c r="F122" s="4">
        <v>2.6700000000000002E-2</v>
      </c>
      <c r="G122" s="3">
        <v>497.74149999999997</v>
      </c>
      <c r="H122" s="3">
        <v>6.8940999999999999</v>
      </c>
      <c r="I122" s="4">
        <v>4.6867000000000001</v>
      </c>
      <c r="J122" s="4">
        <v>-0.15759999999999999</v>
      </c>
      <c r="K122" s="3">
        <v>5.0275999999999996</v>
      </c>
      <c r="L122" s="3">
        <v>0.19789999999999999</v>
      </c>
      <c r="M122" s="4">
        <v>2.0199999999999999E-2</v>
      </c>
      <c r="N122" s="3">
        <v>4.3780000000000001</v>
      </c>
      <c r="O122" s="4">
        <v>-4.8099999999999997E-2</v>
      </c>
      <c r="P122" s="3">
        <v>8.8200000000000001E-2</v>
      </c>
      <c r="Q122" s="3">
        <v>0.2056</v>
      </c>
      <c r="R122" s="3">
        <v>0.18990000000000001</v>
      </c>
      <c r="S122" s="3">
        <v>0.29870000000000002</v>
      </c>
      <c r="T122" s="4">
        <v>-6.8999999999999999E-3</v>
      </c>
      <c r="U122" s="4">
        <v>3.1E-2</v>
      </c>
      <c r="V122" s="3">
        <v>3.61E-2</v>
      </c>
      <c r="W122" s="4">
        <v>1.5E-3</v>
      </c>
      <c r="X122" s="4">
        <v>-2.8299999999999999E-2</v>
      </c>
      <c r="Y122" s="15">
        <v>50.3</v>
      </c>
    </row>
    <row r="123" spans="3:25" x14ac:dyDescent="0.25">
      <c r="C123" s="8">
        <v>50</v>
      </c>
      <c r="D123" s="10" t="s">
        <v>53</v>
      </c>
      <c r="E123" s="3">
        <v>2085.0360000000001</v>
      </c>
      <c r="F123" s="4">
        <v>0.2656</v>
      </c>
      <c r="G123" s="3">
        <v>442.15280000000001</v>
      </c>
      <c r="H123" s="3">
        <v>6.8586999999999998</v>
      </c>
      <c r="I123" s="4">
        <v>-4.1759000000000004</v>
      </c>
      <c r="J123" s="4">
        <v>-0.15110000000000001</v>
      </c>
      <c r="K123" s="3">
        <v>4.6413000000000002</v>
      </c>
      <c r="L123" s="3">
        <v>0.10580000000000001</v>
      </c>
      <c r="M123" s="4">
        <v>2.5000000000000001E-2</v>
      </c>
      <c r="N123" s="3">
        <v>9.6671999999999993</v>
      </c>
      <c r="O123" s="4">
        <v>-4.3499999999999997E-2</v>
      </c>
      <c r="P123" s="3">
        <v>7.6999999999999999E-2</v>
      </c>
      <c r="Q123" s="3">
        <v>0.1953</v>
      </c>
      <c r="R123" s="3">
        <v>0.15559999999999999</v>
      </c>
      <c r="S123" s="3">
        <v>0.32150000000000001</v>
      </c>
      <c r="T123" s="4">
        <v>-5.5999999999999999E-3</v>
      </c>
      <c r="U123" s="4">
        <v>5.8799999999999998E-2</v>
      </c>
      <c r="V123" s="3">
        <v>3.61E-2</v>
      </c>
      <c r="W123" s="4">
        <v>5.0000000000000001E-3</v>
      </c>
      <c r="X123" s="4">
        <v>-1.9699999999999999E-2</v>
      </c>
      <c r="Y123" s="15">
        <v>50.6</v>
      </c>
    </row>
    <row r="124" spans="3:25" x14ac:dyDescent="0.25">
      <c r="C124" s="8">
        <v>51</v>
      </c>
      <c r="D124" s="10" t="s">
        <v>54</v>
      </c>
      <c r="E124" s="3">
        <v>2149.4319999999998</v>
      </c>
      <c r="F124" s="3">
        <v>1.3183</v>
      </c>
      <c r="G124" s="3">
        <v>463.26609999999999</v>
      </c>
      <c r="H124" s="3">
        <v>41.512599999999999</v>
      </c>
      <c r="I124" s="3">
        <v>89.994600000000005</v>
      </c>
      <c r="J124" s="4">
        <v>-0.15210000000000001</v>
      </c>
      <c r="K124" s="3">
        <v>4.3220999999999998</v>
      </c>
      <c r="L124" s="3">
        <v>0.1401</v>
      </c>
      <c r="M124" s="3">
        <v>0.23180000000000001</v>
      </c>
      <c r="N124" s="3">
        <v>21.941700000000001</v>
      </c>
      <c r="O124" s="4">
        <v>3.8600000000000002E-2</v>
      </c>
      <c r="P124" s="3">
        <v>2.8828999999999998</v>
      </c>
      <c r="Q124" s="3">
        <v>3.2804000000000002</v>
      </c>
      <c r="R124" s="3">
        <v>0.16170000000000001</v>
      </c>
      <c r="S124" s="3">
        <v>0.33110000000000001</v>
      </c>
      <c r="T124" s="4">
        <v>-1.9E-3</v>
      </c>
      <c r="U124" s="3">
        <v>0.13700000000000001</v>
      </c>
      <c r="V124" s="3">
        <v>2.1399999999999999E-2</v>
      </c>
      <c r="W124" s="4">
        <v>3.4500000000000003E-2</v>
      </c>
      <c r="X124" s="4">
        <v>-6.9999999999999999E-4</v>
      </c>
      <c r="Y124" s="15">
        <v>52.6</v>
      </c>
    </row>
    <row r="125" spans="3:25" x14ac:dyDescent="0.25">
      <c r="C125" s="8">
        <v>52</v>
      </c>
      <c r="D125" s="10" t="s">
        <v>55</v>
      </c>
      <c r="E125" s="3">
        <v>1900.0709999999999</v>
      </c>
      <c r="F125" s="3">
        <v>1.9326000000000001</v>
      </c>
      <c r="G125" s="3">
        <v>424.39190000000002</v>
      </c>
      <c r="H125" s="3">
        <v>17.165600000000001</v>
      </c>
      <c r="I125" s="4">
        <v>19.929300000000001</v>
      </c>
      <c r="J125" s="4">
        <v>-9.4799999999999995E-2</v>
      </c>
      <c r="K125" s="3">
        <v>3.6040000000000001</v>
      </c>
      <c r="L125" s="3">
        <v>0.78210000000000002</v>
      </c>
      <c r="M125" s="3">
        <v>0.3044</v>
      </c>
      <c r="N125" s="3">
        <v>348.65159999999997</v>
      </c>
      <c r="O125" s="4">
        <v>-2.0899999999999998E-2</v>
      </c>
      <c r="P125" s="3">
        <v>0.3831</v>
      </c>
      <c r="Q125" s="3">
        <v>0.314</v>
      </c>
      <c r="R125" s="3">
        <v>0.37630000000000002</v>
      </c>
      <c r="S125" s="3">
        <v>0.15809999999999999</v>
      </c>
      <c r="T125" s="4">
        <v>-6.3E-3</v>
      </c>
      <c r="U125" s="3">
        <v>1.0773999999999999</v>
      </c>
      <c r="V125" s="3">
        <v>5.4899999999999997E-2</v>
      </c>
      <c r="W125" s="3">
        <v>0.1163</v>
      </c>
      <c r="X125" s="4">
        <v>0.42749999999999999</v>
      </c>
      <c r="Y125" s="15">
        <v>50.7</v>
      </c>
    </row>
    <row r="126" spans="3:25" x14ac:dyDescent="0.25">
      <c r="C126" s="8">
        <v>53</v>
      </c>
      <c r="D126" s="10" t="s">
        <v>56</v>
      </c>
      <c r="E126" s="3">
        <v>1882.0360000000001</v>
      </c>
      <c r="F126" s="3">
        <v>2.032</v>
      </c>
      <c r="G126" s="3">
        <v>416.20830000000001</v>
      </c>
      <c r="H126" s="3">
        <v>54.050699999999999</v>
      </c>
      <c r="I126" s="3">
        <v>57.823500000000003</v>
      </c>
      <c r="J126" s="4">
        <v>-8.1699999999999995E-2</v>
      </c>
      <c r="K126" s="3">
        <v>3.4931999999999999</v>
      </c>
      <c r="L126" s="3">
        <v>0.81679999999999997</v>
      </c>
      <c r="M126" s="3">
        <v>0.3281</v>
      </c>
      <c r="N126" s="3">
        <v>373.01589999999999</v>
      </c>
      <c r="O126" s="4">
        <v>8.0000000000000004E-4</v>
      </c>
      <c r="P126" s="3">
        <v>0.18809999999999999</v>
      </c>
      <c r="Q126" s="3">
        <v>2.3475999999999999</v>
      </c>
      <c r="R126" s="3">
        <v>0.38379999999999997</v>
      </c>
      <c r="S126" s="3">
        <v>0.2228</v>
      </c>
      <c r="T126" s="4">
        <v>-6.9999999999999999E-4</v>
      </c>
      <c r="U126" s="3">
        <v>1.1497999999999999</v>
      </c>
      <c r="V126" s="3">
        <v>3.2000000000000001E-2</v>
      </c>
      <c r="W126" s="3">
        <v>0.1308</v>
      </c>
      <c r="X126" s="4">
        <v>0.4637</v>
      </c>
      <c r="Y126" s="15">
        <v>51.8</v>
      </c>
    </row>
    <row r="127" spans="3:25" x14ac:dyDescent="0.25">
      <c r="C127" s="8">
        <v>54</v>
      </c>
      <c r="D127" s="10" t="s">
        <v>57</v>
      </c>
      <c r="E127" s="3">
        <v>2029.0119999999999</v>
      </c>
      <c r="F127" s="3">
        <v>20.4343</v>
      </c>
      <c r="G127" s="3">
        <v>421.55770000000001</v>
      </c>
      <c r="H127" s="3">
        <v>20.912400000000002</v>
      </c>
      <c r="I127" s="4">
        <v>33.9816</v>
      </c>
      <c r="J127" s="4">
        <v>-0.1082</v>
      </c>
      <c r="K127" s="3">
        <v>3.2202999999999999</v>
      </c>
      <c r="L127" s="3">
        <v>0.69040000000000001</v>
      </c>
      <c r="M127" s="3">
        <v>0.53580000000000005</v>
      </c>
      <c r="N127" s="3">
        <v>234.2997</v>
      </c>
      <c r="O127" s="4">
        <v>3.4200000000000001E-2</v>
      </c>
      <c r="P127" s="3">
        <v>0.1978</v>
      </c>
      <c r="Q127" s="3">
        <v>0.67159999999999997</v>
      </c>
      <c r="R127" s="3">
        <v>0.29449999999999998</v>
      </c>
      <c r="S127" s="3">
        <v>0.13900000000000001</v>
      </c>
      <c r="T127" s="4">
        <v>-6.8999999999999999E-3</v>
      </c>
      <c r="U127" s="3">
        <v>0.66759999999999997</v>
      </c>
      <c r="V127" s="3">
        <v>4.1700000000000001E-2</v>
      </c>
      <c r="W127" s="3">
        <v>7.8E-2</v>
      </c>
      <c r="X127" s="4">
        <v>0.2656</v>
      </c>
      <c r="Y127" s="15">
        <v>50.8</v>
      </c>
    </row>
    <row r="128" spans="3:25" x14ac:dyDescent="0.25">
      <c r="C128" s="8">
        <v>55</v>
      </c>
      <c r="D128" s="10" t="s">
        <v>58</v>
      </c>
      <c r="E128" s="3">
        <v>2061.6480000000001</v>
      </c>
      <c r="F128" s="3">
        <v>1.2742</v>
      </c>
      <c r="G128" s="3">
        <v>551.47490000000005</v>
      </c>
      <c r="H128" s="3">
        <v>5.8814000000000002</v>
      </c>
      <c r="I128" s="4">
        <v>-11.305300000000001</v>
      </c>
      <c r="J128" s="4">
        <v>-9.8000000000000004E-2</v>
      </c>
      <c r="K128" s="3">
        <v>3.1907999999999999</v>
      </c>
      <c r="L128" s="3">
        <v>0.43440000000000001</v>
      </c>
      <c r="M128" s="3">
        <v>0.1208</v>
      </c>
      <c r="N128" s="3">
        <v>220.74940000000001</v>
      </c>
      <c r="O128" s="4">
        <v>-1.9099999999999999E-2</v>
      </c>
      <c r="P128" s="3">
        <v>0.1232</v>
      </c>
      <c r="Q128" s="3">
        <v>0.24310000000000001</v>
      </c>
      <c r="R128" s="3">
        <v>0.28739999999999999</v>
      </c>
      <c r="S128" s="3">
        <v>0.2034</v>
      </c>
      <c r="T128" s="4">
        <v>-3.8E-3</v>
      </c>
      <c r="U128" s="3">
        <v>0.65969999999999995</v>
      </c>
      <c r="V128" s="3">
        <v>3.5400000000000001E-2</v>
      </c>
      <c r="W128" s="3">
        <v>7.0699999999999999E-2</v>
      </c>
      <c r="X128" s="4">
        <v>0.2427</v>
      </c>
      <c r="Y128" s="15">
        <v>50.8</v>
      </c>
    </row>
    <row r="129" spans="3:25" x14ac:dyDescent="0.25">
      <c r="C129" s="8">
        <v>56</v>
      </c>
      <c r="D129" s="10" t="s">
        <v>59</v>
      </c>
      <c r="E129" s="3">
        <v>2187.0839999999998</v>
      </c>
      <c r="F129" s="3">
        <v>0.84119999999999995</v>
      </c>
      <c r="G129" s="3">
        <v>516.76530000000002</v>
      </c>
      <c r="H129" s="3">
        <v>5.6153000000000004</v>
      </c>
      <c r="I129" s="4">
        <v>-11.7643</v>
      </c>
      <c r="J129" s="4">
        <v>-0.1358</v>
      </c>
      <c r="K129" s="3">
        <v>2.9119999999999999</v>
      </c>
      <c r="L129" s="3">
        <v>0.28270000000000001</v>
      </c>
      <c r="M129" s="4">
        <v>6.25E-2</v>
      </c>
      <c r="N129" s="3">
        <v>130.27099999999999</v>
      </c>
      <c r="O129" s="4">
        <v>-2.98E-2</v>
      </c>
      <c r="P129" s="3">
        <v>8.6099999999999996E-2</v>
      </c>
      <c r="Q129" s="3">
        <v>0.39950000000000002</v>
      </c>
      <c r="R129" s="3">
        <v>0.21490000000000001</v>
      </c>
      <c r="S129" s="3">
        <v>0.1709</v>
      </c>
      <c r="T129" s="4">
        <v>-5.5999999999999999E-3</v>
      </c>
      <c r="U129" s="3">
        <v>0.35849999999999999</v>
      </c>
      <c r="V129" s="3">
        <v>3.7900000000000003E-2</v>
      </c>
      <c r="W129" s="4">
        <v>3.6999999999999998E-2</v>
      </c>
      <c r="X129" s="4">
        <v>0.11459999999999999</v>
      </c>
      <c r="Y129" s="15">
        <v>51.8</v>
      </c>
    </row>
    <row r="130" spans="3:25" x14ac:dyDescent="0.25">
      <c r="C130" s="8">
        <v>57</v>
      </c>
      <c r="D130" s="10" t="s">
        <v>60</v>
      </c>
      <c r="E130" s="3">
        <v>2137.6759999999999</v>
      </c>
      <c r="F130" s="3">
        <v>0.70760000000000001</v>
      </c>
      <c r="G130" s="3">
        <v>495.90069999999997</v>
      </c>
      <c r="H130" s="3">
        <v>5.1064999999999996</v>
      </c>
      <c r="I130" s="4">
        <v>-24.5456</v>
      </c>
      <c r="J130" s="4">
        <v>-0.12870000000000001</v>
      </c>
      <c r="K130" s="3">
        <v>2.6373000000000002</v>
      </c>
      <c r="L130" s="3">
        <v>0.3357</v>
      </c>
      <c r="M130" s="3">
        <v>8.3000000000000004E-2</v>
      </c>
      <c r="N130" s="3">
        <v>134.11349999999999</v>
      </c>
      <c r="O130" s="4">
        <v>-3.1399999999999997E-2</v>
      </c>
      <c r="P130" s="3">
        <v>0.3347</v>
      </c>
      <c r="Q130" s="3">
        <v>0.4476</v>
      </c>
      <c r="R130" s="3">
        <v>0.21879999999999999</v>
      </c>
      <c r="S130" s="3">
        <v>0.2263</v>
      </c>
      <c r="T130" s="4">
        <v>-5.5999999999999999E-3</v>
      </c>
      <c r="U130" s="3">
        <v>0.37690000000000001</v>
      </c>
      <c r="V130" s="3">
        <v>3.0700000000000002E-2</v>
      </c>
      <c r="W130" s="4">
        <v>4.1200000000000001E-2</v>
      </c>
      <c r="X130" s="4">
        <v>0.12790000000000001</v>
      </c>
      <c r="Y130" s="15">
        <v>50.8</v>
      </c>
    </row>
    <row r="131" spans="3:25" x14ac:dyDescent="0.25">
      <c r="C131" s="8">
        <v>58</v>
      </c>
      <c r="D131" s="10" t="s">
        <v>61</v>
      </c>
      <c r="E131" s="3">
        <v>1110.395</v>
      </c>
      <c r="F131" s="4">
        <v>2.8899999999999999E-2</v>
      </c>
      <c r="G131" s="3">
        <v>105.51390000000001</v>
      </c>
      <c r="H131" s="3">
        <v>4.0805999999999996</v>
      </c>
      <c r="I131" s="3">
        <v>327.52749999999997</v>
      </c>
      <c r="J131" s="4">
        <v>-0.16020000000000001</v>
      </c>
      <c r="K131" s="3">
        <v>1.1308</v>
      </c>
      <c r="L131" s="4">
        <v>6.83E-2</v>
      </c>
      <c r="M131" s="3">
        <v>8.3900000000000002E-2</v>
      </c>
      <c r="N131" s="4">
        <v>0.3957</v>
      </c>
      <c r="O131" s="4">
        <v>-3.5999999999999997E-2</v>
      </c>
      <c r="P131" s="3">
        <v>1.7718</v>
      </c>
      <c r="Q131" s="3">
        <v>1.1277999999999999</v>
      </c>
      <c r="R131" s="3">
        <v>0.28139999999999998</v>
      </c>
      <c r="S131" s="4">
        <v>3.6900000000000002E-2</v>
      </c>
      <c r="T131" s="4">
        <v>-5.0000000000000001E-3</v>
      </c>
      <c r="U131" s="4">
        <v>5.9999999999999995E-4</v>
      </c>
      <c r="V131" s="3">
        <v>3.7499999999999999E-2</v>
      </c>
      <c r="W131" s="4">
        <v>1.2500000000000001E-2</v>
      </c>
      <c r="X131" s="4">
        <v>-3.5900000000000001E-2</v>
      </c>
      <c r="Y131" s="15">
        <v>50.1</v>
      </c>
    </row>
    <row r="132" spans="3:25" x14ac:dyDescent="0.25">
      <c r="C132" s="8">
        <v>59</v>
      </c>
      <c r="D132" s="10" t="s">
        <v>62</v>
      </c>
      <c r="E132" s="3">
        <v>1139.549</v>
      </c>
      <c r="F132" s="4">
        <v>0.12429999999999999</v>
      </c>
      <c r="G132" s="3">
        <v>262.50049999999999</v>
      </c>
      <c r="H132" s="3">
        <v>4.3494999999999999</v>
      </c>
      <c r="I132" s="3">
        <v>278.86930000000001</v>
      </c>
      <c r="J132" s="4">
        <v>-0.1603</v>
      </c>
      <c r="K132" s="3">
        <v>1.4763999999999999</v>
      </c>
      <c r="L132" s="4">
        <v>5.4399999999999997E-2</v>
      </c>
      <c r="M132" s="4">
        <v>-6.4000000000000003E-3</v>
      </c>
      <c r="N132" s="4">
        <v>0.35620000000000002</v>
      </c>
      <c r="O132" s="4">
        <v>-3.7900000000000003E-2</v>
      </c>
      <c r="P132" s="3">
        <v>9.6699999999999994E-2</v>
      </c>
      <c r="Q132" s="3">
        <v>0.1575</v>
      </c>
      <c r="R132" s="3">
        <v>0.30249999999999999</v>
      </c>
      <c r="S132" s="4">
        <v>-4.7500000000000001E-2</v>
      </c>
      <c r="T132" s="4">
        <v>-7.4999999999999997E-3</v>
      </c>
      <c r="U132" s="4">
        <v>5.0000000000000001E-4</v>
      </c>
      <c r="V132" s="3">
        <v>2.6499999999999999E-2</v>
      </c>
      <c r="W132" s="4">
        <v>8.9999999999999998E-4</v>
      </c>
      <c r="X132" s="4">
        <v>-3.73E-2</v>
      </c>
      <c r="Y132" s="15">
        <v>50</v>
      </c>
    </row>
    <row r="133" spans="3:25" x14ac:dyDescent="0.25">
      <c r="C133" s="11">
        <v>60</v>
      </c>
      <c r="D133" s="12" t="s">
        <v>63</v>
      </c>
      <c r="E133" s="16">
        <v>1138.652</v>
      </c>
      <c r="F133" s="17">
        <v>0.1239</v>
      </c>
      <c r="G133" s="18">
        <v>270.39780000000002</v>
      </c>
      <c r="H133" s="18">
        <v>4.8993000000000002</v>
      </c>
      <c r="I133" s="18">
        <v>955.6327</v>
      </c>
      <c r="J133" s="17">
        <v>-0.1673</v>
      </c>
      <c r="K133" s="18">
        <v>1.6194</v>
      </c>
      <c r="L133" s="17">
        <v>5.9799999999999999E-2</v>
      </c>
      <c r="M133" s="18">
        <v>9.2700000000000005E-2</v>
      </c>
      <c r="N133" s="18">
        <v>0.69159999999999999</v>
      </c>
      <c r="O133" s="17">
        <v>-2.6700000000000002E-2</v>
      </c>
      <c r="P133" s="18">
        <v>1.5999000000000001</v>
      </c>
      <c r="Q133" s="18">
        <v>0.8982</v>
      </c>
      <c r="R133" s="18">
        <v>0.33040000000000003</v>
      </c>
      <c r="S133" s="17">
        <v>-1.89E-2</v>
      </c>
      <c r="T133" s="17">
        <v>-5.0000000000000001E-3</v>
      </c>
      <c r="U133" s="17">
        <v>5.0000000000000001E-4</v>
      </c>
      <c r="V133" s="18">
        <v>2.4899999999999999E-2</v>
      </c>
      <c r="W133" s="17">
        <v>2.5999999999999999E-3</v>
      </c>
      <c r="X133" s="17">
        <v>-3.9300000000000002E-2</v>
      </c>
      <c r="Y133" s="2">
        <v>51.3</v>
      </c>
    </row>
    <row r="136" spans="3:25" x14ac:dyDescent="0.25">
      <c r="C136" s="154" t="s">
        <v>96</v>
      </c>
      <c r="D136" s="154"/>
      <c r="E136" s="154"/>
    </row>
    <row r="137" spans="3:25" x14ac:dyDescent="0.25">
      <c r="C137" s="7" t="s">
        <v>2</v>
      </c>
      <c r="D137" s="1" t="s">
        <v>95</v>
      </c>
      <c r="E137" s="1" t="s">
        <v>3</v>
      </c>
      <c r="F137" s="1" t="s">
        <v>66</v>
      </c>
      <c r="G137" s="1" t="s">
        <v>69</v>
      </c>
      <c r="H137" s="1" t="s">
        <v>65</v>
      </c>
      <c r="I137" s="1" t="s">
        <v>67</v>
      </c>
      <c r="J137" s="1" t="s">
        <v>71</v>
      </c>
      <c r="K137" s="1" t="s">
        <v>72</v>
      </c>
      <c r="L137" s="1" t="s">
        <v>73</v>
      </c>
      <c r="M137" s="1" t="s">
        <v>74</v>
      </c>
      <c r="N137" s="1" t="s">
        <v>76</v>
      </c>
      <c r="O137" s="1" t="s">
        <v>77</v>
      </c>
      <c r="P137" s="1" t="s">
        <v>78</v>
      </c>
      <c r="Q137" s="1" t="s">
        <v>79</v>
      </c>
      <c r="R137" s="1" t="s">
        <v>81</v>
      </c>
      <c r="S137" s="1" t="s">
        <v>82</v>
      </c>
      <c r="T137" s="1" t="s">
        <v>83</v>
      </c>
    </row>
    <row r="138" spans="3:25" x14ac:dyDescent="0.25">
      <c r="C138" s="152" t="s">
        <v>92</v>
      </c>
      <c r="D138" s="153"/>
      <c r="E138" s="5">
        <f>(E73/1000)*50</f>
        <v>1.0343107054234582</v>
      </c>
      <c r="F138" s="5">
        <f>(F73/1000)*50</f>
        <v>2.9888909386020002E-2</v>
      </c>
      <c r="G138" s="5">
        <f>(G73/1000)*50</f>
        <v>1.0476282192239216E-2</v>
      </c>
      <c r="H138" s="5">
        <f>(H73/1000)*50</f>
        <v>0.15778609507585151</v>
      </c>
      <c r="I138" s="5">
        <f>(I73/1000)*50</f>
        <v>1.8709013572481166</v>
      </c>
      <c r="J138" s="19">
        <f>(K73/1000)*50</f>
        <v>3.7245873213398659E-3</v>
      </c>
      <c r="K138" s="19">
        <f>(L73/1000)*50</f>
        <v>4.5980212358920523E-3</v>
      </c>
      <c r="L138" s="19">
        <f>(M73/1000)*50</f>
        <v>3.1642913898691435E-3</v>
      </c>
      <c r="M138" s="5">
        <f>(N73/1000)*50</f>
        <v>1.9919020092077109E-2</v>
      </c>
      <c r="N138" s="19">
        <f>(P73/1000)*50</f>
        <v>2.9730583099370398E-3</v>
      </c>
      <c r="O138" s="19">
        <f>(Q73/1000)*50</f>
        <v>3.1447568609171864E-3</v>
      </c>
      <c r="P138" s="5">
        <f>(R73/1000)*50</f>
        <v>5.1825871917412069E-3</v>
      </c>
      <c r="Q138" s="5">
        <f>(S73/1000)*50</f>
        <v>5.523684329451546E-3</v>
      </c>
      <c r="R138" s="5">
        <f>(U73/1000)*50</f>
        <v>5.0364138096963395E-3</v>
      </c>
      <c r="S138" s="19">
        <f>(V73/1000)*50</f>
        <v>6.5686756656117536E-4</v>
      </c>
      <c r="T138" s="19">
        <f>(W73/1000)*50</f>
        <v>2.9701432144402951E-3</v>
      </c>
    </row>
    <row r="139" spans="3:25" x14ac:dyDescent="0.25">
      <c r="C139" s="28">
        <v>1</v>
      </c>
      <c r="D139" s="25" t="s">
        <v>4</v>
      </c>
      <c r="E139" s="3">
        <f>(E74/1000)*Y74</f>
        <v>446.58028799999994</v>
      </c>
      <c r="F139" s="4">
        <f>(F74/1000)*$Y$74</f>
        <v>7.6103999999999989E-3</v>
      </c>
      <c r="G139" s="3">
        <f>(G74/1000)*Y74</f>
        <v>134.5164408</v>
      </c>
      <c r="H139" s="3">
        <f>(H74/1000)*Y74</f>
        <v>1.0160539200000001</v>
      </c>
      <c r="I139" s="4">
        <f>(I74/1000)*Y74</f>
        <v>1.0962957599999998</v>
      </c>
      <c r="J139" s="3">
        <f>(K74/1000)*Y74</f>
        <v>0.50409576</v>
      </c>
      <c r="K139" s="3">
        <f>(L74/1000)*Y74</f>
        <v>5.7748319999999999E-2</v>
      </c>
      <c r="L139" s="3">
        <f>(M74/1000)*Y74</f>
        <v>6.1790399999999994E-3</v>
      </c>
      <c r="M139" s="4">
        <f>(N74/1000)*Y74</f>
        <v>5.0651999999999997E-3</v>
      </c>
      <c r="N139" s="3">
        <f>(P74/1000)*Y74</f>
        <v>0.12630240000000001</v>
      </c>
      <c r="O139" s="3">
        <f>(Q74/1000)*Y74</f>
        <v>7.5378239999999999E-2</v>
      </c>
      <c r="P139" s="3">
        <f>(R74/1000)*Y74</f>
        <v>0.18533591999999999</v>
      </c>
      <c r="Q139" s="3">
        <f>(S74/1000)*Y74</f>
        <v>1.190952E-2</v>
      </c>
      <c r="R139" s="4">
        <f>(U74/1000)*Y74</f>
        <v>3.2256E-4</v>
      </c>
      <c r="S139" s="3">
        <f>(V74/1000)*Y74</f>
        <v>2.1873599999999997E-3</v>
      </c>
      <c r="T139" s="4">
        <f>(W74/1000)*Y74</f>
        <v>1.02312E-3</v>
      </c>
    </row>
    <row r="140" spans="3:25" x14ac:dyDescent="0.25">
      <c r="C140" s="28">
        <v>2</v>
      </c>
      <c r="D140" s="26" t="s">
        <v>5</v>
      </c>
      <c r="E140" s="3">
        <f t="shared" ref="E140:E198" si="0">(E75/1000)*Y75</f>
        <v>448.30375819999995</v>
      </c>
      <c r="F140" s="4">
        <f t="shared" ref="F140:F198" si="1">(F75/1000)*Y75</f>
        <v>9.7865600000000014E-3</v>
      </c>
      <c r="G140" s="3">
        <f t="shared" ref="G140:G198" si="2">(G75/1000)*Y75</f>
        <v>143.5675502</v>
      </c>
      <c r="H140" s="3">
        <f t="shared" ref="H140:H198" si="3">(H75/1000)*Y75</f>
        <v>1.08108592</v>
      </c>
      <c r="I140" s="4">
        <f t="shared" ref="I140:I197" si="4">(I75/1000)*Y75</f>
        <v>0.96459810000000012</v>
      </c>
      <c r="J140" s="3">
        <f t="shared" ref="J140:J198" si="5">(K75/1000)*Y75</f>
        <v>0.56174032000000007</v>
      </c>
      <c r="K140" s="3">
        <f t="shared" ref="K140:K198" si="6">(L75/1000)*Y75</f>
        <v>5.1764940000000002E-2</v>
      </c>
      <c r="L140" s="4">
        <f t="shared" ref="L140:L198" si="7">(M75/1000)*Y75</f>
        <v>-4.3175999999999995E-4</v>
      </c>
      <c r="M140" s="4">
        <f t="shared" ref="M140:M198" si="8">(N75/1000)*Y75</f>
        <v>3.7059399999999996E-3</v>
      </c>
      <c r="N140" s="3">
        <f t="shared" ref="N140:N198" si="9">(P75/1000)*Y75</f>
        <v>5.9315599999999998E-3</v>
      </c>
      <c r="O140" s="3">
        <f t="shared" ref="O140:O198" si="10">(Q75/1000)*Y75</f>
        <v>1.490086E-2</v>
      </c>
      <c r="P140" s="3">
        <f t="shared" ref="P140:P198" si="11">(R75/1000)*Y75</f>
        <v>0.19191217999999999</v>
      </c>
      <c r="Q140" s="3">
        <f t="shared" ref="Q140:Q198" si="12">(S75/1000)*Y75</f>
        <v>1.741432E-2</v>
      </c>
      <c r="R140" s="4">
        <f t="shared" ref="R140:R198" si="13">(U75/1000)*Y75</f>
        <v>2.4671999999999997E-4</v>
      </c>
      <c r="S140" s="3">
        <f t="shared" ref="S140:S198" si="14">(V75/1000)*Y75</f>
        <v>1.9634800000000001E-3</v>
      </c>
      <c r="T140" s="4">
        <f t="shared" ref="T140:T198" si="15">(W75/1000)*Y75</f>
        <v>7.6071999999999999E-4</v>
      </c>
    </row>
    <row r="141" spans="3:25" x14ac:dyDescent="0.25">
      <c r="C141" s="28">
        <v>3</v>
      </c>
      <c r="D141" s="26" t="s">
        <v>6</v>
      </c>
      <c r="E141" s="3">
        <f t="shared" si="0"/>
        <v>461.07110399999999</v>
      </c>
      <c r="F141" s="4">
        <f t="shared" si="1"/>
        <v>1.1908E-2</v>
      </c>
      <c r="G141" s="3">
        <f>(G76/1000)*Y76</f>
        <v>154.8417</v>
      </c>
      <c r="H141" s="3">
        <f t="shared" si="3"/>
        <v>0.95196399999999981</v>
      </c>
      <c r="I141" s="4">
        <f t="shared" si="4"/>
        <v>0.53881880000000004</v>
      </c>
      <c r="J141" s="3">
        <f t="shared" si="5"/>
        <v>0.62062000000000006</v>
      </c>
      <c r="K141" s="3">
        <f t="shared" si="6"/>
        <v>6.4168000000000003E-2</v>
      </c>
      <c r="L141" s="4">
        <f t="shared" si="7"/>
        <v>1.7679999999999999E-4</v>
      </c>
      <c r="M141" s="4">
        <f t="shared" si="8"/>
        <v>9.9319999999999999E-3</v>
      </c>
      <c r="N141" s="3">
        <f t="shared" si="9"/>
        <v>1.7108000000000002E-2</v>
      </c>
      <c r="O141" s="3">
        <f t="shared" si="10"/>
        <v>8.5956000000000001E-3</v>
      </c>
      <c r="P141" s="3">
        <f t="shared" si="11"/>
        <v>0.20155719999999999</v>
      </c>
      <c r="Q141" s="3">
        <f t="shared" si="12"/>
        <v>2.10808E-2</v>
      </c>
      <c r="R141" s="4">
        <f t="shared" si="13"/>
        <v>1.0399999999999999E-4</v>
      </c>
      <c r="S141" s="3">
        <f t="shared" si="14"/>
        <v>2.1995999999999999E-3</v>
      </c>
      <c r="T141" s="4">
        <f t="shared" si="15"/>
        <v>-1.1960000000000001E-4</v>
      </c>
    </row>
    <row r="142" spans="3:25" x14ac:dyDescent="0.25">
      <c r="C142" s="28">
        <v>4</v>
      </c>
      <c r="D142" s="26" t="s">
        <v>7</v>
      </c>
      <c r="E142" s="3">
        <f t="shared" si="0"/>
        <v>440.32156559999999</v>
      </c>
      <c r="F142" s="4">
        <f t="shared" si="1"/>
        <v>1.3779359999999999E-2</v>
      </c>
      <c r="G142" s="3">
        <f t="shared" si="2"/>
        <v>102.04160399999999</v>
      </c>
      <c r="H142" s="3">
        <f t="shared" si="3"/>
        <v>4.0693463999999997</v>
      </c>
      <c r="I142" s="3">
        <f t="shared" si="4"/>
        <v>1.98929304</v>
      </c>
      <c r="J142" s="3">
        <f t="shared" si="5"/>
        <v>0.8117121599999999</v>
      </c>
      <c r="K142" s="3">
        <f t="shared" si="6"/>
        <v>8.2136879999999995E-2</v>
      </c>
      <c r="L142" s="4">
        <f t="shared" si="7"/>
        <v>3.8304000000000002E-4</v>
      </c>
      <c r="M142" s="3">
        <f t="shared" si="8"/>
        <v>0.51877728000000001</v>
      </c>
      <c r="N142" s="3">
        <f t="shared" si="9"/>
        <v>3.3727679999999996E-2</v>
      </c>
      <c r="O142" s="3">
        <f t="shared" si="10"/>
        <v>1.5996960000000001E-2</v>
      </c>
      <c r="P142" s="3">
        <f t="shared" si="11"/>
        <v>0.16108848000000001</v>
      </c>
      <c r="Q142" s="3">
        <f t="shared" si="12"/>
        <v>3.3914159999999999E-2</v>
      </c>
      <c r="R142" s="4">
        <f t="shared" si="13"/>
        <v>1.17936E-3</v>
      </c>
      <c r="S142" s="3">
        <f t="shared" si="14"/>
        <v>2.30832E-3</v>
      </c>
      <c r="T142" s="4">
        <f t="shared" si="15"/>
        <v>8.9711999999999995E-4</v>
      </c>
    </row>
    <row r="143" spans="3:25" x14ac:dyDescent="0.25">
      <c r="C143" s="28">
        <v>5</v>
      </c>
      <c r="D143" s="26" t="s">
        <v>8</v>
      </c>
      <c r="E143" s="3">
        <f t="shared" si="0"/>
        <v>430.52068840000004</v>
      </c>
      <c r="F143" s="4">
        <f t="shared" si="1"/>
        <v>1.167342E-2</v>
      </c>
      <c r="G143" s="3">
        <f t="shared" si="2"/>
        <v>100.812404</v>
      </c>
      <c r="H143" s="3">
        <f t="shared" si="3"/>
        <v>3.9103427000000002</v>
      </c>
      <c r="I143" s="3">
        <f t="shared" si="4"/>
        <v>2.1160059800000002</v>
      </c>
      <c r="J143" s="3">
        <f t="shared" si="5"/>
        <v>0.80326488000000007</v>
      </c>
      <c r="K143" s="3">
        <f t="shared" si="6"/>
        <v>8.4335020000000011E-2</v>
      </c>
      <c r="L143" s="4">
        <f t="shared" si="7"/>
        <v>2.1758000000000001E-4</v>
      </c>
      <c r="M143" s="3">
        <f t="shared" si="8"/>
        <v>0.77101750000000002</v>
      </c>
      <c r="N143" s="3">
        <f t="shared" si="9"/>
        <v>3.6502840000000002E-2</v>
      </c>
      <c r="O143" s="3">
        <f t="shared" si="10"/>
        <v>1.114212E-2</v>
      </c>
      <c r="P143" s="3">
        <f t="shared" si="11"/>
        <v>0.15489672000000002</v>
      </c>
      <c r="Q143" s="3">
        <f t="shared" si="12"/>
        <v>3.1478260000000001E-2</v>
      </c>
      <c r="R143" s="4">
        <f t="shared" si="13"/>
        <v>1.55342E-3</v>
      </c>
      <c r="S143" s="3">
        <f t="shared" si="14"/>
        <v>2.24158E-3</v>
      </c>
      <c r="T143" s="4">
        <f t="shared" si="15"/>
        <v>4.5033999999999997E-4</v>
      </c>
    </row>
    <row r="144" spans="3:25" x14ac:dyDescent="0.25">
      <c r="C144" s="28">
        <v>6</v>
      </c>
      <c r="D144" s="26" t="s">
        <v>9</v>
      </c>
      <c r="E144" s="3">
        <f t="shared" si="0"/>
        <v>435.36614099999997</v>
      </c>
      <c r="F144" s="4">
        <f t="shared" si="1"/>
        <v>1.3815899999999999E-2</v>
      </c>
      <c r="G144" s="3">
        <f t="shared" si="2"/>
        <v>103.88490899999999</v>
      </c>
      <c r="H144" s="3">
        <f t="shared" si="3"/>
        <v>4.0631138999999994</v>
      </c>
      <c r="I144" s="3">
        <f t="shared" si="4"/>
        <v>2.1309075000000002</v>
      </c>
      <c r="J144" s="3">
        <f t="shared" si="5"/>
        <v>0.85144500000000012</v>
      </c>
      <c r="K144" s="3">
        <f t="shared" si="6"/>
        <v>7.6811100000000007E-2</v>
      </c>
      <c r="L144" s="4">
        <f t="shared" si="7"/>
        <v>1.4789999999999999E-4</v>
      </c>
      <c r="M144" s="3">
        <f t="shared" si="8"/>
        <v>0.65642610000000001</v>
      </c>
      <c r="N144" s="3">
        <f t="shared" si="9"/>
        <v>3.2038199999999996E-2</v>
      </c>
      <c r="O144" s="3">
        <f t="shared" si="10"/>
        <v>2.0476500000000002E-2</v>
      </c>
      <c r="P144" s="3">
        <f t="shared" si="11"/>
        <v>0.1582683</v>
      </c>
      <c r="Q144" s="3">
        <f t="shared" si="12"/>
        <v>3.60264E-2</v>
      </c>
      <c r="R144" s="4">
        <f t="shared" si="13"/>
        <v>1.6065000000000001E-3</v>
      </c>
      <c r="S144" s="3">
        <f t="shared" si="14"/>
        <v>2.8305000000000001E-3</v>
      </c>
      <c r="T144" s="4">
        <f t="shared" si="15"/>
        <v>2.2440000000000001E-4</v>
      </c>
    </row>
    <row r="145" spans="3:20" x14ac:dyDescent="0.25">
      <c r="C145" s="28">
        <v>7</v>
      </c>
      <c r="D145" s="26" t="s">
        <v>10</v>
      </c>
      <c r="E145" s="3">
        <f t="shared" si="0"/>
        <v>447.90611039999999</v>
      </c>
      <c r="F145" s="4">
        <f t="shared" si="1"/>
        <v>1.3769279999999998E-2</v>
      </c>
      <c r="G145" s="3">
        <f t="shared" si="2"/>
        <v>130.27946399999999</v>
      </c>
      <c r="H145" s="3">
        <f t="shared" si="3"/>
        <v>0.97583471999999993</v>
      </c>
      <c r="I145" s="4">
        <f t="shared" si="4"/>
        <v>0.36956304000000001</v>
      </c>
      <c r="J145" s="3">
        <f t="shared" si="5"/>
        <v>0.88509455999999986</v>
      </c>
      <c r="K145" s="3">
        <f t="shared" si="6"/>
        <v>4.9835519999999994E-2</v>
      </c>
      <c r="L145" s="4">
        <f t="shared" si="7"/>
        <v>-3.7295999999999998E-4</v>
      </c>
      <c r="M145" s="3">
        <f t="shared" si="8"/>
        <v>2.6016479999999998E-2</v>
      </c>
      <c r="N145" s="3">
        <f t="shared" si="9"/>
        <v>6.3302399999999991E-3</v>
      </c>
      <c r="O145" s="3">
        <f t="shared" si="10"/>
        <v>9.0770399999999998E-3</v>
      </c>
      <c r="P145" s="3">
        <f t="shared" si="11"/>
        <v>0.19274975999999999</v>
      </c>
      <c r="Q145" s="3">
        <f t="shared" si="12"/>
        <v>3.1056480000000001E-2</v>
      </c>
      <c r="R145" s="4">
        <f t="shared" si="13"/>
        <v>7.0559999999999989E-5</v>
      </c>
      <c r="S145" s="3">
        <f t="shared" si="14"/>
        <v>2.9332799999999999E-3</v>
      </c>
      <c r="T145" s="4">
        <f t="shared" si="15"/>
        <v>-1.3103999999999999E-4</v>
      </c>
    </row>
    <row r="146" spans="3:20" x14ac:dyDescent="0.25">
      <c r="C146" s="28">
        <v>8</v>
      </c>
      <c r="D146" s="26" t="s">
        <v>11</v>
      </c>
      <c r="E146" s="3">
        <f t="shared" si="0"/>
        <v>453.26358480000005</v>
      </c>
      <c r="F146" s="4">
        <f t="shared" si="1"/>
        <v>5.0258400000000002E-3</v>
      </c>
      <c r="G146" s="3">
        <f t="shared" si="2"/>
        <v>102.5326056</v>
      </c>
      <c r="H146" s="3">
        <f t="shared" si="3"/>
        <v>1.02431676</v>
      </c>
      <c r="I146" s="4">
        <f t="shared" si="4"/>
        <v>-0.92211264000000015</v>
      </c>
      <c r="J146" s="3">
        <f t="shared" si="5"/>
        <v>0.92344908000000003</v>
      </c>
      <c r="K146" s="3">
        <f t="shared" si="6"/>
        <v>4.0051919999999998E-2</v>
      </c>
      <c r="L146" s="4">
        <f t="shared" si="7"/>
        <v>1.7028E-4</v>
      </c>
      <c r="M146" s="3">
        <f t="shared" si="8"/>
        <v>3.7642200000000001E-2</v>
      </c>
      <c r="N146" s="3">
        <f t="shared" si="9"/>
        <v>2.1140519999999999E-2</v>
      </c>
      <c r="O146" s="3">
        <f t="shared" si="10"/>
        <v>2.6001240000000002E-2</v>
      </c>
      <c r="P146" s="3">
        <f t="shared" si="11"/>
        <v>0.18983124000000001</v>
      </c>
      <c r="Q146" s="3">
        <f t="shared" si="12"/>
        <v>1.8622440000000001E-2</v>
      </c>
      <c r="R146" s="4">
        <f t="shared" si="13"/>
        <v>3.612E-5</v>
      </c>
      <c r="S146" s="3">
        <f t="shared" si="14"/>
        <v>3.1837199999999997E-3</v>
      </c>
      <c r="T146" s="4">
        <f t="shared" si="15"/>
        <v>1.5480000000000001E-5</v>
      </c>
    </row>
    <row r="147" spans="3:20" x14ac:dyDescent="0.25">
      <c r="C147" s="28">
        <v>9</v>
      </c>
      <c r="D147" s="26" t="s">
        <v>12</v>
      </c>
      <c r="E147" s="3">
        <f t="shared" si="0"/>
        <v>439.34138639999998</v>
      </c>
      <c r="F147" s="4">
        <f t="shared" si="1"/>
        <v>2.0568239999999998E-2</v>
      </c>
      <c r="G147" s="3">
        <f t="shared" si="2"/>
        <v>134.5240512</v>
      </c>
      <c r="H147" s="3">
        <f t="shared" si="3"/>
        <v>0.96800255999999985</v>
      </c>
      <c r="I147" s="4">
        <f t="shared" si="4"/>
        <v>0.37043999999999999</v>
      </c>
      <c r="J147" s="3">
        <f t="shared" si="5"/>
        <v>1.00071216</v>
      </c>
      <c r="K147" s="3">
        <f t="shared" si="6"/>
        <v>4.7799359999999999E-2</v>
      </c>
      <c r="L147" s="4">
        <f t="shared" si="7"/>
        <v>-3.9816E-4</v>
      </c>
      <c r="M147" s="3">
        <f t="shared" si="8"/>
        <v>7.4788560000000004E-2</v>
      </c>
      <c r="N147" s="3">
        <f t="shared" si="9"/>
        <v>8.5478399999999993E-3</v>
      </c>
      <c r="O147" s="3">
        <f t="shared" si="10"/>
        <v>1.180368E-2</v>
      </c>
      <c r="P147" s="3">
        <f t="shared" si="11"/>
        <v>0.18606168000000001</v>
      </c>
      <c r="Q147" s="3">
        <f t="shared" si="12"/>
        <v>3.0491999999999998E-2</v>
      </c>
      <c r="R147" s="4">
        <f t="shared" si="13"/>
        <v>1.6631999999999999E-4</v>
      </c>
      <c r="S147" s="3">
        <f t="shared" si="14"/>
        <v>2.86272E-3</v>
      </c>
      <c r="T147" s="4">
        <f t="shared" si="15"/>
        <v>2.3688E-4</v>
      </c>
    </row>
    <row r="148" spans="3:20" x14ac:dyDescent="0.25">
      <c r="C148" s="28">
        <v>10</v>
      </c>
      <c r="D148" s="26" t="s">
        <v>13</v>
      </c>
      <c r="E148" s="3">
        <f t="shared" si="0"/>
        <v>758.1717359999999</v>
      </c>
      <c r="F148" s="4">
        <f t="shared" si="1"/>
        <v>2.145528E-2</v>
      </c>
      <c r="G148" s="3">
        <f t="shared" si="2"/>
        <v>0.97512911999999985</v>
      </c>
      <c r="H148" s="3">
        <f t="shared" si="3"/>
        <v>1.596042</v>
      </c>
      <c r="I148" s="3">
        <f t="shared" si="4"/>
        <v>530.75735999999995</v>
      </c>
      <c r="J148" s="3">
        <f t="shared" si="5"/>
        <v>0.15100344000000002</v>
      </c>
      <c r="K148" s="3">
        <f t="shared" si="6"/>
        <v>5.1770879999999991E-2</v>
      </c>
      <c r="L148" s="4">
        <f t="shared" si="7"/>
        <v>-4.9391999999999991E-4</v>
      </c>
      <c r="M148" s="3">
        <f t="shared" si="8"/>
        <v>0.23058504000000002</v>
      </c>
      <c r="N148" s="3">
        <f t="shared" si="9"/>
        <v>4.9492800000000003E-3</v>
      </c>
      <c r="O148" s="3">
        <f t="shared" si="10"/>
        <v>7.2575999999999986E-3</v>
      </c>
      <c r="P148" s="3">
        <f t="shared" si="11"/>
        <v>2.4222239999999999E-2</v>
      </c>
      <c r="Q148" s="4">
        <f t="shared" si="12"/>
        <v>-1.1995200000000001E-3</v>
      </c>
      <c r="R148" s="4">
        <f t="shared" si="13"/>
        <v>8.064E-5</v>
      </c>
      <c r="S148" s="3">
        <f t="shared" si="14"/>
        <v>1.4968799999999999E-3</v>
      </c>
      <c r="T148" s="4">
        <f t="shared" si="15"/>
        <v>1.3103999999999999E-4</v>
      </c>
    </row>
    <row r="149" spans="3:20" x14ac:dyDescent="0.25">
      <c r="C149" s="28">
        <v>11</v>
      </c>
      <c r="D149" s="26" t="s">
        <v>14</v>
      </c>
      <c r="E149" s="3">
        <f t="shared" si="0"/>
        <v>731.68452000000002</v>
      </c>
      <c r="F149" s="3">
        <f t="shared" si="1"/>
        <v>3.7779840000000002E-2</v>
      </c>
      <c r="G149" s="3">
        <f t="shared" si="2"/>
        <v>0.23116968000000004</v>
      </c>
      <c r="H149" s="3">
        <f t="shared" si="3"/>
        <v>1.5255223200000001</v>
      </c>
      <c r="I149" s="3">
        <f t="shared" si="4"/>
        <v>518.17197599999997</v>
      </c>
      <c r="J149" s="3">
        <f t="shared" si="5"/>
        <v>0.14043960000000003</v>
      </c>
      <c r="K149" s="3">
        <f t="shared" si="6"/>
        <v>4.5183599999999997E-2</v>
      </c>
      <c r="L149" s="4">
        <f t="shared" si="7"/>
        <v>5.1407999999999998E-4</v>
      </c>
      <c r="M149" s="3">
        <f t="shared" si="8"/>
        <v>0.24731784000000001</v>
      </c>
      <c r="N149" s="3">
        <f t="shared" si="9"/>
        <v>2.2493519999999996E-2</v>
      </c>
      <c r="O149" s="3">
        <f t="shared" si="10"/>
        <v>1.791216E-2</v>
      </c>
      <c r="P149" s="3">
        <f t="shared" si="11"/>
        <v>2.1399839999999996E-2</v>
      </c>
      <c r="Q149" s="4">
        <f t="shared" si="12"/>
        <v>3.17016E-3</v>
      </c>
      <c r="R149" s="4">
        <f t="shared" si="13"/>
        <v>9.5760000000000005E-5</v>
      </c>
      <c r="S149" s="3">
        <f t="shared" si="14"/>
        <v>1.7841599999999999E-3</v>
      </c>
      <c r="T149" s="4">
        <f t="shared" si="15"/>
        <v>-9.0719999999999999E-5</v>
      </c>
    </row>
    <row r="150" spans="3:20" x14ac:dyDescent="0.25">
      <c r="C150" s="28">
        <v>12</v>
      </c>
      <c r="D150" s="26" t="s">
        <v>15</v>
      </c>
      <c r="E150" s="3">
        <f t="shared" si="0"/>
        <v>734.79049999999995</v>
      </c>
      <c r="F150" s="3">
        <f t="shared" si="1"/>
        <v>3.3350000000000005E-2</v>
      </c>
      <c r="G150" s="3">
        <f t="shared" si="2"/>
        <v>0.11673</v>
      </c>
      <c r="H150" s="3">
        <f t="shared" si="3"/>
        <v>1.4636749999999998</v>
      </c>
      <c r="I150" s="3">
        <f t="shared" si="4"/>
        <v>519.68000000000006</v>
      </c>
      <c r="J150" s="3">
        <f t="shared" si="5"/>
        <v>0.13958500000000001</v>
      </c>
      <c r="K150" s="3">
        <f t="shared" si="6"/>
        <v>3.1474999999999996E-2</v>
      </c>
      <c r="L150" s="3">
        <f t="shared" si="7"/>
        <v>1.0799999999999999E-2</v>
      </c>
      <c r="M150" s="3">
        <f t="shared" si="8"/>
        <v>0.25037999999999999</v>
      </c>
      <c r="N150" s="3">
        <f t="shared" si="9"/>
        <v>0.19972000000000001</v>
      </c>
      <c r="O150" s="3">
        <f t="shared" si="10"/>
        <v>9.8069999999999991E-2</v>
      </c>
      <c r="P150" s="3">
        <f t="shared" si="11"/>
        <v>2.2499999999999999E-2</v>
      </c>
      <c r="Q150" s="4">
        <f t="shared" si="12"/>
        <v>-4.95E-4</v>
      </c>
      <c r="R150" s="4">
        <f t="shared" si="13"/>
        <v>8.0000000000000007E-5</v>
      </c>
      <c r="S150" s="3">
        <f t="shared" si="14"/>
        <v>1.83E-3</v>
      </c>
      <c r="T150" s="4">
        <f t="shared" si="15"/>
        <v>3.8500000000000003E-4</v>
      </c>
    </row>
    <row r="151" spans="3:20" x14ac:dyDescent="0.25">
      <c r="C151" s="28">
        <v>13</v>
      </c>
      <c r="D151" s="26" t="s">
        <v>16</v>
      </c>
      <c r="E151" s="3">
        <f t="shared" si="0"/>
        <v>241.05502860000001</v>
      </c>
      <c r="F151" s="4">
        <f t="shared" si="1"/>
        <v>1.23743E-2</v>
      </c>
      <c r="G151" s="3">
        <f t="shared" si="2"/>
        <v>62.911342800000007</v>
      </c>
      <c r="H151" s="3">
        <f t="shared" si="3"/>
        <v>0.55263674000000007</v>
      </c>
      <c r="I151" s="4">
        <f t="shared" si="4"/>
        <v>0.81645280000000009</v>
      </c>
      <c r="J151" s="3">
        <f t="shared" si="5"/>
        <v>0.35407566000000001</v>
      </c>
      <c r="K151" s="3">
        <f t="shared" si="6"/>
        <v>2.3870099999999998E-2</v>
      </c>
      <c r="L151" s="4">
        <f t="shared" si="7"/>
        <v>-5.2207999999999996E-4</v>
      </c>
      <c r="M151" s="4">
        <f t="shared" si="8"/>
        <v>1.6064000000000002E-2</v>
      </c>
      <c r="N151" s="3">
        <f t="shared" si="9"/>
        <v>4.6284400000000002E-3</v>
      </c>
      <c r="O151" s="3">
        <f t="shared" si="10"/>
        <v>9.5932199999999995E-3</v>
      </c>
      <c r="P151" s="3">
        <f t="shared" si="11"/>
        <v>5.9205880000000002E-2</v>
      </c>
      <c r="Q151" s="3">
        <f t="shared" si="12"/>
        <v>9.2870000000000001E-3</v>
      </c>
      <c r="R151" s="4">
        <f t="shared" si="13"/>
        <v>9.0359999999999995E-5</v>
      </c>
      <c r="S151" s="3">
        <f t="shared" si="14"/>
        <v>1.8122200000000002E-3</v>
      </c>
      <c r="T151" s="4">
        <f t="shared" si="15"/>
        <v>8.8352000000000005E-4</v>
      </c>
    </row>
    <row r="152" spans="3:20" x14ac:dyDescent="0.25">
      <c r="C152" s="28">
        <v>14</v>
      </c>
      <c r="D152" s="26" t="s">
        <v>17</v>
      </c>
      <c r="E152" s="3">
        <f t="shared" si="0"/>
        <v>218.97001589999999</v>
      </c>
      <c r="F152" s="4">
        <f t="shared" si="1"/>
        <v>8.3666999999999997E-4</v>
      </c>
      <c r="G152" s="3">
        <f t="shared" si="2"/>
        <v>54.551435099999999</v>
      </c>
      <c r="H152" s="3">
        <f t="shared" si="3"/>
        <v>0.62061876000000005</v>
      </c>
      <c r="I152" s="4">
        <f t="shared" si="4"/>
        <v>-0.70988192999999999</v>
      </c>
      <c r="J152" s="3">
        <f t="shared" si="5"/>
        <v>0.37761371999999999</v>
      </c>
      <c r="K152" s="3">
        <f t="shared" si="6"/>
        <v>1.968429E-2</v>
      </c>
      <c r="L152" s="4">
        <f t="shared" si="7"/>
        <v>-6.0120000000000009E-4</v>
      </c>
      <c r="M152" s="3">
        <f t="shared" si="8"/>
        <v>2.391774E-2</v>
      </c>
      <c r="N152" s="3">
        <f t="shared" si="9"/>
        <v>3.4769400000000004E-3</v>
      </c>
      <c r="O152" s="3">
        <f t="shared" si="10"/>
        <v>7.8556800000000003E-3</v>
      </c>
      <c r="P152" s="3">
        <f t="shared" si="11"/>
        <v>4.1803440000000004E-2</v>
      </c>
      <c r="Q152" s="3">
        <f t="shared" si="12"/>
        <v>9.6693000000000005E-3</v>
      </c>
      <c r="R152" s="4">
        <f t="shared" si="13"/>
        <v>8.0160000000000005E-5</v>
      </c>
      <c r="S152" s="3">
        <f t="shared" si="14"/>
        <v>1.2525000000000001E-3</v>
      </c>
      <c r="T152" s="4">
        <f t="shared" si="15"/>
        <v>3.006E-5</v>
      </c>
    </row>
    <row r="153" spans="3:20" x14ac:dyDescent="0.25">
      <c r="C153" s="28">
        <v>15</v>
      </c>
      <c r="D153" s="26" t="s">
        <v>18</v>
      </c>
      <c r="E153" s="3">
        <f t="shared" si="0"/>
        <v>216.09129999999999</v>
      </c>
      <c r="F153" s="4">
        <f t="shared" si="1"/>
        <v>1.9089999999999999E-2</v>
      </c>
      <c r="G153" s="3">
        <f t="shared" si="2"/>
        <v>52.1479</v>
      </c>
      <c r="H153" s="3">
        <f t="shared" si="3"/>
        <v>0.56215500000000007</v>
      </c>
      <c r="I153" s="4">
        <f t="shared" si="4"/>
        <v>-0.21976000000000001</v>
      </c>
      <c r="J153" s="3">
        <f t="shared" si="5"/>
        <v>0.44722499999999998</v>
      </c>
      <c r="K153" s="3">
        <f t="shared" si="6"/>
        <v>1.6400000000000001E-2</v>
      </c>
      <c r="L153" s="4">
        <f t="shared" si="7"/>
        <v>-2.8500000000000004E-4</v>
      </c>
      <c r="M153" s="3">
        <f t="shared" si="8"/>
        <v>2.0719999999999999E-2</v>
      </c>
      <c r="N153" s="3">
        <f t="shared" si="9"/>
        <v>5.8099999999999992E-3</v>
      </c>
      <c r="O153" s="3">
        <f t="shared" si="10"/>
        <v>1.7219999999999999E-2</v>
      </c>
      <c r="P153" s="3">
        <f t="shared" si="11"/>
        <v>4.2345000000000001E-2</v>
      </c>
      <c r="Q153" s="3">
        <f t="shared" si="12"/>
        <v>1.1575E-2</v>
      </c>
      <c r="R153" s="4">
        <f t="shared" si="13"/>
        <v>7.5000000000000007E-5</v>
      </c>
      <c r="S153" s="3">
        <f t="shared" si="14"/>
        <v>1.7600000000000001E-3</v>
      </c>
      <c r="T153" s="4">
        <f t="shared" si="15"/>
        <v>2.9500000000000001E-4</v>
      </c>
    </row>
    <row r="154" spans="3:20" x14ac:dyDescent="0.25">
      <c r="C154" s="28">
        <v>16</v>
      </c>
      <c r="D154" s="26" t="s">
        <v>19</v>
      </c>
      <c r="E154" s="3">
        <f t="shared" si="0"/>
        <v>269.52050751999997</v>
      </c>
      <c r="F154" s="4">
        <f t="shared" si="1"/>
        <v>2.8043840000000004E-2</v>
      </c>
      <c r="G154" s="3">
        <f t="shared" si="2"/>
        <v>66.614159040000004</v>
      </c>
      <c r="H154" s="3">
        <f t="shared" si="3"/>
        <v>2.4287274880000003</v>
      </c>
      <c r="I154" s="3">
        <f t="shared" si="4"/>
        <v>2.3314688320000001</v>
      </c>
      <c r="J154" s="3">
        <f t="shared" si="5"/>
        <v>0.55664294400000003</v>
      </c>
      <c r="K154" s="3">
        <f t="shared" si="6"/>
        <v>4.8520208000000002E-2</v>
      </c>
      <c r="L154" s="3">
        <f t="shared" si="7"/>
        <v>6.0179680000000003E-3</v>
      </c>
      <c r="M154" s="3">
        <f t="shared" si="8"/>
        <v>2.2926657600000002</v>
      </c>
      <c r="N154" s="3">
        <f t="shared" si="9"/>
        <v>9.6805807999999993E-2</v>
      </c>
      <c r="O154" s="3">
        <f t="shared" si="10"/>
        <v>5.0249760000000004E-2</v>
      </c>
      <c r="P154" s="3">
        <f t="shared" si="11"/>
        <v>6.9542175999999997E-2</v>
      </c>
      <c r="Q154" s="3">
        <f t="shared" si="12"/>
        <v>2.4241007999999998E-2</v>
      </c>
      <c r="R154" s="3">
        <f t="shared" si="13"/>
        <v>6.0397920000000004E-3</v>
      </c>
      <c r="S154" s="3">
        <f t="shared" si="14"/>
        <v>1.9914400000000001E-3</v>
      </c>
      <c r="T154" s="4">
        <f t="shared" si="15"/>
        <v>1.434928E-3</v>
      </c>
    </row>
    <row r="155" spans="3:20" x14ac:dyDescent="0.25">
      <c r="C155" s="28">
        <v>17</v>
      </c>
      <c r="D155" s="26" t="s">
        <v>20</v>
      </c>
      <c r="E155" s="3">
        <f t="shared" si="0"/>
        <v>235.78753749999998</v>
      </c>
      <c r="F155" s="4">
        <f t="shared" si="1"/>
        <v>2.380699E-2</v>
      </c>
      <c r="G155" s="3">
        <f t="shared" si="2"/>
        <v>58.024973399999993</v>
      </c>
      <c r="H155" s="3">
        <f t="shared" si="3"/>
        <v>2.16705478</v>
      </c>
      <c r="I155" s="4">
        <f t="shared" si="4"/>
        <v>1.82556305</v>
      </c>
      <c r="J155" s="3">
        <f t="shared" si="5"/>
        <v>0.51917144999999998</v>
      </c>
      <c r="K155" s="3">
        <f t="shared" si="6"/>
        <v>4.181439E-2</v>
      </c>
      <c r="L155" s="4">
        <f t="shared" si="7"/>
        <v>1.8761899999999998E-3</v>
      </c>
      <c r="M155" s="3">
        <f t="shared" si="8"/>
        <v>2.8060408299999997</v>
      </c>
      <c r="N155" s="3">
        <f t="shared" si="9"/>
        <v>1.9627059999999998E-2</v>
      </c>
      <c r="O155" s="3">
        <f t="shared" si="10"/>
        <v>1.2901949999999999E-2</v>
      </c>
      <c r="P155" s="3">
        <f t="shared" si="11"/>
        <v>6.0028020000000001E-2</v>
      </c>
      <c r="Q155" s="3">
        <f t="shared" si="12"/>
        <v>2.3233569999999995E-2</v>
      </c>
      <c r="R155" s="3">
        <f t="shared" si="13"/>
        <v>7.3890699999999993E-3</v>
      </c>
      <c r="S155" s="3">
        <f t="shared" si="14"/>
        <v>2.1327199999999998E-3</v>
      </c>
      <c r="T155" s="4">
        <f t="shared" si="15"/>
        <v>8.5509999999999991E-4</v>
      </c>
    </row>
    <row r="156" spans="3:20" x14ac:dyDescent="0.25">
      <c r="C156" s="28">
        <v>18</v>
      </c>
      <c r="D156" s="26" t="s">
        <v>21</v>
      </c>
      <c r="E156" s="3">
        <f t="shared" si="0"/>
        <v>235.5799245</v>
      </c>
      <c r="F156" s="4">
        <f t="shared" si="1"/>
        <v>1.6968E-2</v>
      </c>
      <c r="G156" s="3">
        <f t="shared" si="2"/>
        <v>57.043183999999997</v>
      </c>
      <c r="H156" s="3">
        <f t="shared" si="3"/>
        <v>2.1509868999999999</v>
      </c>
      <c r="I156" s="4">
        <f t="shared" si="4"/>
        <v>1.0915221500000001</v>
      </c>
      <c r="J156" s="3">
        <f t="shared" si="5"/>
        <v>0.54039545</v>
      </c>
      <c r="K156" s="3">
        <f t="shared" si="6"/>
        <v>4.5556050000000001E-2</v>
      </c>
      <c r="L156" s="4">
        <f t="shared" si="7"/>
        <v>1.5856999999999998E-3</v>
      </c>
      <c r="M156" s="3">
        <f t="shared" si="8"/>
        <v>2.566208</v>
      </c>
      <c r="N156" s="3">
        <f t="shared" si="9"/>
        <v>1.24028E-2</v>
      </c>
      <c r="O156" s="3">
        <f t="shared" si="10"/>
        <v>1.3165349999999999E-2</v>
      </c>
      <c r="P156" s="3">
        <f t="shared" si="11"/>
        <v>5.9857649999999998E-2</v>
      </c>
      <c r="Q156" s="3">
        <f t="shared" si="12"/>
        <v>2.7906299999999998E-2</v>
      </c>
      <c r="R156" s="3">
        <f t="shared" si="13"/>
        <v>7.2012999999999999E-3</v>
      </c>
      <c r="S156" s="3">
        <f t="shared" si="14"/>
        <v>2.4139000000000001E-3</v>
      </c>
      <c r="T156" s="4">
        <f t="shared" si="15"/>
        <v>7.272E-4</v>
      </c>
    </row>
    <row r="157" spans="3:20" x14ac:dyDescent="0.25">
      <c r="C157" s="28">
        <v>19</v>
      </c>
      <c r="D157" s="26" t="s">
        <v>22</v>
      </c>
      <c r="E157" s="3">
        <f t="shared" si="0"/>
        <v>222.16500349999998</v>
      </c>
      <c r="F157" s="3">
        <f t="shared" si="1"/>
        <v>3.0739349999999999E-2</v>
      </c>
      <c r="G157" s="3">
        <f t="shared" si="2"/>
        <v>50.028769349999997</v>
      </c>
      <c r="H157" s="3">
        <f t="shared" si="3"/>
        <v>0.60335884999999989</v>
      </c>
      <c r="I157" s="4">
        <f t="shared" si="4"/>
        <v>-6.7250850000000001E-2</v>
      </c>
      <c r="J157" s="3">
        <f t="shared" si="5"/>
        <v>0.58757760000000003</v>
      </c>
      <c r="K157" s="3">
        <f t="shared" si="6"/>
        <v>1.405415E-2</v>
      </c>
      <c r="L157" s="4">
        <f t="shared" si="7"/>
        <v>-1.0100000000000002E-5</v>
      </c>
      <c r="M157" s="3">
        <f t="shared" si="8"/>
        <v>0.89297130000000002</v>
      </c>
      <c r="N157" s="3">
        <f t="shared" si="9"/>
        <v>3.9995999999999999E-3</v>
      </c>
      <c r="O157" s="3">
        <f t="shared" si="10"/>
        <v>6.70135E-3</v>
      </c>
      <c r="P157" s="3">
        <f t="shared" si="11"/>
        <v>4.1950349999999997E-2</v>
      </c>
      <c r="Q157" s="3">
        <f t="shared" si="12"/>
        <v>2.753765E-2</v>
      </c>
      <c r="R157" s="4">
        <f t="shared" si="13"/>
        <v>1.9745500000000003E-3</v>
      </c>
      <c r="S157" s="3">
        <f t="shared" si="14"/>
        <v>1.7372000000000002E-3</v>
      </c>
      <c r="T157" s="4">
        <f t="shared" si="15"/>
        <v>2.02E-4</v>
      </c>
    </row>
    <row r="158" spans="3:20" x14ac:dyDescent="0.25">
      <c r="C158" s="28">
        <v>20</v>
      </c>
      <c r="D158" s="26" t="s">
        <v>23</v>
      </c>
      <c r="E158" s="3">
        <f t="shared" si="0"/>
        <v>254.59731096000002</v>
      </c>
      <c r="F158" s="3">
        <f t="shared" si="1"/>
        <v>3.3377693999999999E-2</v>
      </c>
      <c r="G158" s="3">
        <f t="shared" si="2"/>
        <v>58.714222660000004</v>
      </c>
      <c r="H158" s="3">
        <f t="shared" si="3"/>
        <v>0.61353919400000001</v>
      </c>
      <c r="I158" s="4">
        <f t="shared" si="4"/>
        <v>0.1419301</v>
      </c>
      <c r="J158" s="3">
        <f t="shared" si="5"/>
        <v>0.6691382159999999</v>
      </c>
      <c r="K158" s="3">
        <f t="shared" si="6"/>
        <v>1.7590191999999998E-2</v>
      </c>
      <c r="L158" s="3">
        <f t="shared" si="7"/>
        <v>1.3934032000000001E-2</v>
      </c>
      <c r="M158" s="3">
        <f t="shared" si="8"/>
        <v>1.3264193019999999</v>
      </c>
      <c r="N158" s="3">
        <f t="shared" si="9"/>
        <v>0.24171279999999998</v>
      </c>
      <c r="O158" s="3">
        <f t="shared" si="10"/>
        <v>0.111985134</v>
      </c>
      <c r="P158" s="3">
        <f t="shared" si="11"/>
        <v>5.3770942000000002E-2</v>
      </c>
      <c r="Q158" s="3">
        <f t="shared" si="12"/>
        <v>2.3348644000000002E-2</v>
      </c>
      <c r="R158" s="4">
        <f t="shared" si="13"/>
        <v>2.7573540000000001E-3</v>
      </c>
      <c r="S158" s="3">
        <f t="shared" si="14"/>
        <v>1.8331580000000003E-3</v>
      </c>
      <c r="T158" s="4">
        <f t="shared" si="15"/>
        <v>2.579624E-3</v>
      </c>
    </row>
    <row r="159" spans="3:20" x14ac:dyDescent="0.25">
      <c r="C159" s="28">
        <v>21</v>
      </c>
      <c r="D159" s="26" t="s">
        <v>24</v>
      </c>
      <c r="E159" s="3">
        <f t="shared" si="0"/>
        <v>254.85604451999998</v>
      </c>
      <c r="F159" s="3">
        <f t="shared" si="1"/>
        <v>4.3730711999999998E-2</v>
      </c>
      <c r="G159" s="3">
        <f t="shared" si="2"/>
        <v>59.041620090000002</v>
      </c>
      <c r="H159" s="3">
        <f t="shared" si="3"/>
        <v>0.74180148300000004</v>
      </c>
      <c r="I159" s="4">
        <f t="shared" si="4"/>
        <v>0.121150539</v>
      </c>
      <c r="J159" s="3">
        <f t="shared" si="5"/>
        <v>0.70831559700000002</v>
      </c>
      <c r="K159" s="3">
        <f t="shared" si="6"/>
        <v>1.7842463999999999E-2</v>
      </c>
      <c r="L159" s="4">
        <f t="shared" si="7"/>
        <v>9.3797999999999983E-4</v>
      </c>
      <c r="M159" s="3">
        <f t="shared" si="8"/>
        <v>1.971743391</v>
      </c>
      <c r="N159" s="3">
        <f t="shared" si="9"/>
        <v>5.5861920000000002E-3</v>
      </c>
      <c r="O159" s="3">
        <f t="shared" si="10"/>
        <v>1.1485044000000002E-2</v>
      </c>
      <c r="P159" s="3">
        <f t="shared" si="11"/>
        <v>5.0770773000000005E-2</v>
      </c>
      <c r="Q159" s="3">
        <f t="shared" si="12"/>
        <v>2.9999726999999997E-2</v>
      </c>
      <c r="R159" s="4">
        <f t="shared" si="13"/>
        <v>4.4241390000000005E-3</v>
      </c>
      <c r="S159" s="3">
        <f t="shared" si="14"/>
        <v>2.2042529999999998E-3</v>
      </c>
      <c r="T159" s="4">
        <f t="shared" si="15"/>
        <v>6.5658600000000002E-4</v>
      </c>
    </row>
    <row r="160" spans="3:20" x14ac:dyDescent="0.25">
      <c r="C160" s="28">
        <v>22</v>
      </c>
      <c r="D160" s="26" t="s">
        <v>25</v>
      </c>
      <c r="E160" s="3">
        <f t="shared" si="0"/>
        <v>285.59984800000001</v>
      </c>
      <c r="F160" s="3">
        <f t="shared" si="1"/>
        <v>3.5993400000000002E-2</v>
      </c>
      <c r="G160" s="3">
        <f t="shared" si="2"/>
        <v>8.0832040000000008E-2</v>
      </c>
      <c r="H160" s="3">
        <f t="shared" si="3"/>
        <v>0.68727815999999997</v>
      </c>
      <c r="I160" s="3">
        <f t="shared" si="4"/>
        <v>527.56434999999999</v>
      </c>
      <c r="J160" s="3">
        <f t="shared" si="5"/>
        <v>0.14003290000000002</v>
      </c>
      <c r="K160" s="3">
        <f t="shared" si="6"/>
        <v>1.163636E-2</v>
      </c>
      <c r="L160" s="4">
        <f t="shared" si="7"/>
        <v>-1.9578E-4</v>
      </c>
      <c r="M160" s="3">
        <f t="shared" si="8"/>
        <v>0.26190846000000001</v>
      </c>
      <c r="N160" s="3">
        <f t="shared" si="9"/>
        <v>6.7669599999999998E-3</v>
      </c>
      <c r="O160" s="3">
        <f t="shared" si="10"/>
        <v>1.588328E-2</v>
      </c>
      <c r="P160" s="3">
        <f t="shared" si="11"/>
        <v>1.2590160000000001E-2</v>
      </c>
      <c r="Q160" s="4">
        <f t="shared" si="12"/>
        <v>9.4877999999999998E-4</v>
      </c>
      <c r="R160" s="4">
        <f t="shared" si="13"/>
        <v>6.5259999999999995E-5</v>
      </c>
      <c r="S160" s="3">
        <f t="shared" si="14"/>
        <v>1.92768E-3</v>
      </c>
      <c r="T160" s="4">
        <f t="shared" si="15"/>
        <v>9.3371999999999997E-4</v>
      </c>
    </row>
    <row r="161" spans="3:20" x14ac:dyDescent="0.25">
      <c r="C161" s="28">
        <v>23</v>
      </c>
      <c r="D161" s="26" t="s">
        <v>26</v>
      </c>
      <c r="E161" s="3">
        <f t="shared" si="0"/>
        <v>302.2688508</v>
      </c>
      <c r="F161" s="4">
        <f t="shared" si="1"/>
        <v>1.7455019999999998E-2</v>
      </c>
      <c r="G161" s="3">
        <f t="shared" si="2"/>
        <v>0.11857237999999999</v>
      </c>
      <c r="H161" s="3">
        <f t="shared" si="3"/>
        <v>0.73576052999999997</v>
      </c>
      <c r="I161" s="3">
        <f t="shared" si="4"/>
        <v>548.35608999999999</v>
      </c>
      <c r="J161" s="3">
        <f t="shared" si="5"/>
        <v>0.14575291000000001</v>
      </c>
      <c r="K161" s="3">
        <f t="shared" si="6"/>
        <v>1.6107719999999999E-2</v>
      </c>
      <c r="L161" s="4">
        <f t="shared" si="7"/>
        <v>-4.0419000000000002E-4</v>
      </c>
      <c r="M161" s="3">
        <f t="shared" si="8"/>
        <v>0.24917564999999997</v>
      </c>
      <c r="N161" s="3">
        <f t="shared" si="9"/>
        <v>3.5628599999999997E-3</v>
      </c>
      <c r="O161" s="3">
        <f t="shared" si="10"/>
        <v>1.5913110000000001E-2</v>
      </c>
      <c r="P161" s="3">
        <f t="shared" si="11"/>
        <v>1.128239E-2</v>
      </c>
      <c r="Q161" s="4">
        <f t="shared" si="12"/>
        <v>-2.2704499999999998E-3</v>
      </c>
      <c r="R161" s="4">
        <f t="shared" si="13"/>
        <v>3.9920000000000004E-5</v>
      </c>
      <c r="S161" s="3">
        <f t="shared" si="14"/>
        <v>1.6017899999999996E-3</v>
      </c>
      <c r="T161" s="4">
        <f t="shared" si="15"/>
        <v>8.981999999999999E-5</v>
      </c>
    </row>
    <row r="162" spans="3:20" x14ac:dyDescent="0.25">
      <c r="C162" s="28">
        <v>24</v>
      </c>
      <c r="D162" s="26" t="s">
        <v>27</v>
      </c>
      <c r="E162" s="3">
        <f t="shared" si="0"/>
        <v>336.44668032000004</v>
      </c>
      <c r="F162" s="3">
        <f t="shared" si="1"/>
        <v>3.9482964000000002E-2</v>
      </c>
      <c r="G162" s="3">
        <f t="shared" si="2"/>
        <v>0.68184196200000002</v>
      </c>
      <c r="H162" s="3">
        <f t="shared" si="3"/>
        <v>0.83641409999999994</v>
      </c>
      <c r="I162" s="3">
        <f t="shared" si="4"/>
        <v>650.38465619999988</v>
      </c>
      <c r="J162" s="3">
        <f t="shared" si="5"/>
        <v>0.160734132</v>
      </c>
      <c r="K162" s="3">
        <f t="shared" si="6"/>
        <v>1.1359764000000001E-2</v>
      </c>
      <c r="L162" s="3">
        <f t="shared" si="7"/>
        <v>1.1957382000000001E-2</v>
      </c>
      <c r="M162" s="3">
        <f t="shared" si="8"/>
        <v>0.34328885399999998</v>
      </c>
      <c r="N162" s="3">
        <f t="shared" si="9"/>
        <v>0.20635397999999999</v>
      </c>
      <c r="O162" s="3">
        <f t="shared" si="10"/>
        <v>0.37022686199999999</v>
      </c>
      <c r="P162" s="3">
        <f t="shared" si="11"/>
        <v>1.3589532000000001E-2</v>
      </c>
      <c r="Q162" s="4">
        <f t="shared" si="12"/>
        <v>-3.143772E-3</v>
      </c>
      <c r="R162" s="4">
        <f t="shared" si="13"/>
        <v>2.5109999999999998E-5</v>
      </c>
      <c r="S162" s="3">
        <f t="shared" si="14"/>
        <v>1.471446E-3</v>
      </c>
      <c r="T162" s="3">
        <f t="shared" si="15"/>
        <v>4.9466700000000002E-3</v>
      </c>
    </row>
    <row r="163" spans="3:20" x14ac:dyDescent="0.25">
      <c r="C163" s="28">
        <v>25</v>
      </c>
      <c r="D163" s="26" t="s">
        <v>28</v>
      </c>
      <c r="E163" s="3">
        <f t="shared" si="0"/>
        <v>167.2308792</v>
      </c>
      <c r="F163" s="4">
        <f t="shared" si="1"/>
        <v>5.8212000000000003E-3</v>
      </c>
      <c r="G163" s="3">
        <f t="shared" si="2"/>
        <v>38.070642960000001</v>
      </c>
      <c r="H163" s="3">
        <f t="shared" si="3"/>
        <v>0.48844655999999997</v>
      </c>
      <c r="I163" s="4">
        <f t="shared" si="4"/>
        <v>0.92833272</v>
      </c>
      <c r="J163" s="3">
        <f t="shared" si="5"/>
        <v>0.31179959999999995</v>
      </c>
      <c r="K163" s="3">
        <f t="shared" si="6"/>
        <v>1.4353919999999999E-2</v>
      </c>
      <c r="L163" s="4">
        <f t="shared" si="7"/>
        <v>-5.4431999999999994E-4</v>
      </c>
      <c r="M163" s="3">
        <f t="shared" si="8"/>
        <v>2.8108079999999997E-2</v>
      </c>
      <c r="N163" s="3">
        <f t="shared" si="9"/>
        <v>5.2063200000000004E-3</v>
      </c>
      <c r="O163" s="3">
        <f t="shared" si="10"/>
        <v>1.5099839999999998E-2</v>
      </c>
      <c r="P163" s="3">
        <f t="shared" si="11"/>
        <v>2.3551919999999997E-2</v>
      </c>
      <c r="Q163" s="3">
        <f t="shared" si="12"/>
        <v>1.2514320000000001E-2</v>
      </c>
      <c r="R163" s="4">
        <f t="shared" si="13"/>
        <v>1.8144E-4</v>
      </c>
      <c r="S163" s="3">
        <f t="shared" si="14"/>
        <v>1.8143999999999997E-3</v>
      </c>
      <c r="T163" s="4">
        <f t="shared" si="15"/>
        <v>6.5519999999999996E-5</v>
      </c>
    </row>
    <row r="164" spans="3:20" x14ac:dyDescent="0.25">
      <c r="C164" s="28">
        <v>26</v>
      </c>
      <c r="D164" s="26" t="s">
        <v>29</v>
      </c>
      <c r="E164" s="3">
        <f t="shared" si="0"/>
        <v>155.77886100000001</v>
      </c>
      <c r="F164" s="4">
        <f t="shared" si="1"/>
        <v>9.8112000000000004E-4</v>
      </c>
      <c r="G164" s="3">
        <f t="shared" si="2"/>
        <v>34.00779095</v>
      </c>
      <c r="H164" s="3">
        <f t="shared" si="3"/>
        <v>0.43654729999999992</v>
      </c>
      <c r="I164" s="4">
        <f t="shared" si="4"/>
        <v>-0.23949547999999998</v>
      </c>
      <c r="J164" s="3">
        <f t="shared" si="5"/>
        <v>0.32895114000000003</v>
      </c>
      <c r="K164" s="3">
        <f t="shared" si="6"/>
        <v>2.5054330000000003E-2</v>
      </c>
      <c r="L164" s="3">
        <f t="shared" si="7"/>
        <v>6.9904800000000012E-3</v>
      </c>
      <c r="M164" s="3">
        <f t="shared" si="8"/>
        <v>6.816229E-2</v>
      </c>
      <c r="N164" s="3">
        <f t="shared" si="9"/>
        <v>0.12928811000000001</v>
      </c>
      <c r="O164" s="3">
        <f t="shared" si="10"/>
        <v>7.0410689999999998E-2</v>
      </c>
      <c r="P164" s="3">
        <f t="shared" si="11"/>
        <v>1.835001E-2</v>
      </c>
      <c r="Q164" s="4">
        <f t="shared" si="12"/>
        <v>3.84272E-3</v>
      </c>
      <c r="R164" s="4">
        <f t="shared" si="13"/>
        <v>6.3874999999999999E-4</v>
      </c>
      <c r="S164" s="3">
        <f t="shared" si="14"/>
        <v>1.6607500000000003E-3</v>
      </c>
      <c r="T164" s="4">
        <f t="shared" si="15"/>
        <v>8.0227E-4</v>
      </c>
    </row>
    <row r="165" spans="3:20" x14ac:dyDescent="0.25">
      <c r="C165" s="28">
        <v>27</v>
      </c>
      <c r="D165" s="26" t="s">
        <v>30</v>
      </c>
      <c r="E165" s="3">
        <f t="shared" si="0"/>
        <v>154.47438019999998</v>
      </c>
      <c r="F165" s="3">
        <f t="shared" si="1"/>
        <v>3.8805339999999994E-2</v>
      </c>
      <c r="G165" s="3">
        <f t="shared" si="2"/>
        <v>32.375585409999999</v>
      </c>
      <c r="H165" s="3">
        <f t="shared" si="3"/>
        <v>2.1449071699999998</v>
      </c>
      <c r="I165" s="4">
        <f t="shared" si="4"/>
        <v>0.78743056</v>
      </c>
      <c r="J165" s="3">
        <f t="shared" si="5"/>
        <v>0.36888578999999999</v>
      </c>
      <c r="K165" s="3">
        <f t="shared" si="6"/>
        <v>8.7176600000000003E-3</v>
      </c>
      <c r="L165" s="4">
        <f t="shared" si="7"/>
        <v>2.5038999999999997E-4</v>
      </c>
      <c r="M165" s="3">
        <f t="shared" si="8"/>
        <v>0.13385644999999999</v>
      </c>
      <c r="N165" s="3">
        <f t="shared" si="9"/>
        <v>1.130843E-2</v>
      </c>
      <c r="O165" s="3">
        <f t="shared" si="10"/>
        <v>0.11602255000000002</v>
      </c>
      <c r="P165" s="3">
        <f t="shared" si="11"/>
        <v>1.7384220000000002E-2</v>
      </c>
      <c r="Q165" s="3">
        <f t="shared" si="12"/>
        <v>1.2759670000000001E-2</v>
      </c>
      <c r="R165" s="4">
        <f t="shared" si="13"/>
        <v>7.1028999999999992E-4</v>
      </c>
      <c r="S165" s="3">
        <f t="shared" si="14"/>
        <v>1.5432200000000001E-3</v>
      </c>
      <c r="T165" s="4">
        <f t="shared" si="15"/>
        <v>7.0007000000000012E-4</v>
      </c>
    </row>
    <row r="166" spans="3:20" x14ac:dyDescent="0.25">
      <c r="C166" s="28">
        <v>28</v>
      </c>
      <c r="D166" s="26" t="s">
        <v>31</v>
      </c>
      <c r="E166" s="3">
        <f t="shared" si="0"/>
        <v>174.36347585999999</v>
      </c>
      <c r="F166" s="3">
        <f t="shared" si="1"/>
        <v>5.7034152000000005E-2</v>
      </c>
      <c r="G166" s="3">
        <f t="shared" si="2"/>
        <v>38.885617295999999</v>
      </c>
      <c r="H166" s="3">
        <f t="shared" si="3"/>
        <v>1.5146377740000001</v>
      </c>
      <c r="I166" s="3">
        <f t="shared" si="4"/>
        <v>2.3904129869999999</v>
      </c>
      <c r="J166" s="3">
        <f t="shared" si="5"/>
        <v>0.40212725400000005</v>
      </c>
      <c r="K166" s="3">
        <f t="shared" si="6"/>
        <v>4.5785411999999998E-2</v>
      </c>
      <c r="L166" s="3">
        <f t="shared" si="7"/>
        <v>7.2103410000000012E-3</v>
      </c>
      <c r="M166" s="3">
        <f t="shared" si="8"/>
        <v>10.424450574</v>
      </c>
      <c r="N166" s="3">
        <f t="shared" si="9"/>
        <v>9.8350470000000013E-3</v>
      </c>
      <c r="O166" s="3">
        <f t="shared" si="10"/>
        <v>2.8430937000000003E-2</v>
      </c>
      <c r="P166" s="3">
        <f t="shared" si="11"/>
        <v>3.2555475E-2</v>
      </c>
      <c r="Q166" s="3">
        <f t="shared" si="12"/>
        <v>1.8991116000000002E-2</v>
      </c>
      <c r="R166" s="3">
        <f t="shared" si="13"/>
        <v>2.6044380000000002E-2</v>
      </c>
      <c r="S166" s="3">
        <f t="shared" si="14"/>
        <v>2.1332070000000002E-3</v>
      </c>
      <c r="T166" s="3">
        <f t="shared" si="15"/>
        <v>3.3391530000000001E-3</v>
      </c>
    </row>
    <row r="167" spans="3:20" x14ac:dyDescent="0.25">
      <c r="C167" s="28">
        <v>29</v>
      </c>
      <c r="D167" s="26" t="s">
        <v>32</v>
      </c>
      <c r="E167" s="3">
        <f t="shared" si="0"/>
        <v>167.39172840000001</v>
      </c>
      <c r="F167" s="3">
        <f t="shared" si="1"/>
        <v>4.0534649999999998E-2</v>
      </c>
      <c r="G167" s="3">
        <f t="shared" si="2"/>
        <v>36.339721860000004</v>
      </c>
      <c r="H167" s="3">
        <f t="shared" si="3"/>
        <v>1.4248221000000003</v>
      </c>
      <c r="I167" s="4">
        <f t="shared" si="4"/>
        <v>1.79702601</v>
      </c>
      <c r="J167" s="3">
        <f t="shared" si="5"/>
        <v>0.38997933000000007</v>
      </c>
      <c r="K167" s="3">
        <f t="shared" si="6"/>
        <v>4.0286220000000005E-2</v>
      </c>
      <c r="L167" s="3">
        <f t="shared" si="7"/>
        <v>6.6214200000000003E-3</v>
      </c>
      <c r="M167" s="3">
        <f t="shared" si="8"/>
        <v>10.02001845</v>
      </c>
      <c r="N167" s="3">
        <f t="shared" si="9"/>
        <v>1.02921E-2</v>
      </c>
      <c r="O167" s="3">
        <f t="shared" si="10"/>
        <v>2.0660250000000002E-2</v>
      </c>
      <c r="P167" s="3">
        <f t="shared" si="11"/>
        <v>3.0303390000000003E-2</v>
      </c>
      <c r="Q167" s="3">
        <f t="shared" si="12"/>
        <v>1.7537130000000001E-2</v>
      </c>
      <c r="R167" s="3">
        <f t="shared" si="13"/>
        <v>2.5542660000000002E-2</v>
      </c>
      <c r="S167" s="3">
        <f t="shared" si="14"/>
        <v>2.20038E-3</v>
      </c>
      <c r="T167" s="3">
        <f t="shared" si="15"/>
        <v>3.3766200000000003E-3</v>
      </c>
    </row>
    <row r="168" spans="3:20" x14ac:dyDescent="0.25">
      <c r="C168" s="28">
        <v>30</v>
      </c>
      <c r="D168" s="26" t="s">
        <v>33</v>
      </c>
      <c r="E168" s="3">
        <f t="shared" si="0"/>
        <v>159.15264999999999</v>
      </c>
      <c r="F168" s="3">
        <f t="shared" si="1"/>
        <v>5.8355000000000004E-2</v>
      </c>
      <c r="G168" s="3">
        <f t="shared" si="2"/>
        <v>33.967039999999997</v>
      </c>
      <c r="H168" s="3">
        <f t="shared" si="3"/>
        <v>1.4000450000000002</v>
      </c>
      <c r="I168" s="4">
        <f t="shared" si="4"/>
        <v>1.2194150000000001</v>
      </c>
      <c r="J168" s="3">
        <f t="shared" si="5"/>
        <v>0.36718000000000001</v>
      </c>
      <c r="K168" s="3">
        <f t="shared" si="6"/>
        <v>4.2804999999999996E-2</v>
      </c>
      <c r="L168" s="3">
        <f t="shared" si="7"/>
        <v>7.195E-3</v>
      </c>
      <c r="M168" s="3">
        <f t="shared" si="8"/>
        <v>10.094405</v>
      </c>
      <c r="N168" s="3">
        <f t="shared" si="9"/>
        <v>6.4800000000000005E-3</v>
      </c>
      <c r="O168" s="3">
        <f t="shared" si="10"/>
        <v>7.2200000000000007E-3</v>
      </c>
      <c r="P168" s="3">
        <f t="shared" si="11"/>
        <v>2.9304999999999998E-2</v>
      </c>
      <c r="Q168" s="3">
        <f t="shared" si="12"/>
        <v>1.6989999999999998E-2</v>
      </c>
      <c r="R168" s="3">
        <f t="shared" si="13"/>
        <v>2.8205000000000001E-2</v>
      </c>
      <c r="S168" s="3">
        <f t="shared" si="14"/>
        <v>2.3700000000000001E-3</v>
      </c>
      <c r="T168" s="4">
        <f t="shared" si="15"/>
        <v>2.7650000000000001E-3</v>
      </c>
    </row>
    <row r="169" spans="3:20" x14ac:dyDescent="0.25">
      <c r="C169" s="28">
        <v>31</v>
      </c>
      <c r="D169" s="26" t="s">
        <v>34</v>
      </c>
      <c r="E169" s="3">
        <f t="shared" si="0"/>
        <v>154.4121835</v>
      </c>
      <c r="F169" s="3">
        <f t="shared" si="1"/>
        <v>4.0622200000000004E-2</v>
      </c>
      <c r="G169" s="3">
        <f t="shared" si="2"/>
        <v>36.263206650000001</v>
      </c>
      <c r="H169" s="3">
        <f t="shared" si="3"/>
        <v>0.51933694999999991</v>
      </c>
      <c r="I169" s="4">
        <f t="shared" si="4"/>
        <v>-4.0617149999999998E-2</v>
      </c>
      <c r="J169" s="3">
        <f t="shared" si="5"/>
        <v>0.35206579999999998</v>
      </c>
      <c r="K169" s="3">
        <f t="shared" si="6"/>
        <v>1.5508549999999999E-2</v>
      </c>
      <c r="L169" s="4">
        <f t="shared" si="7"/>
        <v>1.5907499999999999E-3</v>
      </c>
      <c r="M169" s="3">
        <f t="shared" si="8"/>
        <v>3.1803990999999998</v>
      </c>
      <c r="N169" s="3">
        <f t="shared" si="9"/>
        <v>8.3880499999999993E-3</v>
      </c>
      <c r="O169" s="3">
        <f t="shared" si="10"/>
        <v>1.174125E-2</v>
      </c>
      <c r="P169" s="3">
        <f t="shared" si="11"/>
        <v>1.7624499999999998E-2</v>
      </c>
      <c r="Q169" s="3">
        <f t="shared" si="12"/>
        <v>1.756895E-2</v>
      </c>
      <c r="R169" s="3">
        <f t="shared" si="13"/>
        <v>7.2568499999999996E-3</v>
      </c>
      <c r="S169" s="3">
        <f t="shared" si="14"/>
        <v>2.12605E-3</v>
      </c>
      <c r="T169" s="4">
        <f t="shared" si="15"/>
        <v>1.3837000000000001E-3</v>
      </c>
    </row>
    <row r="170" spans="3:20" x14ac:dyDescent="0.25">
      <c r="C170" s="28">
        <v>32</v>
      </c>
      <c r="D170" s="26" t="s">
        <v>35</v>
      </c>
      <c r="E170" s="3">
        <f t="shared" si="0"/>
        <v>156.54071160000001</v>
      </c>
      <c r="F170" s="3">
        <f t="shared" si="1"/>
        <v>5.9582639999999999E-2</v>
      </c>
      <c r="G170" s="3">
        <f t="shared" si="2"/>
        <v>37.047696660000007</v>
      </c>
      <c r="H170" s="3">
        <f t="shared" si="3"/>
        <v>0.49254036000000007</v>
      </c>
      <c r="I170" s="4">
        <f t="shared" si="4"/>
        <v>0.14362803000000002</v>
      </c>
      <c r="J170" s="3">
        <f t="shared" si="5"/>
        <v>0.34588047000000005</v>
      </c>
      <c r="K170" s="3">
        <f t="shared" si="6"/>
        <v>2.2455030000000004E-2</v>
      </c>
      <c r="L170" s="4">
        <f t="shared" si="7"/>
        <v>1.9418100000000002E-3</v>
      </c>
      <c r="M170" s="3">
        <f t="shared" si="8"/>
        <v>3.4250182199999997</v>
      </c>
      <c r="N170" s="3">
        <f t="shared" si="9"/>
        <v>7.7976600000000005E-3</v>
      </c>
      <c r="O170" s="3">
        <f t="shared" si="10"/>
        <v>1.4956499999999999E-2</v>
      </c>
      <c r="P170" s="3">
        <f t="shared" si="11"/>
        <v>1.9042919999999998E-2</v>
      </c>
      <c r="Q170" s="3">
        <f t="shared" si="12"/>
        <v>1.6857750000000001E-2</v>
      </c>
      <c r="R170" s="3">
        <f t="shared" si="13"/>
        <v>8.0917200000000002E-3</v>
      </c>
      <c r="S170" s="3">
        <f t="shared" si="14"/>
        <v>1.2472200000000001E-3</v>
      </c>
      <c r="T170" s="4">
        <f t="shared" si="15"/>
        <v>9.9372000000000002E-4</v>
      </c>
    </row>
    <row r="171" spans="3:20" x14ac:dyDescent="0.25">
      <c r="C171" s="28">
        <v>33</v>
      </c>
      <c r="D171" s="26" t="s">
        <v>36</v>
      </c>
      <c r="E171" s="3">
        <f t="shared" si="0"/>
        <v>160.7714306</v>
      </c>
      <c r="F171" s="3">
        <f t="shared" si="1"/>
        <v>3.6062620000000004E-2</v>
      </c>
      <c r="G171" s="3">
        <f t="shared" si="2"/>
        <v>37.254148800000003</v>
      </c>
      <c r="H171" s="3">
        <f t="shared" si="3"/>
        <v>0.52096242000000004</v>
      </c>
      <c r="I171" s="4">
        <f t="shared" si="4"/>
        <v>3.2677480000000002E-2</v>
      </c>
      <c r="J171" s="3">
        <f t="shared" si="5"/>
        <v>0.34540572000000003</v>
      </c>
      <c r="K171" s="3">
        <f t="shared" si="6"/>
        <v>1.6864979999999998E-2</v>
      </c>
      <c r="L171" s="4">
        <f t="shared" si="7"/>
        <v>2.0746000000000002E-3</v>
      </c>
      <c r="M171" s="3">
        <f t="shared" si="8"/>
        <v>4.87388814</v>
      </c>
      <c r="N171" s="3">
        <f t="shared" si="9"/>
        <v>8.7133200000000001E-3</v>
      </c>
      <c r="O171" s="3">
        <f t="shared" si="10"/>
        <v>2.5244340000000004E-2</v>
      </c>
      <c r="P171" s="3">
        <f t="shared" si="11"/>
        <v>1.932414E-2</v>
      </c>
      <c r="Q171" s="3">
        <f t="shared" si="12"/>
        <v>2.240062E-2</v>
      </c>
      <c r="R171" s="3">
        <f t="shared" si="13"/>
        <v>1.211364E-2</v>
      </c>
      <c r="S171" s="3">
        <f t="shared" si="14"/>
        <v>2.0543599999999999E-3</v>
      </c>
      <c r="T171" s="4">
        <f t="shared" si="15"/>
        <v>1.5939000000000001E-3</v>
      </c>
    </row>
    <row r="172" spans="3:20" x14ac:dyDescent="0.25">
      <c r="C172" s="28">
        <v>34</v>
      </c>
      <c r="D172" s="26" t="s">
        <v>37</v>
      </c>
      <c r="E172" s="3">
        <f t="shared" si="0"/>
        <v>105.9403204</v>
      </c>
      <c r="F172" s="4">
        <f t="shared" si="1"/>
        <v>7.9885700000000021E-3</v>
      </c>
      <c r="G172" s="3">
        <f t="shared" si="2"/>
        <v>4.9450672200000003</v>
      </c>
      <c r="H172" s="3">
        <f t="shared" si="3"/>
        <v>0.40417156000000004</v>
      </c>
      <c r="I172" s="3">
        <f t="shared" si="4"/>
        <v>87.7351697</v>
      </c>
      <c r="J172" s="3">
        <f t="shared" si="5"/>
        <v>0.13628196000000001</v>
      </c>
      <c r="K172" s="3">
        <f t="shared" si="6"/>
        <v>5.1996899999999999E-3</v>
      </c>
      <c r="L172" s="4">
        <f t="shared" si="7"/>
        <v>2.2585999999999999E-3</v>
      </c>
      <c r="M172" s="3">
        <f t="shared" si="8"/>
        <v>5.7250599999999999E-2</v>
      </c>
      <c r="N172" s="3">
        <f t="shared" si="9"/>
        <v>4.8157280000000004E-2</v>
      </c>
      <c r="O172" s="3">
        <f t="shared" si="10"/>
        <v>4.5520610000000003E-2</v>
      </c>
      <c r="P172" s="3">
        <f t="shared" si="11"/>
        <v>2.3518899999999999E-2</v>
      </c>
      <c r="Q172" s="4">
        <f t="shared" si="12"/>
        <v>6.7758E-4</v>
      </c>
      <c r="R172" s="4">
        <f t="shared" si="13"/>
        <v>1.9640000000000002E-5</v>
      </c>
      <c r="S172" s="3">
        <f t="shared" si="14"/>
        <v>1.41899E-3</v>
      </c>
      <c r="T172" s="4">
        <f t="shared" si="15"/>
        <v>8.3961000000000018E-4</v>
      </c>
    </row>
    <row r="173" spans="3:20" x14ac:dyDescent="0.25">
      <c r="C173" s="28">
        <v>35</v>
      </c>
      <c r="D173" s="26" t="s">
        <v>38</v>
      </c>
      <c r="E173" s="3">
        <f t="shared" si="0"/>
        <v>111.85378229999999</v>
      </c>
      <c r="F173" s="4">
        <f t="shared" si="1"/>
        <v>8.0815799999999997E-3</v>
      </c>
      <c r="G173" s="3">
        <f t="shared" si="2"/>
        <v>5.2983629399999996</v>
      </c>
      <c r="H173" s="3">
        <f t="shared" si="3"/>
        <v>0.35822084999999998</v>
      </c>
      <c r="I173" s="3">
        <f t="shared" si="4"/>
        <v>67.185966899999997</v>
      </c>
      <c r="J173" s="3">
        <f t="shared" si="5"/>
        <v>0.14158482</v>
      </c>
      <c r="K173" s="4">
        <f t="shared" si="6"/>
        <v>3.0876300000000005E-3</v>
      </c>
      <c r="L173" s="4">
        <f t="shared" si="7"/>
        <v>-4.0559999999999999E-4</v>
      </c>
      <c r="M173" s="3">
        <f t="shared" si="8"/>
        <v>3.9358409999999996E-2</v>
      </c>
      <c r="N173" s="3">
        <f t="shared" si="9"/>
        <v>5.6327700000000005E-3</v>
      </c>
      <c r="O173" s="3">
        <f t="shared" si="10"/>
        <v>2.2044360000000002E-2</v>
      </c>
      <c r="P173" s="3">
        <f t="shared" si="11"/>
        <v>2.6293019999999997E-2</v>
      </c>
      <c r="Q173" s="4">
        <f t="shared" si="12"/>
        <v>-1.02921E-3</v>
      </c>
      <c r="R173" s="4">
        <f t="shared" si="13"/>
        <v>3.5490000000000001E-5</v>
      </c>
      <c r="S173" s="3">
        <f t="shared" si="14"/>
        <v>1.3334099999999999E-3</v>
      </c>
      <c r="T173" s="4">
        <f t="shared" si="15"/>
        <v>2.535E-5</v>
      </c>
    </row>
    <row r="174" spans="3:20" x14ac:dyDescent="0.25">
      <c r="C174" s="28">
        <v>36</v>
      </c>
      <c r="D174" s="26" t="s">
        <v>39</v>
      </c>
      <c r="E174" s="3">
        <f t="shared" si="0"/>
        <v>111.47821140000001</v>
      </c>
      <c r="F174" s="4">
        <f t="shared" si="1"/>
        <v>1.3226400000000001E-2</v>
      </c>
      <c r="G174" s="3">
        <f t="shared" si="2"/>
        <v>4.3044467100000006</v>
      </c>
      <c r="H174" s="3">
        <f t="shared" si="3"/>
        <v>0.34572006</v>
      </c>
      <c r="I174" s="3">
        <f t="shared" si="4"/>
        <v>81.936345599999996</v>
      </c>
      <c r="J174" s="3">
        <f t="shared" si="5"/>
        <v>0.13006461</v>
      </c>
      <c r="K174" s="3">
        <f t="shared" si="6"/>
        <v>4.95489E-3</v>
      </c>
      <c r="L174" s="4">
        <f t="shared" si="7"/>
        <v>5.5110000000000006E-5</v>
      </c>
      <c r="M174" s="3">
        <f t="shared" si="8"/>
        <v>4.373229E-2</v>
      </c>
      <c r="N174" s="3">
        <f t="shared" si="9"/>
        <v>4.8045900000000001E-3</v>
      </c>
      <c r="O174" s="3">
        <f t="shared" si="10"/>
        <v>1.2324600000000002E-2</v>
      </c>
      <c r="P174" s="3">
        <f t="shared" si="11"/>
        <v>2.318628E-2</v>
      </c>
      <c r="Q174" s="4">
        <f t="shared" si="12"/>
        <v>-1.6031999999999999E-3</v>
      </c>
      <c r="R174" s="4">
        <f t="shared" si="13"/>
        <v>1.503E-5</v>
      </c>
      <c r="S174" s="3">
        <f t="shared" si="14"/>
        <v>1.7284500000000003E-3</v>
      </c>
      <c r="T174" s="4">
        <f t="shared" si="15"/>
        <v>1.28757E-3</v>
      </c>
    </row>
    <row r="175" spans="3:20" x14ac:dyDescent="0.25">
      <c r="C175" s="28">
        <v>37</v>
      </c>
      <c r="D175" s="26" t="s">
        <v>40</v>
      </c>
      <c r="E175" s="3">
        <f t="shared" si="0"/>
        <v>125.52184319999999</v>
      </c>
      <c r="F175" s="4">
        <f t="shared" si="1"/>
        <v>1.0951199999999999E-2</v>
      </c>
      <c r="G175" s="3">
        <f t="shared" si="2"/>
        <v>27.013674870000006</v>
      </c>
      <c r="H175" s="3">
        <f t="shared" si="3"/>
        <v>0.40066182</v>
      </c>
      <c r="I175" s="4">
        <f t="shared" si="4"/>
        <v>0.69220710000000008</v>
      </c>
      <c r="J175" s="3">
        <f t="shared" si="5"/>
        <v>0.26065377000000001</v>
      </c>
      <c r="K175" s="3">
        <f t="shared" si="6"/>
        <v>5.4654600000000001E-3</v>
      </c>
      <c r="L175" s="4">
        <f t="shared" si="7"/>
        <v>-3.6504000000000002E-4</v>
      </c>
      <c r="M175" s="3">
        <f t="shared" si="8"/>
        <v>7.6120980000000019E-2</v>
      </c>
      <c r="N175" s="3">
        <f t="shared" si="9"/>
        <v>3.0622800000000006E-3</v>
      </c>
      <c r="O175" s="3">
        <f t="shared" si="10"/>
        <v>1.6178370000000001E-2</v>
      </c>
      <c r="P175" s="3">
        <f t="shared" si="11"/>
        <v>1.1802959999999999E-2</v>
      </c>
      <c r="Q175" s="3">
        <f t="shared" si="12"/>
        <v>8.4516899999999996E-3</v>
      </c>
      <c r="R175" s="4">
        <f t="shared" si="13"/>
        <v>4.8165000000000008E-4</v>
      </c>
      <c r="S175" s="3">
        <f t="shared" si="14"/>
        <v>1.7846400000000001E-3</v>
      </c>
      <c r="T175" s="4">
        <f t="shared" si="15"/>
        <v>6.084E-5</v>
      </c>
    </row>
    <row r="176" spans="3:20" x14ac:dyDescent="0.25">
      <c r="C176" s="28">
        <v>38</v>
      </c>
      <c r="D176" s="26" t="s">
        <v>41</v>
      </c>
      <c r="E176" s="3">
        <f t="shared" si="0"/>
        <v>120.79161360000001</v>
      </c>
      <c r="F176" s="4">
        <f t="shared" si="1"/>
        <v>1.32552E-3</v>
      </c>
      <c r="G176" s="3">
        <f t="shared" si="2"/>
        <v>25.320954959999998</v>
      </c>
      <c r="H176" s="3">
        <f t="shared" si="3"/>
        <v>0.38312568000000002</v>
      </c>
      <c r="I176" s="4">
        <f t="shared" si="4"/>
        <v>-9.1097999999999998E-2</v>
      </c>
      <c r="J176" s="3">
        <f t="shared" si="5"/>
        <v>0.27397944000000002</v>
      </c>
      <c r="K176" s="3">
        <f t="shared" si="6"/>
        <v>6.5973599999999992E-3</v>
      </c>
      <c r="L176" s="3">
        <f t="shared" si="7"/>
        <v>4.8232799999999992E-3</v>
      </c>
      <c r="M176" s="3">
        <f t="shared" si="8"/>
        <v>0.14691599999999999</v>
      </c>
      <c r="N176" s="3">
        <f t="shared" si="9"/>
        <v>9.5427359999999989E-2</v>
      </c>
      <c r="O176" s="3">
        <f t="shared" si="10"/>
        <v>5.2819200000000004E-2</v>
      </c>
      <c r="P176" s="3">
        <f t="shared" si="11"/>
        <v>1.02816E-2</v>
      </c>
      <c r="Q176" s="3">
        <f t="shared" si="12"/>
        <v>9.1526400000000001E-3</v>
      </c>
      <c r="R176" s="4">
        <f t="shared" si="13"/>
        <v>8.0135999999999998E-4</v>
      </c>
      <c r="S176" s="3">
        <f t="shared" si="14"/>
        <v>2.1520799999999998E-3</v>
      </c>
      <c r="T176" s="4">
        <f t="shared" si="15"/>
        <v>2.9735999999999999E-4</v>
      </c>
    </row>
    <row r="177" spans="3:20" x14ac:dyDescent="0.25">
      <c r="C177" s="28">
        <v>39</v>
      </c>
      <c r="D177" s="26" t="s">
        <v>42</v>
      </c>
      <c r="E177" s="3">
        <f t="shared" si="0"/>
        <v>123.31544400000001</v>
      </c>
      <c r="F177" s="4">
        <f t="shared" si="1"/>
        <v>1.3330800000000002E-2</v>
      </c>
      <c r="G177" s="3">
        <f t="shared" si="2"/>
        <v>25.340762159999997</v>
      </c>
      <c r="H177" s="3">
        <f t="shared" si="3"/>
        <v>0.4943685599999999</v>
      </c>
      <c r="I177" s="4">
        <f t="shared" si="4"/>
        <v>-0.41831999999999997</v>
      </c>
      <c r="J177" s="3">
        <f t="shared" si="5"/>
        <v>0.27445824000000002</v>
      </c>
      <c r="K177" s="4">
        <f t="shared" si="6"/>
        <v>4.1831999999999998E-3</v>
      </c>
      <c r="L177" s="4">
        <f t="shared" si="7"/>
        <v>4.9391999999999991E-4</v>
      </c>
      <c r="M177" s="3">
        <f t="shared" si="8"/>
        <v>0.44596439999999993</v>
      </c>
      <c r="N177" s="3">
        <f t="shared" si="9"/>
        <v>6.6578399999999991E-3</v>
      </c>
      <c r="O177" s="3">
        <f t="shared" si="10"/>
        <v>1.4162400000000002E-2</v>
      </c>
      <c r="P177" s="3">
        <f t="shared" si="11"/>
        <v>9.3995999999999993E-3</v>
      </c>
      <c r="Q177" s="3">
        <f t="shared" si="12"/>
        <v>1.395072E-2</v>
      </c>
      <c r="R177" s="4">
        <f t="shared" si="13"/>
        <v>2.0563199999999999E-3</v>
      </c>
      <c r="S177" s="3">
        <f t="shared" si="14"/>
        <v>1.8143999999999997E-3</v>
      </c>
      <c r="T177" s="4">
        <f t="shared" si="15"/>
        <v>2.4695999999999995E-4</v>
      </c>
    </row>
    <row r="178" spans="3:20" x14ac:dyDescent="0.25">
      <c r="C178" s="28">
        <v>40</v>
      </c>
      <c r="D178" s="26" t="s">
        <v>43</v>
      </c>
      <c r="E178" s="3">
        <f t="shared" si="0"/>
        <v>121.72047600000001</v>
      </c>
      <c r="F178" s="3">
        <f t="shared" si="1"/>
        <v>8.3879700000000001E-2</v>
      </c>
      <c r="G178" s="3">
        <f t="shared" si="2"/>
        <v>26.656399499999996</v>
      </c>
      <c r="H178" s="3">
        <f t="shared" si="3"/>
        <v>1.1162726999999999</v>
      </c>
      <c r="I178" s="4">
        <f t="shared" si="4"/>
        <v>1.5055965</v>
      </c>
      <c r="J178" s="3">
        <f t="shared" si="5"/>
        <v>0.2673063</v>
      </c>
      <c r="K178" s="3">
        <f t="shared" si="6"/>
        <v>3.8540699999999997E-2</v>
      </c>
      <c r="L178" s="3">
        <f t="shared" si="7"/>
        <v>1.3504799999999999E-2</v>
      </c>
      <c r="M178" s="3">
        <f t="shared" si="8"/>
        <v>16.2512367</v>
      </c>
      <c r="N178" s="3">
        <f t="shared" si="9"/>
        <v>0.13530809999999999</v>
      </c>
      <c r="O178" s="3">
        <f t="shared" si="10"/>
        <v>1.3864044</v>
      </c>
      <c r="P178" s="3">
        <f t="shared" si="11"/>
        <v>2.3378399999999997E-2</v>
      </c>
      <c r="Q178" s="3">
        <f t="shared" si="12"/>
        <v>1.2658200000000001E-2</v>
      </c>
      <c r="R178" s="3">
        <f t="shared" si="13"/>
        <v>4.6914900000000002E-2</v>
      </c>
      <c r="S178" s="3">
        <f t="shared" si="14"/>
        <v>2.0450999999999998E-3</v>
      </c>
      <c r="T178" s="3">
        <f t="shared" si="15"/>
        <v>1.64475E-2</v>
      </c>
    </row>
    <row r="179" spans="3:20" x14ac:dyDescent="0.25">
      <c r="C179" s="28">
        <v>41</v>
      </c>
      <c r="D179" s="26" t="s">
        <v>44</v>
      </c>
      <c r="E179" s="3">
        <f t="shared" si="0"/>
        <v>115.89074860000001</v>
      </c>
      <c r="F179" s="3">
        <f t="shared" si="1"/>
        <v>0.1645006</v>
      </c>
      <c r="G179" s="3">
        <f t="shared" si="2"/>
        <v>25.40171106</v>
      </c>
      <c r="H179" s="3">
        <f t="shared" si="3"/>
        <v>1.0934761200000001</v>
      </c>
      <c r="I179" s="3">
        <f t="shared" si="4"/>
        <v>4.1848173400000004</v>
      </c>
      <c r="J179" s="3">
        <f t="shared" si="5"/>
        <v>0.24942764000000003</v>
      </c>
      <c r="K179" s="3">
        <f t="shared" si="6"/>
        <v>4.2579900000000004E-2</v>
      </c>
      <c r="L179" s="3">
        <f t="shared" si="7"/>
        <v>1.7077500000000002E-2</v>
      </c>
      <c r="M179" s="3">
        <f t="shared" si="8"/>
        <v>17.553656119999999</v>
      </c>
      <c r="N179" s="3">
        <f t="shared" si="9"/>
        <v>3.1382119999999999E-2</v>
      </c>
      <c r="O179" s="3">
        <f t="shared" si="10"/>
        <v>4.2124500000000002E-2</v>
      </c>
      <c r="P179" s="3">
        <f t="shared" si="11"/>
        <v>2.2107140000000001E-2</v>
      </c>
      <c r="Q179" s="3">
        <f t="shared" si="12"/>
        <v>1.739628E-2</v>
      </c>
      <c r="R179" s="3">
        <f t="shared" si="13"/>
        <v>5.2355819999999997E-2</v>
      </c>
      <c r="S179" s="3">
        <f t="shared" si="14"/>
        <v>1.90256E-3</v>
      </c>
      <c r="T179" s="3">
        <f t="shared" si="15"/>
        <v>4.3607079999999999E-2</v>
      </c>
    </row>
    <row r="180" spans="3:20" x14ac:dyDescent="0.25">
      <c r="C180" s="28">
        <v>42</v>
      </c>
      <c r="D180" s="26" t="s">
        <v>45</v>
      </c>
      <c r="E180" s="3">
        <f t="shared" si="0"/>
        <v>130.15671019999999</v>
      </c>
      <c r="F180" s="3">
        <f t="shared" si="1"/>
        <v>0.10682166</v>
      </c>
      <c r="G180" s="3">
        <f t="shared" si="2"/>
        <v>26.658827580000001</v>
      </c>
      <c r="H180" s="3">
        <f t="shared" si="3"/>
        <v>2.34878622</v>
      </c>
      <c r="I180" s="4">
        <f t="shared" si="4"/>
        <v>1.4773429</v>
      </c>
      <c r="J180" s="3">
        <f t="shared" si="5"/>
        <v>0.26475944000000001</v>
      </c>
      <c r="K180" s="3">
        <f t="shared" si="6"/>
        <v>3.8597680000000002E-2</v>
      </c>
      <c r="L180" s="3">
        <f t="shared" si="7"/>
        <v>1.2366640000000002E-2</v>
      </c>
      <c r="M180" s="3">
        <f t="shared" si="8"/>
        <v>15.006593799999999</v>
      </c>
      <c r="N180" s="3">
        <f t="shared" si="9"/>
        <v>9.8872399999999985E-3</v>
      </c>
      <c r="O180" s="3">
        <f t="shared" si="10"/>
        <v>3.2318220000000002E-2</v>
      </c>
      <c r="P180" s="3">
        <f t="shared" si="11"/>
        <v>2.1798480000000002E-2</v>
      </c>
      <c r="Q180" s="3">
        <f t="shared" si="12"/>
        <v>1.8524659999999998E-2</v>
      </c>
      <c r="R180" s="3">
        <f t="shared" si="13"/>
        <v>4.3349020000000002E-2</v>
      </c>
      <c r="S180" s="3">
        <f t="shared" si="14"/>
        <v>2.5957800000000002E-3</v>
      </c>
      <c r="T180" s="3">
        <f t="shared" si="15"/>
        <v>5.1510800000000006E-3</v>
      </c>
    </row>
    <row r="181" spans="3:20" x14ac:dyDescent="0.25">
      <c r="C181" s="28">
        <v>43</v>
      </c>
      <c r="D181" s="26" t="s">
        <v>46</v>
      </c>
      <c r="E181" s="3">
        <f t="shared" si="0"/>
        <v>123.18903959999999</v>
      </c>
      <c r="F181" s="4">
        <f t="shared" si="1"/>
        <v>1.5640459999999998E-2</v>
      </c>
      <c r="G181" s="3">
        <f t="shared" si="2"/>
        <v>25.998219280000001</v>
      </c>
      <c r="H181" s="3">
        <f t="shared" si="3"/>
        <v>0.37806802</v>
      </c>
      <c r="I181" s="4">
        <f t="shared" si="4"/>
        <v>-0.83761215999999994</v>
      </c>
      <c r="J181" s="3">
        <f t="shared" si="5"/>
        <v>0.21213038000000004</v>
      </c>
      <c r="K181" s="3">
        <f t="shared" si="6"/>
        <v>1.2422300000000001E-2</v>
      </c>
      <c r="L181" s="4">
        <f t="shared" si="7"/>
        <v>2.9702200000000004E-3</v>
      </c>
      <c r="M181" s="3">
        <f t="shared" si="8"/>
        <v>3.3942075200000006</v>
      </c>
      <c r="N181" s="3">
        <f t="shared" si="9"/>
        <v>2.7819879999999998E-2</v>
      </c>
      <c r="O181" s="3">
        <f t="shared" si="10"/>
        <v>2.1120440000000001E-2</v>
      </c>
      <c r="P181" s="3">
        <f t="shared" si="11"/>
        <v>9.9074799999999998E-3</v>
      </c>
      <c r="Q181" s="3">
        <f t="shared" si="12"/>
        <v>9.7405000000000009E-3</v>
      </c>
      <c r="R181" s="3">
        <f t="shared" si="13"/>
        <v>7.4786799999999997E-3</v>
      </c>
      <c r="S181" s="3">
        <f t="shared" si="14"/>
        <v>1.7305200000000004E-3</v>
      </c>
      <c r="T181" s="4">
        <f t="shared" si="15"/>
        <v>1.07778E-3</v>
      </c>
    </row>
    <row r="182" spans="3:20" x14ac:dyDescent="0.25">
      <c r="C182" s="28">
        <v>44</v>
      </c>
      <c r="D182" s="26" t="s">
        <v>47</v>
      </c>
      <c r="E182" s="3">
        <f t="shared" si="0"/>
        <v>121.56439350000001</v>
      </c>
      <c r="F182" s="3">
        <f t="shared" si="1"/>
        <v>3.9283410000000005E-2</v>
      </c>
      <c r="G182" s="3">
        <f t="shared" si="2"/>
        <v>28.502200620000004</v>
      </c>
      <c r="H182" s="3">
        <f t="shared" si="3"/>
        <v>0.38526900000000003</v>
      </c>
      <c r="I182" s="4">
        <f t="shared" si="4"/>
        <v>-0.41852037000000003</v>
      </c>
      <c r="J182" s="3">
        <f t="shared" si="5"/>
        <v>0.20479376999999999</v>
      </c>
      <c r="K182" s="3">
        <f t="shared" si="6"/>
        <v>1.6177290000000004E-2</v>
      </c>
      <c r="L182" s="4">
        <f t="shared" si="7"/>
        <v>2.4048000000000003E-3</v>
      </c>
      <c r="M182" s="3">
        <f t="shared" si="8"/>
        <v>5.2279350000000004</v>
      </c>
      <c r="N182" s="3">
        <f t="shared" si="9"/>
        <v>5.7214199999999996E-3</v>
      </c>
      <c r="O182" s="3">
        <f t="shared" si="10"/>
        <v>1.439874E-2</v>
      </c>
      <c r="P182" s="3">
        <f t="shared" si="11"/>
        <v>1.1813580000000001E-2</v>
      </c>
      <c r="Q182" s="3">
        <f t="shared" si="12"/>
        <v>1.7249430000000003E-2</v>
      </c>
      <c r="R182" s="3">
        <f t="shared" si="13"/>
        <v>1.340175E-2</v>
      </c>
      <c r="S182" s="3">
        <f t="shared" si="14"/>
        <v>1.8336600000000002E-3</v>
      </c>
      <c r="T182" s="4">
        <f t="shared" si="15"/>
        <v>1.7685299999999999E-3</v>
      </c>
    </row>
    <row r="183" spans="3:20" x14ac:dyDescent="0.25">
      <c r="C183" s="28">
        <v>45</v>
      </c>
      <c r="D183" s="26" t="s">
        <v>48</v>
      </c>
      <c r="E183" s="3">
        <f t="shared" si="0"/>
        <v>126.830073</v>
      </c>
      <c r="F183" s="4">
        <f t="shared" si="1"/>
        <v>2.9572919999999996E-2</v>
      </c>
      <c r="G183" s="3">
        <f t="shared" si="2"/>
        <v>29.395188779999998</v>
      </c>
      <c r="H183" s="3">
        <f t="shared" si="3"/>
        <v>0.41383931999999995</v>
      </c>
      <c r="I183" s="4">
        <f t="shared" si="4"/>
        <v>-0.55684985999999992</v>
      </c>
      <c r="J183" s="3">
        <f t="shared" si="5"/>
        <v>0.19790574000000002</v>
      </c>
      <c r="K183" s="3">
        <f t="shared" si="6"/>
        <v>2.0975520000000001E-2</v>
      </c>
      <c r="L183" s="4">
        <f t="shared" si="7"/>
        <v>3.22536E-3</v>
      </c>
      <c r="M183" s="3">
        <f t="shared" si="8"/>
        <v>7.4111563799999987</v>
      </c>
      <c r="N183" s="3">
        <f t="shared" si="9"/>
        <v>5.35068E-3</v>
      </c>
      <c r="O183" s="3">
        <f t="shared" si="10"/>
        <v>1.1144579999999999E-2</v>
      </c>
      <c r="P183" s="3">
        <f t="shared" si="11"/>
        <v>1.37238E-2</v>
      </c>
      <c r="Q183" s="3">
        <f t="shared" si="12"/>
        <v>1.5160259999999998E-2</v>
      </c>
      <c r="R183" s="3">
        <f t="shared" si="13"/>
        <v>2.03454E-2</v>
      </c>
      <c r="S183" s="3">
        <f t="shared" si="14"/>
        <v>1.9330800000000002E-3</v>
      </c>
      <c r="T183" s="4">
        <f t="shared" si="15"/>
        <v>2.2428000000000001E-3</v>
      </c>
    </row>
    <row r="184" spans="3:20" x14ac:dyDescent="0.25">
      <c r="C184" s="28">
        <v>46</v>
      </c>
      <c r="D184" s="26" t="s">
        <v>49</v>
      </c>
      <c r="E184" s="3">
        <f t="shared" si="0"/>
        <v>70.9127565</v>
      </c>
      <c r="F184" s="4">
        <f t="shared" si="1"/>
        <v>1.5614599999999999E-2</v>
      </c>
      <c r="G184" s="3">
        <f t="shared" si="2"/>
        <v>11.30965175</v>
      </c>
      <c r="H184" s="3">
        <f t="shared" si="3"/>
        <v>0.29359184999999999</v>
      </c>
      <c r="I184" s="3">
        <f t="shared" si="4"/>
        <v>34.285525649999997</v>
      </c>
      <c r="J184" s="3">
        <f t="shared" si="5"/>
        <v>0.10421685</v>
      </c>
      <c r="K184" s="4">
        <f t="shared" si="6"/>
        <v>1.5352E-3</v>
      </c>
      <c r="L184" s="4">
        <f t="shared" si="7"/>
        <v>9.392999999999999E-4</v>
      </c>
      <c r="M184" s="4">
        <f t="shared" si="8"/>
        <v>1.44228E-2</v>
      </c>
      <c r="N184" s="3">
        <f t="shared" si="9"/>
        <v>2.0831249999999999E-2</v>
      </c>
      <c r="O184" s="3">
        <f t="shared" si="10"/>
        <v>2.292195E-2</v>
      </c>
      <c r="P184" s="3">
        <f t="shared" si="11"/>
        <v>2.1235249999999997E-2</v>
      </c>
      <c r="Q184" s="4">
        <f t="shared" si="12"/>
        <v>-3.7319499999999995E-3</v>
      </c>
      <c r="R184" s="4">
        <f t="shared" si="13"/>
        <v>2.525E-5</v>
      </c>
      <c r="S184" s="3">
        <f t="shared" si="14"/>
        <v>1.6867E-3</v>
      </c>
      <c r="T184" s="4">
        <f t="shared" si="15"/>
        <v>1.01E-4</v>
      </c>
    </row>
    <row r="185" spans="3:20" x14ac:dyDescent="0.25">
      <c r="C185" s="28">
        <v>47</v>
      </c>
      <c r="D185" s="26" t="s">
        <v>50</v>
      </c>
      <c r="E185" s="3">
        <f t="shared" si="0"/>
        <v>72.008449500000012</v>
      </c>
      <c r="F185" s="4">
        <f t="shared" si="1"/>
        <v>1.3349310000000001E-2</v>
      </c>
      <c r="G185" s="3">
        <f t="shared" si="2"/>
        <v>10.39307412</v>
      </c>
      <c r="H185" s="3">
        <f t="shared" si="3"/>
        <v>0.25144665000000005</v>
      </c>
      <c r="I185" s="3">
        <f t="shared" si="4"/>
        <v>17.087486909999999</v>
      </c>
      <c r="J185" s="3">
        <f t="shared" si="5"/>
        <v>9.9650850000000013E-2</v>
      </c>
      <c r="K185" s="4">
        <f t="shared" si="6"/>
        <v>1.8150599999999999E-3</v>
      </c>
      <c r="L185" s="3">
        <f t="shared" si="7"/>
        <v>6.5808600000000009E-3</v>
      </c>
      <c r="M185" s="4">
        <f t="shared" si="8"/>
        <v>1.4951430000000002E-2</v>
      </c>
      <c r="N185" s="3">
        <f t="shared" si="9"/>
        <v>9.4596059999999996E-2</v>
      </c>
      <c r="O185" s="3">
        <f t="shared" si="10"/>
        <v>6.4789529999999998E-2</v>
      </c>
      <c r="P185" s="3">
        <f t="shared" si="11"/>
        <v>1.9671600000000001E-2</v>
      </c>
      <c r="Q185" s="4">
        <f t="shared" si="12"/>
        <v>-3.7213800000000007E-3</v>
      </c>
      <c r="R185" s="4">
        <f t="shared" si="13"/>
        <v>5.0699999999999999E-5</v>
      </c>
      <c r="S185" s="3">
        <f t="shared" si="14"/>
        <v>1.2827100000000001E-3</v>
      </c>
      <c r="T185" s="4">
        <f t="shared" si="15"/>
        <v>1.7238E-4</v>
      </c>
    </row>
    <row r="186" spans="3:20" x14ac:dyDescent="0.25">
      <c r="C186" s="28">
        <v>48</v>
      </c>
      <c r="D186" s="26" t="s">
        <v>51</v>
      </c>
      <c r="E186" s="3">
        <f t="shared" si="0"/>
        <v>70.839428800000007</v>
      </c>
      <c r="F186" s="4">
        <f t="shared" si="1"/>
        <v>6.0792200000000006E-3</v>
      </c>
      <c r="G186" s="3">
        <f t="shared" si="2"/>
        <v>10.651917920000001</v>
      </c>
      <c r="H186" s="3">
        <f t="shared" si="3"/>
        <v>0.23988572000000002</v>
      </c>
      <c r="I186" s="3">
        <f t="shared" si="4"/>
        <v>15.1859769</v>
      </c>
      <c r="J186" s="3">
        <f t="shared" si="5"/>
        <v>0.10400436</v>
      </c>
      <c r="K186" s="4">
        <f t="shared" si="6"/>
        <v>1.8925399999999998E-3</v>
      </c>
      <c r="L186" s="4">
        <f t="shared" si="7"/>
        <v>-4.3172000000000007E-4</v>
      </c>
      <c r="M186" s="4">
        <f t="shared" si="8"/>
        <v>8.4185400000000004E-3</v>
      </c>
      <c r="N186" s="3">
        <f t="shared" si="9"/>
        <v>4.2419000000000007E-3</v>
      </c>
      <c r="O186" s="3">
        <f t="shared" si="10"/>
        <v>6.7619400000000001E-3</v>
      </c>
      <c r="P186" s="3">
        <f t="shared" si="11"/>
        <v>2.1164319999999997E-2</v>
      </c>
      <c r="Q186" s="4">
        <f t="shared" si="12"/>
        <v>-2.1887200000000003E-3</v>
      </c>
      <c r="R186" s="4">
        <f t="shared" si="13"/>
        <v>1.506E-5</v>
      </c>
      <c r="S186" s="3">
        <f t="shared" si="14"/>
        <v>1.5210600000000001E-3</v>
      </c>
      <c r="T186" s="4">
        <f t="shared" si="15"/>
        <v>-1.2550000000000001E-4</v>
      </c>
    </row>
    <row r="187" spans="3:20" x14ac:dyDescent="0.25">
      <c r="C187" s="28">
        <v>49</v>
      </c>
      <c r="D187" s="26" t="s">
        <v>52</v>
      </c>
      <c r="E187" s="3">
        <f t="shared" si="0"/>
        <v>114.5948684</v>
      </c>
      <c r="F187" s="4">
        <f t="shared" si="1"/>
        <v>1.34301E-3</v>
      </c>
      <c r="G187" s="3">
        <f t="shared" si="2"/>
        <v>25.036397449999996</v>
      </c>
      <c r="H187" s="3">
        <f t="shared" si="3"/>
        <v>0.34677322999999999</v>
      </c>
      <c r="I187" s="4">
        <f t="shared" si="4"/>
        <v>0.23574101</v>
      </c>
      <c r="J187" s="3">
        <f t="shared" si="5"/>
        <v>0.25288827999999997</v>
      </c>
      <c r="K187" s="3">
        <f t="shared" si="6"/>
        <v>9.9543699999999988E-3</v>
      </c>
      <c r="L187" s="4">
        <f t="shared" si="7"/>
        <v>1.0160599999999998E-3</v>
      </c>
      <c r="M187" s="3">
        <f t="shared" si="8"/>
        <v>0.22021339999999998</v>
      </c>
      <c r="N187" s="3">
        <f t="shared" si="9"/>
        <v>4.4364599999999997E-3</v>
      </c>
      <c r="O187" s="3">
        <f t="shared" si="10"/>
        <v>1.0341680000000001E-2</v>
      </c>
      <c r="P187" s="3">
        <f t="shared" si="11"/>
        <v>9.5519699999999999E-3</v>
      </c>
      <c r="Q187" s="3">
        <f t="shared" si="12"/>
        <v>1.5024609999999999E-2</v>
      </c>
      <c r="R187" s="4">
        <f t="shared" si="13"/>
        <v>1.5593E-3</v>
      </c>
      <c r="S187" s="3">
        <f t="shared" si="14"/>
        <v>1.81583E-3</v>
      </c>
      <c r="T187" s="4">
        <f t="shared" si="15"/>
        <v>7.5450000000000004E-5</v>
      </c>
    </row>
    <row r="188" spans="3:20" x14ac:dyDescent="0.25">
      <c r="C188" s="28">
        <v>50</v>
      </c>
      <c r="D188" s="26" t="s">
        <v>53</v>
      </c>
      <c r="E188" s="3">
        <f t="shared" si="0"/>
        <v>105.5028216</v>
      </c>
      <c r="F188" s="4">
        <f t="shared" si="1"/>
        <v>1.3439360000000001E-2</v>
      </c>
      <c r="G188" s="3">
        <f t="shared" si="2"/>
        <v>22.372931680000001</v>
      </c>
      <c r="H188" s="3">
        <f t="shared" si="3"/>
        <v>0.34705022000000002</v>
      </c>
      <c r="I188" s="4">
        <f t="shared" si="4"/>
        <v>-0.21130054000000004</v>
      </c>
      <c r="J188" s="3">
        <f t="shared" si="5"/>
        <v>0.23484978000000001</v>
      </c>
      <c r="K188" s="3">
        <f t="shared" si="6"/>
        <v>5.3534800000000007E-3</v>
      </c>
      <c r="L188" s="4">
        <f t="shared" si="7"/>
        <v>1.2650000000000001E-3</v>
      </c>
      <c r="M188" s="3">
        <f t="shared" si="8"/>
        <v>0.48916031999999998</v>
      </c>
      <c r="N188" s="3">
        <f t="shared" si="9"/>
        <v>3.8962000000000003E-3</v>
      </c>
      <c r="O188" s="3">
        <f t="shared" si="10"/>
        <v>9.8821800000000008E-3</v>
      </c>
      <c r="P188" s="3">
        <f t="shared" si="11"/>
        <v>7.8733599999999994E-3</v>
      </c>
      <c r="Q188" s="3">
        <f t="shared" si="12"/>
        <v>1.6267900000000002E-2</v>
      </c>
      <c r="R188" s="4">
        <f t="shared" si="13"/>
        <v>2.9752799999999999E-3</v>
      </c>
      <c r="S188" s="3">
        <f t="shared" si="14"/>
        <v>1.8266600000000001E-3</v>
      </c>
      <c r="T188" s="4">
        <f t="shared" si="15"/>
        <v>2.5300000000000002E-4</v>
      </c>
    </row>
    <row r="189" spans="3:20" x14ac:dyDescent="0.25">
      <c r="C189" s="28">
        <v>51</v>
      </c>
      <c r="D189" s="26" t="s">
        <v>54</v>
      </c>
      <c r="E189" s="3">
        <f t="shared" si="0"/>
        <v>113.06012320000001</v>
      </c>
      <c r="F189" s="3">
        <f t="shared" si="1"/>
        <v>6.9342580000000015E-2</v>
      </c>
      <c r="G189" s="3">
        <f t="shared" si="2"/>
        <v>24.367796860000002</v>
      </c>
      <c r="H189" s="3">
        <f t="shared" si="3"/>
        <v>2.18356276</v>
      </c>
      <c r="I189" s="3">
        <f t="shared" si="4"/>
        <v>4.7337159600000005</v>
      </c>
      <c r="J189" s="3">
        <f t="shared" si="5"/>
        <v>0.22734246</v>
      </c>
      <c r="K189" s="3">
        <f t="shared" si="6"/>
        <v>7.3692599999999999E-3</v>
      </c>
      <c r="L189" s="3">
        <f t="shared" si="7"/>
        <v>1.2192680000000001E-2</v>
      </c>
      <c r="M189" s="3">
        <f t="shared" si="8"/>
        <v>1.1541334200000002</v>
      </c>
      <c r="N189" s="3">
        <f t="shared" si="9"/>
        <v>0.15164053999999999</v>
      </c>
      <c r="O189" s="3">
        <f t="shared" si="10"/>
        <v>0.17254904000000001</v>
      </c>
      <c r="P189" s="3">
        <f t="shared" si="11"/>
        <v>8.5054199999999996E-3</v>
      </c>
      <c r="Q189" s="3">
        <f t="shared" si="12"/>
        <v>1.7415860000000002E-2</v>
      </c>
      <c r="R189" s="3">
        <f t="shared" si="13"/>
        <v>7.2062000000000011E-3</v>
      </c>
      <c r="S189" s="3">
        <f t="shared" si="14"/>
        <v>1.12564E-3</v>
      </c>
      <c r="T189" s="4">
        <f t="shared" si="15"/>
        <v>1.8147000000000003E-3</v>
      </c>
    </row>
    <row r="190" spans="3:20" x14ac:dyDescent="0.25">
      <c r="C190" s="28">
        <v>52</v>
      </c>
      <c r="D190" s="26" t="s">
        <v>55</v>
      </c>
      <c r="E190" s="3">
        <f t="shared" si="0"/>
        <v>96.333599699999994</v>
      </c>
      <c r="F190" s="3">
        <f t="shared" si="1"/>
        <v>9.7982820000000012E-2</v>
      </c>
      <c r="G190" s="3">
        <f t="shared" si="2"/>
        <v>21.516669330000003</v>
      </c>
      <c r="H190" s="3">
        <f t="shared" si="3"/>
        <v>0.87029592</v>
      </c>
      <c r="I190" s="4">
        <f t="shared" si="4"/>
        <v>1.0104155100000001</v>
      </c>
      <c r="J190" s="3">
        <f t="shared" si="5"/>
        <v>0.18272280000000002</v>
      </c>
      <c r="K190" s="3">
        <f t="shared" si="6"/>
        <v>3.9652470000000002E-2</v>
      </c>
      <c r="L190" s="3">
        <f t="shared" si="7"/>
        <v>1.5433080000000002E-2</v>
      </c>
      <c r="M190" s="3">
        <f t="shared" si="8"/>
        <v>17.676636119999998</v>
      </c>
      <c r="N190" s="3">
        <f t="shared" si="9"/>
        <v>1.942317E-2</v>
      </c>
      <c r="O190" s="3">
        <f t="shared" si="10"/>
        <v>1.5919800000000001E-2</v>
      </c>
      <c r="P190" s="3">
        <f t="shared" si="11"/>
        <v>1.9078410000000004E-2</v>
      </c>
      <c r="Q190" s="3">
        <f t="shared" si="12"/>
        <v>8.0156700000000008E-3</v>
      </c>
      <c r="R190" s="3">
        <f t="shared" si="13"/>
        <v>5.4624179999999994E-2</v>
      </c>
      <c r="S190" s="3">
        <f t="shared" si="14"/>
        <v>2.7834299999999999E-3</v>
      </c>
      <c r="T190" s="3">
        <f t="shared" si="15"/>
        <v>5.8964100000000004E-3</v>
      </c>
    </row>
    <row r="191" spans="3:20" x14ac:dyDescent="0.25">
      <c r="C191" s="28">
        <v>53</v>
      </c>
      <c r="D191" s="26" t="s">
        <v>56</v>
      </c>
      <c r="E191" s="3">
        <f t="shared" si="0"/>
        <v>97.489464799999993</v>
      </c>
      <c r="F191" s="3">
        <f t="shared" si="1"/>
        <v>0.10525759999999999</v>
      </c>
      <c r="G191" s="3">
        <f t="shared" si="2"/>
        <v>21.559589940000002</v>
      </c>
      <c r="H191" s="3">
        <f t="shared" si="3"/>
        <v>2.7998262599999997</v>
      </c>
      <c r="I191" s="3">
        <f t="shared" si="4"/>
        <v>2.9952573</v>
      </c>
      <c r="J191" s="3">
        <f t="shared" si="5"/>
        <v>0.18094775999999999</v>
      </c>
      <c r="K191" s="3">
        <f t="shared" si="6"/>
        <v>4.2310239999999999E-2</v>
      </c>
      <c r="L191" s="3">
        <f t="shared" si="7"/>
        <v>1.699558E-2</v>
      </c>
      <c r="M191" s="3">
        <f t="shared" si="8"/>
        <v>19.322223619999999</v>
      </c>
      <c r="N191" s="3">
        <f t="shared" si="9"/>
        <v>9.7435799999999982E-3</v>
      </c>
      <c r="O191" s="3">
        <f t="shared" si="10"/>
        <v>0.12160567999999999</v>
      </c>
      <c r="P191" s="3">
        <f t="shared" si="11"/>
        <v>1.9880839999999997E-2</v>
      </c>
      <c r="Q191" s="3">
        <f t="shared" si="12"/>
        <v>1.1541039999999999E-2</v>
      </c>
      <c r="R191" s="3">
        <f t="shared" si="13"/>
        <v>5.955963999999999E-2</v>
      </c>
      <c r="S191" s="3">
        <f t="shared" si="14"/>
        <v>1.6575999999999997E-3</v>
      </c>
      <c r="T191" s="3">
        <f t="shared" si="15"/>
        <v>6.7754399999999998E-3</v>
      </c>
    </row>
    <row r="192" spans="3:20" x14ac:dyDescent="0.25">
      <c r="C192" s="28">
        <v>54</v>
      </c>
      <c r="D192" s="26" t="s">
        <v>57</v>
      </c>
      <c r="E192" s="3">
        <f t="shared" si="0"/>
        <v>103.07380959999999</v>
      </c>
      <c r="F192" s="3">
        <f t="shared" si="1"/>
        <v>1.0380624399999998</v>
      </c>
      <c r="G192" s="3">
        <f t="shared" si="2"/>
        <v>21.415131160000001</v>
      </c>
      <c r="H192" s="3">
        <f t="shared" si="3"/>
        <v>1.0623499199999999</v>
      </c>
      <c r="I192" s="4">
        <f t="shared" si="4"/>
        <v>1.72626528</v>
      </c>
      <c r="J192" s="3">
        <f t="shared" si="5"/>
        <v>0.16359123999999997</v>
      </c>
      <c r="K192" s="3">
        <f t="shared" si="6"/>
        <v>3.5072319999999997E-2</v>
      </c>
      <c r="L192" s="3">
        <f t="shared" si="7"/>
        <v>2.7218639999999999E-2</v>
      </c>
      <c r="M192" s="3">
        <f t="shared" si="8"/>
        <v>11.902424759999999</v>
      </c>
      <c r="N192" s="3">
        <f t="shared" si="9"/>
        <v>1.004824E-2</v>
      </c>
      <c r="O192" s="3">
        <f t="shared" si="10"/>
        <v>3.4117279999999993E-2</v>
      </c>
      <c r="P192" s="3">
        <f t="shared" si="11"/>
        <v>1.4960599999999999E-2</v>
      </c>
      <c r="Q192" s="3">
        <f t="shared" si="12"/>
        <v>7.0612000000000001E-3</v>
      </c>
      <c r="R192" s="3">
        <f t="shared" si="13"/>
        <v>3.3914079999999999E-2</v>
      </c>
      <c r="S192" s="3">
        <f t="shared" si="14"/>
        <v>2.1183600000000001E-3</v>
      </c>
      <c r="T192" s="3">
        <f t="shared" si="15"/>
        <v>3.9623999999999996E-3</v>
      </c>
    </row>
    <row r="193" spans="3:20" x14ac:dyDescent="0.25">
      <c r="C193" s="28">
        <v>55</v>
      </c>
      <c r="D193" s="26" t="s">
        <v>58</v>
      </c>
      <c r="E193" s="3">
        <f t="shared" si="0"/>
        <v>104.73171839999999</v>
      </c>
      <c r="F193" s="3">
        <f t="shared" si="1"/>
        <v>6.472936E-2</v>
      </c>
      <c r="G193" s="3">
        <f t="shared" si="2"/>
        <v>28.014924920000002</v>
      </c>
      <c r="H193" s="3">
        <f t="shared" si="3"/>
        <v>0.29877512000000001</v>
      </c>
      <c r="I193" s="4">
        <f t="shared" si="4"/>
        <v>-0.57430924000000005</v>
      </c>
      <c r="J193" s="3">
        <f t="shared" si="5"/>
        <v>0.16209263999999998</v>
      </c>
      <c r="K193" s="3">
        <f t="shared" si="6"/>
        <v>2.2067519999999997E-2</v>
      </c>
      <c r="L193" s="3">
        <f t="shared" si="7"/>
        <v>6.1366400000000005E-3</v>
      </c>
      <c r="M193" s="3">
        <f t="shared" si="8"/>
        <v>11.214069520000001</v>
      </c>
      <c r="N193" s="3">
        <f t="shared" si="9"/>
        <v>6.2585600000000007E-3</v>
      </c>
      <c r="O193" s="3">
        <f t="shared" si="10"/>
        <v>1.2349479999999999E-2</v>
      </c>
      <c r="P193" s="3">
        <f t="shared" si="11"/>
        <v>1.4599919999999999E-2</v>
      </c>
      <c r="Q193" s="3">
        <f t="shared" si="12"/>
        <v>1.033272E-2</v>
      </c>
      <c r="R193" s="3">
        <f t="shared" si="13"/>
        <v>3.3512759999999996E-2</v>
      </c>
      <c r="S193" s="3">
        <f t="shared" si="14"/>
        <v>1.79832E-3</v>
      </c>
      <c r="T193" s="3">
        <f t="shared" si="15"/>
        <v>3.5915599999999997E-3</v>
      </c>
    </row>
    <row r="194" spans="3:20" x14ac:dyDescent="0.25">
      <c r="C194" s="28">
        <v>56</v>
      </c>
      <c r="D194" s="26" t="s">
        <v>59</v>
      </c>
      <c r="E194" s="3">
        <f t="shared" si="0"/>
        <v>113.29095119999999</v>
      </c>
      <c r="F194" s="3">
        <f t="shared" si="1"/>
        <v>4.3574159999999994E-2</v>
      </c>
      <c r="G194" s="3">
        <f t="shared" si="2"/>
        <v>26.768442539999999</v>
      </c>
      <c r="H194" s="3">
        <f t="shared" si="3"/>
        <v>0.29087254000000001</v>
      </c>
      <c r="I194" s="4">
        <f t="shared" si="4"/>
        <v>-0.60939073999999993</v>
      </c>
      <c r="J194" s="3">
        <f t="shared" si="5"/>
        <v>0.15084159999999999</v>
      </c>
      <c r="K194" s="3">
        <f t="shared" si="6"/>
        <v>1.4643859999999998E-2</v>
      </c>
      <c r="L194" s="4">
        <f t="shared" si="7"/>
        <v>3.2374999999999999E-3</v>
      </c>
      <c r="M194" s="3">
        <f t="shared" si="8"/>
        <v>6.7480377999999996</v>
      </c>
      <c r="N194" s="3">
        <f t="shared" si="9"/>
        <v>4.4599799999999997E-3</v>
      </c>
      <c r="O194" s="3">
        <f t="shared" si="10"/>
        <v>2.06941E-2</v>
      </c>
      <c r="P194" s="3">
        <f t="shared" si="11"/>
        <v>1.1131820000000001E-2</v>
      </c>
      <c r="Q194" s="3">
        <f t="shared" si="12"/>
        <v>8.8526200000000003E-3</v>
      </c>
      <c r="R194" s="3">
        <f t="shared" si="13"/>
        <v>1.8570299999999998E-2</v>
      </c>
      <c r="S194" s="3">
        <f t="shared" si="14"/>
        <v>1.9632200000000003E-3</v>
      </c>
      <c r="T194" s="4">
        <f t="shared" si="15"/>
        <v>1.9165999999999999E-3</v>
      </c>
    </row>
    <row r="195" spans="3:20" x14ac:dyDescent="0.25">
      <c r="C195" s="28">
        <v>57</v>
      </c>
      <c r="D195" s="26" t="s">
        <v>60</v>
      </c>
      <c r="E195" s="3">
        <f t="shared" si="0"/>
        <v>108.59394079999998</v>
      </c>
      <c r="F195" s="3">
        <f t="shared" si="1"/>
        <v>3.5946079999999998E-2</v>
      </c>
      <c r="G195" s="3">
        <f t="shared" si="2"/>
        <v>25.191755559999997</v>
      </c>
      <c r="H195" s="3">
        <f t="shared" si="3"/>
        <v>0.25941019999999998</v>
      </c>
      <c r="I195" s="4">
        <f t="shared" si="4"/>
        <v>-1.2469164799999999</v>
      </c>
      <c r="J195" s="3">
        <f t="shared" si="5"/>
        <v>0.13397484000000001</v>
      </c>
      <c r="K195" s="3">
        <f t="shared" si="6"/>
        <v>1.7053559999999999E-2</v>
      </c>
      <c r="L195" s="3">
        <f t="shared" si="7"/>
        <v>4.2163999999999995E-3</v>
      </c>
      <c r="M195" s="3">
        <f t="shared" si="8"/>
        <v>6.8129657999999997</v>
      </c>
      <c r="N195" s="3">
        <f t="shared" si="9"/>
        <v>1.7002759999999999E-2</v>
      </c>
      <c r="O195" s="3">
        <f t="shared" si="10"/>
        <v>2.2738079999999997E-2</v>
      </c>
      <c r="P195" s="3">
        <f t="shared" si="11"/>
        <v>1.111504E-2</v>
      </c>
      <c r="Q195" s="3">
        <f t="shared" si="12"/>
        <v>1.1496039999999999E-2</v>
      </c>
      <c r="R195" s="3">
        <f t="shared" si="13"/>
        <v>1.914652E-2</v>
      </c>
      <c r="S195" s="3">
        <f t="shared" si="14"/>
        <v>1.55956E-3</v>
      </c>
      <c r="T195" s="4">
        <f t="shared" si="15"/>
        <v>2.0929599999999996E-3</v>
      </c>
    </row>
    <row r="196" spans="3:20" x14ac:dyDescent="0.25">
      <c r="C196" s="28">
        <v>58</v>
      </c>
      <c r="D196" s="26" t="s">
        <v>61</v>
      </c>
      <c r="E196" s="3">
        <f t="shared" si="0"/>
        <v>55.630789500000006</v>
      </c>
      <c r="F196" s="4">
        <f t="shared" si="1"/>
        <v>1.4478899999999999E-3</v>
      </c>
      <c r="G196" s="3">
        <f t="shared" si="2"/>
        <v>5.2862463900000005</v>
      </c>
      <c r="H196" s="3">
        <f t="shared" si="3"/>
        <v>0.20443805999999998</v>
      </c>
      <c r="I196" s="3">
        <f t="shared" si="4"/>
        <v>16.40912775</v>
      </c>
      <c r="J196" s="3">
        <f t="shared" si="5"/>
        <v>5.6653080000000001E-2</v>
      </c>
      <c r="K196" s="4">
        <f t="shared" si="6"/>
        <v>3.4218299999999998E-3</v>
      </c>
      <c r="L196" s="3">
        <f t="shared" si="7"/>
        <v>4.2033900000000004E-3</v>
      </c>
      <c r="M196" s="4">
        <f t="shared" si="8"/>
        <v>1.9824570000000003E-2</v>
      </c>
      <c r="N196" s="3">
        <f t="shared" si="9"/>
        <v>8.8767180000000001E-2</v>
      </c>
      <c r="O196" s="3">
        <f t="shared" si="10"/>
        <v>5.6502780000000002E-2</v>
      </c>
      <c r="P196" s="3">
        <f t="shared" si="11"/>
        <v>1.409814E-2</v>
      </c>
      <c r="Q196" s="4">
        <f t="shared" si="12"/>
        <v>1.8486900000000003E-3</v>
      </c>
      <c r="R196" s="4">
        <f t="shared" si="13"/>
        <v>3.006E-5</v>
      </c>
      <c r="S196" s="3">
        <f t="shared" si="14"/>
        <v>1.87875E-3</v>
      </c>
      <c r="T196" s="4">
        <f t="shared" si="15"/>
        <v>6.2625000000000007E-4</v>
      </c>
    </row>
    <row r="197" spans="3:20" x14ac:dyDescent="0.25">
      <c r="C197" s="28">
        <v>59</v>
      </c>
      <c r="D197" s="26" t="s">
        <v>62</v>
      </c>
      <c r="E197" s="3">
        <f t="shared" si="0"/>
        <v>56.977449999999997</v>
      </c>
      <c r="F197" s="4">
        <f t="shared" si="1"/>
        <v>6.2149999999999992E-3</v>
      </c>
      <c r="G197" s="3">
        <f t="shared" si="2"/>
        <v>13.125024999999999</v>
      </c>
      <c r="H197" s="3">
        <f t="shared" si="3"/>
        <v>0.217475</v>
      </c>
      <c r="I197" s="3">
        <f t="shared" si="4"/>
        <v>13.943465</v>
      </c>
      <c r="J197" s="3">
        <f t="shared" si="5"/>
        <v>7.3819999999999997E-2</v>
      </c>
      <c r="K197" s="4">
        <f t="shared" si="6"/>
        <v>2.7199999999999998E-3</v>
      </c>
      <c r="L197" s="4">
        <f t="shared" si="7"/>
        <v>-3.2000000000000003E-4</v>
      </c>
      <c r="M197" s="4">
        <f t="shared" si="8"/>
        <v>1.7810000000000003E-2</v>
      </c>
      <c r="N197" s="3">
        <f t="shared" si="9"/>
        <v>4.8349999999999999E-3</v>
      </c>
      <c r="O197" s="3">
        <f t="shared" si="10"/>
        <v>7.8750000000000001E-3</v>
      </c>
      <c r="P197" s="3">
        <f t="shared" si="11"/>
        <v>1.5125E-2</v>
      </c>
      <c r="Q197" s="4">
        <f t="shared" si="12"/>
        <v>-2.3749999999999999E-3</v>
      </c>
      <c r="R197" s="4">
        <f t="shared" si="13"/>
        <v>2.4999999999999998E-5</v>
      </c>
      <c r="S197" s="3">
        <f t="shared" si="14"/>
        <v>1.325E-3</v>
      </c>
      <c r="T197" s="4">
        <f t="shared" si="15"/>
        <v>4.4999999999999996E-5</v>
      </c>
    </row>
    <row r="198" spans="3:20" x14ac:dyDescent="0.25">
      <c r="C198" s="29">
        <v>60</v>
      </c>
      <c r="D198" s="27" t="s">
        <v>63</v>
      </c>
      <c r="E198" s="16">
        <f t="shared" si="0"/>
        <v>58.412847599999999</v>
      </c>
      <c r="F198" s="17">
        <f t="shared" si="1"/>
        <v>6.3560700000000001E-3</v>
      </c>
      <c r="G198" s="18">
        <f t="shared" si="2"/>
        <v>13.871407140000001</v>
      </c>
      <c r="H198" s="18">
        <f t="shared" si="3"/>
        <v>0.25133409000000001</v>
      </c>
      <c r="I198" s="18">
        <f>(I133/1000)*Y133</f>
        <v>49.023957509999995</v>
      </c>
      <c r="J198" s="18">
        <f t="shared" si="5"/>
        <v>8.3075219999999991E-2</v>
      </c>
      <c r="K198" s="17">
        <f t="shared" si="6"/>
        <v>3.0677399999999998E-3</v>
      </c>
      <c r="L198" s="18">
        <f t="shared" si="7"/>
        <v>4.7555100000000001E-3</v>
      </c>
      <c r="M198" s="18">
        <f t="shared" si="8"/>
        <v>3.5479079999999996E-2</v>
      </c>
      <c r="N198" s="18">
        <f t="shared" si="9"/>
        <v>8.2074869999999994E-2</v>
      </c>
      <c r="O198" s="18">
        <f t="shared" si="10"/>
        <v>4.6077659999999999E-2</v>
      </c>
      <c r="P198" s="18">
        <f t="shared" si="11"/>
        <v>1.6949519999999999E-2</v>
      </c>
      <c r="Q198" s="17">
        <f t="shared" si="12"/>
        <v>-9.6956999999999989E-4</v>
      </c>
      <c r="R198" s="17">
        <f t="shared" si="13"/>
        <v>2.5649999999999997E-5</v>
      </c>
      <c r="S198" s="18">
        <f t="shared" si="14"/>
        <v>1.2773699999999999E-3</v>
      </c>
      <c r="T198" s="17">
        <f t="shared" si="15"/>
        <v>1.3337999999999997E-4</v>
      </c>
    </row>
  </sheetData>
  <mergeCells count="7">
    <mergeCell ref="O3:X3"/>
    <mergeCell ref="C73:D73"/>
    <mergeCell ref="C138:D138"/>
    <mergeCell ref="C136:E136"/>
    <mergeCell ref="C5:D5"/>
    <mergeCell ref="E3:N3"/>
    <mergeCell ref="C4:D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workbookViewId="0">
      <selection activeCell="M25" sqref="M25"/>
    </sheetView>
  </sheetViews>
  <sheetFormatPr defaultColWidth="11" defaultRowHeight="15.75" x14ac:dyDescent="0.25"/>
  <cols>
    <col min="5" max="5" width="18.625" customWidth="1"/>
  </cols>
  <sheetData>
    <row r="2" spans="1:5" x14ac:dyDescent="0.25">
      <c r="A2" s="82"/>
      <c r="B2" s="1" t="s">
        <v>95</v>
      </c>
      <c r="C2" s="7" t="s">
        <v>3</v>
      </c>
      <c r="D2" s="83" t="s">
        <v>136</v>
      </c>
      <c r="E2" s="83" t="s">
        <v>137</v>
      </c>
    </row>
    <row r="3" spans="1:5" x14ac:dyDescent="0.25">
      <c r="A3" s="176" t="s">
        <v>138</v>
      </c>
      <c r="B3" s="84" t="s">
        <v>4</v>
      </c>
      <c r="C3" s="3">
        <v>446.58028799999994</v>
      </c>
      <c r="D3" s="179">
        <f>AVERAGE(C3:C5)</f>
        <v>451.98505006666664</v>
      </c>
      <c r="E3" s="184">
        <f>STDEV(C3:C5)</f>
        <v>7.9157987242068035</v>
      </c>
    </row>
    <row r="4" spans="1:5" x14ac:dyDescent="0.25">
      <c r="A4" s="177"/>
      <c r="B4" s="84" t="s">
        <v>5</v>
      </c>
      <c r="C4" s="3">
        <v>448.30375819999995</v>
      </c>
      <c r="D4" s="179"/>
      <c r="E4" s="184"/>
    </row>
    <row r="5" spans="1:5" x14ac:dyDescent="0.25">
      <c r="A5" s="177"/>
      <c r="B5" s="84" t="s">
        <v>6</v>
      </c>
      <c r="C5" s="3">
        <v>461.07110399999999</v>
      </c>
      <c r="D5" s="179"/>
      <c r="E5" s="184"/>
    </row>
    <row r="6" spans="1:5" x14ac:dyDescent="0.25">
      <c r="A6" s="177" t="s">
        <v>139</v>
      </c>
      <c r="B6" s="84" t="s">
        <v>16</v>
      </c>
      <c r="C6" s="3">
        <v>241.05502860000001</v>
      </c>
      <c r="D6" s="179">
        <f>AVERAGE(C6:C8)</f>
        <v>225.37211483333331</v>
      </c>
      <c r="E6" s="184">
        <f>STDEV(C6:C8)</f>
        <v>13.657858158135767</v>
      </c>
    </row>
    <row r="7" spans="1:5" x14ac:dyDescent="0.25">
      <c r="A7" s="177"/>
      <c r="B7" s="84" t="s">
        <v>17</v>
      </c>
      <c r="C7" s="3">
        <v>218.97001589999999</v>
      </c>
      <c r="D7" s="179"/>
      <c r="E7" s="184"/>
    </row>
    <row r="8" spans="1:5" x14ac:dyDescent="0.25">
      <c r="A8" s="177"/>
      <c r="B8" s="84" t="s">
        <v>18</v>
      </c>
      <c r="C8" s="3">
        <v>216.09129999999999</v>
      </c>
      <c r="D8" s="179"/>
      <c r="E8" s="184"/>
    </row>
    <row r="9" spans="1:5" x14ac:dyDescent="0.25">
      <c r="A9" s="177" t="s">
        <v>140</v>
      </c>
      <c r="B9" s="84" t="s">
        <v>28</v>
      </c>
      <c r="C9" s="3">
        <v>167.2308792</v>
      </c>
      <c r="D9" s="179">
        <f>AVERAGE(C9:C11)</f>
        <v>159.16137346666667</v>
      </c>
      <c r="E9" s="184">
        <f>STDEV(C9:C11)</f>
        <v>7.0187683837420431</v>
      </c>
    </row>
    <row r="10" spans="1:5" x14ac:dyDescent="0.25">
      <c r="A10" s="177"/>
      <c r="B10" s="84" t="s">
        <v>29</v>
      </c>
      <c r="C10" s="3">
        <v>155.77886100000001</v>
      </c>
      <c r="D10" s="179"/>
      <c r="E10" s="184"/>
    </row>
    <row r="11" spans="1:5" x14ac:dyDescent="0.25">
      <c r="A11" s="177"/>
      <c r="B11" s="84" t="s">
        <v>30</v>
      </c>
      <c r="C11" s="3">
        <v>154.47438019999998</v>
      </c>
      <c r="D11" s="179"/>
      <c r="E11" s="184"/>
    </row>
    <row r="12" spans="1:5" x14ac:dyDescent="0.25">
      <c r="A12" s="177" t="s">
        <v>141</v>
      </c>
      <c r="B12" s="84" t="s">
        <v>40</v>
      </c>
      <c r="C12" s="3">
        <v>125.52184319999999</v>
      </c>
      <c r="D12" s="179">
        <f>AVERAGE(C12:C14)</f>
        <v>123.2096336</v>
      </c>
      <c r="E12" s="184">
        <f>STDEV(C12:C14)</f>
        <v>2.3668892871742293</v>
      </c>
    </row>
    <row r="13" spans="1:5" x14ac:dyDescent="0.25">
      <c r="A13" s="177"/>
      <c r="B13" s="84" t="s">
        <v>41</v>
      </c>
      <c r="C13" s="3">
        <v>120.79161360000001</v>
      </c>
      <c r="D13" s="179"/>
      <c r="E13" s="184"/>
    </row>
    <row r="14" spans="1:5" x14ac:dyDescent="0.25">
      <c r="A14" s="177"/>
      <c r="B14" s="84" t="s">
        <v>42</v>
      </c>
      <c r="C14" s="3">
        <v>123.31544400000001</v>
      </c>
      <c r="D14" s="179"/>
      <c r="E14" s="184"/>
    </row>
    <row r="15" spans="1:5" x14ac:dyDescent="0.25">
      <c r="A15" s="177" t="s">
        <v>142</v>
      </c>
      <c r="B15" s="84" t="s">
        <v>52</v>
      </c>
      <c r="C15" s="3">
        <v>114.5948684</v>
      </c>
      <c r="D15" s="179">
        <f>AVERAGE(C15:C17)</f>
        <v>111.05260440000001</v>
      </c>
      <c r="E15" s="184">
        <f>STDEV(C15:C17)</f>
        <v>4.8671272381778365</v>
      </c>
    </row>
    <row r="16" spans="1:5" x14ac:dyDescent="0.25">
      <c r="A16" s="177"/>
      <c r="B16" s="84" t="s">
        <v>53</v>
      </c>
      <c r="C16" s="3">
        <v>105.5028216</v>
      </c>
      <c r="D16" s="179"/>
      <c r="E16" s="184"/>
    </row>
    <row r="17" spans="1:5" x14ac:dyDescent="0.25">
      <c r="A17" s="178"/>
      <c r="B17" s="84" t="s">
        <v>54</v>
      </c>
      <c r="C17" s="3">
        <v>113.06012320000001</v>
      </c>
      <c r="D17" s="179"/>
      <c r="E17" s="184"/>
    </row>
    <row r="18" spans="1:5" x14ac:dyDescent="0.25">
      <c r="A18" s="173" t="s">
        <v>144</v>
      </c>
      <c r="B18" s="85" t="s">
        <v>7</v>
      </c>
      <c r="C18" s="3">
        <v>440.32156559999999</v>
      </c>
      <c r="D18" s="179">
        <f>AVERAGE(C18:C20)</f>
        <v>435.40279833333335</v>
      </c>
      <c r="E18" s="184">
        <f>STDEV(C18:C20)</f>
        <v>4.9005414284990012</v>
      </c>
    </row>
    <row r="19" spans="1:5" x14ac:dyDescent="0.25">
      <c r="A19" s="173"/>
      <c r="B19" s="86" t="s">
        <v>8</v>
      </c>
      <c r="C19" s="3">
        <v>430.52068840000004</v>
      </c>
      <c r="D19" s="179"/>
      <c r="E19" s="184"/>
    </row>
    <row r="20" spans="1:5" x14ac:dyDescent="0.25">
      <c r="A20" s="173"/>
      <c r="B20" s="86" t="s">
        <v>9</v>
      </c>
      <c r="C20" s="3">
        <v>435.36614099999997</v>
      </c>
      <c r="D20" s="179"/>
      <c r="E20" s="184"/>
    </row>
    <row r="21" spans="1:5" x14ac:dyDescent="0.25">
      <c r="A21" s="173" t="s">
        <v>143</v>
      </c>
      <c r="B21" s="86" t="s">
        <v>19</v>
      </c>
      <c r="C21" s="3">
        <v>269.52050751999997</v>
      </c>
      <c r="D21" s="179">
        <f>AVERAGE(C21:C23)</f>
        <v>246.96265650666666</v>
      </c>
      <c r="E21" s="184">
        <f>STDEV(C21:C23)</f>
        <v>19.535947828151297</v>
      </c>
    </row>
    <row r="22" spans="1:5" x14ac:dyDescent="0.25">
      <c r="A22" s="173"/>
      <c r="B22" s="86" t="s">
        <v>20</v>
      </c>
      <c r="C22" s="3">
        <v>235.78753749999998</v>
      </c>
      <c r="D22" s="179"/>
      <c r="E22" s="184"/>
    </row>
    <row r="23" spans="1:5" x14ac:dyDescent="0.25">
      <c r="A23" s="173"/>
      <c r="B23" s="86" t="s">
        <v>21</v>
      </c>
      <c r="C23" s="3">
        <v>235.5799245</v>
      </c>
      <c r="D23" s="179"/>
      <c r="E23" s="184"/>
    </row>
    <row r="24" spans="1:5" x14ac:dyDescent="0.25">
      <c r="A24" s="173" t="s">
        <v>145</v>
      </c>
      <c r="B24" s="86" t="s">
        <v>31</v>
      </c>
      <c r="C24" s="3">
        <v>174.36347585999999</v>
      </c>
      <c r="D24" s="179">
        <f>AVERAGE(C24:C26)</f>
        <v>166.96928475333334</v>
      </c>
      <c r="E24" s="184">
        <f>STDEV(C24:C26)</f>
        <v>7.6142071032884289</v>
      </c>
    </row>
    <row r="25" spans="1:5" x14ac:dyDescent="0.25">
      <c r="A25" s="173"/>
      <c r="B25" s="86" t="s">
        <v>32</v>
      </c>
      <c r="C25" s="3">
        <v>167.39172840000001</v>
      </c>
      <c r="D25" s="179"/>
      <c r="E25" s="184"/>
    </row>
    <row r="26" spans="1:5" x14ac:dyDescent="0.25">
      <c r="A26" s="173"/>
      <c r="B26" s="86" t="s">
        <v>33</v>
      </c>
      <c r="C26" s="3">
        <v>159.15264999999999</v>
      </c>
      <c r="D26" s="179"/>
      <c r="E26" s="184"/>
    </row>
    <row r="27" spans="1:5" x14ac:dyDescent="0.25">
      <c r="A27" s="173" t="s">
        <v>146</v>
      </c>
      <c r="B27" s="86" t="s">
        <v>43</v>
      </c>
      <c r="C27" s="3">
        <v>121.72047600000001</v>
      </c>
      <c r="D27" s="179">
        <f>AVERAGE(C27:C29)</f>
        <v>122.58931160000002</v>
      </c>
      <c r="E27" s="184">
        <f>STDEV(C27:C29)</f>
        <v>7.1725568361665166</v>
      </c>
    </row>
    <row r="28" spans="1:5" x14ac:dyDescent="0.25">
      <c r="A28" s="173"/>
      <c r="B28" s="86" t="s">
        <v>44</v>
      </c>
      <c r="C28" s="3">
        <v>115.89074860000001</v>
      </c>
      <c r="D28" s="179"/>
      <c r="E28" s="184"/>
    </row>
    <row r="29" spans="1:5" x14ac:dyDescent="0.25">
      <c r="A29" s="173"/>
      <c r="B29" s="86" t="s">
        <v>45</v>
      </c>
      <c r="C29" s="3">
        <v>130.15671019999999</v>
      </c>
      <c r="D29" s="179"/>
      <c r="E29" s="184"/>
    </row>
    <row r="30" spans="1:5" x14ac:dyDescent="0.25">
      <c r="A30" s="173" t="s">
        <v>147</v>
      </c>
      <c r="B30" s="86" t="s">
        <v>55</v>
      </c>
      <c r="C30" s="3">
        <v>96.333599699999994</v>
      </c>
      <c r="D30" s="179">
        <f>AVERAGE(C30:C32)</f>
        <v>98.965624699999992</v>
      </c>
      <c r="E30" s="184">
        <f>STDEV(C30:C32)</f>
        <v>3.6044269186363724</v>
      </c>
    </row>
    <row r="31" spans="1:5" x14ac:dyDescent="0.25">
      <c r="A31" s="173"/>
      <c r="B31" s="86" t="s">
        <v>56</v>
      </c>
      <c r="C31" s="3">
        <v>97.489464799999993</v>
      </c>
      <c r="D31" s="179"/>
      <c r="E31" s="184"/>
    </row>
    <row r="32" spans="1:5" x14ac:dyDescent="0.25">
      <c r="A32" s="174"/>
      <c r="B32" s="86" t="s">
        <v>57</v>
      </c>
      <c r="C32" s="3">
        <v>103.07380959999999</v>
      </c>
      <c r="D32" s="179"/>
      <c r="E32" s="184"/>
    </row>
    <row r="33" spans="1:5" x14ac:dyDescent="0.25">
      <c r="A33" s="175" t="s">
        <v>148</v>
      </c>
      <c r="B33" s="87" t="s">
        <v>10</v>
      </c>
      <c r="C33" s="3">
        <v>447.90611039999999</v>
      </c>
      <c r="D33" s="179">
        <f>AVERAGE(C33:C35)</f>
        <v>446.83702719999997</v>
      </c>
      <c r="E33" s="184">
        <f>STDEV(C33:C35)</f>
        <v>7.0224003188819131</v>
      </c>
    </row>
    <row r="34" spans="1:5" x14ac:dyDescent="0.25">
      <c r="A34" s="175"/>
      <c r="B34" s="88" t="s">
        <v>11</v>
      </c>
      <c r="C34" s="3">
        <v>453.26358480000005</v>
      </c>
      <c r="D34" s="179"/>
      <c r="E34" s="184"/>
    </row>
    <row r="35" spans="1:5" x14ac:dyDescent="0.25">
      <c r="A35" s="175"/>
      <c r="B35" s="88" t="s">
        <v>12</v>
      </c>
      <c r="C35" s="3">
        <v>439.34138639999998</v>
      </c>
      <c r="D35" s="179"/>
      <c r="E35" s="184"/>
    </row>
    <row r="36" spans="1:5" x14ac:dyDescent="0.25">
      <c r="A36" s="175" t="s">
        <v>149</v>
      </c>
      <c r="B36" s="88" t="s">
        <v>22</v>
      </c>
      <c r="C36" s="3">
        <v>222.16500349999998</v>
      </c>
      <c r="D36" s="179">
        <f>AVERAGE(C36:C38)</f>
        <v>243.87278632666664</v>
      </c>
      <c r="E36" s="184">
        <f>STDEV(C36:C38)</f>
        <v>18.799936494601813</v>
      </c>
    </row>
    <row r="37" spans="1:5" x14ac:dyDescent="0.25">
      <c r="A37" s="175"/>
      <c r="B37" s="88" t="s">
        <v>23</v>
      </c>
      <c r="C37" s="3">
        <v>254.59731096000002</v>
      </c>
      <c r="D37" s="179"/>
      <c r="E37" s="184"/>
    </row>
    <row r="38" spans="1:5" x14ac:dyDescent="0.25">
      <c r="A38" s="175"/>
      <c r="B38" s="88" t="s">
        <v>24</v>
      </c>
      <c r="C38" s="3">
        <v>254.85604451999998</v>
      </c>
      <c r="D38" s="179"/>
      <c r="E38" s="184"/>
    </row>
    <row r="39" spans="1:5" x14ac:dyDescent="0.25">
      <c r="A39" s="175" t="s">
        <v>150</v>
      </c>
      <c r="B39" s="88" t="s">
        <v>34</v>
      </c>
      <c r="C39" s="3">
        <v>154.4121835</v>
      </c>
      <c r="D39" s="179">
        <f>AVERAGE(C39:C41)</f>
        <v>157.24144190000001</v>
      </c>
      <c r="E39" s="184">
        <f>STDEV(C39:C41)</f>
        <v>3.2370160850261742</v>
      </c>
    </row>
    <row r="40" spans="1:5" x14ac:dyDescent="0.25">
      <c r="A40" s="175"/>
      <c r="B40" s="88" t="s">
        <v>35</v>
      </c>
      <c r="C40" s="3">
        <v>156.54071160000001</v>
      </c>
      <c r="D40" s="179"/>
      <c r="E40" s="184"/>
    </row>
    <row r="41" spans="1:5" x14ac:dyDescent="0.25">
      <c r="A41" s="175"/>
      <c r="B41" s="88" t="s">
        <v>36</v>
      </c>
      <c r="C41" s="3">
        <v>160.7714306</v>
      </c>
      <c r="D41" s="179"/>
      <c r="E41" s="184"/>
    </row>
    <row r="42" spans="1:5" x14ac:dyDescent="0.25">
      <c r="A42" s="175" t="s">
        <v>151</v>
      </c>
      <c r="B42" s="88" t="s">
        <v>46</v>
      </c>
      <c r="C42" s="3">
        <v>123.18903959999999</v>
      </c>
      <c r="D42" s="179">
        <f>AVERAGE(C42:C44)</f>
        <v>123.86116870000001</v>
      </c>
      <c r="E42" s="184">
        <f>STDEV(C42:C44)</f>
        <v>2.6964167508899948</v>
      </c>
    </row>
    <row r="43" spans="1:5" x14ac:dyDescent="0.25">
      <c r="A43" s="175"/>
      <c r="B43" s="88" t="s">
        <v>47</v>
      </c>
      <c r="C43" s="3">
        <v>121.56439350000001</v>
      </c>
      <c r="D43" s="179"/>
      <c r="E43" s="184"/>
    </row>
    <row r="44" spans="1:5" x14ac:dyDescent="0.25">
      <c r="A44" s="175"/>
      <c r="B44" s="88" t="s">
        <v>48</v>
      </c>
      <c r="C44" s="3">
        <v>126.830073</v>
      </c>
      <c r="D44" s="179"/>
      <c r="E44" s="184"/>
    </row>
    <row r="45" spans="1:5" x14ac:dyDescent="0.25">
      <c r="A45" s="175" t="s">
        <v>152</v>
      </c>
      <c r="B45" s="88" t="s">
        <v>58</v>
      </c>
      <c r="C45" s="3">
        <v>104.73171839999999</v>
      </c>
      <c r="D45" s="179">
        <f>AVERAGE(C45:C47)</f>
        <v>108.87220346666665</v>
      </c>
      <c r="E45" s="184">
        <f>STDEV(C45:C47)</f>
        <v>4.2863958187379652</v>
      </c>
    </row>
    <row r="46" spans="1:5" x14ac:dyDescent="0.25">
      <c r="A46" s="175"/>
      <c r="B46" s="88" t="s">
        <v>59</v>
      </c>
      <c r="C46" s="3">
        <v>113.29095119999999</v>
      </c>
      <c r="D46" s="179"/>
      <c r="E46" s="184"/>
    </row>
    <row r="47" spans="1:5" x14ac:dyDescent="0.25">
      <c r="A47" s="182"/>
      <c r="B47" s="88" t="s">
        <v>60</v>
      </c>
      <c r="C47" s="3">
        <v>108.59394079999998</v>
      </c>
      <c r="D47" s="179"/>
      <c r="E47" s="184"/>
    </row>
    <row r="48" spans="1:5" x14ac:dyDescent="0.25">
      <c r="A48" s="180" t="s">
        <v>153</v>
      </c>
      <c r="B48" s="89" t="s">
        <v>13</v>
      </c>
      <c r="C48" s="3">
        <v>758.1717359999999</v>
      </c>
      <c r="D48" s="179">
        <f>AVERAGE(C48:C50)</f>
        <v>741.54891866666674</v>
      </c>
      <c r="E48" s="184">
        <f>STDEV(C48:C50)</f>
        <v>14.479306613685745</v>
      </c>
    </row>
    <row r="49" spans="1:5" x14ac:dyDescent="0.25">
      <c r="A49" s="180"/>
      <c r="B49" s="90" t="s">
        <v>14</v>
      </c>
      <c r="C49" s="3">
        <v>731.68452000000002</v>
      </c>
      <c r="D49" s="179"/>
      <c r="E49" s="184"/>
    </row>
    <row r="50" spans="1:5" x14ac:dyDescent="0.25">
      <c r="A50" s="180"/>
      <c r="B50" s="90" t="s">
        <v>15</v>
      </c>
      <c r="C50" s="3">
        <v>734.79049999999995</v>
      </c>
      <c r="D50" s="179"/>
      <c r="E50" s="184"/>
    </row>
    <row r="51" spans="1:5" x14ac:dyDescent="0.25">
      <c r="A51" s="180" t="s">
        <v>154</v>
      </c>
      <c r="B51" s="90" t="s">
        <v>25</v>
      </c>
      <c r="C51" s="3">
        <v>285.59984800000001</v>
      </c>
      <c r="D51" s="179">
        <f>AVERAGE(C51:C53)</f>
        <v>308.10512637333335</v>
      </c>
      <c r="E51" s="184">
        <f>STDEV(C51:C53)</f>
        <v>25.920969767168543</v>
      </c>
    </row>
    <row r="52" spans="1:5" x14ac:dyDescent="0.25">
      <c r="A52" s="180"/>
      <c r="B52" s="90" t="s">
        <v>26</v>
      </c>
      <c r="C52" s="3">
        <v>302.2688508</v>
      </c>
      <c r="D52" s="179"/>
      <c r="E52" s="184"/>
    </row>
    <row r="53" spans="1:5" x14ac:dyDescent="0.25">
      <c r="A53" s="180"/>
      <c r="B53" s="90" t="s">
        <v>27</v>
      </c>
      <c r="C53" s="3">
        <v>336.44668032000004</v>
      </c>
      <c r="D53" s="179"/>
      <c r="E53" s="184"/>
    </row>
    <row r="54" spans="1:5" x14ac:dyDescent="0.25">
      <c r="A54" s="180" t="s">
        <v>155</v>
      </c>
      <c r="B54" s="90" t="s">
        <v>37</v>
      </c>
      <c r="C54" s="3">
        <v>105.9403204</v>
      </c>
      <c r="D54" s="179">
        <f>AVERAGE(C54:C56)</f>
        <v>109.75743803333334</v>
      </c>
      <c r="E54" s="184">
        <f>STDEV(C54:C56)</f>
        <v>3.3110502329713873</v>
      </c>
    </row>
    <row r="55" spans="1:5" x14ac:dyDescent="0.25">
      <c r="A55" s="180"/>
      <c r="B55" s="90" t="s">
        <v>38</v>
      </c>
      <c r="C55" s="3">
        <v>111.85378229999999</v>
      </c>
      <c r="D55" s="179"/>
      <c r="E55" s="184"/>
    </row>
    <row r="56" spans="1:5" x14ac:dyDescent="0.25">
      <c r="A56" s="180"/>
      <c r="B56" s="90" t="s">
        <v>39</v>
      </c>
      <c r="C56" s="3">
        <v>111.47821140000001</v>
      </c>
      <c r="D56" s="179"/>
      <c r="E56" s="184"/>
    </row>
    <row r="57" spans="1:5" x14ac:dyDescent="0.25">
      <c r="A57" s="180" t="s">
        <v>156</v>
      </c>
      <c r="B57" s="90" t="s">
        <v>49</v>
      </c>
      <c r="C57" s="3">
        <v>70.9127565</v>
      </c>
      <c r="D57" s="179">
        <f>AVERAGE(C57:C59)</f>
        <v>71.253544933333345</v>
      </c>
      <c r="E57" s="184">
        <f>STDEV(C57:C59)</f>
        <v>0.65479379691431794</v>
      </c>
    </row>
    <row r="58" spans="1:5" x14ac:dyDescent="0.25">
      <c r="A58" s="180"/>
      <c r="B58" s="90" t="s">
        <v>50</v>
      </c>
      <c r="C58" s="3">
        <v>72.008449500000012</v>
      </c>
      <c r="D58" s="179"/>
      <c r="E58" s="184"/>
    </row>
    <row r="59" spans="1:5" x14ac:dyDescent="0.25">
      <c r="A59" s="180"/>
      <c r="B59" s="90" t="s">
        <v>51</v>
      </c>
      <c r="C59" s="3">
        <v>70.839428800000007</v>
      </c>
      <c r="D59" s="179"/>
      <c r="E59" s="184"/>
    </row>
    <row r="60" spans="1:5" x14ac:dyDescent="0.25">
      <c r="A60" s="180" t="s">
        <v>157</v>
      </c>
      <c r="B60" s="90" t="s">
        <v>61</v>
      </c>
      <c r="C60" s="3">
        <v>55.630789500000006</v>
      </c>
      <c r="D60" s="179">
        <f>AVERAGE(C60:C62)</f>
        <v>57.007029033333332</v>
      </c>
      <c r="E60" s="184">
        <f>STDEV(C60:C62)</f>
        <v>1.3912648947463579</v>
      </c>
    </row>
    <row r="61" spans="1:5" x14ac:dyDescent="0.25">
      <c r="A61" s="180"/>
      <c r="B61" s="90" t="s">
        <v>62</v>
      </c>
      <c r="C61" s="3">
        <v>56.977449999999997</v>
      </c>
      <c r="D61" s="179"/>
      <c r="E61" s="184"/>
    </row>
    <row r="62" spans="1:5" x14ac:dyDescent="0.25">
      <c r="A62" s="181"/>
      <c r="B62" s="90" t="s">
        <v>63</v>
      </c>
      <c r="C62" s="3">
        <v>58.412847599999999</v>
      </c>
      <c r="D62" s="179"/>
      <c r="E62" s="184"/>
    </row>
    <row r="63" spans="1:5" x14ac:dyDescent="0.25">
      <c r="D63" s="80"/>
      <c r="E63" s="81"/>
    </row>
    <row r="64" spans="1:5" x14ac:dyDescent="0.25">
      <c r="D64" s="80"/>
      <c r="E64" s="81"/>
    </row>
    <row r="65" spans="4:5" x14ac:dyDescent="0.25">
      <c r="D65" s="80"/>
      <c r="E65" s="81"/>
    </row>
  </sheetData>
  <mergeCells count="60">
    <mergeCell ref="D3:D5"/>
    <mergeCell ref="E3:E5"/>
    <mergeCell ref="D6:D8"/>
    <mergeCell ref="E6:E8"/>
    <mergeCell ref="D9:D11"/>
    <mergeCell ref="E9:E11"/>
    <mergeCell ref="D12:D14"/>
    <mergeCell ref="E12:E14"/>
    <mergeCell ref="D15:D17"/>
    <mergeCell ref="E15:E17"/>
    <mergeCell ref="E18:E20"/>
    <mergeCell ref="E30:E32"/>
    <mergeCell ref="E33:E35"/>
    <mergeCell ref="E36:E38"/>
    <mergeCell ref="E21:E23"/>
    <mergeCell ref="E24:E26"/>
    <mergeCell ref="E27:E29"/>
    <mergeCell ref="A18:A20"/>
    <mergeCell ref="D60:D62"/>
    <mergeCell ref="E60:E62"/>
    <mergeCell ref="D18:D20"/>
    <mergeCell ref="D21:D23"/>
    <mergeCell ref="D24:D26"/>
    <mergeCell ref="D27:D29"/>
    <mergeCell ref="D30:D32"/>
    <mergeCell ref="D33:D35"/>
    <mergeCell ref="D51:D53"/>
    <mergeCell ref="E51:E53"/>
    <mergeCell ref="D54:D56"/>
    <mergeCell ref="E54:E56"/>
    <mergeCell ref="D57:D59"/>
    <mergeCell ref="E57:E59"/>
    <mergeCell ref="D39:D41"/>
    <mergeCell ref="A3:A5"/>
    <mergeCell ref="A6:A8"/>
    <mergeCell ref="A9:A11"/>
    <mergeCell ref="A12:A14"/>
    <mergeCell ref="A15:A17"/>
    <mergeCell ref="A36:A38"/>
    <mergeCell ref="E39:E41"/>
    <mergeCell ref="E42:E44"/>
    <mergeCell ref="E45:E47"/>
    <mergeCell ref="E48:E50"/>
    <mergeCell ref="D42:D44"/>
    <mergeCell ref="D45:D47"/>
    <mergeCell ref="D48:D50"/>
    <mergeCell ref="D36:D38"/>
    <mergeCell ref="A21:A23"/>
    <mergeCell ref="A24:A26"/>
    <mergeCell ref="A27:A29"/>
    <mergeCell ref="A30:A32"/>
    <mergeCell ref="A33:A35"/>
    <mergeCell ref="A57:A59"/>
    <mergeCell ref="A60:A62"/>
    <mergeCell ref="A39:A41"/>
    <mergeCell ref="A42:A44"/>
    <mergeCell ref="A45:A47"/>
    <mergeCell ref="A48:A50"/>
    <mergeCell ref="A51:A53"/>
    <mergeCell ref="A54:A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5"/>
  <sheetViews>
    <sheetView tabSelected="1" workbookViewId="0">
      <selection activeCell="L38" sqref="L38"/>
    </sheetView>
  </sheetViews>
  <sheetFormatPr defaultColWidth="11" defaultRowHeight="15.75" x14ac:dyDescent="0.25"/>
  <sheetData>
    <row r="2" spans="2:23" x14ac:dyDescent="0.25">
      <c r="D2" s="185"/>
      <c r="E2" s="185"/>
      <c r="F2" s="185"/>
      <c r="G2" s="185"/>
      <c r="H2" s="185"/>
      <c r="I2" s="185"/>
      <c r="J2" s="185"/>
      <c r="K2" s="185"/>
    </row>
    <row r="3" spans="2:23" x14ac:dyDescent="0.25">
      <c r="B3" s="7" t="s">
        <v>1</v>
      </c>
      <c r="C3" s="20" t="s">
        <v>95</v>
      </c>
      <c r="D3" s="186" t="s">
        <v>115</v>
      </c>
      <c r="E3" s="187"/>
      <c r="F3" s="187"/>
      <c r="G3" s="187"/>
      <c r="H3" s="187"/>
      <c r="I3" s="187"/>
      <c r="J3" s="187"/>
      <c r="K3" s="187"/>
      <c r="L3" s="187"/>
      <c r="M3" s="188"/>
      <c r="N3" s="186" t="s">
        <v>116</v>
      </c>
      <c r="O3" s="187"/>
      <c r="P3" s="187"/>
      <c r="Q3" s="187"/>
      <c r="R3" s="187"/>
      <c r="S3" s="187"/>
      <c r="T3" s="187"/>
      <c r="U3" s="187"/>
      <c r="V3" s="187"/>
      <c r="W3" s="188"/>
    </row>
    <row r="4" spans="2:23" x14ac:dyDescent="0.25">
      <c r="B4" s="149" t="s">
        <v>0</v>
      </c>
      <c r="C4" s="151"/>
      <c r="D4" s="32" t="s">
        <v>3</v>
      </c>
      <c r="E4" s="32" t="s">
        <v>65</v>
      </c>
      <c r="F4" s="32" t="s">
        <v>66</v>
      </c>
      <c r="G4" s="32" t="s">
        <v>67</v>
      </c>
      <c r="H4" s="33" t="s">
        <v>85</v>
      </c>
      <c r="I4" s="33" t="s">
        <v>86</v>
      </c>
      <c r="J4" s="33" t="s">
        <v>87</v>
      </c>
      <c r="K4" s="33" t="s">
        <v>88</v>
      </c>
      <c r="L4" s="33" t="s">
        <v>89</v>
      </c>
      <c r="M4" s="33" t="s">
        <v>90</v>
      </c>
      <c r="N4" s="32" t="s">
        <v>3</v>
      </c>
      <c r="O4" s="32" t="s">
        <v>65</v>
      </c>
      <c r="P4" s="32" t="s">
        <v>66</v>
      </c>
      <c r="Q4" s="32" t="s">
        <v>67</v>
      </c>
      <c r="R4" s="33" t="s">
        <v>85</v>
      </c>
      <c r="S4" s="33" t="s">
        <v>86</v>
      </c>
      <c r="T4" s="33" t="s">
        <v>87</v>
      </c>
      <c r="U4" s="33" t="s">
        <v>88</v>
      </c>
      <c r="V4" s="33" t="s">
        <v>89</v>
      </c>
      <c r="W4" s="33" t="s">
        <v>90</v>
      </c>
    </row>
    <row r="5" spans="2:23" x14ac:dyDescent="0.25">
      <c r="B5" s="152" t="s">
        <v>68</v>
      </c>
      <c r="C5" s="153"/>
      <c r="D5" s="31" t="s">
        <v>111</v>
      </c>
      <c r="E5" s="6" t="s">
        <v>112</v>
      </c>
      <c r="F5" s="6" t="s">
        <v>110</v>
      </c>
      <c r="G5" s="6" t="s">
        <v>113</v>
      </c>
      <c r="H5" s="6" t="s">
        <v>103</v>
      </c>
      <c r="I5" s="6" t="s">
        <v>104</v>
      </c>
      <c r="J5" s="6" t="s">
        <v>105</v>
      </c>
      <c r="K5" s="6" t="s">
        <v>106</v>
      </c>
      <c r="L5" s="6" t="s">
        <v>107</v>
      </c>
      <c r="M5" s="13" t="s">
        <v>108</v>
      </c>
      <c r="N5" s="31" t="s">
        <v>117</v>
      </c>
      <c r="O5" s="6" t="s">
        <v>109</v>
      </c>
      <c r="P5" s="6" t="s">
        <v>110</v>
      </c>
      <c r="Q5" s="6" t="s">
        <v>109</v>
      </c>
      <c r="R5" s="6" t="s">
        <v>97</v>
      </c>
      <c r="S5" s="6" t="s">
        <v>98</v>
      </c>
      <c r="T5" s="6" t="s">
        <v>99</v>
      </c>
      <c r="U5" s="6" t="s">
        <v>100</v>
      </c>
      <c r="V5" s="6" t="s">
        <v>101</v>
      </c>
      <c r="W5" s="13" t="s">
        <v>102</v>
      </c>
    </row>
    <row r="6" spans="2:23" x14ac:dyDescent="0.25">
      <c r="B6" s="8">
        <v>1</v>
      </c>
      <c r="C6" s="26" t="s">
        <v>4</v>
      </c>
      <c r="D6" s="34"/>
      <c r="E6" s="35"/>
      <c r="F6" s="35"/>
      <c r="G6" s="35"/>
      <c r="H6" s="35"/>
      <c r="I6" s="35"/>
      <c r="J6" s="35"/>
      <c r="K6" s="35"/>
      <c r="L6" s="35"/>
      <c r="M6" s="36" t="s">
        <v>114</v>
      </c>
      <c r="N6" s="34">
        <v>429.72691599960393</v>
      </c>
      <c r="O6" s="35"/>
      <c r="P6" s="35"/>
      <c r="Q6" s="35"/>
      <c r="R6" s="21"/>
      <c r="S6" s="21"/>
      <c r="T6" s="21"/>
      <c r="U6" s="21"/>
      <c r="V6" s="21"/>
      <c r="W6" s="22"/>
    </row>
    <row r="7" spans="2:23" x14ac:dyDescent="0.25">
      <c r="B7" s="8">
        <v>2</v>
      </c>
      <c r="C7" s="26" t="s">
        <v>5</v>
      </c>
      <c r="D7" s="34"/>
      <c r="E7" s="35"/>
      <c r="F7" s="35"/>
      <c r="G7" s="35"/>
      <c r="H7" s="35"/>
      <c r="I7" s="35"/>
      <c r="J7" s="35"/>
      <c r="K7" s="35"/>
      <c r="L7" s="35"/>
      <c r="M7" s="36" t="s">
        <v>114</v>
      </c>
      <c r="N7" s="34">
        <v>450.16018028789614</v>
      </c>
      <c r="O7" s="35"/>
      <c r="P7" s="35"/>
      <c r="Q7" s="35"/>
      <c r="R7" s="21"/>
      <c r="S7" s="21"/>
      <c r="T7" s="21"/>
      <c r="U7" s="21"/>
      <c r="V7" s="21"/>
      <c r="W7" s="22"/>
    </row>
    <row r="8" spans="2:23" x14ac:dyDescent="0.25">
      <c r="B8" s="8">
        <v>3</v>
      </c>
      <c r="C8" s="26" t="s">
        <v>6</v>
      </c>
      <c r="D8" s="34"/>
      <c r="E8" s="35"/>
      <c r="F8" s="35"/>
      <c r="G8" s="35"/>
      <c r="H8" s="35"/>
      <c r="I8" s="35"/>
      <c r="J8" s="35"/>
      <c r="K8" s="35"/>
      <c r="L8" s="35"/>
      <c r="M8" s="36" t="s">
        <v>114</v>
      </c>
      <c r="N8" s="34">
        <v>428.14732365203605</v>
      </c>
      <c r="O8" s="35"/>
      <c r="P8" s="35"/>
      <c r="Q8" s="35"/>
      <c r="R8" s="21"/>
      <c r="S8" s="21"/>
      <c r="T8" s="21"/>
      <c r="U8" s="21"/>
      <c r="V8" s="21"/>
      <c r="W8" s="22"/>
    </row>
    <row r="9" spans="2:23" x14ac:dyDescent="0.25">
      <c r="B9" s="8">
        <v>4</v>
      </c>
      <c r="C9" s="26" t="s">
        <v>7</v>
      </c>
      <c r="D9" s="34"/>
      <c r="E9" s="35"/>
      <c r="F9" s="35"/>
      <c r="G9" s="35"/>
      <c r="H9" s="35"/>
      <c r="I9" s="35"/>
      <c r="J9" s="35"/>
      <c r="K9" s="35"/>
      <c r="L9" s="35"/>
      <c r="M9" s="36" t="s">
        <v>114</v>
      </c>
      <c r="N9" s="34">
        <v>422.33474158853204</v>
      </c>
      <c r="O9" s="35"/>
      <c r="P9" s="35"/>
      <c r="Q9" s="35"/>
      <c r="R9" s="21"/>
      <c r="S9" s="21"/>
      <c r="T9" s="21"/>
      <c r="U9" s="21"/>
      <c r="V9" s="21"/>
      <c r="W9" s="22"/>
    </row>
    <row r="10" spans="2:23" x14ac:dyDescent="0.25">
      <c r="B10" s="8">
        <v>5</v>
      </c>
      <c r="C10" s="26" t="s">
        <v>8</v>
      </c>
      <c r="D10" s="34"/>
      <c r="E10" s="35"/>
      <c r="F10" s="35"/>
      <c r="G10" s="35"/>
      <c r="H10" s="35"/>
      <c r="I10" s="35"/>
      <c r="J10" s="35"/>
      <c r="K10" s="35"/>
      <c r="L10" s="35"/>
      <c r="M10" s="36" t="s">
        <v>114</v>
      </c>
      <c r="N10" s="34">
        <v>419.25469194446651</v>
      </c>
      <c r="O10" s="35"/>
      <c r="P10" s="35"/>
      <c r="Q10" s="35"/>
      <c r="R10" s="21"/>
      <c r="S10" s="21"/>
      <c r="T10" s="21"/>
      <c r="U10" s="21"/>
      <c r="V10" s="21"/>
      <c r="W10" s="22"/>
    </row>
    <row r="11" spans="2:23" x14ac:dyDescent="0.25">
      <c r="B11" s="8">
        <v>6</v>
      </c>
      <c r="C11" s="26" t="s">
        <v>9</v>
      </c>
      <c r="D11" s="34"/>
      <c r="E11" s="35"/>
      <c r="F11" s="35"/>
      <c r="G11" s="35"/>
      <c r="H11" s="35"/>
      <c r="I11" s="35"/>
      <c r="J11" s="35"/>
      <c r="K11" s="35"/>
      <c r="L11" s="35"/>
      <c r="M11" s="36" t="s">
        <v>114</v>
      </c>
      <c r="N11" s="34">
        <v>557.58180219849146</v>
      </c>
      <c r="O11" s="35"/>
      <c r="P11" s="35"/>
      <c r="Q11" s="35"/>
      <c r="R11" s="39"/>
      <c r="S11" s="39"/>
      <c r="T11" s="21"/>
      <c r="U11" s="21"/>
      <c r="V11" s="21"/>
      <c r="W11" s="22"/>
    </row>
    <row r="12" spans="2:23" x14ac:dyDescent="0.25">
      <c r="B12" s="8">
        <v>7</v>
      </c>
      <c r="C12" s="26" t="s">
        <v>10</v>
      </c>
      <c r="D12" s="34"/>
      <c r="E12" s="35"/>
      <c r="F12" s="35"/>
      <c r="G12" s="35"/>
      <c r="H12" s="35"/>
      <c r="I12" s="35"/>
      <c r="J12" s="35"/>
      <c r="K12" s="35"/>
      <c r="L12" s="35"/>
      <c r="M12" s="36" t="s">
        <v>114</v>
      </c>
      <c r="N12" s="34">
        <v>412.61798622726229</v>
      </c>
      <c r="O12" s="35"/>
      <c r="P12" s="35"/>
      <c r="Q12" s="35"/>
      <c r="R12" s="21"/>
      <c r="S12" s="21"/>
      <c r="T12" s="21"/>
      <c r="U12" s="21"/>
      <c r="V12" s="21"/>
      <c r="W12" s="22"/>
    </row>
    <row r="13" spans="2:23" x14ac:dyDescent="0.25">
      <c r="B13" s="8">
        <v>8</v>
      </c>
      <c r="C13" s="26" t="s">
        <v>11</v>
      </c>
      <c r="D13" s="34"/>
      <c r="E13" s="35"/>
      <c r="F13" s="35"/>
      <c r="G13" s="35"/>
      <c r="H13" s="35"/>
      <c r="I13" s="35"/>
      <c r="J13" s="35"/>
      <c r="K13" s="35"/>
      <c r="L13" s="35"/>
      <c r="M13" s="36" t="s">
        <v>114</v>
      </c>
      <c r="N13" s="34">
        <v>408.86315524549775</v>
      </c>
      <c r="O13" s="35"/>
      <c r="P13" s="35"/>
      <c r="Q13" s="35"/>
      <c r="R13" s="21"/>
      <c r="S13" s="21"/>
      <c r="T13" s="21"/>
      <c r="U13" s="21"/>
      <c r="V13" s="21"/>
      <c r="W13" s="22"/>
    </row>
    <row r="14" spans="2:23" x14ac:dyDescent="0.25">
      <c r="B14" s="8">
        <v>9</v>
      </c>
      <c r="C14" s="26" t="s">
        <v>12</v>
      </c>
      <c r="D14" s="34"/>
      <c r="E14" s="35"/>
      <c r="F14" s="35"/>
      <c r="G14" s="35"/>
      <c r="H14" s="35"/>
      <c r="I14" s="35"/>
      <c r="J14" s="35"/>
      <c r="K14" s="35"/>
      <c r="L14" s="35"/>
      <c r="M14" s="36" t="s">
        <v>114</v>
      </c>
      <c r="N14" s="34">
        <v>417.24713477002933</v>
      </c>
      <c r="O14" s="35"/>
      <c r="P14" s="35"/>
      <c r="Q14" s="35"/>
      <c r="R14" s="21"/>
      <c r="S14" s="21"/>
      <c r="T14" s="21"/>
      <c r="U14" s="21"/>
      <c r="V14" s="21"/>
      <c r="W14" s="22"/>
    </row>
    <row r="15" spans="2:23" x14ac:dyDescent="0.25">
      <c r="B15" s="8">
        <v>10</v>
      </c>
      <c r="C15" s="26" t="s">
        <v>13</v>
      </c>
      <c r="D15" s="34"/>
      <c r="E15" s="35"/>
      <c r="F15" s="35"/>
      <c r="G15" s="35"/>
      <c r="H15" s="35"/>
      <c r="I15" s="35"/>
      <c r="J15" s="35"/>
      <c r="K15" s="35"/>
      <c r="L15" s="35"/>
      <c r="M15" s="36" t="s">
        <v>114</v>
      </c>
      <c r="N15" s="34">
        <v>696.17562447582327</v>
      </c>
      <c r="O15" s="35"/>
      <c r="P15" s="35"/>
      <c r="Q15" s="35"/>
      <c r="R15" s="21"/>
      <c r="S15" s="21"/>
      <c r="T15" s="21"/>
      <c r="U15" s="21"/>
      <c r="V15" s="21"/>
      <c r="W15" s="22"/>
    </row>
    <row r="16" spans="2:23" x14ac:dyDescent="0.25">
      <c r="B16" s="8">
        <v>11</v>
      </c>
      <c r="C16" s="26" t="s">
        <v>14</v>
      </c>
      <c r="D16" s="34"/>
      <c r="E16" s="35"/>
      <c r="F16" s="35"/>
      <c r="G16" s="35"/>
      <c r="H16" s="35"/>
      <c r="I16" s="35"/>
      <c r="J16" s="35"/>
      <c r="K16" s="35"/>
      <c r="L16" s="35"/>
      <c r="M16" s="36" t="s">
        <v>114</v>
      </c>
      <c r="N16" s="34">
        <v>659.28944999203895</v>
      </c>
      <c r="O16" s="35"/>
      <c r="P16" s="35"/>
      <c r="Q16" s="35"/>
      <c r="R16" s="21"/>
      <c r="S16" s="21"/>
      <c r="T16" s="21"/>
      <c r="U16" s="21"/>
      <c r="V16" s="21"/>
      <c r="W16" s="22"/>
    </row>
    <row r="17" spans="2:23" x14ac:dyDescent="0.25">
      <c r="B17" s="8">
        <v>12</v>
      </c>
      <c r="C17" s="26" t="s">
        <v>15</v>
      </c>
      <c r="D17" s="34"/>
      <c r="E17" s="35"/>
      <c r="F17" s="35"/>
      <c r="G17" s="35"/>
      <c r="H17" s="35"/>
      <c r="I17" s="35"/>
      <c r="J17" s="35"/>
      <c r="K17" s="35"/>
      <c r="L17" s="35"/>
      <c r="M17" s="36" t="s">
        <v>114</v>
      </c>
      <c r="N17" s="34">
        <v>674.00247811574548</v>
      </c>
      <c r="O17" s="35"/>
      <c r="P17" s="35"/>
      <c r="Q17" s="35"/>
      <c r="R17" s="21"/>
      <c r="S17" s="21"/>
      <c r="T17" s="21"/>
      <c r="U17" s="21"/>
      <c r="V17" s="21"/>
      <c r="W17" s="22"/>
    </row>
    <row r="18" spans="2:23" x14ac:dyDescent="0.25">
      <c r="B18" s="8">
        <v>13</v>
      </c>
      <c r="C18" s="26" t="s">
        <v>16</v>
      </c>
      <c r="D18" s="34"/>
      <c r="E18" s="35"/>
      <c r="F18" s="35"/>
      <c r="G18" s="35"/>
      <c r="H18" s="35"/>
      <c r="I18" s="35"/>
      <c r="J18" s="35"/>
      <c r="K18" s="35"/>
      <c r="L18" s="35"/>
      <c r="M18" s="36" t="s">
        <v>114</v>
      </c>
      <c r="N18" s="34">
        <v>205.2271560077061</v>
      </c>
      <c r="O18" s="35"/>
      <c r="P18" s="35"/>
      <c r="Q18" s="35"/>
      <c r="R18" s="21"/>
      <c r="S18" s="21"/>
      <c r="T18" s="21"/>
      <c r="U18" s="21"/>
      <c r="V18" s="21"/>
      <c r="W18" s="22"/>
    </row>
    <row r="19" spans="2:23" x14ac:dyDescent="0.25">
      <c r="B19" s="8">
        <v>14</v>
      </c>
      <c r="C19" s="26" t="s">
        <v>17</v>
      </c>
      <c r="D19" s="34"/>
      <c r="E19" s="35"/>
      <c r="F19" s="35"/>
      <c r="G19" s="35"/>
      <c r="H19" s="35"/>
      <c r="I19" s="35"/>
      <c r="J19" s="35"/>
      <c r="K19" s="35"/>
      <c r="L19" s="35"/>
      <c r="M19" s="36" t="s">
        <v>114</v>
      </c>
      <c r="N19" s="34">
        <v>222.38325228604373</v>
      </c>
      <c r="O19" s="35"/>
      <c r="P19" s="35"/>
      <c r="Q19" s="35"/>
      <c r="R19" s="21"/>
      <c r="S19" s="21"/>
      <c r="T19" s="21"/>
      <c r="U19" s="21"/>
      <c r="V19" s="21"/>
      <c r="W19" s="22"/>
    </row>
    <row r="20" spans="2:23" x14ac:dyDescent="0.25">
      <c r="B20" s="8">
        <v>15</v>
      </c>
      <c r="C20" s="26" t="s">
        <v>18</v>
      </c>
      <c r="D20" s="34"/>
      <c r="E20" s="35"/>
      <c r="F20" s="35"/>
      <c r="G20" s="35"/>
      <c r="H20" s="35"/>
      <c r="I20" s="35"/>
      <c r="J20" s="35"/>
      <c r="K20" s="35"/>
      <c r="L20" s="35"/>
      <c r="M20" s="36" t="s">
        <v>114</v>
      </c>
      <c r="N20" s="34">
        <v>213.37138566687526</v>
      </c>
      <c r="O20" s="35"/>
      <c r="P20" s="35"/>
      <c r="Q20" s="35"/>
      <c r="R20" s="21"/>
      <c r="S20" s="21"/>
      <c r="T20" s="21"/>
      <c r="U20" s="21"/>
      <c r="V20" s="21"/>
      <c r="W20" s="22"/>
    </row>
    <row r="21" spans="2:23" x14ac:dyDescent="0.25">
      <c r="B21" s="8">
        <v>16</v>
      </c>
      <c r="C21" s="26" t="s">
        <v>19</v>
      </c>
      <c r="D21" s="34"/>
      <c r="E21" s="35"/>
      <c r="F21" s="35"/>
      <c r="G21" s="35"/>
      <c r="H21" s="35"/>
      <c r="I21" s="35"/>
      <c r="J21" s="35"/>
      <c r="K21" s="35"/>
      <c r="L21" s="35"/>
      <c r="M21" s="36" t="s">
        <v>114</v>
      </c>
      <c r="N21" s="34">
        <v>230.64766368165047</v>
      </c>
      <c r="O21" s="35"/>
      <c r="P21" s="35"/>
      <c r="Q21" s="35"/>
      <c r="R21" s="21"/>
      <c r="S21" s="21"/>
      <c r="T21" s="21"/>
      <c r="U21" s="21"/>
      <c r="V21" s="21"/>
      <c r="W21" s="22"/>
    </row>
    <row r="22" spans="2:23" x14ac:dyDescent="0.25">
      <c r="B22" s="8">
        <v>17</v>
      </c>
      <c r="C22" s="26" t="s">
        <v>20</v>
      </c>
      <c r="D22" s="34"/>
      <c r="E22" s="35"/>
      <c r="F22" s="35"/>
      <c r="G22" s="35"/>
      <c r="H22" s="35"/>
      <c r="I22" s="35"/>
      <c r="J22" s="35"/>
      <c r="K22" s="35"/>
      <c r="L22" s="35"/>
      <c r="M22" s="36" t="s">
        <v>114</v>
      </c>
      <c r="N22" s="34">
        <v>221.31121087889164</v>
      </c>
      <c r="O22" s="35"/>
      <c r="P22" s="35"/>
      <c r="Q22" s="35"/>
      <c r="R22" s="21"/>
      <c r="S22" s="21"/>
      <c r="T22" s="21"/>
      <c r="U22" s="21"/>
      <c r="V22" s="21"/>
      <c r="W22" s="22"/>
    </row>
    <row r="23" spans="2:23" x14ac:dyDescent="0.25">
      <c r="B23" s="8">
        <v>18</v>
      </c>
      <c r="C23" s="26" t="s">
        <v>21</v>
      </c>
      <c r="D23" s="34"/>
      <c r="E23" s="35"/>
      <c r="F23" s="35"/>
      <c r="G23" s="35"/>
      <c r="H23" s="35"/>
      <c r="I23" s="35"/>
      <c r="J23" s="35"/>
      <c r="K23" s="35"/>
      <c r="L23" s="35"/>
      <c r="M23" s="36" t="s">
        <v>114</v>
      </c>
      <c r="N23" s="34">
        <v>220.29899823608633</v>
      </c>
      <c r="O23" s="35"/>
      <c r="P23" s="35"/>
      <c r="Q23" s="35"/>
      <c r="R23" s="21"/>
      <c r="S23" s="21"/>
      <c r="T23" s="21"/>
      <c r="U23" s="21"/>
      <c r="V23" s="21"/>
      <c r="W23" s="22"/>
    </row>
    <row r="24" spans="2:23" x14ac:dyDescent="0.25">
      <c r="B24" s="8">
        <v>19</v>
      </c>
      <c r="C24" s="26" t="s">
        <v>22</v>
      </c>
      <c r="D24" s="34"/>
      <c r="E24" s="35"/>
      <c r="F24" s="35"/>
      <c r="G24" s="35"/>
      <c r="H24" s="35"/>
      <c r="I24" s="35"/>
      <c r="J24" s="35"/>
      <c r="K24" s="35"/>
      <c r="L24" s="35"/>
      <c r="M24" s="36" t="s">
        <v>114</v>
      </c>
      <c r="N24" s="34">
        <v>213.20720705265535</v>
      </c>
      <c r="O24" s="35"/>
      <c r="P24" s="35"/>
      <c r="Q24" s="35"/>
      <c r="R24" s="21"/>
      <c r="S24" s="21"/>
      <c r="T24" s="21"/>
      <c r="U24" s="21"/>
      <c r="V24" s="21"/>
      <c r="W24" s="22"/>
    </row>
    <row r="25" spans="2:23" x14ac:dyDescent="0.25">
      <c r="B25" s="8">
        <v>20</v>
      </c>
      <c r="C25" s="26" t="s">
        <v>23</v>
      </c>
      <c r="D25" s="34"/>
      <c r="E25" s="35"/>
      <c r="F25" s="35"/>
      <c r="G25" s="35"/>
      <c r="H25" s="35"/>
      <c r="I25" s="35"/>
      <c r="J25" s="35"/>
      <c r="K25" s="35"/>
      <c r="L25" s="35"/>
      <c r="M25" s="36" t="s">
        <v>114</v>
      </c>
      <c r="N25" s="34">
        <v>218.32557145570973</v>
      </c>
      <c r="O25" s="35"/>
      <c r="P25" s="35"/>
      <c r="Q25" s="35"/>
      <c r="R25" s="21"/>
      <c r="S25" s="21"/>
      <c r="T25" s="21"/>
      <c r="U25" s="21"/>
      <c r="V25" s="21"/>
      <c r="W25" s="22"/>
    </row>
    <row r="26" spans="2:23" x14ac:dyDescent="0.25">
      <c r="B26" s="8">
        <v>21</v>
      </c>
      <c r="C26" s="26" t="s">
        <v>24</v>
      </c>
      <c r="D26" s="34"/>
      <c r="E26" s="35"/>
      <c r="F26" s="35"/>
      <c r="G26" s="35"/>
      <c r="H26" s="35"/>
      <c r="I26" s="35"/>
      <c r="J26" s="35"/>
      <c r="K26" s="35"/>
      <c r="L26" s="35"/>
      <c r="M26" s="36" t="s">
        <v>114</v>
      </c>
      <c r="N26" s="34">
        <v>217.76117445236861</v>
      </c>
      <c r="O26" s="35"/>
      <c r="P26" s="35"/>
      <c r="Q26" s="35"/>
      <c r="R26" s="21"/>
      <c r="S26" s="21"/>
      <c r="T26" s="21"/>
      <c r="U26" s="21"/>
      <c r="V26" s="21"/>
      <c r="W26" s="22"/>
    </row>
    <row r="27" spans="2:23" x14ac:dyDescent="0.25">
      <c r="B27" s="8">
        <v>22</v>
      </c>
      <c r="C27" s="26" t="s">
        <v>25</v>
      </c>
      <c r="D27" s="34"/>
      <c r="E27" s="35"/>
      <c r="F27" s="35"/>
      <c r="G27" s="35"/>
      <c r="H27" s="35"/>
      <c r="I27" s="35"/>
      <c r="J27" s="35"/>
      <c r="K27" s="35"/>
      <c r="L27" s="35"/>
      <c r="M27" s="36" t="s">
        <v>114</v>
      </c>
      <c r="N27" s="34">
        <v>262.35256070596523</v>
      </c>
      <c r="O27" s="35"/>
      <c r="P27" s="35"/>
      <c r="Q27" s="35"/>
      <c r="R27" s="21"/>
      <c r="S27" s="21"/>
      <c r="T27" s="21"/>
      <c r="U27" s="21"/>
      <c r="V27" s="21"/>
      <c r="W27" s="22"/>
    </row>
    <row r="28" spans="2:23" x14ac:dyDescent="0.25">
      <c r="B28" s="8">
        <v>23</v>
      </c>
      <c r="C28" s="26" t="s">
        <v>26</v>
      </c>
      <c r="D28" s="34"/>
      <c r="E28" s="35"/>
      <c r="F28" s="35"/>
      <c r="G28" s="35"/>
      <c r="H28" s="35"/>
      <c r="I28" s="35"/>
      <c r="J28" s="35"/>
      <c r="K28" s="35"/>
      <c r="L28" s="35"/>
      <c r="M28" s="36" t="s">
        <v>114</v>
      </c>
      <c r="N28" s="34">
        <v>278.330083560162</v>
      </c>
      <c r="O28" s="35"/>
      <c r="P28" s="35"/>
      <c r="Q28" s="35"/>
      <c r="R28" s="21"/>
      <c r="S28" s="21"/>
      <c r="T28" s="21"/>
      <c r="U28" s="21"/>
      <c r="V28" s="21"/>
      <c r="W28" s="22"/>
    </row>
    <row r="29" spans="2:23" x14ac:dyDescent="0.25">
      <c r="B29" s="8">
        <v>24</v>
      </c>
      <c r="C29" s="26" t="s">
        <v>27</v>
      </c>
      <c r="D29" s="34"/>
      <c r="E29" s="35"/>
      <c r="F29" s="35"/>
      <c r="G29" s="35"/>
      <c r="H29" s="35"/>
      <c r="I29" s="35"/>
      <c r="J29" s="35"/>
      <c r="K29" s="35"/>
      <c r="L29" s="35"/>
      <c r="M29" s="36" t="s">
        <v>114</v>
      </c>
      <c r="N29" s="34">
        <v>274.49703184315905</v>
      </c>
      <c r="O29" s="35"/>
      <c r="P29" s="35"/>
      <c r="Q29" s="35"/>
      <c r="R29" s="21"/>
      <c r="S29" s="21"/>
      <c r="T29" s="21"/>
      <c r="U29" s="21"/>
      <c r="V29" s="21"/>
      <c r="W29" s="22"/>
    </row>
    <row r="30" spans="2:23" x14ac:dyDescent="0.25">
      <c r="B30" s="8">
        <v>25</v>
      </c>
      <c r="C30" s="26" t="s">
        <v>28</v>
      </c>
      <c r="D30" s="34"/>
      <c r="E30" s="35"/>
      <c r="F30" s="35"/>
      <c r="G30" s="35"/>
      <c r="H30" s="35"/>
      <c r="I30" s="35"/>
      <c r="J30" s="35"/>
      <c r="K30" s="35"/>
      <c r="L30" s="35"/>
      <c r="M30" s="36" t="s">
        <v>114</v>
      </c>
      <c r="N30" s="34">
        <v>183.32760146884803</v>
      </c>
      <c r="O30" s="35"/>
      <c r="P30" s="35"/>
      <c r="Q30" s="35"/>
      <c r="R30" s="21"/>
      <c r="S30" s="21"/>
      <c r="T30" s="21"/>
      <c r="U30" s="21"/>
      <c r="V30" s="21"/>
      <c r="W30" s="22"/>
    </row>
    <row r="31" spans="2:23" x14ac:dyDescent="0.25">
      <c r="B31" s="8">
        <v>26</v>
      </c>
      <c r="C31" s="26" t="s">
        <v>29</v>
      </c>
      <c r="D31" s="34"/>
      <c r="E31" s="35"/>
      <c r="F31" s="35"/>
      <c r="G31" s="35"/>
      <c r="H31" s="35"/>
      <c r="I31" s="35"/>
      <c r="J31" s="35"/>
      <c r="K31" s="35"/>
      <c r="L31" s="35"/>
      <c r="M31" s="36" t="s">
        <v>114</v>
      </c>
      <c r="N31" s="34">
        <v>155.61935881333096</v>
      </c>
      <c r="O31" s="35"/>
      <c r="P31" s="35"/>
      <c r="Q31" s="35"/>
      <c r="R31" s="21"/>
      <c r="S31" s="21"/>
      <c r="T31" s="21"/>
      <c r="U31" s="21"/>
      <c r="V31" s="21"/>
      <c r="W31" s="22"/>
    </row>
    <row r="32" spans="2:23" x14ac:dyDescent="0.25">
      <c r="B32" s="8">
        <v>27</v>
      </c>
      <c r="C32" s="26" t="s">
        <v>30</v>
      </c>
      <c r="D32" s="34"/>
      <c r="E32" s="35"/>
      <c r="F32" s="35"/>
      <c r="G32" s="35"/>
      <c r="H32" s="35"/>
      <c r="I32" s="35"/>
      <c r="J32" s="35"/>
      <c r="K32" s="35"/>
      <c r="L32" s="35"/>
      <c r="M32" s="36" t="s">
        <v>114</v>
      </c>
      <c r="N32" s="34">
        <v>157.90192069980574</v>
      </c>
      <c r="O32" s="35"/>
      <c r="P32" s="35"/>
      <c r="Q32" s="35"/>
      <c r="R32" s="21"/>
      <c r="S32" s="21"/>
      <c r="T32" s="21"/>
      <c r="U32" s="21"/>
      <c r="V32" s="21"/>
      <c r="W32" s="22"/>
    </row>
    <row r="33" spans="2:23" x14ac:dyDescent="0.25">
      <c r="B33" s="8">
        <v>28</v>
      </c>
      <c r="C33" s="26" t="s">
        <v>31</v>
      </c>
      <c r="D33" s="34"/>
      <c r="E33" s="35"/>
      <c r="F33" s="35"/>
      <c r="G33" s="35"/>
      <c r="H33" s="35"/>
      <c r="I33" s="35"/>
      <c r="J33" s="35"/>
      <c r="K33" s="35"/>
      <c r="L33" s="35"/>
      <c r="M33" s="36" t="s">
        <v>114</v>
      </c>
      <c r="N33" s="34">
        <v>155.02304812319102</v>
      </c>
      <c r="O33" s="35"/>
      <c r="P33" s="35"/>
      <c r="Q33" s="35"/>
      <c r="R33" s="21"/>
      <c r="S33" s="21"/>
      <c r="T33" s="21"/>
      <c r="U33" s="21"/>
      <c r="V33" s="21"/>
      <c r="W33" s="22"/>
    </row>
    <row r="34" spans="2:23" x14ac:dyDescent="0.25">
      <c r="B34" s="8">
        <v>29</v>
      </c>
      <c r="C34" s="26" t="s">
        <v>32</v>
      </c>
      <c r="D34" s="34"/>
      <c r="E34" s="35"/>
      <c r="F34" s="35"/>
      <c r="G34" s="35"/>
      <c r="H34" s="35"/>
      <c r="I34" s="35"/>
      <c r="J34" s="35"/>
      <c r="K34" s="35"/>
      <c r="L34" s="35"/>
      <c r="M34" s="36" t="s">
        <v>114</v>
      </c>
      <c r="N34" s="34">
        <v>160.76745883532911</v>
      </c>
      <c r="O34" s="35"/>
      <c r="P34" s="35"/>
      <c r="Q34" s="35"/>
      <c r="R34" s="21"/>
      <c r="S34" s="21"/>
      <c r="T34" s="21"/>
      <c r="U34" s="21"/>
      <c r="V34" s="21"/>
      <c r="W34" s="22"/>
    </row>
    <row r="35" spans="2:23" x14ac:dyDescent="0.25">
      <c r="B35" s="8">
        <v>30</v>
      </c>
      <c r="C35" s="26" t="s">
        <v>33</v>
      </c>
      <c r="D35" s="34"/>
      <c r="E35" s="35"/>
      <c r="F35" s="35"/>
      <c r="G35" s="35"/>
      <c r="H35" s="35"/>
      <c r="I35" s="35"/>
      <c r="J35" s="35"/>
      <c r="K35" s="35"/>
      <c r="L35" s="35"/>
      <c r="M35" s="36" t="s">
        <v>114</v>
      </c>
      <c r="N35" s="34">
        <v>162.27893476607079</v>
      </c>
      <c r="O35" s="35"/>
      <c r="P35" s="35"/>
      <c r="Q35" s="35"/>
      <c r="R35" s="21"/>
      <c r="S35" s="21"/>
      <c r="T35" s="21"/>
      <c r="U35" s="21"/>
      <c r="V35" s="21"/>
      <c r="W35" s="22"/>
    </row>
    <row r="36" spans="2:23" x14ac:dyDescent="0.25">
      <c r="B36" s="8">
        <v>31</v>
      </c>
      <c r="C36" s="26" t="s">
        <v>34</v>
      </c>
      <c r="D36" s="34"/>
      <c r="E36" s="35"/>
      <c r="F36" s="35"/>
      <c r="G36" s="35"/>
      <c r="H36" s="35"/>
      <c r="I36" s="35"/>
      <c r="J36" s="35"/>
      <c r="K36" s="35"/>
      <c r="L36" s="35"/>
      <c r="M36" s="36" t="s">
        <v>114</v>
      </c>
      <c r="N36" s="34">
        <v>163.38810639138222</v>
      </c>
      <c r="O36" s="35"/>
      <c r="P36" s="35"/>
      <c r="Q36" s="35"/>
      <c r="R36" s="21"/>
      <c r="S36" s="21"/>
      <c r="T36" s="21"/>
      <c r="U36" s="21"/>
      <c r="V36" s="21"/>
      <c r="W36" s="22"/>
    </row>
    <row r="37" spans="2:23" x14ac:dyDescent="0.25">
      <c r="B37" s="8">
        <v>32</v>
      </c>
      <c r="C37" s="26" t="s">
        <v>35</v>
      </c>
      <c r="D37" s="34"/>
      <c r="E37" s="35"/>
      <c r="F37" s="35"/>
      <c r="G37" s="35"/>
      <c r="H37" s="35"/>
      <c r="I37" s="35"/>
      <c r="J37" s="35"/>
      <c r="K37" s="35"/>
      <c r="L37" s="35"/>
      <c r="M37" s="36" t="s">
        <v>114</v>
      </c>
      <c r="N37" s="34">
        <v>159.63591308851483</v>
      </c>
      <c r="O37" s="35"/>
      <c r="P37" s="35"/>
      <c r="Q37" s="35"/>
      <c r="R37" s="21"/>
      <c r="S37" s="21"/>
      <c r="T37" s="21"/>
      <c r="U37" s="21"/>
      <c r="V37" s="21"/>
      <c r="W37" s="22"/>
    </row>
    <row r="38" spans="2:23" x14ac:dyDescent="0.25">
      <c r="B38" s="8">
        <v>33</v>
      </c>
      <c r="C38" s="26" t="s">
        <v>36</v>
      </c>
      <c r="D38" s="34"/>
      <c r="E38" s="35"/>
      <c r="F38" s="35"/>
      <c r="G38" s="35"/>
      <c r="H38" s="35"/>
      <c r="I38" s="35"/>
      <c r="J38" s="35"/>
      <c r="K38" s="35"/>
      <c r="L38" s="35"/>
      <c r="M38" s="36" t="s">
        <v>114</v>
      </c>
      <c r="N38" s="34">
        <v>161.80790617878696</v>
      </c>
      <c r="O38" s="35"/>
      <c r="P38" s="35"/>
      <c r="Q38" s="35"/>
      <c r="R38" s="21"/>
      <c r="S38" s="21"/>
      <c r="T38" s="21"/>
      <c r="U38" s="21"/>
      <c r="V38" s="21"/>
      <c r="W38" s="22"/>
    </row>
    <row r="39" spans="2:23" x14ac:dyDescent="0.25">
      <c r="B39" s="8">
        <v>34</v>
      </c>
      <c r="C39" s="26" t="s">
        <v>37</v>
      </c>
      <c r="D39" s="34"/>
      <c r="E39" s="35"/>
      <c r="F39" s="35"/>
      <c r="G39" s="35"/>
      <c r="H39" s="35"/>
      <c r="I39" s="35"/>
      <c r="J39" s="35"/>
      <c r="K39" s="35"/>
      <c r="L39" s="35"/>
      <c r="M39" s="36" t="s">
        <v>114</v>
      </c>
      <c r="N39" s="34">
        <v>108.80556708380431</v>
      </c>
      <c r="O39" s="35"/>
      <c r="P39" s="35"/>
      <c r="Q39" s="35"/>
      <c r="R39" s="21"/>
      <c r="S39" s="21"/>
      <c r="T39" s="21"/>
      <c r="U39" s="21"/>
      <c r="V39" s="21"/>
      <c r="W39" s="22"/>
    </row>
    <row r="40" spans="2:23" x14ac:dyDescent="0.25">
      <c r="B40" s="8">
        <v>35</v>
      </c>
      <c r="C40" s="26" t="s">
        <v>38</v>
      </c>
      <c r="D40" s="34"/>
      <c r="E40" s="35"/>
      <c r="F40" s="35"/>
      <c r="G40" s="35"/>
      <c r="H40" s="35"/>
      <c r="I40" s="35"/>
      <c r="J40" s="35"/>
      <c r="K40" s="35"/>
      <c r="L40" s="35"/>
      <c r="M40" s="36" t="s">
        <v>114</v>
      </c>
      <c r="N40" s="34">
        <v>112.60827553211996</v>
      </c>
      <c r="O40" s="35"/>
      <c r="P40" s="35"/>
      <c r="Q40" s="35"/>
      <c r="R40" s="21"/>
      <c r="S40" s="21"/>
      <c r="T40" s="21"/>
      <c r="U40" s="21"/>
      <c r="V40" s="21"/>
      <c r="W40" s="22"/>
    </row>
    <row r="41" spans="2:23" x14ac:dyDescent="0.25">
      <c r="B41" s="8">
        <v>36</v>
      </c>
      <c r="C41" s="26" t="s">
        <v>39</v>
      </c>
      <c r="D41" s="34"/>
      <c r="E41" s="35"/>
      <c r="F41" s="35"/>
      <c r="G41" s="35"/>
      <c r="H41" s="35"/>
      <c r="I41" s="35"/>
      <c r="J41" s="35"/>
      <c r="K41" s="35"/>
      <c r="L41" s="35"/>
      <c r="M41" s="36" t="s">
        <v>114</v>
      </c>
      <c r="N41" s="34">
        <v>113.31380048582065</v>
      </c>
      <c r="O41" s="35"/>
      <c r="P41" s="35"/>
      <c r="Q41" s="35"/>
      <c r="R41" s="21"/>
      <c r="S41" s="21"/>
      <c r="T41" s="21"/>
      <c r="U41" s="21"/>
      <c r="V41" s="21"/>
      <c r="W41" s="22"/>
    </row>
    <row r="42" spans="2:23" x14ac:dyDescent="0.25">
      <c r="B42" s="8">
        <v>37</v>
      </c>
      <c r="C42" s="26" t="s">
        <v>40</v>
      </c>
      <c r="D42" s="34"/>
      <c r="E42" s="35"/>
      <c r="F42" s="35"/>
      <c r="G42" s="35"/>
      <c r="H42" s="35"/>
      <c r="I42" s="35"/>
      <c r="J42" s="35"/>
      <c r="K42" s="35"/>
      <c r="L42" s="35"/>
      <c r="M42" s="36" t="s">
        <v>114</v>
      </c>
      <c r="N42" s="34">
        <v>126.24722358525014</v>
      </c>
      <c r="O42" s="35"/>
      <c r="P42" s="35"/>
      <c r="Q42" s="35"/>
      <c r="R42" s="21"/>
      <c r="S42" s="21"/>
      <c r="T42" s="21"/>
      <c r="U42" s="21"/>
      <c r="V42" s="21"/>
      <c r="W42" s="22"/>
    </row>
    <row r="43" spans="2:23" x14ac:dyDescent="0.25">
      <c r="B43" s="8">
        <v>38</v>
      </c>
      <c r="C43" s="26" t="s">
        <v>41</v>
      </c>
      <c r="D43" s="34"/>
      <c r="E43" s="35"/>
      <c r="F43" s="35"/>
      <c r="G43" s="35"/>
      <c r="H43" s="35"/>
      <c r="I43" s="35"/>
      <c r="J43" s="35"/>
      <c r="K43" s="35"/>
      <c r="L43" s="35"/>
      <c r="M43" s="36" t="s">
        <v>114</v>
      </c>
      <c r="N43" s="34">
        <v>121.96331538838115</v>
      </c>
      <c r="O43" s="35"/>
      <c r="P43" s="35"/>
      <c r="Q43" s="35"/>
      <c r="R43" s="21"/>
      <c r="S43" s="21"/>
      <c r="T43" s="21"/>
      <c r="U43" s="21"/>
      <c r="V43" s="21"/>
      <c r="W43" s="22"/>
    </row>
    <row r="44" spans="2:23" x14ac:dyDescent="0.25">
      <c r="B44" s="8">
        <v>39</v>
      </c>
      <c r="C44" s="26" t="s">
        <v>42</v>
      </c>
      <c r="D44" s="34"/>
      <c r="E44" s="35"/>
      <c r="F44" s="35"/>
      <c r="G44" s="35"/>
      <c r="H44" s="35"/>
      <c r="I44" s="35"/>
      <c r="J44" s="35"/>
      <c r="K44" s="35"/>
      <c r="L44" s="35"/>
      <c r="M44" s="36" t="s">
        <v>114</v>
      </c>
      <c r="N44" s="34">
        <v>120.45689259437904</v>
      </c>
      <c r="O44" s="35"/>
      <c r="P44" s="35"/>
      <c r="Q44" s="35"/>
      <c r="R44" s="21"/>
      <c r="S44" s="21"/>
      <c r="T44" s="21"/>
      <c r="U44" s="21"/>
      <c r="V44" s="21"/>
      <c r="W44" s="22"/>
    </row>
    <row r="45" spans="2:23" x14ac:dyDescent="0.25">
      <c r="B45" s="8">
        <v>40</v>
      </c>
      <c r="C45" s="26" t="s">
        <v>43</v>
      </c>
      <c r="D45" s="34"/>
      <c r="E45" s="35"/>
      <c r="F45" s="35"/>
      <c r="G45" s="35"/>
      <c r="H45" s="35"/>
      <c r="I45" s="35"/>
      <c r="J45" s="35"/>
      <c r="K45" s="35"/>
      <c r="L45" s="35"/>
      <c r="M45" s="36" t="s">
        <v>114</v>
      </c>
      <c r="N45" s="34">
        <v>114.03108707589251</v>
      </c>
      <c r="O45" s="35"/>
      <c r="P45" s="35"/>
      <c r="Q45" s="35"/>
      <c r="R45" s="21"/>
      <c r="S45" s="21"/>
      <c r="T45" s="21"/>
      <c r="U45" s="21"/>
      <c r="V45" s="21"/>
      <c r="W45" s="22"/>
    </row>
    <row r="46" spans="2:23" x14ac:dyDescent="0.25">
      <c r="B46" s="8">
        <v>41</v>
      </c>
      <c r="C46" s="26" t="s">
        <v>44</v>
      </c>
      <c r="D46" s="34"/>
      <c r="E46" s="35"/>
      <c r="F46" s="35"/>
      <c r="G46" s="35"/>
      <c r="H46" s="35"/>
      <c r="I46" s="35"/>
      <c r="J46" s="35"/>
      <c r="K46" s="35"/>
      <c r="L46" s="35"/>
      <c r="M46" s="36" t="s">
        <v>114</v>
      </c>
      <c r="N46" s="34">
        <v>113.32707887431101</v>
      </c>
      <c r="O46" s="35"/>
      <c r="P46" s="35"/>
      <c r="Q46" s="35"/>
      <c r="R46" s="21"/>
      <c r="S46" s="21"/>
      <c r="T46" s="21"/>
      <c r="U46" s="21"/>
      <c r="V46" s="21"/>
      <c r="W46" s="22"/>
    </row>
    <row r="47" spans="2:23" x14ac:dyDescent="0.25">
      <c r="B47" s="8">
        <v>42</v>
      </c>
      <c r="C47" s="26" t="s">
        <v>45</v>
      </c>
      <c r="D47" s="34"/>
      <c r="E47" s="35"/>
      <c r="F47" s="35"/>
      <c r="G47" s="35"/>
      <c r="H47" s="35"/>
      <c r="I47" s="35"/>
      <c r="J47" s="35"/>
      <c r="K47" s="35"/>
      <c r="L47" s="35"/>
      <c r="M47" s="36" t="s">
        <v>114</v>
      </c>
      <c r="N47" s="34">
        <v>115.36446629722916</v>
      </c>
      <c r="O47" s="35"/>
      <c r="P47" s="35"/>
      <c r="Q47" s="35"/>
      <c r="R47" s="21"/>
      <c r="S47" s="21"/>
      <c r="T47" s="21"/>
      <c r="U47" s="21"/>
      <c r="V47" s="21"/>
      <c r="W47" s="22"/>
    </row>
    <row r="48" spans="2:23" x14ac:dyDescent="0.25">
      <c r="B48" s="8">
        <v>43</v>
      </c>
      <c r="C48" s="26" t="s">
        <v>46</v>
      </c>
      <c r="D48" s="34"/>
      <c r="E48" s="35"/>
      <c r="F48" s="35"/>
      <c r="G48" s="35"/>
      <c r="H48" s="35"/>
      <c r="I48" s="35"/>
      <c r="J48" s="35"/>
      <c r="K48" s="35"/>
      <c r="L48" s="35"/>
      <c r="M48" s="36" t="s">
        <v>114</v>
      </c>
      <c r="N48" s="34">
        <v>120.33464399576094</v>
      </c>
      <c r="O48" s="35"/>
      <c r="P48" s="35"/>
      <c r="Q48" s="35"/>
      <c r="R48" s="21"/>
      <c r="S48" s="21"/>
      <c r="T48" s="21"/>
      <c r="U48" s="21"/>
      <c r="V48" s="21"/>
      <c r="W48" s="22"/>
    </row>
    <row r="49" spans="2:23" x14ac:dyDescent="0.25">
      <c r="B49" s="8">
        <v>44</v>
      </c>
      <c r="C49" s="26" t="s">
        <v>47</v>
      </c>
      <c r="D49" s="34"/>
      <c r="E49" s="35"/>
      <c r="F49" s="35"/>
      <c r="G49" s="35"/>
      <c r="H49" s="35"/>
      <c r="I49" s="35"/>
      <c r="J49" s="35"/>
      <c r="K49" s="35"/>
      <c r="L49" s="35"/>
      <c r="M49" s="36" t="s">
        <v>114</v>
      </c>
      <c r="N49" s="34">
        <v>118.38464420563926</v>
      </c>
      <c r="O49" s="35"/>
      <c r="P49" s="35"/>
      <c r="Q49" s="35"/>
      <c r="R49" s="21"/>
      <c r="S49" s="21"/>
      <c r="T49" s="21"/>
      <c r="U49" s="21"/>
      <c r="V49" s="21"/>
      <c r="W49" s="22"/>
    </row>
    <row r="50" spans="2:23" x14ac:dyDescent="0.25">
      <c r="B50" s="8">
        <v>45</v>
      </c>
      <c r="C50" s="26" t="s">
        <v>48</v>
      </c>
      <c r="D50" s="34"/>
      <c r="E50" s="35"/>
      <c r="F50" s="35"/>
      <c r="G50" s="35"/>
      <c r="H50" s="35"/>
      <c r="I50" s="35"/>
      <c r="J50" s="35"/>
      <c r="K50" s="35"/>
      <c r="L50" s="35"/>
      <c r="M50" s="36" t="s">
        <v>114</v>
      </c>
      <c r="N50" s="34">
        <v>120.90006809729041</v>
      </c>
      <c r="O50" s="35"/>
      <c r="P50" s="35"/>
      <c r="Q50" s="35"/>
      <c r="R50" s="21"/>
      <c r="S50" s="21"/>
      <c r="T50" s="21"/>
      <c r="U50" s="21"/>
      <c r="V50" s="21"/>
      <c r="W50" s="22"/>
    </row>
    <row r="51" spans="2:23" x14ac:dyDescent="0.25">
      <c r="B51" s="8">
        <v>46</v>
      </c>
      <c r="C51" s="26" t="s">
        <v>49</v>
      </c>
      <c r="D51" s="34"/>
      <c r="E51" s="35"/>
      <c r="F51" s="35"/>
      <c r="G51" s="35"/>
      <c r="H51" s="35"/>
      <c r="I51" s="35"/>
      <c r="J51" s="35"/>
      <c r="K51" s="35"/>
      <c r="L51" s="35"/>
      <c r="M51" s="36" t="s">
        <v>114</v>
      </c>
      <c r="N51" s="34">
        <v>69.789609608950315</v>
      </c>
      <c r="O51" s="35"/>
      <c r="P51" s="35"/>
      <c r="Q51" s="35"/>
      <c r="R51" s="21"/>
      <c r="S51" s="21"/>
      <c r="T51" s="21"/>
      <c r="U51" s="21"/>
      <c r="V51" s="21"/>
      <c r="W51" s="22"/>
    </row>
    <row r="52" spans="2:23" x14ac:dyDescent="0.25">
      <c r="B52" s="8">
        <v>47</v>
      </c>
      <c r="C52" s="26" t="s">
        <v>50</v>
      </c>
      <c r="D52" s="34"/>
      <c r="E52" s="35"/>
      <c r="F52" s="35"/>
      <c r="G52" s="35"/>
      <c r="H52" s="35"/>
      <c r="I52" s="35"/>
      <c r="J52" s="35"/>
      <c r="K52" s="35"/>
      <c r="L52" s="35"/>
      <c r="M52" s="36" t="s">
        <v>114</v>
      </c>
      <c r="N52" s="34">
        <v>71.948028984401333</v>
      </c>
      <c r="O52" s="35"/>
      <c r="P52" s="35"/>
      <c r="Q52" s="35"/>
      <c r="R52" s="21"/>
      <c r="S52" s="21"/>
      <c r="T52" s="21"/>
      <c r="U52" s="21"/>
      <c r="V52" s="21"/>
      <c r="W52" s="22"/>
    </row>
    <row r="53" spans="2:23" x14ac:dyDescent="0.25">
      <c r="B53" s="8">
        <v>48</v>
      </c>
      <c r="C53" s="26" t="s">
        <v>51</v>
      </c>
      <c r="D53" s="34"/>
      <c r="E53" s="35"/>
      <c r="F53" s="35"/>
      <c r="G53" s="35"/>
      <c r="H53" s="35"/>
      <c r="I53" s="35"/>
      <c r="J53" s="35"/>
      <c r="K53" s="35"/>
      <c r="L53" s="35"/>
      <c r="M53" s="36" t="s">
        <v>114</v>
      </c>
      <c r="N53" s="34">
        <v>74.266607650478107</v>
      </c>
      <c r="O53" s="35"/>
      <c r="P53" s="35"/>
      <c r="Q53" s="35"/>
      <c r="R53" s="21"/>
      <c r="S53" s="21"/>
      <c r="T53" s="21"/>
      <c r="U53" s="21"/>
      <c r="V53" s="21"/>
      <c r="W53" s="22"/>
    </row>
    <row r="54" spans="2:23" x14ac:dyDescent="0.25">
      <c r="B54" s="8">
        <v>49</v>
      </c>
      <c r="C54" s="26" t="s">
        <v>52</v>
      </c>
      <c r="D54" s="34"/>
      <c r="E54" s="35"/>
      <c r="F54" s="35"/>
      <c r="G54" s="35"/>
      <c r="H54" s="35"/>
      <c r="I54" s="35"/>
      <c r="J54" s="35"/>
      <c r="K54" s="35"/>
      <c r="L54" s="35"/>
      <c r="M54" s="36" t="s">
        <v>114</v>
      </c>
      <c r="N54" s="34">
        <v>102.86182180132155</v>
      </c>
      <c r="O54" s="35"/>
      <c r="P54" s="35"/>
      <c r="Q54" s="35"/>
      <c r="R54" s="21"/>
      <c r="S54" s="21"/>
      <c r="T54" s="21"/>
      <c r="U54" s="21"/>
      <c r="V54" s="21"/>
      <c r="W54" s="22"/>
    </row>
    <row r="55" spans="2:23" x14ac:dyDescent="0.25">
      <c r="B55" s="8">
        <v>50</v>
      </c>
      <c r="C55" s="26" t="s">
        <v>53</v>
      </c>
      <c r="D55" s="34"/>
      <c r="E55" s="35"/>
      <c r="F55" s="35"/>
      <c r="G55" s="35"/>
      <c r="H55" s="35"/>
      <c r="I55" s="35"/>
      <c r="J55" s="35"/>
      <c r="K55" s="35"/>
      <c r="L55" s="35"/>
      <c r="M55" s="36" t="s">
        <v>114</v>
      </c>
      <c r="N55" s="34">
        <v>103.64930409079274</v>
      </c>
      <c r="O55" s="35"/>
      <c r="P55" s="35"/>
      <c r="Q55" s="35"/>
      <c r="R55" s="21"/>
      <c r="S55" s="21"/>
      <c r="T55" s="21"/>
      <c r="U55" s="21"/>
      <c r="V55" s="21"/>
      <c r="W55" s="22"/>
    </row>
    <row r="56" spans="2:23" x14ac:dyDescent="0.25">
      <c r="B56" s="8">
        <v>51</v>
      </c>
      <c r="C56" s="26" t="s">
        <v>54</v>
      </c>
      <c r="D56" s="34"/>
      <c r="E56" s="35"/>
      <c r="F56" s="35"/>
      <c r="G56" s="35"/>
      <c r="H56" s="35"/>
      <c r="I56" s="35"/>
      <c r="J56" s="35"/>
      <c r="K56" s="35"/>
      <c r="L56" s="35"/>
      <c r="M56" s="36" t="s">
        <v>114</v>
      </c>
      <c r="N56" s="36" t="s">
        <v>114</v>
      </c>
      <c r="O56" s="35"/>
      <c r="P56" s="35"/>
      <c r="Q56" s="35"/>
      <c r="R56" s="21"/>
      <c r="S56" s="21"/>
      <c r="T56" s="21"/>
      <c r="U56" s="21"/>
      <c r="V56" s="21"/>
      <c r="W56" s="22"/>
    </row>
    <row r="57" spans="2:23" x14ac:dyDescent="0.25">
      <c r="B57" s="8">
        <v>52</v>
      </c>
      <c r="C57" s="26" t="s">
        <v>55</v>
      </c>
      <c r="D57" s="34"/>
      <c r="E57" s="35"/>
      <c r="F57" s="35"/>
      <c r="G57" s="35"/>
      <c r="H57" s="35"/>
      <c r="I57" s="35"/>
      <c r="J57" s="35"/>
      <c r="K57" s="35"/>
      <c r="L57" s="35"/>
      <c r="M57" s="36" t="s">
        <v>114</v>
      </c>
      <c r="N57" s="34">
        <v>94.291924942777868</v>
      </c>
      <c r="O57" s="35"/>
      <c r="P57" s="35"/>
      <c r="Q57" s="35"/>
      <c r="R57" s="21"/>
      <c r="S57" s="21"/>
      <c r="T57" s="21"/>
      <c r="U57" s="21"/>
      <c r="V57" s="21"/>
      <c r="W57" s="22"/>
    </row>
    <row r="58" spans="2:23" x14ac:dyDescent="0.25">
      <c r="B58" s="8">
        <v>53</v>
      </c>
      <c r="C58" s="26" t="s">
        <v>56</v>
      </c>
      <c r="D58" s="34"/>
      <c r="E58" s="35"/>
      <c r="F58" s="35"/>
      <c r="G58" s="35"/>
      <c r="H58" s="35"/>
      <c r="I58" s="35"/>
      <c r="J58" s="35"/>
      <c r="K58" s="35"/>
      <c r="L58" s="35"/>
      <c r="M58" s="36" t="s">
        <v>114</v>
      </c>
      <c r="N58" s="34">
        <v>97.049729067476903</v>
      </c>
      <c r="O58" s="35"/>
      <c r="P58" s="35"/>
      <c r="Q58" s="35"/>
      <c r="R58" s="21"/>
      <c r="S58" s="21"/>
      <c r="T58" s="21"/>
      <c r="U58" s="21"/>
      <c r="V58" s="21"/>
      <c r="W58" s="22"/>
    </row>
    <row r="59" spans="2:23" x14ac:dyDescent="0.25">
      <c r="B59" s="8">
        <v>54</v>
      </c>
      <c r="C59" s="26" t="s">
        <v>57</v>
      </c>
      <c r="D59" s="34"/>
      <c r="E59" s="35"/>
      <c r="F59" s="35"/>
      <c r="G59" s="35"/>
      <c r="H59" s="35"/>
      <c r="I59" s="35"/>
      <c r="J59" s="35"/>
      <c r="K59" s="35"/>
      <c r="L59" s="35"/>
      <c r="M59" s="36" t="s">
        <v>114</v>
      </c>
      <c r="N59" s="34">
        <v>98.204593864252871</v>
      </c>
      <c r="O59" s="35"/>
      <c r="P59" s="35"/>
      <c r="Q59" s="35"/>
      <c r="R59" s="21"/>
      <c r="S59" s="21"/>
      <c r="T59" s="21"/>
      <c r="U59" s="21"/>
      <c r="V59" s="21"/>
      <c r="W59" s="22"/>
    </row>
    <row r="60" spans="2:23" x14ac:dyDescent="0.25">
      <c r="B60" s="8">
        <v>55</v>
      </c>
      <c r="C60" s="26" t="s">
        <v>58</v>
      </c>
      <c r="D60" s="34"/>
      <c r="E60" s="35"/>
      <c r="F60" s="35"/>
      <c r="G60" s="35"/>
      <c r="H60" s="35"/>
      <c r="I60" s="35"/>
      <c r="J60" s="35"/>
      <c r="K60" s="35"/>
      <c r="L60" s="35"/>
      <c r="M60" s="36" t="s">
        <v>114</v>
      </c>
      <c r="N60" s="34">
        <v>101.03918863434833</v>
      </c>
      <c r="O60" s="35"/>
      <c r="P60" s="35"/>
      <c r="Q60" s="35"/>
      <c r="R60" s="21"/>
      <c r="S60" s="21"/>
      <c r="T60" s="21"/>
      <c r="U60" s="21"/>
      <c r="V60" s="21"/>
      <c r="W60" s="22"/>
    </row>
    <row r="61" spans="2:23" x14ac:dyDescent="0.25">
      <c r="B61" s="8">
        <v>56</v>
      </c>
      <c r="C61" s="26" t="s">
        <v>59</v>
      </c>
      <c r="D61" s="34"/>
      <c r="E61" s="35"/>
      <c r="F61" s="35"/>
      <c r="G61" s="35"/>
      <c r="H61" s="35"/>
      <c r="I61" s="35"/>
      <c r="J61" s="35"/>
      <c r="K61" s="35"/>
      <c r="L61" s="35"/>
      <c r="M61" s="36" t="s">
        <v>114</v>
      </c>
      <c r="N61" s="34">
        <v>98.06772523518066</v>
      </c>
      <c r="O61" s="35"/>
      <c r="P61" s="35"/>
      <c r="Q61" s="35"/>
      <c r="R61" s="21"/>
      <c r="S61" s="21"/>
      <c r="T61" s="21"/>
      <c r="U61" s="21"/>
      <c r="V61" s="21"/>
      <c r="W61" s="22"/>
    </row>
    <row r="62" spans="2:23" x14ac:dyDescent="0.25">
      <c r="B62" s="8">
        <v>57</v>
      </c>
      <c r="C62" s="26" t="s">
        <v>60</v>
      </c>
      <c r="D62" s="34"/>
      <c r="E62" s="35"/>
      <c r="F62" s="35"/>
      <c r="G62" s="35"/>
      <c r="H62" s="35"/>
      <c r="I62" s="35"/>
      <c r="J62" s="35"/>
      <c r="K62" s="35"/>
      <c r="L62" s="35"/>
      <c r="M62" s="36" t="s">
        <v>114</v>
      </c>
      <c r="N62" s="34">
        <v>100.50472817568163</v>
      </c>
      <c r="O62" s="35"/>
      <c r="P62" s="35"/>
      <c r="Q62" s="35"/>
      <c r="R62" s="21"/>
      <c r="S62" s="21"/>
      <c r="T62" s="21"/>
      <c r="U62" s="21"/>
      <c r="V62" s="21"/>
      <c r="W62" s="22"/>
    </row>
    <row r="63" spans="2:23" x14ac:dyDescent="0.25">
      <c r="B63" s="8">
        <v>58</v>
      </c>
      <c r="C63" s="26" t="s">
        <v>61</v>
      </c>
      <c r="D63" s="34"/>
      <c r="E63" s="35"/>
      <c r="F63" s="35"/>
      <c r="G63" s="35"/>
      <c r="H63" s="35"/>
      <c r="I63" s="35"/>
      <c r="J63" s="35"/>
      <c r="K63" s="35"/>
      <c r="L63" s="35"/>
      <c r="M63" s="36" t="s">
        <v>114</v>
      </c>
      <c r="N63" s="34">
        <v>55.83008414762012</v>
      </c>
      <c r="O63" s="35"/>
      <c r="P63" s="35"/>
      <c r="Q63" s="35"/>
      <c r="R63" s="21"/>
      <c r="S63" s="21"/>
      <c r="T63" s="21"/>
      <c r="U63" s="21"/>
      <c r="V63" s="21"/>
      <c r="W63" s="22"/>
    </row>
    <row r="64" spans="2:23" x14ac:dyDescent="0.25">
      <c r="B64" s="8">
        <v>59</v>
      </c>
      <c r="C64" s="26" t="s">
        <v>62</v>
      </c>
      <c r="D64" s="34"/>
      <c r="E64" s="35"/>
      <c r="F64" s="35"/>
      <c r="G64" s="35"/>
      <c r="H64" s="35"/>
      <c r="I64" s="35"/>
      <c r="J64" s="35"/>
      <c r="K64" s="35"/>
      <c r="L64" s="35"/>
      <c r="M64" s="36" t="s">
        <v>114</v>
      </c>
      <c r="N64" s="34">
        <v>56.088264557824793</v>
      </c>
      <c r="O64" s="35"/>
      <c r="P64" s="35"/>
      <c r="Q64" s="35"/>
      <c r="R64" s="21"/>
      <c r="S64" s="21"/>
      <c r="T64" s="21"/>
      <c r="U64" s="21"/>
      <c r="V64" s="21"/>
      <c r="W64" s="22"/>
    </row>
    <row r="65" spans="2:23" x14ac:dyDescent="0.25">
      <c r="B65" s="11">
        <v>60</v>
      </c>
      <c r="C65" s="27" t="s">
        <v>63</v>
      </c>
      <c r="D65" s="16"/>
      <c r="E65" s="18"/>
      <c r="F65" s="18"/>
      <c r="G65" s="18"/>
      <c r="H65" s="18"/>
      <c r="I65" s="18"/>
      <c r="J65" s="18"/>
      <c r="K65" s="18"/>
      <c r="L65" s="18"/>
      <c r="M65" s="37" t="s">
        <v>114</v>
      </c>
      <c r="N65" s="16">
        <v>56.904500249770877</v>
      </c>
      <c r="O65" s="18"/>
      <c r="P65" s="18"/>
      <c r="Q65" s="18"/>
      <c r="R65" s="23"/>
      <c r="S65" s="23"/>
      <c r="T65" s="23"/>
      <c r="U65" s="23"/>
      <c r="V65" s="23"/>
      <c r="W65" s="24"/>
    </row>
  </sheetData>
  <mergeCells count="5">
    <mergeCell ref="B4:C4"/>
    <mergeCell ref="B5:C5"/>
    <mergeCell ref="D2:K2"/>
    <mergeCell ref="D3:M3"/>
    <mergeCell ref="N3:W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76"/>
  <sheetViews>
    <sheetView topLeftCell="B1" zoomScale="90" zoomScaleNormal="90" workbookViewId="0">
      <selection activeCell="V57" sqref="V57"/>
    </sheetView>
  </sheetViews>
  <sheetFormatPr defaultColWidth="11" defaultRowHeight="15.75" x14ac:dyDescent="0.25"/>
  <cols>
    <col min="2" max="2" width="7.625" bestFit="1" customWidth="1"/>
    <col min="3" max="3" width="14" customWidth="1"/>
    <col min="23" max="23" width="11.625" bestFit="1" customWidth="1"/>
    <col min="45" max="45" width="14.125" bestFit="1" customWidth="1"/>
  </cols>
  <sheetData>
    <row r="1" spans="2:23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3" spans="2:23" x14ac:dyDescent="0.25">
      <c r="B3" s="7" t="s">
        <v>64</v>
      </c>
      <c r="C3" s="1" t="s">
        <v>95</v>
      </c>
      <c r="D3" s="7" t="s">
        <v>3</v>
      </c>
      <c r="E3" s="1" t="s">
        <v>65</v>
      </c>
      <c r="F3" s="1" t="s">
        <v>66</v>
      </c>
      <c r="G3" s="1" t="s">
        <v>67</v>
      </c>
      <c r="H3" s="1" t="s">
        <v>85</v>
      </c>
      <c r="I3" s="1" t="s">
        <v>86</v>
      </c>
      <c r="J3" s="1" t="s">
        <v>87</v>
      </c>
      <c r="K3" s="1" t="s">
        <v>88</v>
      </c>
      <c r="L3" s="1" t="s">
        <v>89</v>
      </c>
      <c r="M3" s="1" t="s">
        <v>90</v>
      </c>
      <c r="N3" s="1" t="s">
        <v>69</v>
      </c>
      <c r="O3" s="1" t="s">
        <v>71</v>
      </c>
      <c r="P3" s="1" t="s">
        <v>72</v>
      </c>
      <c r="Q3" s="1" t="s">
        <v>73</v>
      </c>
      <c r="R3" s="1" t="s">
        <v>74</v>
      </c>
      <c r="S3" s="1" t="s">
        <v>76</v>
      </c>
      <c r="T3" s="1" t="s">
        <v>77</v>
      </c>
      <c r="U3" s="1" t="s">
        <v>78</v>
      </c>
      <c r="V3" s="1" t="s">
        <v>79</v>
      </c>
      <c r="W3" s="7" t="s">
        <v>158</v>
      </c>
    </row>
    <row r="4" spans="2:23" x14ac:dyDescent="0.25">
      <c r="B4" s="8">
        <v>1</v>
      </c>
      <c r="C4" s="25" t="s">
        <v>4</v>
      </c>
      <c r="D4" s="63">
        <v>446.58028799999994</v>
      </c>
      <c r="E4" s="63">
        <v>1.0160539200000001</v>
      </c>
      <c r="F4" s="63" t="s">
        <v>114</v>
      </c>
      <c r="G4" s="63">
        <v>72.630681119368106</v>
      </c>
      <c r="H4" s="63">
        <v>1.1760122203440291</v>
      </c>
      <c r="I4" s="64">
        <v>3.2637014369187547</v>
      </c>
      <c r="J4" s="64" t="s">
        <v>114</v>
      </c>
      <c r="K4" s="63" t="s">
        <v>114</v>
      </c>
      <c r="L4" s="63">
        <v>3.1648738622733772</v>
      </c>
      <c r="M4" s="63" t="s">
        <v>114</v>
      </c>
      <c r="N4" s="63">
        <v>134.5164408</v>
      </c>
      <c r="O4" s="63">
        <v>0.50409576</v>
      </c>
      <c r="P4" s="63">
        <v>5.7748319999999999E-2</v>
      </c>
      <c r="Q4" s="63">
        <v>6.1790399999999994E-3</v>
      </c>
      <c r="R4" s="65" t="s">
        <v>114</v>
      </c>
      <c r="S4" s="63">
        <v>0.12630240000000001</v>
      </c>
      <c r="T4" s="63">
        <v>7.5378239999999999E-2</v>
      </c>
      <c r="U4" s="63">
        <v>0.18533591999999999</v>
      </c>
      <c r="V4" s="68">
        <v>1.190952E-2</v>
      </c>
      <c r="W4" s="67">
        <v>0</v>
      </c>
    </row>
    <row r="5" spans="2:23" x14ac:dyDescent="0.25">
      <c r="B5" s="8">
        <v>2</v>
      </c>
      <c r="C5" s="26" t="s">
        <v>5</v>
      </c>
      <c r="D5" s="63">
        <v>448.30375819999995</v>
      </c>
      <c r="E5" s="63">
        <v>1.08108592</v>
      </c>
      <c r="F5" s="63" t="s">
        <v>114</v>
      </c>
      <c r="G5" s="63">
        <v>58.843662583362843</v>
      </c>
      <c r="H5" s="63">
        <v>1.2857464107581733</v>
      </c>
      <c r="I5" s="63">
        <v>3.2582546983022089</v>
      </c>
      <c r="J5" s="63" t="s">
        <v>114</v>
      </c>
      <c r="K5" s="63" t="s">
        <v>114</v>
      </c>
      <c r="L5" s="63">
        <v>3.2510664299629162</v>
      </c>
      <c r="M5" s="63" t="s">
        <v>114</v>
      </c>
      <c r="N5" s="63">
        <v>143.5675502</v>
      </c>
      <c r="O5" s="63">
        <v>0.56174032000000007</v>
      </c>
      <c r="P5" s="63">
        <v>5.1764940000000002E-2</v>
      </c>
      <c r="Q5" s="65" t="s">
        <v>114</v>
      </c>
      <c r="R5" s="65" t="s">
        <v>114</v>
      </c>
      <c r="S5" s="63">
        <v>5.9315599999999998E-3</v>
      </c>
      <c r="T5" s="63">
        <v>1.490086E-2</v>
      </c>
      <c r="U5" s="63">
        <v>0.19191217999999999</v>
      </c>
      <c r="V5" s="63">
        <v>1.741432E-2</v>
      </c>
      <c r="W5" s="70">
        <v>9.8390000000000004</v>
      </c>
    </row>
    <row r="6" spans="2:23" x14ac:dyDescent="0.25">
      <c r="B6" s="8">
        <v>3</v>
      </c>
      <c r="C6" s="26" t="s">
        <v>6</v>
      </c>
      <c r="D6" s="63">
        <v>461.07110399999999</v>
      </c>
      <c r="E6" s="63">
        <v>0.95196399999999981</v>
      </c>
      <c r="F6" s="63" t="s">
        <v>114</v>
      </c>
      <c r="G6" s="63">
        <v>58.450852271463006</v>
      </c>
      <c r="H6" s="63">
        <v>1.3543422873554039</v>
      </c>
      <c r="I6" s="63">
        <v>3.1700457072730126</v>
      </c>
      <c r="J6" s="63" t="s">
        <v>114</v>
      </c>
      <c r="K6" s="63" t="s">
        <v>114</v>
      </c>
      <c r="L6" s="63">
        <v>3.1951429325058034</v>
      </c>
      <c r="M6" s="63" t="s">
        <v>114</v>
      </c>
      <c r="N6" s="63">
        <v>154.8417</v>
      </c>
      <c r="O6" s="63">
        <v>0.62062000000000006</v>
      </c>
      <c r="P6" s="63">
        <v>6.4168000000000003E-2</v>
      </c>
      <c r="Q6" s="65" t="s">
        <v>114</v>
      </c>
      <c r="R6" s="65" t="s">
        <v>114</v>
      </c>
      <c r="S6" s="63">
        <v>1.7108000000000002E-2</v>
      </c>
      <c r="T6" s="63">
        <v>8.5956000000000001E-3</v>
      </c>
      <c r="U6" s="63">
        <v>0.20155719999999999</v>
      </c>
      <c r="V6" s="63">
        <v>2.10808E-2</v>
      </c>
      <c r="W6" s="70">
        <v>9.218</v>
      </c>
    </row>
    <row r="7" spans="2:23" x14ac:dyDescent="0.25">
      <c r="B7" s="8">
        <v>4</v>
      </c>
      <c r="C7" s="26" t="s">
        <v>7</v>
      </c>
      <c r="D7" s="63">
        <v>440.32156559999999</v>
      </c>
      <c r="E7" s="63">
        <v>4.0693463999999997</v>
      </c>
      <c r="F7" s="63" t="s">
        <v>114</v>
      </c>
      <c r="G7" s="63">
        <v>54.687897374559988</v>
      </c>
      <c r="H7" s="63">
        <v>0.55256843541638223</v>
      </c>
      <c r="I7" s="63">
        <v>9.7634086630257872</v>
      </c>
      <c r="J7" s="63" t="s">
        <v>114</v>
      </c>
      <c r="K7" s="63" t="s">
        <v>114</v>
      </c>
      <c r="L7" s="63">
        <v>3.310556039432603</v>
      </c>
      <c r="M7" s="63" t="s">
        <v>114</v>
      </c>
      <c r="N7" s="63">
        <v>102.04160399999999</v>
      </c>
      <c r="O7" s="63">
        <v>0.8117121599999999</v>
      </c>
      <c r="P7" s="63">
        <v>8.2136879999999995E-2</v>
      </c>
      <c r="Q7" s="65" t="s">
        <v>114</v>
      </c>
      <c r="R7" s="63">
        <v>0.51877728000000001</v>
      </c>
      <c r="S7" s="63">
        <v>3.3727679999999996E-2</v>
      </c>
      <c r="T7" s="63">
        <v>1.5996960000000001E-2</v>
      </c>
      <c r="U7" s="63">
        <v>0.16108848000000001</v>
      </c>
      <c r="V7" s="63">
        <v>3.3914159999999999E-2</v>
      </c>
      <c r="W7" s="70">
        <v>8.9610000000000003</v>
      </c>
    </row>
    <row r="8" spans="2:23" x14ac:dyDescent="0.25">
      <c r="B8" s="8">
        <v>5</v>
      </c>
      <c r="C8" s="26" t="s">
        <v>8</v>
      </c>
      <c r="D8" s="63">
        <v>430.52068840000004</v>
      </c>
      <c r="E8" s="63">
        <v>3.9103427000000002</v>
      </c>
      <c r="F8" s="63" t="s">
        <v>114</v>
      </c>
      <c r="G8" s="63">
        <v>59.556657947386228</v>
      </c>
      <c r="H8" s="63">
        <v>0.54232722647549003</v>
      </c>
      <c r="I8" s="63">
        <v>9.8573055216512682</v>
      </c>
      <c r="J8" s="63" t="s">
        <v>114</v>
      </c>
      <c r="K8" s="63" t="s">
        <v>114</v>
      </c>
      <c r="L8" s="63">
        <v>3.2830397088840506</v>
      </c>
      <c r="M8" s="63" t="s">
        <v>114</v>
      </c>
      <c r="N8" s="63">
        <v>100.812404</v>
      </c>
      <c r="O8" s="63">
        <v>0.80326488000000007</v>
      </c>
      <c r="P8" s="63">
        <v>8.4335020000000011E-2</v>
      </c>
      <c r="Q8" s="65" t="s">
        <v>114</v>
      </c>
      <c r="R8" s="63">
        <v>0.77101750000000002</v>
      </c>
      <c r="S8" s="63">
        <v>3.6502840000000002E-2</v>
      </c>
      <c r="T8" s="63">
        <v>1.114212E-2</v>
      </c>
      <c r="U8" s="63">
        <v>0.15489672000000002</v>
      </c>
      <c r="V8" s="63">
        <v>3.1478260000000001E-2</v>
      </c>
      <c r="W8" s="70">
        <v>8.8089999999999993</v>
      </c>
    </row>
    <row r="9" spans="2:23" x14ac:dyDescent="0.25">
      <c r="B9" s="8">
        <v>6</v>
      </c>
      <c r="C9" s="26" t="s">
        <v>9</v>
      </c>
      <c r="D9" s="63">
        <v>435.36614099999997</v>
      </c>
      <c r="E9" s="63">
        <v>4.0631138999999994</v>
      </c>
      <c r="F9" s="63" t="s">
        <v>114</v>
      </c>
      <c r="G9" s="63">
        <v>62.640019614010981</v>
      </c>
      <c r="H9" s="63">
        <v>0.56340686388514949</v>
      </c>
      <c r="I9" s="63">
        <v>9.8203521199083692</v>
      </c>
      <c r="J9" s="63" t="s">
        <v>114</v>
      </c>
      <c r="K9" s="63" t="s">
        <v>114</v>
      </c>
      <c r="L9" s="63">
        <v>3.2560683931271814</v>
      </c>
      <c r="M9" s="63" t="s">
        <v>114</v>
      </c>
      <c r="N9" s="63">
        <v>103.88490899999999</v>
      </c>
      <c r="O9" s="63">
        <v>0.85144500000000012</v>
      </c>
      <c r="P9" s="63">
        <v>7.6811100000000007E-2</v>
      </c>
      <c r="Q9" s="65" t="s">
        <v>114</v>
      </c>
      <c r="R9" s="63">
        <v>0.65642610000000001</v>
      </c>
      <c r="S9" s="63">
        <v>3.2038199999999996E-2</v>
      </c>
      <c r="T9" s="63">
        <v>2.0476500000000002E-2</v>
      </c>
      <c r="U9" s="63">
        <v>0.1582683</v>
      </c>
      <c r="V9" s="63">
        <v>3.60264E-2</v>
      </c>
      <c r="W9" s="70">
        <v>8.9350000000000005</v>
      </c>
    </row>
    <row r="10" spans="2:23" x14ac:dyDescent="0.25">
      <c r="B10" s="8">
        <v>7</v>
      </c>
      <c r="C10" s="26" t="s">
        <v>10</v>
      </c>
      <c r="D10" s="63">
        <v>447.90611039999999</v>
      </c>
      <c r="E10" s="63">
        <v>0.97583471999999993</v>
      </c>
      <c r="F10" s="63" t="s">
        <v>114</v>
      </c>
      <c r="G10" s="63">
        <v>56.775347875240293</v>
      </c>
      <c r="H10" s="63">
        <v>1.4892804058023665</v>
      </c>
      <c r="I10" s="63">
        <v>3.1098035648171169</v>
      </c>
      <c r="J10" s="63" t="s">
        <v>114</v>
      </c>
      <c r="K10" s="63" t="s">
        <v>114</v>
      </c>
      <c r="L10" s="63">
        <v>3.1999853566532153</v>
      </c>
      <c r="M10" s="63" t="s">
        <v>114</v>
      </c>
      <c r="N10" s="63">
        <v>130.27946399999999</v>
      </c>
      <c r="O10" s="63">
        <v>0.88509455999999986</v>
      </c>
      <c r="P10" s="63">
        <v>4.9835519999999994E-2</v>
      </c>
      <c r="Q10" s="65" t="s">
        <v>114</v>
      </c>
      <c r="R10" s="63">
        <v>2.6016479999999998E-2</v>
      </c>
      <c r="S10" s="63">
        <v>6.3302399999999991E-3</v>
      </c>
      <c r="T10" s="63">
        <v>9.0770399999999998E-3</v>
      </c>
      <c r="U10" s="63">
        <v>0.19274975999999999</v>
      </c>
      <c r="V10" s="112">
        <v>3.1056480000000001E-2</v>
      </c>
      <c r="W10" s="70">
        <v>0.316</v>
      </c>
    </row>
    <row r="11" spans="2:23" x14ac:dyDescent="0.25">
      <c r="B11" s="8">
        <v>8</v>
      </c>
      <c r="C11" s="26" t="s">
        <v>11</v>
      </c>
      <c r="D11" s="63">
        <v>453.26358480000005</v>
      </c>
      <c r="E11" s="63">
        <v>1.02431676</v>
      </c>
      <c r="F11" s="63" t="s">
        <v>114</v>
      </c>
      <c r="G11" s="63">
        <v>49.706678887938139</v>
      </c>
      <c r="H11" s="63">
        <v>1.5646773172664563</v>
      </c>
      <c r="I11" s="63">
        <v>3.1182996338786992</v>
      </c>
      <c r="J11" s="63" t="s">
        <v>114</v>
      </c>
      <c r="K11" s="63" t="s">
        <v>114</v>
      </c>
      <c r="L11" s="63">
        <v>3.2005395933533842</v>
      </c>
      <c r="M11" s="63" t="s">
        <v>114</v>
      </c>
      <c r="N11" s="63">
        <v>102.5326056</v>
      </c>
      <c r="O11" s="63">
        <v>0.92344908000000003</v>
      </c>
      <c r="P11" s="63">
        <v>4.0051919999999998E-2</v>
      </c>
      <c r="Q11" s="65" t="s">
        <v>114</v>
      </c>
      <c r="R11" s="63">
        <v>3.7642200000000001E-2</v>
      </c>
      <c r="S11" s="63">
        <v>2.1140519999999999E-2</v>
      </c>
      <c r="T11" s="63">
        <v>2.6001240000000002E-2</v>
      </c>
      <c r="U11" s="63">
        <v>0.18983124000000001</v>
      </c>
      <c r="V11" s="112">
        <v>1.8622440000000001E-2</v>
      </c>
      <c r="W11" s="70">
        <v>0.151</v>
      </c>
    </row>
    <row r="12" spans="2:23" x14ac:dyDescent="0.25">
      <c r="B12" s="8">
        <v>9</v>
      </c>
      <c r="C12" s="26" t="s">
        <v>12</v>
      </c>
      <c r="D12" s="63">
        <v>439.34138639999998</v>
      </c>
      <c r="E12" s="63">
        <v>0.96800255999999985</v>
      </c>
      <c r="F12" s="63" t="s">
        <v>114</v>
      </c>
      <c r="G12" s="63">
        <v>49.624988592472945</v>
      </c>
      <c r="H12" s="63">
        <v>1.6091369932301682</v>
      </c>
      <c r="I12" s="63">
        <v>3.0642070516071063</v>
      </c>
      <c r="J12" s="63" t="s">
        <v>114</v>
      </c>
      <c r="K12" s="63" t="s">
        <v>114</v>
      </c>
      <c r="L12" s="63">
        <v>3.2266809373462735</v>
      </c>
      <c r="M12" s="63" t="s">
        <v>114</v>
      </c>
      <c r="N12" s="63">
        <v>134.5240512</v>
      </c>
      <c r="O12" s="63">
        <v>1.00071216</v>
      </c>
      <c r="P12" s="63">
        <v>4.7799359999999999E-2</v>
      </c>
      <c r="Q12" s="65" t="s">
        <v>114</v>
      </c>
      <c r="R12" s="63">
        <v>7.4788560000000004E-2</v>
      </c>
      <c r="S12" s="63">
        <v>8.5478399999999993E-3</v>
      </c>
      <c r="T12" s="63">
        <v>1.180368E-2</v>
      </c>
      <c r="U12" s="63">
        <v>0.18606168000000001</v>
      </c>
      <c r="V12" s="112">
        <v>3.0491999999999998E-2</v>
      </c>
      <c r="W12" s="70">
        <v>10.263</v>
      </c>
    </row>
    <row r="13" spans="2:23" x14ac:dyDescent="0.25">
      <c r="B13" s="8">
        <v>10</v>
      </c>
      <c r="C13" s="26" t="s">
        <v>13</v>
      </c>
      <c r="D13" s="63">
        <v>758.1717359999999</v>
      </c>
      <c r="E13" s="63">
        <v>1.596042</v>
      </c>
      <c r="F13" s="63" t="s">
        <v>114</v>
      </c>
      <c r="G13" s="63">
        <v>510.18837279409689</v>
      </c>
      <c r="H13" s="63">
        <v>0.5681470173971026</v>
      </c>
      <c r="I13" s="63">
        <v>4.1374798523575027</v>
      </c>
      <c r="J13" s="63">
        <v>23.541114213436</v>
      </c>
      <c r="K13" s="63" t="s">
        <v>114</v>
      </c>
      <c r="L13" s="63">
        <v>3.1368595486664361</v>
      </c>
      <c r="M13" s="63" t="s">
        <v>114</v>
      </c>
      <c r="N13" s="63">
        <v>0.97512911999999985</v>
      </c>
      <c r="O13" s="63">
        <v>0.15100344000000002</v>
      </c>
      <c r="P13" s="63">
        <v>5.1770879999999991E-2</v>
      </c>
      <c r="Q13" s="65" t="s">
        <v>114</v>
      </c>
      <c r="R13" s="63">
        <v>0.23058504000000002</v>
      </c>
      <c r="S13" s="63">
        <v>4.9492800000000003E-3</v>
      </c>
      <c r="T13" s="63">
        <v>7.2575999999999986E-3</v>
      </c>
      <c r="U13" s="63">
        <v>2.4222239999999999E-2</v>
      </c>
      <c r="V13" s="65" t="s">
        <v>114</v>
      </c>
      <c r="W13" s="70">
        <v>15.904999999999999</v>
      </c>
    </row>
    <row r="14" spans="2:23" x14ac:dyDescent="0.25">
      <c r="B14" s="8">
        <v>11</v>
      </c>
      <c r="C14" s="26" t="s">
        <v>14</v>
      </c>
      <c r="D14" s="63">
        <v>731.68452000000002</v>
      </c>
      <c r="E14" s="63">
        <v>1.5255223200000001</v>
      </c>
      <c r="F14" s="63">
        <v>3.7779840000000002E-2</v>
      </c>
      <c r="G14" s="63">
        <v>509.22899605850347</v>
      </c>
      <c r="H14" s="63">
        <v>0.46655175998791465</v>
      </c>
      <c r="I14" s="63">
        <v>4.1884912278583801</v>
      </c>
      <c r="J14" s="63">
        <v>22.723898950596514</v>
      </c>
      <c r="K14" s="63" t="s">
        <v>114</v>
      </c>
      <c r="L14" s="63">
        <v>3.1568231361627532</v>
      </c>
      <c r="M14" s="63" t="s">
        <v>114</v>
      </c>
      <c r="N14" s="63">
        <v>0.23116968000000004</v>
      </c>
      <c r="O14" s="63">
        <v>0.14043960000000003</v>
      </c>
      <c r="P14" s="63">
        <v>4.5183599999999997E-2</v>
      </c>
      <c r="Q14" s="65" t="s">
        <v>114</v>
      </c>
      <c r="R14" s="63">
        <v>0.24731784000000001</v>
      </c>
      <c r="S14" s="63">
        <v>2.2493519999999996E-2</v>
      </c>
      <c r="T14" s="63">
        <v>1.791216E-2</v>
      </c>
      <c r="U14" s="63">
        <v>2.1399839999999996E-2</v>
      </c>
      <c r="V14" s="65" t="s">
        <v>114</v>
      </c>
      <c r="W14" s="70">
        <v>16.065999999999999</v>
      </c>
    </row>
    <row r="15" spans="2:23" x14ac:dyDescent="0.25">
      <c r="B15" s="8">
        <v>12</v>
      </c>
      <c r="C15" s="26" t="s">
        <v>15</v>
      </c>
      <c r="D15" s="63">
        <v>734.79049999999995</v>
      </c>
      <c r="E15" s="63">
        <v>1.4636749999999998</v>
      </c>
      <c r="F15" s="63">
        <v>3.3350000000000005E-2</v>
      </c>
      <c r="G15" s="63">
        <v>503.48336174953204</v>
      </c>
      <c r="H15" s="63">
        <v>0.48669638544891364</v>
      </c>
      <c r="I15" s="63">
        <v>4.1419800697551432</v>
      </c>
      <c r="J15" s="63">
        <v>23.316136601178268</v>
      </c>
      <c r="K15" s="63" t="s">
        <v>114</v>
      </c>
      <c r="L15" s="63">
        <v>3.1083841396350609</v>
      </c>
      <c r="M15" s="63" t="s">
        <v>114</v>
      </c>
      <c r="N15" s="63">
        <v>0.11673</v>
      </c>
      <c r="O15" s="63">
        <v>0.13958500000000001</v>
      </c>
      <c r="P15" s="63">
        <v>3.1474999999999996E-2</v>
      </c>
      <c r="Q15" s="63">
        <v>1.0799999999999999E-2</v>
      </c>
      <c r="R15" s="63">
        <v>0.25037999999999999</v>
      </c>
      <c r="S15" s="63">
        <v>0.19972000000000001</v>
      </c>
      <c r="T15" s="63">
        <v>9.8069999999999991E-2</v>
      </c>
      <c r="U15" s="63">
        <v>2.2499999999999999E-2</v>
      </c>
      <c r="V15" s="65" t="s">
        <v>114</v>
      </c>
      <c r="W15" s="70">
        <v>15.993</v>
      </c>
    </row>
    <row r="16" spans="2:23" x14ac:dyDescent="0.25">
      <c r="B16" s="8">
        <v>13</v>
      </c>
      <c r="C16" s="26" t="s">
        <v>16</v>
      </c>
      <c r="D16" s="63">
        <v>241.05502860000001</v>
      </c>
      <c r="E16" s="63">
        <v>0.55263674000000007</v>
      </c>
      <c r="F16" s="63" t="s">
        <v>114</v>
      </c>
      <c r="G16" s="63">
        <v>36.515497664119749</v>
      </c>
      <c r="H16" s="63">
        <v>0.63881704689430374</v>
      </c>
      <c r="I16" s="63">
        <v>2.0623336214339618</v>
      </c>
      <c r="J16" s="63" t="s">
        <v>114</v>
      </c>
      <c r="K16" s="63" t="s">
        <v>114</v>
      </c>
      <c r="L16" s="63">
        <v>3.112403047354432</v>
      </c>
      <c r="M16" s="63" t="s">
        <v>114</v>
      </c>
      <c r="N16" s="63">
        <v>62.911342800000007</v>
      </c>
      <c r="O16" s="63">
        <v>0.35407566000000001</v>
      </c>
      <c r="P16" s="63">
        <v>2.3870099999999998E-2</v>
      </c>
      <c r="Q16" s="65" t="s">
        <v>114</v>
      </c>
      <c r="R16" s="65" t="s">
        <v>114</v>
      </c>
      <c r="S16" s="63">
        <v>4.6284400000000002E-3</v>
      </c>
      <c r="T16" s="63">
        <v>9.5932199999999995E-3</v>
      </c>
      <c r="U16" s="63">
        <v>5.9205880000000002E-2</v>
      </c>
      <c r="V16" s="63">
        <v>9.2870000000000001E-3</v>
      </c>
      <c r="W16" s="70">
        <v>13.250999999999999</v>
      </c>
    </row>
    <row r="17" spans="2:23" x14ac:dyDescent="0.25">
      <c r="B17" s="8">
        <v>14</v>
      </c>
      <c r="C17" s="26" t="s">
        <v>17</v>
      </c>
      <c r="D17" s="63">
        <v>218.97001589999999</v>
      </c>
      <c r="E17" s="63">
        <v>0.62061876000000005</v>
      </c>
      <c r="F17" s="63" t="s">
        <v>114</v>
      </c>
      <c r="G17" s="63">
        <v>37.84979845143075</v>
      </c>
      <c r="H17" s="63">
        <v>0.58804927916610361</v>
      </c>
      <c r="I17" s="63">
        <v>2.0022709118435715</v>
      </c>
      <c r="J17" s="63" t="s">
        <v>114</v>
      </c>
      <c r="K17" s="63" t="s">
        <v>114</v>
      </c>
      <c r="L17" s="63">
        <v>3.1156307153254725</v>
      </c>
      <c r="M17" s="63" t="s">
        <v>114</v>
      </c>
      <c r="N17" s="63">
        <v>54.551435099999999</v>
      </c>
      <c r="O17" s="63">
        <v>0.37761371999999999</v>
      </c>
      <c r="P17" s="63">
        <v>1.968429E-2</v>
      </c>
      <c r="Q17" s="65" t="s">
        <v>114</v>
      </c>
      <c r="R17" s="63">
        <v>2.391774E-2</v>
      </c>
      <c r="S17" s="63">
        <v>3.4769400000000004E-3</v>
      </c>
      <c r="T17" s="63">
        <v>7.8556800000000003E-3</v>
      </c>
      <c r="U17" s="63">
        <v>4.1803440000000004E-2</v>
      </c>
      <c r="V17" s="63">
        <v>9.6693000000000005E-3</v>
      </c>
      <c r="W17" s="70">
        <v>12.566000000000001</v>
      </c>
    </row>
    <row r="18" spans="2:23" x14ac:dyDescent="0.25">
      <c r="B18" s="8">
        <v>15</v>
      </c>
      <c r="C18" s="26" t="s">
        <v>18</v>
      </c>
      <c r="D18" s="63">
        <v>216.09129999999999</v>
      </c>
      <c r="E18" s="63">
        <v>0.56215500000000007</v>
      </c>
      <c r="F18" s="63" t="s">
        <v>114</v>
      </c>
      <c r="G18" s="63">
        <v>41.404162712022469</v>
      </c>
      <c r="H18" s="63">
        <v>0.60756982601993614</v>
      </c>
      <c r="I18" s="63">
        <v>2.034281940703615</v>
      </c>
      <c r="J18" s="63" t="s">
        <v>114</v>
      </c>
      <c r="K18" s="63" t="s">
        <v>114</v>
      </c>
      <c r="L18" s="63">
        <v>3.1221598265354658</v>
      </c>
      <c r="M18" s="63" t="s">
        <v>114</v>
      </c>
      <c r="N18" s="63">
        <v>52.1479</v>
      </c>
      <c r="O18" s="63">
        <v>0.44722499999999998</v>
      </c>
      <c r="P18" s="63">
        <v>1.6400000000000001E-2</v>
      </c>
      <c r="Q18" s="65" t="s">
        <v>114</v>
      </c>
      <c r="R18" s="63">
        <v>2.0719999999999999E-2</v>
      </c>
      <c r="S18" s="63">
        <v>5.8099999999999992E-3</v>
      </c>
      <c r="T18" s="63">
        <v>1.7219999999999999E-2</v>
      </c>
      <c r="U18" s="63">
        <v>4.2345000000000001E-2</v>
      </c>
      <c r="V18" s="63">
        <v>1.1575E-2</v>
      </c>
      <c r="W18" s="70">
        <v>16.738</v>
      </c>
    </row>
    <row r="19" spans="2:23" x14ac:dyDescent="0.25">
      <c r="B19" s="8">
        <v>16</v>
      </c>
      <c r="C19" s="26" t="s">
        <v>19</v>
      </c>
      <c r="D19" s="63">
        <v>269.52050751999997</v>
      </c>
      <c r="E19" s="63">
        <v>2.4287274880000003</v>
      </c>
      <c r="F19" s="63" t="s">
        <v>114</v>
      </c>
      <c r="G19" s="63">
        <v>44.376464992957665</v>
      </c>
      <c r="H19" s="63">
        <v>3.1505037166143115</v>
      </c>
      <c r="I19" s="63">
        <v>2.9702274173617385</v>
      </c>
      <c r="J19" s="63" t="s">
        <v>114</v>
      </c>
      <c r="K19" s="63">
        <v>3.3740154370539077</v>
      </c>
      <c r="L19" s="63">
        <v>3.2922496288917054</v>
      </c>
      <c r="M19" s="63" t="s">
        <v>114</v>
      </c>
      <c r="N19" s="63">
        <v>66.614159040000004</v>
      </c>
      <c r="O19" s="63">
        <v>0.55664294400000003</v>
      </c>
      <c r="P19" s="63">
        <v>4.8520208000000002E-2</v>
      </c>
      <c r="Q19" s="63">
        <v>6.0179680000000003E-3</v>
      </c>
      <c r="R19" s="63">
        <v>2.2926657600000002</v>
      </c>
      <c r="S19" s="63">
        <v>9.6805807999999993E-2</v>
      </c>
      <c r="T19" s="63">
        <v>5.0249760000000004E-2</v>
      </c>
      <c r="U19" s="63">
        <v>6.9542175999999997E-2</v>
      </c>
      <c r="V19" s="63">
        <v>2.4241007999999998E-2</v>
      </c>
      <c r="W19" s="70">
        <v>11.193</v>
      </c>
    </row>
    <row r="20" spans="2:23" x14ac:dyDescent="0.25">
      <c r="B20" s="8">
        <v>17</v>
      </c>
      <c r="C20" s="26" t="s">
        <v>20</v>
      </c>
      <c r="D20" s="63">
        <v>235.78753749999998</v>
      </c>
      <c r="E20" s="63">
        <v>2.16705478</v>
      </c>
      <c r="F20" s="63" t="s">
        <v>114</v>
      </c>
      <c r="G20" s="63">
        <v>38.724569316016243</v>
      </c>
      <c r="H20" s="63">
        <v>2.6932812937731718</v>
      </c>
      <c r="I20" s="63">
        <v>2.6569751659905041</v>
      </c>
      <c r="J20" s="63" t="s">
        <v>114</v>
      </c>
      <c r="K20" s="63">
        <v>3.3410497189247677</v>
      </c>
      <c r="L20" s="63" t="s">
        <v>114</v>
      </c>
      <c r="M20" s="63" t="s">
        <v>114</v>
      </c>
      <c r="N20" s="63">
        <v>58.024973399999993</v>
      </c>
      <c r="O20" s="63">
        <v>0.51917144999999998</v>
      </c>
      <c r="P20" s="63">
        <v>4.181439E-2</v>
      </c>
      <c r="Q20" s="65" t="s">
        <v>114</v>
      </c>
      <c r="R20" s="63">
        <v>2.8060408299999997</v>
      </c>
      <c r="S20" s="63">
        <v>1.9627059999999998E-2</v>
      </c>
      <c r="T20" s="63">
        <v>1.2901949999999999E-2</v>
      </c>
      <c r="U20" s="63">
        <v>6.0028020000000001E-2</v>
      </c>
      <c r="V20" s="63">
        <v>2.3233569999999995E-2</v>
      </c>
      <c r="W20" s="70">
        <v>10.407</v>
      </c>
    </row>
    <row r="21" spans="2:23" x14ac:dyDescent="0.25">
      <c r="B21" s="8">
        <v>18</v>
      </c>
      <c r="C21" s="26" t="s">
        <v>21</v>
      </c>
      <c r="D21" s="63">
        <v>235.5799245</v>
      </c>
      <c r="E21" s="63">
        <v>2.1509868999999999</v>
      </c>
      <c r="F21" s="63" t="s">
        <v>114</v>
      </c>
      <c r="G21" s="63">
        <v>38.865018109529728</v>
      </c>
      <c r="H21" s="63">
        <v>1.5512035391350212</v>
      </c>
      <c r="I21" s="63">
        <v>2.8534798604341907</v>
      </c>
      <c r="J21" s="63" t="s">
        <v>114</v>
      </c>
      <c r="K21" s="63">
        <v>3.4010627306797856</v>
      </c>
      <c r="L21" s="63">
        <v>3.3238392764197124</v>
      </c>
      <c r="M21" s="63" t="s">
        <v>114</v>
      </c>
      <c r="N21" s="63">
        <v>57.043183999999997</v>
      </c>
      <c r="O21" s="63">
        <v>0.54039545</v>
      </c>
      <c r="P21" s="63">
        <v>4.5556050000000001E-2</v>
      </c>
      <c r="Q21" s="65" t="s">
        <v>114</v>
      </c>
      <c r="R21" s="63">
        <v>2.566208</v>
      </c>
      <c r="S21" s="63">
        <v>1.24028E-2</v>
      </c>
      <c r="T21" s="63">
        <v>1.3165349999999999E-2</v>
      </c>
      <c r="U21" s="63">
        <v>5.9857649999999998E-2</v>
      </c>
      <c r="V21" s="63">
        <v>2.7906299999999998E-2</v>
      </c>
      <c r="W21" s="70">
        <v>5.8710000000000004</v>
      </c>
    </row>
    <row r="22" spans="2:23" x14ac:dyDescent="0.25">
      <c r="B22" s="8">
        <v>19</v>
      </c>
      <c r="C22" s="26" t="s">
        <v>22</v>
      </c>
      <c r="D22" s="63">
        <v>222.16500349999998</v>
      </c>
      <c r="E22" s="63">
        <v>0.60335884999999989</v>
      </c>
      <c r="F22" s="63">
        <v>3.0739349999999999E-2</v>
      </c>
      <c r="G22" s="63">
        <v>40.744551840952639</v>
      </c>
      <c r="H22" s="63">
        <v>0.66060513201903648</v>
      </c>
      <c r="I22" s="63">
        <v>2.2049652689457973</v>
      </c>
      <c r="J22" s="63" t="s">
        <v>114</v>
      </c>
      <c r="K22" s="63" t="s">
        <v>114</v>
      </c>
      <c r="L22" s="63">
        <v>3.12616766796465</v>
      </c>
      <c r="M22" s="63" t="s">
        <v>114</v>
      </c>
      <c r="N22" s="63">
        <v>50.028769349999997</v>
      </c>
      <c r="O22" s="63">
        <v>0.58757760000000003</v>
      </c>
      <c r="P22" s="63">
        <v>1.405415E-2</v>
      </c>
      <c r="Q22" s="65" t="s">
        <v>114</v>
      </c>
      <c r="R22" s="63">
        <v>0.89297130000000002</v>
      </c>
      <c r="S22" s="63">
        <v>3.9995999999999999E-3</v>
      </c>
      <c r="T22" s="63">
        <v>6.70135E-3</v>
      </c>
      <c r="U22" s="63">
        <v>4.1950349999999997E-2</v>
      </c>
      <c r="V22" s="63">
        <v>2.753765E-2</v>
      </c>
      <c r="W22" s="70">
        <v>22.01</v>
      </c>
    </row>
    <row r="23" spans="2:23" x14ac:dyDescent="0.25">
      <c r="B23" s="8">
        <v>20</v>
      </c>
      <c r="C23" s="26" t="s">
        <v>23</v>
      </c>
      <c r="D23" s="63">
        <v>254.59731096000002</v>
      </c>
      <c r="E23" s="63">
        <v>0.61353919400000001</v>
      </c>
      <c r="F23" s="63">
        <v>3.3377693999999999E-2</v>
      </c>
      <c r="G23" s="63">
        <v>38.277704030375922</v>
      </c>
      <c r="H23" s="63">
        <v>0.68715359396248499</v>
      </c>
      <c r="I23" s="63">
        <v>2.2334832694727464</v>
      </c>
      <c r="J23" s="63" t="s">
        <v>114</v>
      </c>
      <c r="K23" s="63" t="s">
        <v>114</v>
      </c>
      <c r="L23" s="63">
        <v>3.154881002235034</v>
      </c>
      <c r="M23" s="63" t="s">
        <v>114</v>
      </c>
      <c r="N23" s="63">
        <v>58.714222660000004</v>
      </c>
      <c r="O23" s="63">
        <v>0.6691382159999999</v>
      </c>
      <c r="P23" s="63">
        <v>1.7590191999999998E-2</v>
      </c>
      <c r="Q23" s="63">
        <v>1.3934032000000001E-2</v>
      </c>
      <c r="R23" s="63">
        <v>1.3264193019999999</v>
      </c>
      <c r="S23" s="63">
        <v>0.24171279999999998</v>
      </c>
      <c r="T23" s="63">
        <v>0.111985134</v>
      </c>
      <c r="U23" s="63">
        <v>5.3770942000000002E-2</v>
      </c>
      <c r="V23" s="63">
        <v>2.3348644000000002E-2</v>
      </c>
      <c r="W23" s="70">
        <v>22.273</v>
      </c>
    </row>
    <row r="24" spans="2:23" x14ac:dyDescent="0.25">
      <c r="B24" s="8">
        <v>21</v>
      </c>
      <c r="C24" s="26" t="s">
        <v>24</v>
      </c>
      <c r="D24" s="63">
        <v>254.85604451999998</v>
      </c>
      <c r="E24" s="63">
        <v>0.74180148300000004</v>
      </c>
      <c r="F24" s="63">
        <v>4.3730711999999998E-2</v>
      </c>
      <c r="G24" s="63">
        <v>39.647127174864956</v>
      </c>
      <c r="H24" s="63">
        <v>0.65896704417116214</v>
      </c>
      <c r="I24" s="63">
        <v>2.3650872507030778</v>
      </c>
      <c r="J24" s="63" t="s">
        <v>114</v>
      </c>
      <c r="K24" s="63" t="s">
        <v>114</v>
      </c>
      <c r="L24" s="63">
        <v>3.1616010069507428</v>
      </c>
      <c r="M24" s="63" t="s">
        <v>114</v>
      </c>
      <c r="N24" s="63">
        <v>59.041620090000002</v>
      </c>
      <c r="O24" s="63">
        <v>0.70831559700000002</v>
      </c>
      <c r="P24" s="63">
        <v>1.7842463999999999E-2</v>
      </c>
      <c r="Q24" s="65" t="s">
        <v>114</v>
      </c>
      <c r="R24" s="63">
        <v>1.971743391</v>
      </c>
      <c r="S24" s="63">
        <v>5.5861920000000002E-3</v>
      </c>
      <c r="T24" s="63">
        <v>1.1485044000000002E-2</v>
      </c>
      <c r="U24" s="63">
        <v>5.0770773000000005E-2</v>
      </c>
      <c r="V24" s="63">
        <v>2.9999726999999997E-2</v>
      </c>
      <c r="W24" s="70">
        <v>23.626999999999999</v>
      </c>
    </row>
    <row r="25" spans="2:23" x14ac:dyDescent="0.25">
      <c r="B25" s="8">
        <v>22</v>
      </c>
      <c r="C25" s="26" t="s">
        <v>25</v>
      </c>
      <c r="D25" s="63">
        <v>285.59984800000001</v>
      </c>
      <c r="E25" s="63">
        <v>0.68727815999999997</v>
      </c>
      <c r="F25" s="63">
        <v>3.5993400000000002E-2</v>
      </c>
      <c r="G25" s="63">
        <v>498.13347364560332</v>
      </c>
      <c r="H25" s="63">
        <v>0.5376632263530714</v>
      </c>
      <c r="I25" s="63">
        <v>2.057772736190675</v>
      </c>
      <c r="J25" s="63">
        <v>15.43114773957533</v>
      </c>
      <c r="K25" s="63" t="s">
        <v>114</v>
      </c>
      <c r="L25" s="63">
        <v>3.1199484128798778</v>
      </c>
      <c r="M25" s="63" t="s">
        <v>114</v>
      </c>
      <c r="N25" s="63">
        <v>8.0832040000000008E-2</v>
      </c>
      <c r="O25" s="63">
        <v>0.14003290000000002</v>
      </c>
      <c r="P25" s="63">
        <v>1.163636E-2</v>
      </c>
      <c r="Q25" s="65" t="s">
        <v>114</v>
      </c>
      <c r="R25" s="63">
        <v>0.26190846000000001</v>
      </c>
      <c r="S25" s="63">
        <v>6.7669599999999998E-3</v>
      </c>
      <c r="T25" s="63">
        <v>1.588328E-2</v>
      </c>
      <c r="U25" s="63">
        <v>1.2590160000000001E-2</v>
      </c>
      <c r="V25" s="65" t="s">
        <v>114</v>
      </c>
      <c r="W25" s="70">
        <v>20.870999999999999</v>
      </c>
    </row>
    <row r="26" spans="2:23" x14ac:dyDescent="0.25">
      <c r="B26" s="8">
        <v>23</v>
      </c>
      <c r="C26" s="26" t="s">
        <v>26</v>
      </c>
      <c r="D26" s="63">
        <v>302.2688508</v>
      </c>
      <c r="E26" s="63">
        <v>0.73576052999999997</v>
      </c>
      <c r="F26" s="63" t="s">
        <v>114</v>
      </c>
      <c r="G26" s="63">
        <v>513.14989320217603</v>
      </c>
      <c r="H26" s="63">
        <v>0.43161346963997094</v>
      </c>
      <c r="I26" s="63">
        <v>2.0904130654157034</v>
      </c>
      <c r="J26" s="63">
        <v>16.102446660680322</v>
      </c>
      <c r="K26" s="63" t="s">
        <v>114</v>
      </c>
      <c r="L26" s="63">
        <v>3.2872817867888489</v>
      </c>
      <c r="M26" s="63" t="s">
        <v>114</v>
      </c>
      <c r="N26" s="63">
        <v>0.11857237999999999</v>
      </c>
      <c r="O26" s="63">
        <v>0.14575291000000001</v>
      </c>
      <c r="P26" s="63">
        <v>1.6107719999999999E-2</v>
      </c>
      <c r="Q26" s="65" t="s">
        <v>114</v>
      </c>
      <c r="R26" s="63">
        <v>0.24917564999999997</v>
      </c>
      <c r="S26" s="63">
        <v>3.5628599999999997E-3</v>
      </c>
      <c r="T26" s="63">
        <v>1.5913110000000001E-2</v>
      </c>
      <c r="U26" s="63">
        <v>1.128239E-2</v>
      </c>
      <c r="V26" s="65" t="s">
        <v>114</v>
      </c>
      <c r="W26" s="70">
        <v>20.98</v>
      </c>
    </row>
    <row r="27" spans="2:23" x14ac:dyDescent="0.25">
      <c r="B27" s="8">
        <v>24</v>
      </c>
      <c r="C27" s="26" t="s">
        <v>27</v>
      </c>
      <c r="D27" s="63">
        <v>336.44668032000004</v>
      </c>
      <c r="E27" s="63">
        <v>0.83641409999999994</v>
      </c>
      <c r="F27" s="63">
        <v>3.9482964000000002E-2</v>
      </c>
      <c r="G27" s="63">
        <v>551.16245601383162</v>
      </c>
      <c r="H27" s="63">
        <v>0.54352988124960455</v>
      </c>
      <c r="I27" s="63">
        <v>2.1558402521370184</v>
      </c>
      <c r="J27" s="63">
        <v>16.473045286614678</v>
      </c>
      <c r="K27" s="63" t="s">
        <v>114</v>
      </c>
      <c r="L27" s="63">
        <v>3.2669318013268578</v>
      </c>
      <c r="M27" s="63" t="s">
        <v>114</v>
      </c>
      <c r="N27" s="63">
        <v>0.68184196200000002</v>
      </c>
      <c r="O27" s="63">
        <v>0.160734132</v>
      </c>
      <c r="P27" s="63">
        <v>1.1359764000000001E-2</v>
      </c>
      <c r="Q27" s="63">
        <v>1.1957382000000001E-2</v>
      </c>
      <c r="R27" s="63">
        <v>0.34328885399999998</v>
      </c>
      <c r="S27" s="63">
        <v>0.20635397999999999</v>
      </c>
      <c r="T27" s="63">
        <v>0.37022686199999999</v>
      </c>
      <c r="U27" s="63">
        <v>1.3589532000000001E-2</v>
      </c>
      <c r="V27" s="65" t="s">
        <v>114</v>
      </c>
      <c r="W27" s="70">
        <v>22.437000000000001</v>
      </c>
    </row>
    <row r="28" spans="2:23" x14ac:dyDescent="0.25">
      <c r="B28" s="8">
        <v>25</v>
      </c>
      <c r="C28" s="26" t="s">
        <v>28</v>
      </c>
      <c r="D28" s="63">
        <v>167.2308792</v>
      </c>
      <c r="E28" s="63">
        <v>0.48844655999999997</v>
      </c>
      <c r="F28" s="63" t="s">
        <v>114</v>
      </c>
      <c r="G28" s="63">
        <v>52.495655640756091</v>
      </c>
      <c r="H28" s="63">
        <v>0.39503052509184633</v>
      </c>
      <c r="I28" s="63">
        <v>1.8237106954093658</v>
      </c>
      <c r="J28" s="63" t="s">
        <v>114</v>
      </c>
      <c r="K28" s="63" t="s">
        <v>114</v>
      </c>
      <c r="L28" s="63">
        <v>3.551895234543256</v>
      </c>
      <c r="M28" s="63" t="s">
        <v>114</v>
      </c>
      <c r="N28" s="63">
        <v>38.070642960000001</v>
      </c>
      <c r="O28" s="63">
        <v>0.31179959999999995</v>
      </c>
      <c r="P28" s="63">
        <v>1.4353919999999999E-2</v>
      </c>
      <c r="Q28" s="65" t="s">
        <v>114</v>
      </c>
      <c r="R28" s="63">
        <v>2.8108079999999997E-2</v>
      </c>
      <c r="S28" s="63">
        <v>5.2063200000000004E-3</v>
      </c>
      <c r="T28" s="63">
        <v>1.5099839999999998E-2</v>
      </c>
      <c r="U28" s="63">
        <v>2.3551919999999997E-2</v>
      </c>
      <c r="V28" s="63">
        <v>1.2514320000000001E-2</v>
      </c>
      <c r="W28" s="70">
        <v>17.492000000000001</v>
      </c>
    </row>
    <row r="29" spans="2:23" x14ac:dyDescent="0.25">
      <c r="B29" s="8">
        <v>26</v>
      </c>
      <c r="C29" s="26" t="s">
        <v>29</v>
      </c>
      <c r="D29" s="63">
        <v>155.77886100000001</v>
      </c>
      <c r="E29" s="63">
        <v>0.43654729999999992</v>
      </c>
      <c r="F29" s="63" t="s">
        <v>114</v>
      </c>
      <c r="G29" s="63">
        <v>38.646084721610826</v>
      </c>
      <c r="H29" s="63">
        <v>0.37058101644046182</v>
      </c>
      <c r="I29" s="63">
        <v>1.771533004207807</v>
      </c>
      <c r="J29" s="63" t="s">
        <v>114</v>
      </c>
      <c r="K29" s="63" t="s">
        <v>114</v>
      </c>
      <c r="L29" s="63">
        <v>3.3986797690369039</v>
      </c>
      <c r="M29" s="63" t="s">
        <v>114</v>
      </c>
      <c r="N29" s="63">
        <v>34.00779095</v>
      </c>
      <c r="O29" s="63">
        <v>0.32895114000000003</v>
      </c>
      <c r="P29" s="63">
        <v>2.5054330000000003E-2</v>
      </c>
      <c r="Q29" s="63">
        <v>6.9904800000000012E-3</v>
      </c>
      <c r="R29" s="63">
        <v>6.816229E-2</v>
      </c>
      <c r="S29" s="63">
        <v>0.12928811000000001</v>
      </c>
      <c r="T29" s="63">
        <v>7.0410689999999998E-2</v>
      </c>
      <c r="U29" s="63">
        <v>1.835001E-2</v>
      </c>
      <c r="V29" s="65" t="s">
        <v>114</v>
      </c>
      <c r="W29" s="70">
        <v>4.5999999999999999E-2</v>
      </c>
    </row>
    <row r="30" spans="2:23" x14ac:dyDescent="0.25">
      <c r="B30" s="8">
        <v>27</v>
      </c>
      <c r="C30" s="26" t="s">
        <v>30</v>
      </c>
      <c r="D30" s="63">
        <v>154.47438019999998</v>
      </c>
      <c r="E30" s="63">
        <v>2.1449071699999998</v>
      </c>
      <c r="F30" s="63">
        <v>3.8805339999999994E-2</v>
      </c>
      <c r="G30" s="63">
        <v>38.967407056110936</v>
      </c>
      <c r="H30" s="63">
        <v>0.37702967478261323</v>
      </c>
      <c r="I30" s="63">
        <v>1.9440652664327407</v>
      </c>
      <c r="J30" s="63" t="s">
        <v>114</v>
      </c>
      <c r="K30" s="63" t="s">
        <v>114</v>
      </c>
      <c r="L30" s="63">
        <v>3.5384684917356104</v>
      </c>
      <c r="M30" s="63" t="s">
        <v>114</v>
      </c>
      <c r="N30" s="63">
        <v>32.375585409999999</v>
      </c>
      <c r="O30" s="63">
        <v>0.36888578999999999</v>
      </c>
      <c r="P30" s="63">
        <v>8.7176600000000003E-3</v>
      </c>
      <c r="Q30" s="65" t="s">
        <v>114</v>
      </c>
      <c r="R30" s="63">
        <v>0.13385644999999999</v>
      </c>
      <c r="S30" s="63">
        <v>1.130843E-2</v>
      </c>
      <c r="T30" s="63">
        <v>0.11602255000000002</v>
      </c>
      <c r="U30" s="63">
        <v>1.7384220000000002E-2</v>
      </c>
      <c r="V30" s="63">
        <v>1.2759670000000001E-2</v>
      </c>
      <c r="W30" s="70">
        <v>21.402000000000001</v>
      </c>
    </row>
    <row r="31" spans="2:23" x14ac:dyDescent="0.25">
      <c r="B31" s="8">
        <v>28</v>
      </c>
      <c r="C31" s="26" t="s">
        <v>31</v>
      </c>
      <c r="D31" s="63">
        <v>174.36347585999999</v>
      </c>
      <c r="E31" s="63">
        <v>1.5146377740000001</v>
      </c>
      <c r="F31" s="63">
        <v>5.7034152000000005E-2</v>
      </c>
      <c r="G31" s="63">
        <v>35.305638286466099</v>
      </c>
      <c r="H31" s="63">
        <v>0.46539765725955257</v>
      </c>
      <c r="I31" s="63">
        <v>1.8368215549097595</v>
      </c>
      <c r="J31" s="63" t="s">
        <v>114</v>
      </c>
      <c r="K31" s="63">
        <v>3.4806487878304719</v>
      </c>
      <c r="L31" s="63">
        <v>3.6258960472613797</v>
      </c>
      <c r="M31" s="63" t="s">
        <v>114</v>
      </c>
      <c r="N31" s="63">
        <v>38.885617295999999</v>
      </c>
      <c r="O31" s="63">
        <v>0.40212725400000005</v>
      </c>
      <c r="P31" s="63">
        <v>4.5785411999999998E-2</v>
      </c>
      <c r="Q31" s="63">
        <v>7.2103410000000012E-3</v>
      </c>
      <c r="R31" s="63">
        <v>10.424450574</v>
      </c>
      <c r="S31" s="63">
        <v>9.8350470000000013E-3</v>
      </c>
      <c r="T31" s="63">
        <v>2.8430937000000003E-2</v>
      </c>
      <c r="U31" s="63">
        <v>3.2555475E-2</v>
      </c>
      <c r="V31" s="63">
        <v>1.8991116000000002E-2</v>
      </c>
      <c r="W31" s="70">
        <v>10.994</v>
      </c>
    </row>
    <row r="32" spans="2:23" x14ac:dyDescent="0.25">
      <c r="B32" s="8">
        <v>29</v>
      </c>
      <c r="C32" s="26" t="s">
        <v>32</v>
      </c>
      <c r="D32" s="63">
        <v>167.39172840000001</v>
      </c>
      <c r="E32" s="63">
        <v>1.4248221000000003</v>
      </c>
      <c r="F32" s="63">
        <v>4.0534649999999998E-2</v>
      </c>
      <c r="G32" s="63">
        <v>39.381607096692463</v>
      </c>
      <c r="H32" s="63">
        <v>0.47096437508085465</v>
      </c>
      <c r="I32" s="63">
        <v>2.1534285986706765</v>
      </c>
      <c r="J32" s="63" t="s">
        <v>114</v>
      </c>
      <c r="K32" s="63">
        <v>3.5063552066783554</v>
      </c>
      <c r="L32" s="63">
        <v>4.4003206738319216</v>
      </c>
      <c r="M32" s="63" t="s">
        <v>114</v>
      </c>
      <c r="N32" s="63">
        <v>36.339721860000004</v>
      </c>
      <c r="O32" s="63">
        <v>0.38997933000000007</v>
      </c>
      <c r="P32" s="63">
        <v>4.0286220000000005E-2</v>
      </c>
      <c r="Q32" s="63">
        <v>6.6214200000000003E-3</v>
      </c>
      <c r="R32" s="63">
        <v>10.02001845</v>
      </c>
      <c r="S32" s="63">
        <v>1.02921E-2</v>
      </c>
      <c r="T32" s="63">
        <v>2.0660250000000002E-2</v>
      </c>
      <c r="U32" s="63">
        <v>3.0303390000000003E-2</v>
      </c>
      <c r="V32" s="63">
        <v>1.7537130000000001E-2</v>
      </c>
      <c r="W32" s="70">
        <v>9.6379999999999999</v>
      </c>
    </row>
    <row r="33" spans="2:23" x14ac:dyDescent="0.25">
      <c r="B33" s="8">
        <v>30</v>
      </c>
      <c r="C33" s="26" t="s">
        <v>33</v>
      </c>
      <c r="D33" s="63">
        <v>159.15264999999999</v>
      </c>
      <c r="E33" s="63">
        <v>1.4000450000000002</v>
      </c>
      <c r="F33" s="63">
        <v>5.8355000000000004E-2</v>
      </c>
      <c r="G33" s="63">
        <v>38.853629067924736</v>
      </c>
      <c r="H33" s="63">
        <v>0.4520806389769042</v>
      </c>
      <c r="I33" s="63">
        <v>1.9409332505754118</v>
      </c>
      <c r="J33" s="63" t="s">
        <v>114</v>
      </c>
      <c r="K33" s="63">
        <v>3.5265333885643235</v>
      </c>
      <c r="L33" s="63" t="s">
        <v>114</v>
      </c>
      <c r="M33" s="63" t="s">
        <v>114</v>
      </c>
      <c r="N33" s="63">
        <v>33.967039999999997</v>
      </c>
      <c r="O33" s="63">
        <v>0.36718000000000001</v>
      </c>
      <c r="P33" s="63">
        <v>4.2804999999999996E-2</v>
      </c>
      <c r="Q33" s="63">
        <v>7.195E-3</v>
      </c>
      <c r="R33" s="63">
        <v>10.094405</v>
      </c>
      <c r="S33" s="63">
        <v>6.4800000000000005E-3</v>
      </c>
      <c r="T33" s="63">
        <v>7.2200000000000007E-3</v>
      </c>
      <c r="U33" s="63">
        <v>2.9304999999999998E-2</v>
      </c>
      <c r="V33" s="63">
        <v>1.6989999999999998E-2</v>
      </c>
      <c r="W33" s="70">
        <v>13.097</v>
      </c>
    </row>
    <row r="34" spans="2:23" x14ac:dyDescent="0.25">
      <c r="B34" s="8">
        <v>31</v>
      </c>
      <c r="C34" s="26" t="s">
        <v>34</v>
      </c>
      <c r="D34" s="63">
        <v>154.4121835</v>
      </c>
      <c r="E34" s="63">
        <v>0.51933694999999991</v>
      </c>
      <c r="F34" s="63">
        <v>4.0622200000000004E-2</v>
      </c>
      <c r="G34" s="63">
        <v>37.096143271993398</v>
      </c>
      <c r="H34" s="63">
        <v>0.35393127758296083</v>
      </c>
      <c r="I34" s="63">
        <v>2.1080253987706783</v>
      </c>
      <c r="J34" s="63" t="s">
        <v>114</v>
      </c>
      <c r="K34" s="63" t="s">
        <v>114</v>
      </c>
      <c r="L34" s="63">
        <v>3.3812027267397737</v>
      </c>
      <c r="M34" s="63" t="s">
        <v>114</v>
      </c>
      <c r="N34" s="63">
        <v>36.263206650000001</v>
      </c>
      <c r="O34" s="63">
        <v>0.35206579999999998</v>
      </c>
      <c r="P34" s="63">
        <v>1.5508549999999999E-2</v>
      </c>
      <c r="Q34" s="65" t="s">
        <v>114</v>
      </c>
      <c r="R34" s="63">
        <v>3.1803990999999998</v>
      </c>
      <c r="S34" s="63">
        <v>8.3880499999999993E-3</v>
      </c>
      <c r="T34" s="63">
        <v>1.174125E-2</v>
      </c>
      <c r="U34" s="63">
        <v>1.7624499999999998E-2</v>
      </c>
      <c r="V34" s="63">
        <v>1.756895E-2</v>
      </c>
      <c r="W34" s="70">
        <v>25.218</v>
      </c>
    </row>
    <row r="35" spans="2:23" x14ac:dyDescent="0.25">
      <c r="B35" s="8">
        <v>32</v>
      </c>
      <c r="C35" s="26" t="s">
        <v>35</v>
      </c>
      <c r="D35" s="63">
        <v>156.54071160000001</v>
      </c>
      <c r="E35" s="63">
        <v>0.49254036000000007</v>
      </c>
      <c r="F35" s="63">
        <v>5.9582639999999999E-2</v>
      </c>
      <c r="G35" s="63">
        <v>42.459992756722556</v>
      </c>
      <c r="H35" s="63">
        <v>0.35381658435338276</v>
      </c>
      <c r="I35" s="63">
        <v>2.5603746767203632</v>
      </c>
      <c r="J35" s="63" t="s">
        <v>114</v>
      </c>
      <c r="K35" s="63" t="s">
        <v>114</v>
      </c>
      <c r="L35" s="63">
        <v>3.5060624137292793</v>
      </c>
      <c r="M35" s="63" t="s">
        <v>114</v>
      </c>
      <c r="N35" s="63">
        <v>37.047696660000007</v>
      </c>
      <c r="O35" s="63">
        <v>0.34588047000000005</v>
      </c>
      <c r="P35" s="63">
        <v>2.2455030000000004E-2</v>
      </c>
      <c r="Q35" s="65" t="s">
        <v>114</v>
      </c>
      <c r="R35" s="63">
        <v>3.4250182199999997</v>
      </c>
      <c r="S35" s="63">
        <v>7.7976600000000005E-3</v>
      </c>
      <c r="T35" s="63">
        <v>1.4956499999999999E-2</v>
      </c>
      <c r="U35" s="63">
        <v>1.9042919999999998E-2</v>
      </c>
      <c r="V35" s="63">
        <v>1.6857750000000001E-2</v>
      </c>
      <c r="W35" s="70">
        <v>24.963999999999999</v>
      </c>
    </row>
    <row r="36" spans="2:23" x14ac:dyDescent="0.25">
      <c r="B36" s="8">
        <v>33</v>
      </c>
      <c r="C36" s="26" t="s">
        <v>36</v>
      </c>
      <c r="D36" s="63">
        <v>160.7714306</v>
      </c>
      <c r="E36" s="63">
        <v>0.52096242000000004</v>
      </c>
      <c r="F36" s="63">
        <v>3.6062620000000004E-2</v>
      </c>
      <c r="G36" s="63">
        <v>40.50685766305552</v>
      </c>
      <c r="H36" s="63">
        <v>0.33464170389742559</v>
      </c>
      <c r="I36" s="63">
        <v>2.2110299871111665</v>
      </c>
      <c r="J36" s="63" t="s">
        <v>114</v>
      </c>
      <c r="K36" s="63" t="s">
        <v>114</v>
      </c>
      <c r="L36" s="63">
        <v>3.592577731347304</v>
      </c>
      <c r="M36" s="63" t="s">
        <v>114</v>
      </c>
      <c r="N36" s="63">
        <v>37.254148800000003</v>
      </c>
      <c r="O36" s="63">
        <v>0.34540572000000003</v>
      </c>
      <c r="P36" s="63">
        <v>1.6864979999999998E-2</v>
      </c>
      <c r="Q36" s="65" t="s">
        <v>114</v>
      </c>
      <c r="R36" s="63">
        <v>4.87388814</v>
      </c>
      <c r="S36" s="63">
        <v>8.7133200000000001E-3</v>
      </c>
      <c r="T36" s="63">
        <v>2.5244340000000004E-2</v>
      </c>
      <c r="U36" s="63">
        <v>1.932414E-2</v>
      </c>
      <c r="V36" s="63">
        <v>2.240062E-2</v>
      </c>
      <c r="W36" s="70">
        <v>20.471</v>
      </c>
    </row>
    <row r="37" spans="2:23" x14ac:dyDescent="0.25">
      <c r="B37" s="8">
        <v>34</v>
      </c>
      <c r="C37" s="26" t="s">
        <v>37</v>
      </c>
      <c r="D37" s="63">
        <v>105.9403204</v>
      </c>
      <c r="E37" s="63">
        <v>0.40417156000000004</v>
      </c>
      <c r="F37" s="63" t="s">
        <v>114</v>
      </c>
      <c r="G37" s="63">
        <v>98.804843494058531</v>
      </c>
      <c r="H37" s="63">
        <v>0.42448147779018514</v>
      </c>
      <c r="I37" s="63">
        <v>1.659007190265978</v>
      </c>
      <c r="J37" s="63">
        <v>0.9772082690987145</v>
      </c>
      <c r="K37" s="63" t="s">
        <v>114</v>
      </c>
      <c r="L37" s="63">
        <v>3.4119251688901331</v>
      </c>
      <c r="M37" s="63">
        <v>4.9747460304762594</v>
      </c>
      <c r="N37" s="63">
        <v>4.9450672200000003</v>
      </c>
      <c r="O37" s="63">
        <v>0.13628196000000001</v>
      </c>
      <c r="P37" s="63">
        <v>5.1996899999999999E-3</v>
      </c>
      <c r="Q37" s="65" t="s">
        <v>114</v>
      </c>
      <c r="R37" s="63">
        <v>5.7250599999999999E-2</v>
      </c>
      <c r="S37" s="63">
        <v>4.8157280000000004E-2</v>
      </c>
      <c r="T37" s="63">
        <v>4.5520610000000003E-2</v>
      </c>
      <c r="U37" s="63">
        <v>2.3518899999999999E-2</v>
      </c>
      <c r="V37" s="65" t="s">
        <v>114</v>
      </c>
      <c r="W37" s="70">
        <v>14.781000000000001</v>
      </c>
    </row>
    <row r="38" spans="2:23" x14ac:dyDescent="0.25">
      <c r="B38" s="8">
        <v>35</v>
      </c>
      <c r="C38" s="26" t="s">
        <v>38</v>
      </c>
      <c r="D38" s="63">
        <v>111.85378229999999</v>
      </c>
      <c r="E38" s="63">
        <v>0.35822084999999998</v>
      </c>
      <c r="F38" s="63" t="s">
        <v>114</v>
      </c>
      <c r="G38" s="63">
        <v>82.854661943123446</v>
      </c>
      <c r="H38" s="63">
        <v>0.31327284278885431</v>
      </c>
      <c r="I38" s="63">
        <v>1.641492526651037</v>
      </c>
      <c r="J38" s="63">
        <v>1.0828489398993568</v>
      </c>
      <c r="K38" s="63" t="s">
        <v>114</v>
      </c>
      <c r="L38" s="63">
        <v>3.4433794265164339</v>
      </c>
      <c r="M38" s="63">
        <v>5.2987162958503369</v>
      </c>
      <c r="N38" s="63">
        <v>5.2983629399999996</v>
      </c>
      <c r="O38" s="63">
        <v>0.14158482</v>
      </c>
      <c r="P38" s="65" t="s">
        <v>114</v>
      </c>
      <c r="Q38" s="65" t="s">
        <v>114</v>
      </c>
      <c r="R38" s="63">
        <v>3.9358409999999996E-2</v>
      </c>
      <c r="S38" s="63">
        <v>5.6327700000000005E-3</v>
      </c>
      <c r="T38" s="63">
        <v>2.2044360000000002E-2</v>
      </c>
      <c r="U38" s="63">
        <v>2.6293019999999997E-2</v>
      </c>
      <c r="V38" s="65" t="s">
        <v>114</v>
      </c>
      <c r="W38" s="70">
        <v>6.7430000000000003</v>
      </c>
    </row>
    <row r="39" spans="2:23" x14ac:dyDescent="0.25">
      <c r="B39" s="8">
        <v>36</v>
      </c>
      <c r="C39" s="26" t="s">
        <v>39</v>
      </c>
      <c r="D39" s="63">
        <v>111.47821140000001</v>
      </c>
      <c r="E39" s="63">
        <v>0.34572006</v>
      </c>
      <c r="F39" s="63" t="s">
        <v>114</v>
      </c>
      <c r="G39" s="63">
        <v>99.619971455150676</v>
      </c>
      <c r="H39" s="63">
        <v>0.43439298940997956</v>
      </c>
      <c r="I39" s="63">
        <v>9.5333239442493891</v>
      </c>
      <c r="J39" s="63">
        <v>1.5194405481837778</v>
      </c>
      <c r="K39" s="63" t="s">
        <v>114</v>
      </c>
      <c r="L39" s="63">
        <v>3.5509461757310601</v>
      </c>
      <c r="M39" s="63">
        <v>5.244049114141319</v>
      </c>
      <c r="N39" s="63">
        <v>4.3044467100000006</v>
      </c>
      <c r="O39" s="63">
        <v>0.13006461</v>
      </c>
      <c r="P39" s="63">
        <v>4.95489E-3</v>
      </c>
      <c r="Q39" s="65" t="s">
        <v>114</v>
      </c>
      <c r="R39" s="63">
        <v>4.373229E-2</v>
      </c>
      <c r="S39" s="63">
        <v>4.8045900000000001E-3</v>
      </c>
      <c r="T39" s="63">
        <v>1.2324600000000002E-2</v>
      </c>
      <c r="U39" s="63">
        <v>2.318628E-2</v>
      </c>
      <c r="V39" s="65" t="s">
        <v>114</v>
      </c>
      <c r="W39" s="70">
        <v>14.781000000000001</v>
      </c>
    </row>
    <row r="40" spans="2:23" x14ac:dyDescent="0.25">
      <c r="B40" s="8">
        <v>37</v>
      </c>
      <c r="C40" s="26" t="s">
        <v>40</v>
      </c>
      <c r="D40" s="63">
        <v>125.52184319999999</v>
      </c>
      <c r="E40" s="63">
        <v>0.40066182</v>
      </c>
      <c r="F40" s="63" t="s">
        <v>114</v>
      </c>
      <c r="G40" s="63">
        <v>33.549560088242004</v>
      </c>
      <c r="H40" s="63">
        <v>0.34018352950681463</v>
      </c>
      <c r="I40" s="63">
        <v>1.6577441234288379</v>
      </c>
      <c r="J40" s="63" t="s">
        <v>114</v>
      </c>
      <c r="K40" s="63" t="s">
        <v>114</v>
      </c>
      <c r="L40" s="63">
        <v>3.4189220612582192</v>
      </c>
      <c r="M40" s="63" t="s">
        <v>114</v>
      </c>
      <c r="N40" s="63">
        <v>27.013674870000006</v>
      </c>
      <c r="O40" s="63">
        <v>0.26065377000000001</v>
      </c>
      <c r="P40" s="63">
        <v>5.4654600000000001E-3</v>
      </c>
      <c r="Q40" s="65" t="s">
        <v>114</v>
      </c>
      <c r="R40" s="63">
        <v>7.6120980000000019E-2</v>
      </c>
      <c r="S40" s="63">
        <v>3.0622800000000006E-3</v>
      </c>
      <c r="T40" s="63">
        <v>1.6178370000000001E-2</v>
      </c>
      <c r="U40" s="63">
        <v>1.1802959999999999E-2</v>
      </c>
      <c r="V40" s="63">
        <v>8.4516899999999996E-3</v>
      </c>
      <c r="W40" s="70">
        <v>0.32800000000000001</v>
      </c>
    </row>
    <row r="41" spans="2:23" x14ac:dyDescent="0.25">
      <c r="B41" s="8">
        <v>38</v>
      </c>
      <c r="C41" s="26" t="s">
        <v>41</v>
      </c>
      <c r="D41" s="63">
        <v>120.79161360000001</v>
      </c>
      <c r="E41" s="63">
        <v>0.38312568000000002</v>
      </c>
      <c r="F41" s="63" t="s">
        <v>114</v>
      </c>
      <c r="G41" s="63">
        <v>28.274931947356386</v>
      </c>
      <c r="H41" s="63">
        <v>0.33983409326614988</v>
      </c>
      <c r="I41" s="63">
        <v>1.813958608688323</v>
      </c>
      <c r="J41" s="63" t="s">
        <v>114</v>
      </c>
      <c r="K41" s="63" t="s">
        <v>114</v>
      </c>
      <c r="L41" s="63">
        <v>3.4007454217765414</v>
      </c>
      <c r="M41" s="63" t="s">
        <v>114</v>
      </c>
      <c r="N41" s="63">
        <v>25.320954959999998</v>
      </c>
      <c r="O41" s="63">
        <v>0.27397944000000002</v>
      </c>
      <c r="P41" s="63">
        <v>6.5973599999999992E-3</v>
      </c>
      <c r="Q41" s="63">
        <v>4.8232799999999992E-3</v>
      </c>
      <c r="R41" s="63">
        <v>0.14691599999999999</v>
      </c>
      <c r="S41" s="63">
        <v>9.5427359999999989E-2</v>
      </c>
      <c r="T41" s="63">
        <v>5.2819200000000004E-2</v>
      </c>
      <c r="U41" s="63">
        <v>1.02816E-2</v>
      </c>
      <c r="V41" s="63">
        <v>9.1526400000000001E-3</v>
      </c>
      <c r="W41" s="70">
        <v>0.55300000000000005</v>
      </c>
    </row>
    <row r="42" spans="2:23" x14ac:dyDescent="0.25">
      <c r="B42" s="8">
        <v>39</v>
      </c>
      <c r="C42" s="26" t="s">
        <v>42</v>
      </c>
      <c r="D42" s="63">
        <v>123.31544400000001</v>
      </c>
      <c r="E42" s="63">
        <v>0.4943685599999999</v>
      </c>
      <c r="F42" s="63" t="s">
        <v>114</v>
      </c>
      <c r="G42" s="63">
        <v>28.352359996672604</v>
      </c>
      <c r="H42" s="63">
        <v>0.32968468772236814</v>
      </c>
      <c r="I42" s="63">
        <v>1.6930627965954173</v>
      </c>
      <c r="J42" s="63" t="s">
        <v>114</v>
      </c>
      <c r="K42" s="63" t="s">
        <v>114</v>
      </c>
      <c r="L42" s="63">
        <v>3.4744443030781778</v>
      </c>
      <c r="M42" s="63" t="s">
        <v>114</v>
      </c>
      <c r="N42" s="63">
        <v>25.340762159999997</v>
      </c>
      <c r="O42" s="63">
        <v>0.27445824000000002</v>
      </c>
      <c r="P42" s="65" t="s">
        <v>114</v>
      </c>
      <c r="Q42" s="65" t="s">
        <v>114</v>
      </c>
      <c r="R42" s="63">
        <v>0.44596439999999993</v>
      </c>
      <c r="S42" s="63">
        <v>6.6578399999999991E-3</v>
      </c>
      <c r="T42" s="63">
        <v>1.4162400000000002E-2</v>
      </c>
      <c r="U42" s="63">
        <v>9.3995999999999993E-3</v>
      </c>
      <c r="V42" s="63">
        <v>1.395072E-2</v>
      </c>
      <c r="W42" s="70">
        <v>22.477</v>
      </c>
    </row>
    <row r="43" spans="2:23" x14ac:dyDescent="0.25">
      <c r="B43" s="8">
        <v>40</v>
      </c>
      <c r="C43" s="26" t="s">
        <v>43</v>
      </c>
      <c r="D43" s="63">
        <v>121.72047600000001</v>
      </c>
      <c r="E43" s="63">
        <v>1.1162726999999999</v>
      </c>
      <c r="F43" s="63">
        <v>8.3879700000000001E-2</v>
      </c>
      <c r="G43" s="63">
        <v>23.228646680838498</v>
      </c>
      <c r="H43" s="63">
        <v>0.39976256608580862</v>
      </c>
      <c r="I43" s="63">
        <v>1.7427040936284854</v>
      </c>
      <c r="J43" s="63" t="s">
        <v>114</v>
      </c>
      <c r="K43" s="63">
        <v>3.4276521090753609</v>
      </c>
      <c r="L43" s="63">
        <v>3.5468599758597352</v>
      </c>
      <c r="M43" s="63" t="s">
        <v>114</v>
      </c>
      <c r="N43" s="63">
        <v>26.656399499999996</v>
      </c>
      <c r="O43" s="63">
        <v>0.2673063</v>
      </c>
      <c r="P43" s="63">
        <v>3.8540699999999997E-2</v>
      </c>
      <c r="Q43" s="63">
        <v>1.3504799999999999E-2</v>
      </c>
      <c r="R43" s="63">
        <v>16.2512367</v>
      </c>
      <c r="S43" s="63">
        <v>0.13530809999999999</v>
      </c>
      <c r="T43" s="63">
        <v>1.3864044</v>
      </c>
      <c r="U43" s="63">
        <v>2.3378399999999997E-2</v>
      </c>
      <c r="V43" s="63">
        <v>1.2658200000000001E-2</v>
      </c>
      <c r="W43" s="70">
        <v>10.217000000000001</v>
      </c>
    </row>
    <row r="44" spans="2:23" x14ac:dyDescent="0.25">
      <c r="B44" s="8">
        <v>41</v>
      </c>
      <c r="C44" s="26" t="s">
        <v>44</v>
      </c>
      <c r="D44" s="63">
        <v>115.89074860000001</v>
      </c>
      <c r="E44" s="63">
        <v>1.0934761200000001</v>
      </c>
      <c r="F44" s="63">
        <v>0.1645006</v>
      </c>
      <c r="G44" s="63">
        <v>15.771835077163654</v>
      </c>
      <c r="H44" s="63">
        <v>0.39014062336156979</v>
      </c>
      <c r="I44" s="63">
        <v>2.0513305249935603</v>
      </c>
      <c r="J44" s="63" t="s">
        <v>114</v>
      </c>
      <c r="K44" s="63">
        <v>3.4381517821541117</v>
      </c>
      <c r="L44" s="63">
        <v>3.532002740914213</v>
      </c>
      <c r="M44" s="63" t="s">
        <v>114</v>
      </c>
      <c r="N44" s="63">
        <v>25.40171106</v>
      </c>
      <c r="O44" s="63">
        <v>0.24942764000000003</v>
      </c>
      <c r="P44" s="63">
        <v>4.2579900000000004E-2</v>
      </c>
      <c r="Q44" s="63">
        <v>1.7077500000000002E-2</v>
      </c>
      <c r="R44" s="63">
        <v>17.553656119999999</v>
      </c>
      <c r="S44" s="63">
        <v>3.1382119999999999E-2</v>
      </c>
      <c r="T44" s="63">
        <v>4.2124500000000002E-2</v>
      </c>
      <c r="U44" s="63">
        <v>2.2107140000000001E-2</v>
      </c>
      <c r="V44" s="63">
        <v>1.739628E-2</v>
      </c>
      <c r="W44" s="70">
        <v>11.45</v>
      </c>
    </row>
    <row r="45" spans="2:23" x14ac:dyDescent="0.25">
      <c r="B45" s="8">
        <v>42</v>
      </c>
      <c r="C45" s="26" t="s">
        <v>45</v>
      </c>
      <c r="D45" s="63">
        <v>130.15671019999999</v>
      </c>
      <c r="E45" s="63">
        <v>2.34878622</v>
      </c>
      <c r="F45" s="63">
        <v>0.10682166</v>
      </c>
      <c r="G45" s="63">
        <v>14.99510231136934</v>
      </c>
      <c r="H45" s="63">
        <v>0.3877695614039478</v>
      </c>
      <c r="I45" s="63">
        <v>2.2855606779719717</v>
      </c>
      <c r="J45" s="63" t="s">
        <v>114</v>
      </c>
      <c r="K45" s="63">
        <v>3.4707807795759766</v>
      </c>
      <c r="L45" s="63">
        <v>3.5227956737565229</v>
      </c>
      <c r="M45" s="63" t="s">
        <v>114</v>
      </c>
      <c r="N45" s="63">
        <v>26.658827580000001</v>
      </c>
      <c r="O45" s="63">
        <v>0.26475944000000001</v>
      </c>
      <c r="P45" s="63">
        <v>3.8597680000000002E-2</v>
      </c>
      <c r="Q45" s="63">
        <v>1.2366640000000002E-2</v>
      </c>
      <c r="R45" s="63">
        <v>15.006593799999999</v>
      </c>
      <c r="S45" s="63">
        <v>9.8872399999999985E-3</v>
      </c>
      <c r="T45" s="63">
        <v>3.2318220000000002E-2</v>
      </c>
      <c r="U45" s="63">
        <v>2.1798480000000002E-2</v>
      </c>
      <c r="V45" s="63">
        <v>1.8524659999999998E-2</v>
      </c>
      <c r="W45" s="70">
        <v>9.9640000000000004</v>
      </c>
    </row>
    <row r="46" spans="2:23" x14ac:dyDescent="0.25">
      <c r="B46" s="8">
        <v>43</v>
      </c>
      <c r="C46" s="26" t="s">
        <v>46</v>
      </c>
      <c r="D46" s="63">
        <v>123.18903959999999</v>
      </c>
      <c r="E46" s="63">
        <v>0.37806802</v>
      </c>
      <c r="F46" s="63" t="s">
        <v>114</v>
      </c>
      <c r="G46" s="63">
        <v>26.602614292231291</v>
      </c>
      <c r="H46" s="63">
        <v>0.29591477871132205</v>
      </c>
      <c r="I46" s="63">
        <v>1.8127668522859341</v>
      </c>
      <c r="J46" s="63" t="s">
        <v>114</v>
      </c>
      <c r="K46" s="63" t="s">
        <v>114</v>
      </c>
      <c r="L46" s="63">
        <v>3.4085348841129113</v>
      </c>
      <c r="M46" s="63" t="s">
        <v>114</v>
      </c>
      <c r="N46" s="63">
        <v>25.998219280000001</v>
      </c>
      <c r="O46" s="63">
        <v>0.21213038000000004</v>
      </c>
      <c r="P46" s="63">
        <v>1.2422300000000001E-2</v>
      </c>
      <c r="Q46" s="65" t="s">
        <v>114</v>
      </c>
      <c r="R46" s="63">
        <v>3.3942075200000006</v>
      </c>
      <c r="S46" s="63">
        <v>2.7819879999999998E-2</v>
      </c>
      <c r="T46" s="63">
        <v>2.1120440000000001E-2</v>
      </c>
      <c r="U46" s="63">
        <v>9.9074799999999998E-3</v>
      </c>
      <c r="V46" s="63">
        <v>9.7405000000000009E-3</v>
      </c>
      <c r="W46" s="70">
        <v>2.8420000000000001</v>
      </c>
    </row>
    <row r="47" spans="2:23" x14ac:dyDescent="0.25">
      <c r="B47" s="8">
        <v>44</v>
      </c>
      <c r="C47" s="26" t="s">
        <v>47</v>
      </c>
      <c r="D47" s="63">
        <v>121.56439350000001</v>
      </c>
      <c r="E47" s="63">
        <v>0.38526900000000003</v>
      </c>
      <c r="F47" s="63">
        <v>3.9283410000000005E-2</v>
      </c>
      <c r="G47" s="63">
        <v>24.760313102870665</v>
      </c>
      <c r="H47" s="63">
        <v>0.29795058353633125</v>
      </c>
      <c r="I47" s="63">
        <v>1.8398314708859997</v>
      </c>
      <c r="J47" s="63" t="s">
        <v>114</v>
      </c>
      <c r="K47" s="63" t="s">
        <v>114</v>
      </c>
      <c r="L47" s="63">
        <v>3.4498341310664959</v>
      </c>
      <c r="M47" s="63" t="s">
        <v>114</v>
      </c>
      <c r="N47" s="63">
        <v>28.502200620000004</v>
      </c>
      <c r="O47" s="63">
        <v>0.20479376999999999</v>
      </c>
      <c r="P47" s="63">
        <v>1.6177290000000004E-2</v>
      </c>
      <c r="Q47" s="65" t="s">
        <v>114</v>
      </c>
      <c r="R47" s="63">
        <v>5.2279350000000004</v>
      </c>
      <c r="S47" s="63">
        <v>5.7214199999999996E-3</v>
      </c>
      <c r="T47" s="63">
        <v>1.439874E-2</v>
      </c>
      <c r="U47" s="63">
        <v>1.1813580000000001E-2</v>
      </c>
      <c r="V47" s="63">
        <v>1.7249430000000003E-2</v>
      </c>
      <c r="W47" s="70">
        <v>3.036</v>
      </c>
    </row>
    <row r="48" spans="2:23" x14ac:dyDescent="0.25">
      <c r="B48" s="8">
        <v>45</v>
      </c>
      <c r="C48" s="26" t="s">
        <v>48</v>
      </c>
      <c r="D48" s="63">
        <v>126.830073</v>
      </c>
      <c r="E48" s="63">
        <v>0.41383931999999995</v>
      </c>
      <c r="F48" s="63" t="s">
        <v>114</v>
      </c>
      <c r="G48" s="63">
        <v>32.282946010428063</v>
      </c>
      <c r="H48" s="63">
        <v>0.28450563818992269</v>
      </c>
      <c r="I48" s="63">
        <v>1.9226454587218149</v>
      </c>
      <c r="J48" s="63" t="s">
        <v>114</v>
      </c>
      <c r="K48" s="63" t="s">
        <v>114</v>
      </c>
      <c r="L48" s="63">
        <v>3.4271736259454357</v>
      </c>
      <c r="M48" s="63" t="s">
        <v>114</v>
      </c>
      <c r="N48" s="63">
        <v>29.395188779999998</v>
      </c>
      <c r="O48" s="63">
        <v>0.19790574000000002</v>
      </c>
      <c r="P48" s="63">
        <v>2.0975520000000001E-2</v>
      </c>
      <c r="Q48" s="65" t="s">
        <v>114</v>
      </c>
      <c r="R48" s="63">
        <v>7.4111563799999987</v>
      </c>
      <c r="S48" s="63">
        <v>5.35068E-3</v>
      </c>
      <c r="T48" s="63">
        <v>1.1144579999999999E-2</v>
      </c>
      <c r="U48" s="63">
        <v>1.37238E-2</v>
      </c>
      <c r="V48" s="63">
        <v>1.5160259999999998E-2</v>
      </c>
      <c r="W48" s="70">
        <v>11.509</v>
      </c>
    </row>
    <row r="49" spans="2:23" x14ac:dyDescent="0.25">
      <c r="B49" s="8">
        <v>46</v>
      </c>
      <c r="C49" s="26" t="s">
        <v>49</v>
      </c>
      <c r="D49" s="63">
        <v>70.9127565</v>
      </c>
      <c r="E49" s="63">
        <v>0.29359184999999999</v>
      </c>
      <c r="F49" s="63" t="s">
        <v>114</v>
      </c>
      <c r="G49" s="63">
        <v>60.228902475170266</v>
      </c>
      <c r="H49" s="63">
        <v>0.27469306523520376</v>
      </c>
      <c r="I49" s="63">
        <v>1.5240493708594958</v>
      </c>
      <c r="J49" s="63">
        <v>-15.700887933444543</v>
      </c>
      <c r="K49" s="63" t="s">
        <v>114</v>
      </c>
      <c r="L49" s="63" t="s">
        <v>114</v>
      </c>
      <c r="M49" s="63">
        <v>2.1643151806475163</v>
      </c>
      <c r="N49" s="63">
        <v>11.30965175</v>
      </c>
      <c r="O49" s="63">
        <v>0.10421685</v>
      </c>
      <c r="P49" s="65" t="s">
        <v>114</v>
      </c>
      <c r="Q49" s="65" t="s">
        <v>114</v>
      </c>
      <c r="R49" s="65" t="s">
        <v>114</v>
      </c>
      <c r="S49" s="63">
        <v>2.0831249999999999E-2</v>
      </c>
      <c r="T49" s="63">
        <v>2.292195E-2</v>
      </c>
      <c r="U49" s="63">
        <v>2.1235249999999997E-2</v>
      </c>
      <c r="V49" s="65" t="s">
        <v>114</v>
      </c>
      <c r="W49" s="70">
        <v>11.090999999999999</v>
      </c>
    </row>
    <row r="50" spans="2:23" x14ac:dyDescent="0.25">
      <c r="B50" s="8">
        <v>47</v>
      </c>
      <c r="C50" s="26" t="s">
        <v>50</v>
      </c>
      <c r="D50" s="63">
        <v>72.008449500000012</v>
      </c>
      <c r="E50" s="63">
        <v>0.25144665000000005</v>
      </c>
      <c r="F50" s="63" t="s">
        <v>114</v>
      </c>
      <c r="G50" s="63">
        <v>59.054647157776607</v>
      </c>
      <c r="H50" s="63">
        <v>0.27473623274194053</v>
      </c>
      <c r="I50" s="63">
        <v>1.5247814571213154</v>
      </c>
      <c r="J50" s="63">
        <v>-15.657350461545263</v>
      </c>
      <c r="K50" s="63" t="s">
        <v>114</v>
      </c>
      <c r="L50" s="63">
        <v>3.3850532728226184</v>
      </c>
      <c r="M50" s="63">
        <v>8.1414737578138059</v>
      </c>
      <c r="N50" s="63">
        <v>10.39307412</v>
      </c>
      <c r="O50" s="63">
        <v>9.9650850000000013E-2</v>
      </c>
      <c r="P50" s="65" t="s">
        <v>114</v>
      </c>
      <c r="Q50" s="63">
        <v>6.5808600000000009E-3</v>
      </c>
      <c r="R50" s="65" t="s">
        <v>114</v>
      </c>
      <c r="S50" s="63">
        <v>9.4596059999999996E-2</v>
      </c>
      <c r="T50" s="63">
        <v>6.4789529999999998E-2</v>
      </c>
      <c r="U50" s="63">
        <v>1.9671600000000001E-2</v>
      </c>
      <c r="V50" s="65" t="s">
        <v>114</v>
      </c>
      <c r="W50" s="70">
        <v>2.5329999999999999</v>
      </c>
    </row>
    <row r="51" spans="2:23" x14ac:dyDescent="0.25">
      <c r="B51" s="8">
        <v>48</v>
      </c>
      <c r="C51" s="26" t="s">
        <v>51</v>
      </c>
      <c r="D51" s="63">
        <v>70.839428800000007</v>
      </c>
      <c r="E51" s="63">
        <v>0.23988572000000002</v>
      </c>
      <c r="F51" s="63" t="s">
        <v>114</v>
      </c>
      <c r="G51" s="63">
        <v>30.410573107152928</v>
      </c>
      <c r="H51" s="63">
        <v>0.40773437572405874</v>
      </c>
      <c r="I51" s="63">
        <v>1.541861588806501</v>
      </c>
      <c r="J51" s="63">
        <v>-15.491502530632394</v>
      </c>
      <c r="K51" s="63" t="s">
        <v>114</v>
      </c>
      <c r="L51" s="63">
        <v>3.4974831429924613</v>
      </c>
      <c r="M51" s="63">
        <v>3.8800901278820521</v>
      </c>
      <c r="N51" s="63">
        <v>10.651917920000001</v>
      </c>
      <c r="O51" s="63">
        <v>0.10400436</v>
      </c>
      <c r="P51" s="65" t="s">
        <v>114</v>
      </c>
      <c r="Q51" s="65" t="s">
        <v>114</v>
      </c>
      <c r="R51" s="65" t="s">
        <v>114</v>
      </c>
      <c r="S51" s="63">
        <v>4.2419000000000007E-3</v>
      </c>
      <c r="T51" s="63">
        <v>6.7619400000000001E-3</v>
      </c>
      <c r="U51" s="63">
        <v>2.1164319999999997E-2</v>
      </c>
      <c r="V51" s="65" t="s">
        <v>114</v>
      </c>
      <c r="W51" s="70">
        <v>6.0460000000000003</v>
      </c>
    </row>
    <row r="52" spans="2:23" x14ac:dyDescent="0.25">
      <c r="B52" s="8">
        <v>49</v>
      </c>
      <c r="C52" s="26" t="s">
        <v>52</v>
      </c>
      <c r="D52" s="63">
        <v>114.5948684</v>
      </c>
      <c r="E52" s="63">
        <v>0.34677322999999999</v>
      </c>
      <c r="F52" s="63" t="s">
        <v>114</v>
      </c>
      <c r="G52" s="63">
        <v>22.423473657749764</v>
      </c>
      <c r="H52" s="63">
        <v>0.3950066720216206</v>
      </c>
      <c r="I52" s="63">
        <v>1.602747256622703</v>
      </c>
      <c r="J52" s="63" t="s">
        <v>114</v>
      </c>
      <c r="K52" s="63">
        <v>3.2594571120916376</v>
      </c>
      <c r="L52" s="63" t="s">
        <v>114</v>
      </c>
      <c r="M52" s="63" t="s">
        <v>114</v>
      </c>
      <c r="N52" s="63">
        <v>25.036397449999996</v>
      </c>
      <c r="O52" s="63">
        <v>0.25288827999999997</v>
      </c>
      <c r="P52" s="63">
        <v>9.9543699999999988E-3</v>
      </c>
      <c r="Q52" s="65" t="s">
        <v>114</v>
      </c>
      <c r="R52" s="63">
        <v>0.22021339999999998</v>
      </c>
      <c r="S52" s="63">
        <v>4.4364599999999997E-3</v>
      </c>
      <c r="T52" s="63">
        <v>1.0341680000000001E-2</v>
      </c>
      <c r="U52" s="63">
        <v>9.5519699999999999E-3</v>
      </c>
      <c r="V52" s="63">
        <v>1.5024609999999999E-2</v>
      </c>
      <c r="W52" s="70">
        <v>1.921</v>
      </c>
    </row>
    <row r="53" spans="2:23" x14ac:dyDescent="0.25">
      <c r="B53" s="8">
        <v>50</v>
      </c>
      <c r="C53" s="26" t="s">
        <v>53</v>
      </c>
      <c r="D53" s="63">
        <v>105.5028216</v>
      </c>
      <c r="E53" s="63">
        <v>0.34705022000000002</v>
      </c>
      <c r="F53" s="63" t="s">
        <v>114</v>
      </c>
      <c r="G53" s="63">
        <v>18.025758537810166</v>
      </c>
      <c r="H53" s="63">
        <v>0.38966199920797756</v>
      </c>
      <c r="I53" s="63">
        <v>1.604804857599158</v>
      </c>
      <c r="J53" s="63" t="s">
        <v>114</v>
      </c>
      <c r="K53" s="63">
        <v>3.2560807387017143</v>
      </c>
      <c r="L53" s="63" t="s">
        <v>114</v>
      </c>
      <c r="M53" s="63" t="s">
        <v>114</v>
      </c>
      <c r="N53" s="63">
        <v>22.372931680000001</v>
      </c>
      <c r="O53" s="63">
        <v>0.23484978000000001</v>
      </c>
      <c r="P53" s="63">
        <v>5.3534800000000007E-3</v>
      </c>
      <c r="Q53" s="65" t="s">
        <v>114</v>
      </c>
      <c r="R53" s="63">
        <v>0.48916031999999998</v>
      </c>
      <c r="S53" s="63">
        <v>3.8962000000000003E-3</v>
      </c>
      <c r="T53" s="63">
        <v>9.8821800000000008E-3</v>
      </c>
      <c r="U53" s="63">
        <v>7.8733599999999994E-3</v>
      </c>
      <c r="V53" s="63">
        <v>1.6267900000000002E-2</v>
      </c>
      <c r="W53" s="70">
        <v>2.444</v>
      </c>
    </row>
    <row r="54" spans="2:23" x14ac:dyDescent="0.25">
      <c r="B54" s="8">
        <v>51</v>
      </c>
      <c r="C54" s="26" t="s">
        <v>54</v>
      </c>
      <c r="D54" s="63">
        <v>113.06012320000001</v>
      </c>
      <c r="E54" s="63">
        <v>2.18356276</v>
      </c>
      <c r="F54" s="63">
        <v>6.9342580000000015E-2</v>
      </c>
      <c r="G54" s="63" t="s">
        <v>114</v>
      </c>
      <c r="H54" s="63">
        <v>0.37713896923169737</v>
      </c>
      <c r="I54" s="63">
        <v>1.6094479526829248</v>
      </c>
      <c r="J54" s="63" t="s">
        <v>114</v>
      </c>
      <c r="K54" s="63">
        <v>3.2589111752423294</v>
      </c>
      <c r="L54" s="63" t="s">
        <v>114</v>
      </c>
      <c r="M54" s="63" t="s">
        <v>114</v>
      </c>
      <c r="N54" s="63">
        <v>24.367796860000002</v>
      </c>
      <c r="O54" s="63">
        <v>0.22734246</v>
      </c>
      <c r="P54" s="63">
        <v>7.3692599999999999E-3</v>
      </c>
      <c r="Q54" s="63">
        <v>1.2192680000000001E-2</v>
      </c>
      <c r="R54" s="63">
        <v>1.1541334200000002</v>
      </c>
      <c r="S54" s="63">
        <v>0.15164053999999999</v>
      </c>
      <c r="T54" s="63">
        <v>0.17254904000000001</v>
      </c>
      <c r="U54" s="63">
        <v>8.5054199999999996E-3</v>
      </c>
      <c r="V54" s="63">
        <v>1.7415860000000002E-2</v>
      </c>
      <c r="W54" s="70">
        <v>4.226</v>
      </c>
    </row>
    <row r="55" spans="2:23" x14ac:dyDescent="0.25">
      <c r="B55" s="8">
        <v>52</v>
      </c>
      <c r="C55" s="26" t="s">
        <v>55</v>
      </c>
      <c r="D55" s="63">
        <v>96.333599699999994</v>
      </c>
      <c r="E55" s="63">
        <v>0.87029592</v>
      </c>
      <c r="F55" s="63">
        <v>9.7982820000000012E-2</v>
      </c>
      <c r="G55" s="63">
        <v>15.851539025423772</v>
      </c>
      <c r="H55" s="63">
        <v>0.43218418080165605</v>
      </c>
      <c r="I55" s="63">
        <v>1.7705627866734239</v>
      </c>
      <c r="J55" s="63" t="s">
        <v>114</v>
      </c>
      <c r="K55" s="63">
        <v>3.2837431011176976</v>
      </c>
      <c r="L55" s="63">
        <v>3.4667297585691674</v>
      </c>
      <c r="M55" s="63" t="s">
        <v>114</v>
      </c>
      <c r="N55" s="63">
        <v>21.516669330000003</v>
      </c>
      <c r="O55" s="63">
        <v>0.18272280000000002</v>
      </c>
      <c r="P55" s="63">
        <v>3.9652470000000002E-2</v>
      </c>
      <c r="Q55" s="63">
        <v>1.5433080000000002E-2</v>
      </c>
      <c r="R55" s="63">
        <v>17.676636119999998</v>
      </c>
      <c r="S55" s="63">
        <v>1.942317E-2</v>
      </c>
      <c r="T55" s="63">
        <v>1.5919800000000001E-2</v>
      </c>
      <c r="U55" s="63">
        <v>1.9078410000000004E-2</v>
      </c>
      <c r="V55" s="63">
        <v>8.0156700000000008E-3</v>
      </c>
      <c r="W55" s="70">
        <v>12.407</v>
      </c>
    </row>
    <row r="56" spans="2:23" x14ac:dyDescent="0.25">
      <c r="B56" s="8">
        <v>53</v>
      </c>
      <c r="C56" s="26" t="s">
        <v>56</v>
      </c>
      <c r="D56" s="63">
        <v>97.489464799999993</v>
      </c>
      <c r="E56" s="63">
        <v>2.7998262599999997</v>
      </c>
      <c r="F56" s="63">
        <v>0.10525759999999999</v>
      </c>
      <c r="G56" s="63">
        <v>16.025881024849937</v>
      </c>
      <c r="H56" s="63">
        <v>0.43173647932717657</v>
      </c>
      <c r="I56" s="63">
        <v>1.7801841144469142</v>
      </c>
      <c r="J56" s="63" t="s">
        <v>114</v>
      </c>
      <c r="K56" s="63">
        <v>3.2790897509772474</v>
      </c>
      <c r="L56" s="63">
        <v>3.4493803647036736</v>
      </c>
      <c r="M56" s="63" t="s">
        <v>114</v>
      </c>
      <c r="N56" s="63">
        <v>21.559589940000002</v>
      </c>
      <c r="O56" s="63">
        <v>0.18094775999999999</v>
      </c>
      <c r="P56" s="63">
        <v>4.2310239999999999E-2</v>
      </c>
      <c r="Q56" s="63">
        <v>1.699558E-2</v>
      </c>
      <c r="R56" s="63">
        <v>19.322223619999999</v>
      </c>
      <c r="S56" s="63">
        <v>9.7435799999999982E-3</v>
      </c>
      <c r="T56" s="63">
        <v>0.12160567999999999</v>
      </c>
      <c r="U56" s="63">
        <v>1.9880839999999997E-2</v>
      </c>
      <c r="V56" s="63">
        <v>1.1541039999999999E-2</v>
      </c>
      <c r="W56" s="70">
        <v>11.914</v>
      </c>
    </row>
    <row r="57" spans="2:23" x14ac:dyDescent="0.25">
      <c r="B57" s="8">
        <v>54</v>
      </c>
      <c r="C57" s="26" t="s">
        <v>57</v>
      </c>
      <c r="D57" s="63">
        <v>103.07380959999999</v>
      </c>
      <c r="E57" s="63">
        <v>1.0623499199999999</v>
      </c>
      <c r="F57" s="63">
        <v>1.0380624399999998</v>
      </c>
      <c r="G57" s="63">
        <v>15.124479195595589</v>
      </c>
      <c r="H57" s="63">
        <v>0.42867413818519284</v>
      </c>
      <c r="I57" s="63">
        <v>1.8387406728375599</v>
      </c>
      <c r="J57" s="63" t="s">
        <v>114</v>
      </c>
      <c r="K57" s="63">
        <v>3.2896007926338715</v>
      </c>
      <c r="L57" s="63" t="s">
        <v>114</v>
      </c>
      <c r="M57" s="63" t="s">
        <v>114</v>
      </c>
      <c r="N57" s="63">
        <v>21.415131160000001</v>
      </c>
      <c r="O57" s="63">
        <v>0.16359123999999997</v>
      </c>
      <c r="P57" s="63">
        <v>3.5072319999999997E-2</v>
      </c>
      <c r="Q57" s="63">
        <v>2.7218639999999999E-2</v>
      </c>
      <c r="R57" s="63">
        <v>11.902424759999999</v>
      </c>
      <c r="S57" s="63">
        <v>1.004824E-2</v>
      </c>
      <c r="T57" s="63">
        <v>3.4117279999999993E-2</v>
      </c>
      <c r="U57" s="63">
        <v>1.4960599999999999E-2</v>
      </c>
      <c r="V57" s="63">
        <v>7.0612000000000001E-3</v>
      </c>
      <c r="W57" s="70">
        <v>16.77</v>
      </c>
    </row>
    <row r="58" spans="2:23" x14ac:dyDescent="0.25">
      <c r="B58" s="8">
        <v>55</v>
      </c>
      <c r="C58" s="26" t="s">
        <v>58</v>
      </c>
      <c r="D58" s="63">
        <v>104.73171839999999</v>
      </c>
      <c r="E58" s="63">
        <v>0.29877512000000001</v>
      </c>
      <c r="F58" s="63">
        <v>6.472936E-2</v>
      </c>
      <c r="G58" s="63">
        <v>15.922366628622505</v>
      </c>
      <c r="H58" s="63">
        <v>0.36158291940718412</v>
      </c>
      <c r="I58" s="63">
        <v>1.7805721955703775</v>
      </c>
      <c r="J58" s="63" t="s">
        <v>114</v>
      </c>
      <c r="K58" s="63">
        <v>3.3855849258179092</v>
      </c>
      <c r="L58" s="63" t="s">
        <v>114</v>
      </c>
      <c r="M58" s="63" t="s">
        <v>114</v>
      </c>
      <c r="N58" s="63">
        <v>28.014924920000002</v>
      </c>
      <c r="O58" s="63">
        <v>0.16209263999999998</v>
      </c>
      <c r="P58" s="63">
        <v>2.2067519999999997E-2</v>
      </c>
      <c r="Q58" s="63">
        <v>6.1366400000000005E-3</v>
      </c>
      <c r="R58" s="63">
        <v>11.214069520000001</v>
      </c>
      <c r="S58" s="63">
        <v>6.2585600000000007E-3</v>
      </c>
      <c r="T58" s="63">
        <v>1.2349479999999999E-2</v>
      </c>
      <c r="U58" s="63">
        <v>1.4599919999999999E-2</v>
      </c>
      <c r="V58" s="63">
        <v>1.033272E-2</v>
      </c>
      <c r="W58" s="70">
        <v>21.379000000000001</v>
      </c>
    </row>
    <row r="59" spans="2:23" x14ac:dyDescent="0.25">
      <c r="B59" s="8">
        <v>56</v>
      </c>
      <c r="C59" s="26" t="s">
        <v>59</v>
      </c>
      <c r="D59" s="63">
        <v>113.29095119999999</v>
      </c>
      <c r="E59" s="63">
        <v>0.29087254000000001</v>
      </c>
      <c r="F59" s="63">
        <v>4.3574159999999994E-2</v>
      </c>
      <c r="G59" s="63">
        <v>14.605350377475744</v>
      </c>
      <c r="H59" s="63">
        <v>0.48981849413811041</v>
      </c>
      <c r="I59" s="63">
        <v>1.82068436329449</v>
      </c>
      <c r="J59" s="63" t="s">
        <v>114</v>
      </c>
      <c r="K59" s="63">
        <v>3.3888769484499992</v>
      </c>
      <c r="L59" s="63">
        <v>3.4388151408246386</v>
      </c>
      <c r="M59" s="63" t="s">
        <v>114</v>
      </c>
      <c r="N59" s="63">
        <v>26.768442539999999</v>
      </c>
      <c r="O59" s="63">
        <v>0.15084159999999999</v>
      </c>
      <c r="P59" s="63">
        <v>1.4643859999999998E-2</v>
      </c>
      <c r="Q59" s="65" t="s">
        <v>114</v>
      </c>
      <c r="R59" s="63">
        <v>6.7480377999999996</v>
      </c>
      <c r="S59" s="63">
        <v>4.4599799999999997E-3</v>
      </c>
      <c r="T59" s="63">
        <v>2.06941E-2</v>
      </c>
      <c r="U59" s="63">
        <v>1.1131820000000001E-2</v>
      </c>
      <c r="V59" s="63">
        <v>8.8526200000000003E-3</v>
      </c>
      <c r="W59" s="70">
        <v>4.1040000000000001</v>
      </c>
    </row>
    <row r="60" spans="2:23" x14ac:dyDescent="0.25">
      <c r="B60" s="8">
        <v>57</v>
      </c>
      <c r="C60" s="26" t="s">
        <v>60</v>
      </c>
      <c r="D60" s="63">
        <v>108.59394079999998</v>
      </c>
      <c r="E60" s="63">
        <v>0.25941019999999998</v>
      </c>
      <c r="F60" s="63">
        <v>3.5946079999999998E-2</v>
      </c>
      <c r="G60" s="63">
        <v>16.517641395014056</v>
      </c>
      <c r="H60" s="63">
        <v>0.48099057773992682</v>
      </c>
      <c r="I60" s="63">
        <v>1.9035286318371409</v>
      </c>
      <c r="J60" s="63" t="s">
        <v>114</v>
      </c>
      <c r="K60" s="63">
        <v>3.3929492155920435</v>
      </c>
      <c r="L60" s="63">
        <v>3.4780637138824133</v>
      </c>
      <c r="M60" s="63" t="s">
        <v>114</v>
      </c>
      <c r="N60" s="63">
        <v>25.191755559999997</v>
      </c>
      <c r="O60" s="63">
        <v>0.13397484000000001</v>
      </c>
      <c r="P60" s="63">
        <v>1.7053559999999999E-2</v>
      </c>
      <c r="Q60" s="63">
        <v>4.2163999999999995E-3</v>
      </c>
      <c r="R60" s="63">
        <v>6.8129657999999997</v>
      </c>
      <c r="S60" s="63">
        <v>1.7002759999999999E-2</v>
      </c>
      <c r="T60" s="63">
        <v>2.2738079999999997E-2</v>
      </c>
      <c r="U60" s="63">
        <v>1.111504E-2</v>
      </c>
      <c r="V60" s="63">
        <v>1.1496039999999999E-2</v>
      </c>
      <c r="W60" s="70">
        <v>22.602</v>
      </c>
    </row>
    <row r="61" spans="2:23" x14ac:dyDescent="0.25">
      <c r="B61" s="8">
        <v>58</v>
      </c>
      <c r="C61" s="26" t="s">
        <v>61</v>
      </c>
      <c r="D61" s="63">
        <v>55.630789500000006</v>
      </c>
      <c r="E61" s="63">
        <v>0.20443805999999998</v>
      </c>
      <c r="F61" s="63" t="s">
        <v>114</v>
      </c>
      <c r="G61" s="63">
        <v>64.923423986887812</v>
      </c>
      <c r="H61" s="63">
        <v>0.39489443137027236</v>
      </c>
      <c r="I61" s="63">
        <v>1.4642192580325009</v>
      </c>
      <c r="J61" s="63">
        <v>-15.892754171168347</v>
      </c>
      <c r="K61" s="63" t="s">
        <v>114</v>
      </c>
      <c r="L61" s="63">
        <v>3.439859142556847</v>
      </c>
      <c r="M61" s="63">
        <v>12.188964430390428</v>
      </c>
      <c r="N61" s="63">
        <v>5.2862463900000005</v>
      </c>
      <c r="O61" s="63">
        <v>5.6653080000000001E-2</v>
      </c>
      <c r="P61" s="65" t="s">
        <v>114</v>
      </c>
      <c r="Q61" s="63">
        <v>4.2033900000000004E-3</v>
      </c>
      <c r="R61" s="65" t="s">
        <v>114</v>
      </c>
      <c r="S61" s="63">
        <v>8.8767180000000001E-2</v>
      </c>
      <c r="T61" s="63">
        <v>5.6502780000000002E-2</v>
      </c>
      <c r="U61" s="63">
        <v>1.409814E-2</v>
      </c>
      <c r="V61" s="65" t="s">
        <v>114</v>
      </c>
      <c r="W61" s="70">
        <v>0.4</v>
      </c>
    </row>
    <row r="62" spans="2:23" x14ac:dyDescent="0.25">
      <c r="B62" s="8">
        <v>59</v>
      </c>
      <c r="C62" s="26" t="s">
        <v>62</v>
      </c>
      <c r="D62" s="63">
        <v>56.977449999999997</v>
      </c>
      <c r="E62" s="63">
        <v>0.217475</v>
      </c>
      <c r="F62" s="63" t="s">
        <v>114</v>
      </c>
      <c r="G62" s="63">
        <v>74.281384539500777</v>
      </c>
      <c r="H62" s="63">
        <v>0.4987498232712439</v>
      </c>
      <c r="I62" s="63">
        <v>1.4695218340187894</v>
      </c>
      <c r="J62" s="63">
        <v>-15.941030183241235</v>
      </c>
      <c r="K62" s="63" t="s">
        <v>114</v>
      </c>
      <c r="L62" s="63">
        <v>3.5182458122986175</v>
      </c>
      <c r="M62" s="63">
        <v>12.065628708736298</v>
      </c>
      <c r="N62" s="63">
        <v>13.125024999999999</v>
      </c>
      <c r="O62" s="63">
        <v>7.3819999999999997E-2</v>
      </c>
      <c r="P62" s="63" t="s">
        <v>114</v>
      </c>
      <c r="Q62" s="65" t="s">
        <v>114</v>
      </c>
      <c r="R62" s="65" t="s">
        <v>114</v>
      </c>
      <c r="S62" s="63">
        <v>4.8349999999999999E-3</v>
      </c>
      <c r="T62" s="63">
        <v>7.8750000000000001E-3</v>
      </c>
      <c r="U62" s="63">
        <v>1.5125E-2</v>
      </c>
      <c r="V62" s="65" t="s">
        <v>114</v>
      </c>
      <c r="W62" s="70">
        <v>0.69</v>
      </c>
    </row>
    <row r="63" spans="2:23" x14ac:dyDescent="0.25">
      <c r="B63" s="11">
        <v>60</v>
      </c>
      <c r="C63" s="27" t="s">
        <v>63</v>
      </c>
      <c r="D63" s="66">
        <v>58.412847599999999</v>
      </c>
      <c r="E63" s="66">
        <v>0.25133409000000001</v>
      </c>
      <c r="F63" s="66" t="s">
        <v>114</v>
      </c>
      <c r="G63" s="66">
        <v>65.65969934194807</v>
      </c>
      <c r="H63" s="66">
        <v>0.51833077240787184</v>
      </c>
      <c r="I63" s="66">
        <v>1.5013485982606429</v>
      </c>
      <c r="J63" s="66">
        <v>-15.878086078379415</v>
      </c>
      <c r="K63" s="66" t="s">
        <v>114</v>
      </c>
      <c r="L63" s="66">
        <v>3.5021088966353444</v>
      </c>
      <c r="M63" s="66">
        <v>13.339940169799538</v>
      </c>
      <c r="N63" s="66">
        <v>13.871407140000001</v>
      </c>
      <c r="O63" s="66">
        <v>8.3075219999999991E-2</v>
      </c>
      <c r="P63" s="66" t="s">
        <v>114</v>
      </c>
      <c r="Q63" s="66">
        <v>4.7555100000000001E-3</v>
      </c>
      <c r="R63" s="66">
        <v>3.5479079999999996E-2</v>
      </c>
      <c r="S63" s="66">
        <v>8.2074869999999994E-2</v>
      </c>
      <c r="T63" s="66">
        <v>4.6077659999999999E-2</v>
      </c>
      <c r="U63" s="66">
        <v>1.6949519999999999E-2</v>
      </c>
      <c r="V63" s="69" t="s">
        <v>114</v>
      </c>
      <c r="W63" s="71">
        <v>0.85099999999999998</v>
      </c>
    </row>
    <row r="66" spans="2:28" x14ac:dyDescent="0.25">
      <c r="B66" s="7" t="s">
        <v>64</v>
      </c>
      <c r="C66" s="1" t="s">
        <v>95</v>
      </c>
      <c r="D66" s="91" t="s">
        <v>3</v>
      </c>
      <c r="E66" s="92" t="s">
        <v>65</v>
      </c>
      <c r="F66" s="1" t="s">
        <v>66</v>
      </c>
      <c r="G66" s="92" t="s">
        <v>67</v>
      </c>
      <c r="H66" s="1" t="s">
        <v>85</v>
      </c>
      <c r="I66" s="1" t="s">
        <v>86</v>
      </c>
      <c r="J66" s="92" t="s">
        <v>87</v>
      </c>
      <c r="K66" s="1" t="s">
        <v>88</v>
      </c>
      <c r="L66" s="1" t="s">
        <v>89</v>
      </c>
      <c r="M66" s="1" t="s">
        <v>90</v>
      </c>
      <c r="N66" s="92" t="s">
        <v>69</v>
      </c>
      <c r="O66" s="1" t="s">
        <v>71</v>
      </c>
      <c r="P66" s="1" t="s">
        <v>72</v>
      </c>
      <c r="Q66" s="1" t="s">
        <v>73</v>
      </c>
      <c r="R66" s="1" t="s">
        <v>74</v>
      </c>
      <c r="S66" s="1" t="s">
        <v>76</v>
      </c>
      <c r="T66" s="1" t="s">
        <v>77</v>
      </c>
      <c r="U66" s="1" t="s">
        <v>78</v>
      </c>
      <c r="V66" s="1" t="s">
        <v>79</v>
      </c>
      <c r="W66" s="91" t="s">
        <v>158</v>
      </c>
    </row>
    <row r="67" spans="2:28" x14ac:dyDescent="0.25">
      <c r="B67" s="8">
        <v>1</v>
      </c>
      <c r="C67" s="73" t="s">
        <v>4</v>
      </c>
      <c r="D67" s="3">
        <f>D4</f>
        <v>446.58028799999994</v>
      </c>
      <c r="E67" s="3">
        <f t="shared" ref="E67:W67" si="0">E4</f>
        <v>1.0160539200000001</v>
      </c>
      <c r="F67" s="3" t="str">
        <f t="shared" si="0"/>
        <v>n.a.</v>
      </c>
      <c r="G67" s="3">
        <f t="shared" si="0"/>
        <v>72.630681119368106</v>
      </c>
      <c r="H67" s="3">
        <f t="shared" si="0"/>
        <v>1.1760122203440291</v>
      </c>
      <c r="I67" s="3">
        <f t="shared" si="0"/>
        <v>3.2637014369187547</v>
      </c>
      <c r="J67" s="3" t="str">
        <f t="shared" si="0"/>
        <v>n.a.</v>
      </c>
      <c r="K67" s="3" t="str">
        <f t="shared" si="0"/>
        <v>n.a.</v>
      </c>
      <c r="L67" s="3">
        <f t="shared" si="0"/>
        <v>3.1648738622733772</v>
      </c>
      <c r="M67" s="3" t="str">
        <f t="shared" si="0"/>
        <v>n.a.</v>
      </c>
      <c r="N67" s="3">
        <f t="shared" si="0"/>
        <v>134.5164408</v>
      </c>
      <c r="O67" s="3">
        <f t="shared" si="0"/>
        <v>0.50409576</v>
      </c>
      <c r="P67" s="3">
        <f t="shared" si="0"/>
        <v>5.7748319999999999E-2</v>
      </c>
      <c r="Q67" s="3">
        <f t="shared" si="0"/>
        <v>6.1790399999999994E-3</v>
      </c>
      <c r="R67" s="3" t="str">
        <f t="shared" si="0"/>
        <v>n.a.</v>
      </c>
      <c r="S67" s="3">
        <f t="shared" si="0"/>
        <v>0.12630240000000001</v>
      </c>
      <c r="T67" s="3">
        <f t="shared" si="0"/>
        <v>7.5378239999999999E-2</v>
      </c>
      <c r="U67" s="3">
        <f t="shared" si="0"/>
        <v>0.18533591999999999</v>
      </c>
      <c r="V67" s="3">
        <f t="shared" si="0"/>
        <v>1.190952E-2</v>
      </c>
      <c r="W67" s="3">
        <f t="shared" si="0"/>
        <v>0</v>
      </c>
      <c r="X67" s="72"/>
      <c r="Y67" s="72"/>
      <c r="Z67" s="72"/>
      <c r="AA67" s="72"/>
      <c r="AB67" s="72"/>
    </row>
    <row r="68" spans="2:28" x14ac:dyDescent="0.25">
      <c r="B68" s="8">
        <v>2</v>
      </c>
      <c r="C68" s="73" t="s">
        <v>5</v>
      </c>
      <c r="D68" s="3">
        <f>D5</f>
        <v>448.30375819999995</v>
      </c>
      <c r="E68" s="3">
        <f t="shared" ref="E68:W68" si="1">E5</f>
        <v>1.08108592</v>
      </c>
      <c r="F68" s="3" t="str">
        <f t="shared" si="1"/>
        <v>n.a.</v>
      </c>
      <c r="G68" s="3">
        <f t="shared" si="1"/>
        <v>58.843662583362843</v>
      </c>
      <c r="H68" s="3">
        <f t="shared" si="1"/>
        <v>1.2857464107581733</v>
      </c>
      <c r="I68" s="3">
        <f t="shared" si="1"/>
        <v>3.2582546983022089</v>
      </c>
      <c r="J68" s="3" t="str">
        <f t="shared" si="1"/>
        <v>n.a.</v>
      </c>
      <c r="K68" s="3" t="str">
        <f t="shared" si="1"/>
        <v>n.a.</v>
      </c>
      <c r="L68" s="3">
        <f t="shared" si="1"/>
        <v>3.2510664299629162</v>
      </c>
      <c r="M68" s="3" t="str">
        <f t="shared" si="1"/>
        <v>n.a.</v>
      </c>
      <c r="N68" s="3">
        <f t="shared" si="1"/>
        <v>143.5675502</v>
      </c>
      <c r="O68" s="3">
        <f t="shared" si="1"/>
        <v>0.56174032000000007</v>
      </c>
      <c r="P68" s="3">
        <f t="shared" si="1"/>
        <v>5.1764940000000002E-2</v>
      </c>
      <c r="Q68" s="3" t="str">
        <f t="shared" si="1"/>
        <v>n.a.</v>
      </c>
      <c r="R68" s="3" t="str">
        <f t="shared" si="1"/>
        <v>n.a.</v>
      </c>
      <c r="S68" s="3">
        <f t="shared" si="1"/>
        <v>5.9315599999999998E-3</v>
      </c>
      <c r="T68" s="3">
        <f t="shared" si="1"/>
        <v>1.490086E-2</v>
      </c>
      <c r="U68" s="3">
        <f t="shared" si="1"/>
        <v>0.19191217999999999</v>
      </c>
      <c r="V68" s="3">
        <f t="shared" si="1"/>
        <v>1.741432E-2</v>
      </c>
      <c r="W68" s="3">
        <f t="shared" si="1"/>
        <v>9.8390000000000004</v>
      </c>
      <c r="X68" s="72"/>
      <c r="Y68" s="72"/>
      <c r="Z68" s="72"/>
      <c r="AA68" s="72"/>
      <c r="AB68" s="72"/>
    </row>
    <row r="69" spans="2:28" x14ac:dyDescent="0.25">
      <c r="B69" s="8">
        <v>3</v>
      </c>
      <c r="C69" s="73" t="s">
        <v>6</v>
      </c>
      <c r="D69" s="3">
        <f>D6</f>
        <v>461.07110399999999</v>
      </c>
      <c r="E69" s="3">
        <f t="shared" ref="E69:W69" si="2">E6</f>
        <v>0.95196399999999981</v>
      </c>
      <c r="F69" s="3" t="str">
        <f t="shared" si="2"/>
        <v>n.a.</v>
      </c>
      <c r="G69" s="3">
        <f t="shared" si="2"/>
        <v>58.450852271463006</v>
      </c>
      <c r="H69" s="3">
        <f t="shared" si="2"/>
        <v>1.3543422873554039</v>
      </c>
      <c r="I69" s="3">
        <f t="shared" si="2"/>
        <v>3.1700457072730126</v>
      </c>
      <c r="J69" s="3" t="str">
        <f t="shared" si="2"/>
        <v>n.a.</v>
      </c>
      <c r="K69" s="3" t="str">
        <f t="shared" si="2"/>
        <v>n.a.</v>
      </c>
      <c r="L69" s="3">
        <f t="shared" si="2"/>
        <v>3.1951429325058034</v>
      </c>
      <c r="M69" s="3" t="str">
        <f t="shared" si="2"/>
        <v>n.a.</v>
      </c>
      <c r="N69" s="3">
        <f t="shared" si="2"/>
        <v>154.8417</v>
      </c>
      <c r="O69" s="3">
        <f t="shared" si="2"/>
        <v>0.62062000000000006</v>
      </c>
      <c r="P69" s="3">
        <f t="shared" si="2"/>
        <v>6.4168000000000003E-2</v>
      </c>
      <c r="Q69" s="3" t="str">
        <f t="shared" si="2"/>
        <v>n.a.</v>
      </c>
      <c r="R69" s="3" t="str">
        <f t="shared" si="2"/>
        <v>n.a.</v>
      </c>
      <c r="S69" s="3">
        <f t="shared" si="2"/>
        <v>1.7108000000000002E-2</v>
      </c>
      <c r="T69" s="3">
        <f t="shared" si="2"/>
        <v>8.5956000000000001E-3</v>
      </c>
      <c r="U69" s="3">
        <f t="shared" si="2"/>
        <v>0.20155719999999999</v>
      </c>
      <c r="V69" s="3">
        <f t="shared" si="2"/>
        <v>2.10808E-2</v>
      </c>
      <c r="W69" s="3">
        <f t="shared" si="2"/>
        <v>9.218</v>
      </c>
      <c r="X69" s="72"/>
      <c r="Y69" s="72"/>
      <c r="Z69" s="72"/>
      <c r="AA69" s="72"/>
      <c r="AB69" s="72"/>
    </row>
    <row r="70" spans="2:28" x14ac:dyDescent="0.25">
      <c r="B70" s="8">
        <v>4</v>
      </c>
      <c r="C70" s="73" t="s">
        <v>16</v>
      </c>
      <c r="D70" s="3">
        <f>D16</f>
        <v>241.05502860000001</v>
      </c>
      <c r="E70" s="3">
        <f t="shared" ref="E70:W70" si="3">E16</f>
        <v>0.55263674000000007</v>
      </c>
      <c r="F70" s="3" t="str">
        <f t="shared" si="3"/>
        <v>n.a.</v>
      </c>
      <c r="G70" s="3">
        <f t="shared" si="3"/>
        <v>36.515497664119749</v>
      </c>
      <c r="H70" s="3">
        <f t="shared" si="3"/>
        <v>0.63881704689430374</v>
      </c>
      <c r="I70" s="3">
        <f t="shared" si="3"/>
        <v>2.0623336214339618</v>
      </c>
      <c r="J70" s="3" t="str">
        <f t="shared" si="3"/>
        <v>n.a.</v>
      </c>
      <c r="K70" s="3" t="str">
        <f t="shared" si="3"/>
        <v>n.a.</v>
      </c>
      <c r="L70" s="3">
        <f t="shared" si="3"/>
        <v>3.112403047354432</v>
      </c>
      <c r="M70" s="3" t="str">
        <f t="shared" si="3"/>
        <v>n.a.</v>
      </c>
      <c r="N70" s="3">
        <f t="shared" si="3"/>
        <v>62.911342800000007</v>
      </c>
      <c r="O70" s="3">
        <f t="shared" si="3"/>
        <v>0.35407566000000001</v>
      </c>
      <c r="P70" s="3">
        <f t="shared" si="3"/>
        <v>2.3870099999999998E-2</v>
      </c>
      <c r="Q70" s="3" t="str">
        <f t="shared" si="3"/>
        <v>n.a.</v>
      </c>
      <c r="R70" s="3" t="str">
        <f t="shared" si="3"/>
        <v>n.a.</v>
      </c>
      <c r="S70" s="3">
        <f t="shared" si="3"/>
        <v>4.6284400000000002E-3</v>
      </c>
      <c r="T70" s="3">
        <f t="shared" si="3"/>
        <v>9.5932199999999995E-3</v>
      </c>
      <c r="U70" s="3">
        <f t="shared" si="3"/>
        <v>5.9205880000000002E-2</v>
      </c>
      <c r="V70" s="3">
        <f t="shared" si="3"/>
        <v>9.2870000000000001E-3</v>
      </c>
      <c r="W70" s="3">
        <f t="shared" si="3"/>
        <v>13.250999999999999</v>
      </c>
      <c r="X70" s="72"/>
      <c r="Y70" s="72"/>
      <c r="Z70" s="72"/>
      <c r="AA70" s="72"/>
      <c r="AB70" s="72"/>
    </row>
    <row r="71" spans="2:28" x14ac:dyDescent="0.25">
      <c r="B71" s="8">
        <v>5</v>
      </c>
      <c r="C71" s="73" t="s">
        <v>17</v>
      </c>
      <c r="D71" s="3">
        <f>D17</f>
        <v>218.97001589999999</v>
      </c>
      <c r="E71" s="3">
        <f t="shared" ref="E71:W71" si="4">E17</f>
        <v>0.62061876000000005</v>
      </c>
      <c r="F71" s="3" t="str">
        <f t="shared" si="4"/>
        <v>n.a.</v>
      </c>
      <c r="G71" s="3">
        <f t="shared" si="4"/>
        <v>37.84979845143075</v>
      </c>
      <c r="H71" s="3">
        <f t="shared" si="4"/>
        <v>0.58804927916610361</v>
      </c>
      <c r="I71" s="3">
        <f t="shared" si="4"/>
        <v>2.0022709118435715</v>
      </c>
      <c r="J71" s="3" t="str">
        <f t="shared" si="4"/>
        <v>n.a.</v>
      </c>
      <c r="K71" s="3" t="str">
        <f t="shared" si="4"/>
        <v>n.a.</v>
      </c>
      <c r="L71" s="3">
        <f t="shared" si="4"/>
        <v>3.1156307153254725</v>
      </c>
      <c r="M71" s="3" t="str">
        <f t="shared" si="4"/>
        <v>n.a.</v>
      </c>
      <c r="N71" s="3">
        <f t="shared" si="4"/>
        <v>54.551435099999999</v>
      </c>
      <c r="O71" s="3">
        <f t="shared" si="4"/>
        <v>0.37761371999999999</v>
      </c>
      <c r="P71" s="3">
        <f t="shared" si="4"/>
        <v>1.968429E-2</v>
      </c>
      <c r="Q71" s="3" t="str">
        <f t="shared" si="4"/>
        <v>n.a.</v>
      </c>
      <c r="R71" s="3">
        <f t="shared" si="4"/>
        <v>2.391774E-2</v>
      </c>
      <c r="S71" s="3">
        <f t="shared" si="4"/>
        <v>3.4769400000000004E-3</v>
      </c>
      <c r="T71" s="3">
        <f t="shared" si="4"/>
        <v>7.8556800000000003E-3</v>
      </c>
      <c r="U71" s="3">
        <f t="shared" si="4"/>
        <v>4.1803440000000004E-2</v>
      </c>
      <c r="V71" s="3">
        <f t="shared" si="4"/>
        <v>9.6693000000000005E-3</v>
      </c>
      <c r="W71" s="3">
        <f t="shared" si="4"/>
        <v>12.566000000000001</v>
      </c>
      <c r="X71" s="72"/>
      <c r="Y71" s="72"/>
      <c r="Z71" s="72"/>
      <c r="AA71" s="72"/>
      <c r="AB71" s="72"/>
    </row>
    <row r="72" spans="2:28" x14ac:dyDescent="0.25">
      <c r="B72" s="8">
        <v>6</v>
      </c>
      <c r="C72" s="73" t="s">
        <v>18</v>
      </c>
      <c r="D72" s="3">
        <f>D18</f>
        <v>216.09129999999999</v>
      </c>
      <c r="E72" s="3">
        <f t="shared" ref="E72:W72" si="5">E18</f>
        <v>0.56215500000000007</v>
      </c>
      <c r="F72" s="3" t="str">
        <f t="shared" si="5"/>
        <v>n.a.</v>
      </c>
      <c r="G72" s="3">
        <f t="shared" si="5"/>
        <v>41.404162712022469</v>
      </c>
      <c r="H72" s="3">
        <f t="shared" si="5"/>
        <v>0.60756982601993614</v>
      </c>
      <c r="I72" s="3">
        <f t="shared" si="5"/>
        <v>2.034281940703615</v>
      </c>
      <c r="J72" s="3" t="str">
        <f t="shared" si="5"/>
        <v>n.a.</v>
      </c>
      <c r="K72" s="3" t="str">
        <f t="shared" si="5"/>
        <v>n.a.</v>
      </c>
      <c r="L72" s="3">
        <f t="shared" si="5"/>
        <v>3.1221598265354658</v>
      </c>
      <c r="M72" s="3" t="str">
        <f t="shared" si="5"/>
        <v>n.a.</v>
      </c>
      <c r="N72" s="3">
        <f t="shared" si="5"/>
        <v>52.1479</v>
      </c>
      <c r="O72" s="3">
        <f t="shared" si="5"/>
        <v>0.44722499999999998</v>
      </c>
      <c r="P72" s="3">
        <f t="shared" si="5"/>
        <v>1.6400000000000001E-2</v>
      </c>
      <c r="Q72" s="3" t="str">
        <f t="shared" si="5"/>
        <v>n.a.</v>
      </c>
      <c r="R72" s="3">
        <f t="shared" si="5"/>
        <v>2.0719999999999999E-2</v>
      </c>
      <c r="S72" s="3">
        <f t="shared" si="5"/>
        <v>5.8099999999999992E-3</v>
      </c>
      <c r="T72" s="3">
        <f t="shared" si="5"/>
        <v>1.7219999999999999E-2</v>
      </c>
      <c r="U72" s="3">
        <f t="shared" si="5"/>
        <v>4.2345000000000001E-2</v>
      </c>
      <c r="V72" s="3">
        <f t="shared" si="5"/>
        <v>1.1575E-2</v>
      </c>
      <c r="W72" s="3">
        <f t="shared" si="5"/>
        <v>16.738</v>
      </c>
      <c r="X72" s="72"/>
      <c r="Y72" s="72"/>
      <c r="Z72" s="72"/>
      <c r="AA72" s="72"/>
      <c r="AB72" s="72"/>
    </row>
    <row r="73" spans="2:28" x14ac:dyDescent="0.25">
      <c r="B73" s="8">
        <v>7</v>
      </c>
      <c r="C73" s="73" t="s">
        <v>28</v>
      </c>
      <c r="D73" s="3">
        <f>D28</f>
        <v>167.2308792</v>
      </c>
      <c r="E73" s="3">
        <f t="shared" ref="E73:W73" si="6">E28</f>
        <v>0.48844655999999997</v>
      </c>
      <c r="F73" s="3" t="str">
        <f t="shared" si="6"/>
        <v>n.a.</v>
      </c>
      <c r="G73" s="3">
        <f t="shared" si="6"/>
        <v>52.495655640756091</v>
      </c>
      <c r="H73" s="3">
        <f t="shared" si="6"/>
        <v>0.39503052509184633</v>
      </c>
      <c r="I73" s="3">
        <f t="shared" si="6"/>
        <v>1.8237106954093658</v>
      </c>
      <c r="J73" s="3" t="str">
        <f t="shared" si="6"/>
        <v>n.a.</v>
      </c>
      <c r="K73" s="3" t="str">
        <f t="shared" si="6"/>
        <v>n.a.</v>
      </c>
      <c r="L73" s="3">
        <f t="shared" si="6"/>
        <v>3.551895234543256</v>
      </c>
      <c r="M73" s="3" t="str">
        <f t="shared" si="6"/>
        <v>n.a.</v>
      </c>
      <c r="N73" s="3">
        <f t="shared" si="6"/>
        <v>38.070642960000001</v>
      </c>
      <c r="O73" s="3">
        <f t="shared" si="6"/>
        <v>0.31179959999999995</v>
      </c>
      <c r="P73" s="3">
        <f t="shared" si="6"/>
        <v>1.4353919999999999E-2</v>
      </c>
      <c r="Q73" s="3" t="str">
        <f t="shared" si="6"/>
        <v>n.a.</v>
      </c>
      <c r="R73" s="3">
        <f t="shared" si="6"/>
        <v>2.8108079999999997E-2</v>
      </c>
      <c r="S73" s="3">
        <f t="shared" si="6"/>
        <v>5.2063200000000004E-3</v>
      </c>
      <c r="T73" s="3">
        <f t="shared" si="6"/>
        <v>1.5099839999999998E-2</v>
      </c>
      <c r="U73" s="3">
        <f t="shared" si="6"/>
        <v>2.3551919999999997E-2</v>
      </c>
      <c r="V73" s="3">
        <f t="shared" si="6"/>
        <v>1.2514320000000001E-2</v>
      </c>
      <c r="W73" s="3">
        <f t="shared" si="6"/>
        <v>17.492000000000001</v>
      </c>
      <c r="X73" s="72"/>
      <c r="Y73" s="72"/>
      <c r="Z73" s="72"/>
      <c r="AA73" s="72"/>
      <c r="AB73" s="72"/>
    </row>
    <row r="74" spans="2:28" x14ac:dyDescent="0.25">
      <c r="B74" s="8">
        <v>8</v>
      </c>
      <c r="C74" s="73" t="s">
        <v>29</v>
      </c>
      <c r="D74" s="3">
        <f>D29</f>
        <v>155.77886100000001</v>
      </c>
      <c r="E74" s="3">
        <f t="shared" ref="E74:W74" si="7">E29</f>
        <v>0.43654729999999992</v>
      </c>
      <c r="F74" s="3" t="str">
        <f t="shared" si="7"/>
        <v>n.a.</v>
      </c>
      <c r="G74" s="3">
        <f t="shared" si="7"/>
        <v>38.646084721610826</v>
      </c>
      <c r="H74" s="3">
        <f t="shared" si="7"/>
        <v>0.37058101644046182</v>
      </c>
      <c r="I74" s="3">
        <f t="shared" si="7"/>
        <v>1.771533004207807</v>
      </c>
      <c r="J74" s="3" t="str">
        <f t="shared" si="7"/>
        <v>n.a.</v>
      </c>
      <c r="K74" s="3" t="str">
        <f t="shared" si="7"/>
        <v>n.a.</v>
      </c>
      <c r="L74" s="3">
        <f t="shared" si="7"/>
        <v>3.3986797690369039</v>
      </c>
      <c r="M74" s="3" t="str">
        <f t="shared" si="7"/>
        <v>n.a.</v>
      </c>
      <c r="N74" s="3">
        <f t="shared" si="7"/>
        <v>34.00779095</v>
      </c>
      <c r="O74" s="3">
        <f t="shared" si="7"/>
        <v>0.32895114000000003</v>
      </c>
      <c r="P74" s="3">
        <f t="shared" si="7"/>
        <v>2.5054330000000003E-2</v>
      </c>
      <c r="Q74" s="3">
        <f t="shared" si="7"/>
        <v>6.9904800000000012E-3</v>
      </c>
      <c r="R74" s="3">
        <f t="shared" si="7"/>
        <v>6.816229E-2</v>
      </c>
      <c r="S74" s="3">
        <f t="shared" si="7"/>
        <v>0.12928811000000001</v>
      </c>
      <c r="T74" s="3">
        <f t="shared" si="7"/>
        <v>7.0410689999999998E-2</v>
      </c>
      <c r="U74" s="3">
        <f t="shared" si="7"/>
        <v>1.835001E-2</v>
      </c>
      <c r="V74" s="3" t="str">
        <f t="shared" si="7"/>
        <v>n.a.</v>
      </c>
      <c r="W74" s="3">
        <f t="shared" si="7"/>
        <v>4.5999999999999999E-2</v>
      </c>
      <c r="X74" s="72"/>
      <c r="Y74" s="72"/>
      <c r="Z74" s="72"/>
      <c r="AA74" s="72"/>
      <c r="AB74" s="72"/>
    </row>
    <row r="75" spans="2:28" x14ac:dyDescent="0.25">
      <c r="B75" s="8">
        <v>9</v>
      </c>
      <c r="C75" s="73" t="s">
        <v>30</v>
      </c>
      <c r="D75" s="3">
        <f>D30</f>
        <v>154.47438019999998</v>
      </c>
      <c r="E75" s="3">
        <f t="shared" ref="E75:W75" si="8">E30</f>
        <v>2.1449071699999998</v>
      </c>
      <c r="F75" s="3">
        <f t="shared" si="8"/>
        <v>3.8805339999999994E-2</v>
      </c>
      <c r="G75" s="3">
        <f t="shared" si="8"/>
        <v>38.967407056110936</v>
      </c>
      <c r="H75" s="3">
        <f t="shared" si="8"/>
        <v>0.37702967478261323</v>
      </c>
      <c r="I75" s="3">
        <f t="shared" si="8"/>
        <v>1.9440652664327407</v>
      </c>
      <c r="J75" s="3" t="str">
        <f t="shared" si="8"/>
        <v>n.a.</v>
      </c>
      <c r="K75" s="3" t="str">
        <f t="shared" si="8"/>
        <v>n.a.</v>
      </c>
      <c r="L75" s="3">
        <f t="shared" si="8"/>
        <v>3.5384684917356104</v>
      </c>
      <c r="M75" s="3" t="str">
        <f t="shared" si="8"/>
        <v>n.a.</v>
      </c>
      <c r="N75" s="3">
        <f t="shared" si="8"/>
        <v>32.375585409999999</v>
      </c>
      <c r="O75" s="3">
        <f t="shared" si="8"/>
        <v>0.36888578999999999</v>
      </c>
      <c r="P75" s="3">
        <f t="shared" si="8"/>
        <v>8.7176600000000003E-3</v>
      </c>
      <c r="Q75" s="3" t="str">
        <f t="shared" si="8"/>
        <v>n.a.</v>
      </c>
      <c r="R75" s="3">
        <f t="shared" si="8"/>
        <v>0.13385644999999999</v>
      </c>
      <c r="S75" s="3">
        <f t="shared" si="8"/>
        <v>1.130843E-2</v>
      </c>
      <c r="T75" s="3">
        <f t="shared" si="8"/>
        <v>0.11602255000000002</v>
      </c>
      <c r="U75" s="3">
        <f t="shared" si="8"/>
        <v>1.7384220000000002E-2</v>
      </c>
      <c r="V75" s="3">
        <f t="shared" si="8"/>
        <v>1.2759670000000001E-2</v>
      </c>
      <c r="W75" s="3">
        <f t="shared" si="8"/>
        <v>21.402000000000001</v>
      </c>
      <c r="X75" s="72"/>
      <c r="Y75" s="72"/>
      <c r="Z75" s="72"/>
      <c r="AA75" s="72"/>
      <c r="AB75" s="72"/>
    </row>
    <row r="76" spans="2:28" x14ac:dyDescent="0.25">
      <c r="B76" s="8">
        <v>10</v>
      </c>
      <c r="C76" s="73" t="s">
        <v>40</v>
      </c>
      <c r="D76" s="3">
        <f>D40</f>
        <v>125.52184319999999</v>
      </c>
      <c r="E76" s="3">
        <f t="shared" ref="E76:W76" si="9">E40</f>
        <v>0.40066182</v>
      </c>
      <c r="F76" s="3" t="str">
        <f t="shared" si="9"/>
        <v>n.a.</v>
      </c>
      <c r="G76" s="3">
        <f t="shared" si="9"/>
        <v>33.549560088242004</v>
      </c>
      <c r="H76" s="3">
        <f t="shared" si="9"/>
        <v>0.34018352950681463</v>
      </c>
      <c r="I76" s="3">
        <f t="shared" si="9"/>
        <v>1.6577441234288379</v>
      </c>
      <c r="J76" s="3" t="str">
        <f t="shared" si="9"/>
        <v>n.a.</v>
      </c>
      <c r="K76" s="3" t="str">
        <f t="shared" si="9"/>
        <v>n.a.</v>
      </c>
      <c r="L76" s="3">
        <f t="shared" si="9"/>
        <v>3.4189220612582192</v>
      </c>
      <c r="M76" s="3" t="str">
        <f t="shared" si="9"/>
        <v>n.a.</v>
      </c>
      <c r="N76" s="3">
        <f t="shared" si="9"/>
        <v>27.013674870000006</v>
      </c>
      <c r="O76" s="3">
        <f t="shared" si="9"/>
        <v>0.26065377000000001</v>
      </c>
      <c r="P76" s="3">
        <f t="shared" si="9"/>
        <v>5.4654600000000001E-3</v>
      </c>
      <c r="Q76" s="3" t="str">
        <f t="shared" si="9"/>
        <v>n.a.</v>
      </c>
      <c r="R76" s="3">
        <f t="shared" si="9"/>
        <v>7.6120980000000019E-2</v>
      </c>
      <c r="S76" s="3">
        <f t="shared" si="9"/>
        <v>3.0622800000000006E-3</v>
      </c>
      <c r="T76" s="3">
        <f t="shared" si="9"/>
        <v>1.6178370000000001E-2</v>
      </c>
      <c r="U76" s="3">
        <f t="shared" si="9"/>
        <v>1.1802959999999999E-2</v>
      </c>
      <c r="V76" s="3">
        <f t="shared" si="9"/>
        <v>8.4516899999999996E-3</v>
      </c>
      <c r="W76" s="3">
        <f t="shared" si="9"/>
        <v>0.32800000000000001</v>
      </c>
      <c r="X76" s="72"/>
      <c r="Y76" s="72"/>
      <c r="Z76" s="72"/>
      <c r="AA76" s="72"/>
      <c r="AB76" s="72"/>
    </row>
    <row r="77" spans="2:28" x14ac:dyDescent="0.25">
      <c r="B77" s="8">
        <v>11</v>
      </c>
      <c r="C77" s="73" t="s">
        <v>41</v>
      </c>
      <c r="D77" s="3">
        <f>D41</f>
        <v>120.79161360000001</v>
      </c>
      <c r="E77" s="3">
        <f t="shared" ref="E77:W77" si="10">E41</f>
        <v>0.38312568000000002</v>
      </c>
      <c r="F77" s="3" t="str">
        <f t="shared" si="10"/>
        <v>n.a.</v>
      </c>
      <c r="G77" s="3">
        <f t="shared" si="10"/>
        <v>28.274931947356386</v>
      </c>
      <c r="H77" s="3">
        <f t="shared" si="10"/>
        <v>0.33983409326614988</v>
      </c>
      <c r="I77" s="3">
        <f t="shared" si="10"/>
        <v>1.813958608688323</v>
      </c>
      <c r="J77" s="3" t="str">
        <f t="shared" si="10"/>
        <v>n.a.</v>
      </c>
      <c r="K77" s="3" t="str">
        <f t="shared" si="10"/>
        <v>n.a.</v>
      </c>
      <c r="L77" s="3">
        <f t="shared" si="10"/>
        <v>3.4007454217765414</v>
      </c>
      <c r="M77" s="3" t="str">
        <f t="shared" si="10"/>
        <v>n.a.</v>
      </c>
      <c r="N77" s="3">
        <f t="shared" si="10"/>
        <v>25.320954959999998</v>
      </c>
      <c r="O77" s="3">
        <f t="shared" si="10"/>
        <v>0.27397944000000002</v>
      </c>
      <c r="P77" s="3">
        <f t="shared" si="10"/>
        <v>6.5973599999999992E-3</v>
      </c>
      <c r="Q77" s="3">
        <f t="shared" si="10"/>
        <v>4.8232799999999992E-3</v>
      </c>
      <c r="R77" s="3">
        <f t="shared" si="10"/>
        <v>0.14691599999999999</v>
      </c>
      <c r="S77" s="3">
        <f t="shared" si="10"/>
        <v>9.5427359999999989E-2</v>
      </c>
      <c r="T77" s="3">
        <f t="shared" si="10"/>
        <v>5.2819200000000004E-2</v>
      </c>
      <c r="U77" s="3">
        <f t="shared" si="10"/>
        <v>1.02816E-2</v>
      </c>
      <c r="V77" s="3">
        <f t="shared" si="10"/>
        <v>9.1526400000000001E-3</v>
      </c>
      <c r="W77" s="3">
        <f t="shared" si="10"/>
        <v>0.55300000000000005</v>
      </c>
      <c r="X77" s="72"/>
      <c r="Y77" s="72"/>
      <c r="Z77" s="72"/>
      <c r="AA77" s="72"/>
      <c r="AB77" s="72"/>
    </row>
    <row r="78" spans="2:28" x14ac:dyDescent="0.25">
      <c r="B78" s="8">
        <v>12</v>
      </c>
      <c r="C78" s="73" t="s">
        <v>42</v>
      </c>
      <c r="D78" s="3">
        <f>D42</f>
        <v>123.31544400000001</v>
      </c>
      <c r="E78" s="3">
        <f t="shared" ref="E78:W78" si="11">E42</f>
        <v>0.4943685599999999</v>
      </c>
      <c r="F78" s="3" t="str">
        <f t="shared" si="11"/>
        <v>n.a.</v>
      </c>
      <c r="G78" s="3">
        <f t="shared" si="11"/>
        <v>28.352359996672604</v>
      </c>
      <c r="H78" s="3">
        <f t="shared" si="11"/>
        <v>0.32968468772236814</v>
      </c>
      <c r="I78" s="3">
        <f t="shared" si="11"/>
        <v>1.6930627965954173</v>
      </c>
      <c r="J78" s="3" t="str">
        <f t="shared" si="11"/>
        <v>n.a.</v>
      </c>
      <c r="K78" s="3" t="str">
        <f t="shared" si="11"/>
        <v>n.a.</v>
      </c>
      <c r="L78" s="3">
        <f t="shared" si="11"/>
        <v>3.4744443030781778</v>
      </c>
      <c r="M78" s="3" t="str">
        <f t="shared" si="11"/>
        <v>n.a.</v>
      </c>
      <c r="N78" s="3">
        <f t="shared" si="11"/>
        <v>25.340762159999997</v>
      </c>
      <c r="O78" s="3">
        <f t="shared" si="11"/>
        <v>0.27445824000000002</v>
      </c>
      <c r="P78" s="3" t="str">
        <f t="shared" si="11"/>
        <v>n.a.</v>
      </c>
      <c r="Q78" s="3" t="str">
        <f t="shared" si="11"/>
        <v>n.a.</v>
      </c>
      <c r="R78" s="3">
        <f t="shared" si="11"/>
        <v>0.44596439999999993</v>
      </c>
      <c r="S78" s="3">
        <f t="shared" si="11"/>
        <v>6.6578399999999991E-3</v>
      </c>
      <c r="T78" s="3">
        <f t="shared" si="11"/>
        <v>1.4162400000000002E-2</v>
      </c>
      <c r="U78" s="3">
        <f t="shared" si="11"/>
        <v>9.3995999999999993E-3</v>
      </c>
      <c r="V78" s="3">
        <f t="shared" si="11"/>
        <v>1.395072E-2</v>
      </c>
      <c r="W78" s="3">
        <f t="shared" si="11"/>
        <v>22.477</v>
      </c>
      <c r="X78" s="72"/>
      <c r="Y78" s="72"/>
      <c r="Z78" s="72"/>
      <c r="AA78" s="72"/>
      <c r="AB78" s="72"/>
    </row>
    <row r="79" spans="2:28" x14ac:dyDescent="0.25">
      <c r="B79" s="8">
        <v>13</v>
      </c>
      <c r="C79" s="73" t="s">
        <v>52</v>
      </c>
      <c r="D79" s="3">
        <f>D52</f>
        <v>114.5948684</v>
      </c>
      <c r="E79" s="3">
        <f t="shared" ref="E79:W79" si="12">E52</f>
        <v>0.34677322999999999</v>
      </c>
      <c r="F79" s="3" t="str">
        <f t="shared" si="12"/>
        <v>n.a.</v>
      </c>
      <c r="G79" s="3">
        <f t="shared" si="12"/>
        <v>22.423473657749764</v>
      </c>
      <c r="H79" s="3">
        <f t="shared" si="12"/>
        <v>0.3950066720216206</v>
      </c>
      <c r="I79" s="3">
        <f t="shared" si="12"/>
        <v>1.602747256622703</v>
      </c>
      <c r="J79" s="3" t="str">
        <f t="shared" si="12"/>
        <v>n.a.</v>
      </c>
      <c r="K79" s="3">
        <f t="shared" si="12"/>
        <v>3.2594571120916376</v>
      </c>
      <c r="L79" s="3" t="str">
        <f t="shared" si="12"/>
        <v>n.a.</v>
      </c>
      <c r="M79" s="3" t="str">
        <f t="shared" si="12"/>
        <v>n.a.</v>
      </c>
      <c r="N79" s="3">
        <f t="shared" si="12"/>
        <v>25.036397449999996</v>
      </c>
      <c r="O79" s="3">
        <f t="shared" si="12"/>
        <v>0.25288827999999997</v>
      </c>
      <c r="P79" s="3">
        <f t="shared" si="12"/>
        <v>9.9543699999999988E-3</v>
      </c>
      <c r="Q79" s="3" t="str">
        <f t="shared" si="12"/>
        <v>n.a.</v>
      </c>
      <c r="R79" s="3">
        <f t="shared" si="12"/>
        <v>0.22021339999999998</v>
      </c>
      <c r="S79" s="3">
        <f t="shared" si="12"/>
        <v>4.4364599999999997E-3</v>
      </c>
      <c r="T79" s="3">
        <f t="shared" si="12"/>
        <v>1.0341680000000001E-2</v>
      </c>
      <c r="U79" s="3">
        <f t="shared" si="12"/>
        <v>9.5519699999999999E-3</v>
      </c>
      <c r="V79" s="3">
        <f t="shared" si="12"/>
        <v>1.5024609999999999E-2</v>
      </c>
      <c r="W79" s="3">
        <f t="shared" si="12"/>
        <v>1.921</v>
      </c>
      <c r="X79" s="72"/>
      <c r="Y79" s="72"/>
      <c r="Z79" s="72"/>
      <c r="AA79" s="72"/>
      <c r="AB79" s="72"/>
    </row>
    <row r="80" spans="2:28" x14ac:dyDescent="0.25">
      <c r="B80" s="8">
        <v>14</v>
      </c>
      <c r="C80" s="73" t="s">
        <v>53</v>
      </c>
      <c r="D80" s="3">
        <f>D53</f>
        <v>105.5028216</v>
      </c>
      <c r="E80" s="3">
        <f t="shared" ref="E80:W80" si="13">E53</f>
        <v>0.34705022000000002</v>
      </c>
      <c r="F80" s="3" t="str">
        <f t="shared" si="13"/>
        <v>n.a.</v>
      </c>
      <c r="G80" s="3">
        <f t="shared" si="13"/>
        <v>18.025758537810166</v>
      </c>
      <c r="H80" s="3">
        <f t="shared" si="13"/>
        <v>0.38966199920797756</v>
      </c>
      <c r="I80" s="3">
        <f t="shared" si="13"/>
        <v>1.604804857599158</v>
      </c>
      <c r="J80" s="3" t="str">
        <f t="shared" si="13"/>
        <v>n.a.</v>
      </c>
      <c r="K80" s="3">
        <f t="shared" si="13"/>
        <v>3.2560807387017143</v>
      </c>
      <c r="L80" s="3" t="str">
        <f t="shared" si="13"/>
        <v>n.a.</v>
      </c>
      <c r="M80" s="3" t="str">
        <f t="shared" si="13"/>
        <v>n.a.</v>
      </c>
      <c r="N80" s="3">
        <f t="shared" si="13"/>
        <v>22.372931680000001</v>
      </c>
      <c r="O80" s="3">
        <f>O53</f>
        <v>0.23484978000000001</v>
      </c>
      <c r="P80" s="3">
        <f t="shared" si="13"/>
        <v>5.3534800000000007E-3</v>
      </c>
      <c r="Q80" s="3" t="str">
        <f t="shared" si="13"/>
        <v>n.a.</v>
      </c>
      <c r="R80" s="3">
        <f t="shared" si="13"/>
        <v>0.48916031999999998</v>
      </c>
      <c r="S80" s="3">
        <f t="shared" si="13"/>
        <v>3.8962000000000003E-3</v>
      </c>
      <c r="T80" s="3">
        <f t="shared" si="13"/>
        <v>9.8821800000000008E-3</v>
      </c>
      <c r="U80" s="3">
        <f t="shared" si="13"/>
        <v>7.8733599999999994E-3</v>
      </c>
      <c r="V80" s="3">
        <f t="shared" si="13"/>
        <v>1.6267900000000002E-2</v>
      </c>
      <c r="W80" s="3">
        <f t="shared" si="13"/>
        <v>2.444</v>
      </c>
      <c r="X80" s="72"/>
      <c r="Y80" s="72"/>
      <c r="Z80" s="72"/>
      <c r="AA80" s="72"/>
      <c r="AB80" s="72"/>
    </row>
    <row r="81" spans="2:28" x14ac:dyDescent="0.25">
      <c r="B81" s="8">
        <v>15</v>
      </c>
      <c r="C81" s="73" t="s">
        <v>54</v>
      </c>
      <c r="D81" s="3">
        <f>D54</f>
        <v>113.06012320000001</v>
      </c>
      <c r="E81" s="3">
        <f t="shared" ref="E81:W81" si="14">E54</f>
        <v>2.18356276</v>
      </c>
      <c r="F81" s="3">
        <f t="shared" si="14"/>
        <v>6.9342580000000015E-2</v>
      </c>
      <c r="G81" s="3" t="str">
        <f t="shared" si="14"/>
        <v>n.a.</v>
      </c>
      <c r="H81" s="3">
        <f t="shared" si="14"/>
        <v>0.37713896923169737</v>
      </c>
      <c r="I81" s="3">
        <f t="shared" si="14"/>
        <v>1.6094479526829248</v>
      </c>
      <c r="J81" s="3" t="str">
        <f t="shared" si="14"/>
        <v>n.a.</v>
      </c>
      <c r="K81" s="3">
        <f t="shared" si="14"/>
        <v>3.2589111752423294</v>
      </c>
      <c r="L81" s="3" t="str">
        <f t="shared" si="14"/>
        <v>n.a.</v>
      </c>
      <c r="M81" s="3" t="str">
        <f t="shared" si="14"/>
        <v>n.a.</v>
      </c>
      <c r="N81" s="3">
        <f t="shared" si="14"/>
        <v>24.367796860000002</v>
      </c>
      <c r="O81" s="3">
        <f t="shared" si="14"/>
        <v>0.22734246</v>
      </c>
      <c r="P81" s="3">
        <f t="shared" si="14"/>
        <v>7.3692599999999999E-3</v>
      </c>
      <c r="Q81" s="3">
        <f t="shared" si="14"/>
        <v>1.2192680000000001E-2</v>
      </c>
      <c r="R81" s="3">
        <f t="shared" si="14"/>
        <v>1.1541334200000002</v>
      </c>
      <c r="S81" s="3">
        <f t="shared" si="14"/>
        <v>0.15164053999999999</v>
      </c>
      <c r="T81" s="3">
        <f t="shared" si="14"/>
        <v>0.17254904000000001</v>
      </c>
      <c r="U81" s="3">
        <f t="shared" si="14"/>
        <v>8.5054199999999996E-3</v>
      </c>
      <c r="V81" s="3">
        <f t="shared" si="14"/>
        <v>1.7415860000000002E-2</v>
      </c>
      <c r="W81" s="3">
        <f t="shared" si="14"/>
        <v>4.226</v>
      </c>
      <c r="X81" s="72"/>
      <c r="Y81" s="72"/>
      <c r="Z81" s="72"/>
      <c r="AA81" s="72"/>
      <c r="AB81" s="72"/>
    </row>
    <row r="82" spans="2:28" x14ac:dyDescent="0.25">
      <c r="B82" s="8">
        <v>16</v>
      </c>
      <c r="C82" s="74" t="s">
        <v>7</v>
      </c>
      <c r="D82" s="3">
        <f>D7</f>
        <v>440.32156559999999</v>
      </c>
      <c r="E82" s="3">
        <f t="shared" ref="E82:W82" si="15">E7</f>
        <v>4.0693463999999997</v>
      </c>
      <c r="F82" s="3" t="str">
        <f t="shared" si="15"/>
        <v>n.a.</v>
      </c>
      <c r="G82" s="3">
        <f t="shared" si="15"/>
        <v>54.687897374559988</v>
      </c>
      <c r="H82" s="3">
        <f t="shared" si="15"/>
        <v>0.55256843541638223</v>
      </c>
      <c r="I82" s="3">
        <f t="shared" si="15"/>
        <v>9.7634086630257872</v>
      </c>
      <c r="J82" s="3" t="str">
        <f t="shared" si="15"/>
        <v>n.a.</v>
      </c>
      <c r="K82" s="3" t="str">
        <f t="shared" si="15"/>
        <v>n.a.</v>
      </c>
      <c r="L82" s="3">
        <f t="shared" si="15"/>
        <v>3.310556039432603</v>
      </c>
      <c r="M82" s="3" t="str">
        <f t="shared" si="15"/>
        <v>n.a.</v>
      </c>
      <c r="N82" s="3">
        <f t="shared" si="15"/>
        <v>102.04160399999999</v>
      </c>
      <c r="O82" s="3">
        <f t="shared" si="15"/>
        <v>0.8117121599999999</v>
      </c>
      <c r="P82" s="3">
        <f t="shared" si="15"/>
        <v>8.2136879999999995E-2</v>
      </c>
      <c r="Q82" s="3" t="str">
        <f t="shared" si="15"/>
        <v>n.a.</v>
      </c>
      <c r="R82" s="3">
        <f t="shared" si="15"/>
        <v>0.51877728000000001</v>
      </c>
      <c r="S82" s="3">
        <f t="shared" si="15"/>
        <v>3.3727679999999996E-2</v>
      </c>
      <c r="T82" s="3">
        <f t="shared" si="15"/>
        <v>1.5996960000000001E-2</v>
      </c>
      <c r="U82" s="3">
        <f t="shared" si="15"/>
        <v>0.16108848000000001</v>
      </c>
      <c r="V82" s="3">
        <f t="shared" si="15"/>
        <v>3.3914159999999999E-2</v>
      </c>
      <c r="W82" s="3">
        <f t="shared" si="15"/>
        <v>8.9610000000000003</v>
      </c>
      <c r="X82" s="72"/>
      <c r="Y82" s="72"/>
      <c r="Z82" s="72"/>
      <c r="AA82" s="72"/>
      <c r="AB82" s="72"/>
    </row>
    <row r="83" spans="2:28" x14ac:dyDescent="0.25">
      <c r="B83" s="8">
        <v>17</v>
      </c>
      <c r="C83" s="75" t="s">
        <v>8</v>
      </c>
      <c r="D83" s="3">
        <f>D8</f>
        <v>430.52068840000004</v>
      </c>
      <c r="E83" s="3">
        <f t="shared" ref="E83:W83" si="16">E8</f>
        <v>3.9103427000000002</v>
      </c>
      <c r="F83" s="3" t="str">
        <f t="shared" si="16"/>
        <v>n.a.</v>
      </c>
      <c r="G83" s="3">
        <f t="shared" si="16"/>
        <v>59.556657947386228</v>
      </c>
      <c r="H83" s="3">
        <f t="shared" si="16"/>
        <v>0.54232722647549003</v>
      </c>
      <c r="I83" s="3">
        <f t="shared" si="16"/>
        <v>9.8573055216512682</v>
      </c>
      <c r="J83" s="3" t="str">
        <f t="shared" si="16"/>
        <v>n.a.</v>
      </c>
      <c r="K83" s="3" t="str">
        <f t="shared" si="16"/>
        <v>n.a.</v>
      </c>
      <c r="L83" s="3">
        <f t="shared" si="16"/>
        <v>3.2830397088840506</v>
      </c>
      <c r="M83" s="3" t="str">
        <f t="shared" si="16"/>
        <v>n.a.</v>
      </c>
      <c r="N83" s="3">
        <f t="shared" si="16"/>
        <v>100.812404</v>
      </c>
      <c r="O83" s="3">
        <f t="shared" si="16"/>
        <v>0.80326488000000007</v>
      </c>
      <c r="P83" s="3">
        <f t="shared" si="16"/>
        <v>8.4335020000000011E-2</v>
      </c>
      <c r="Q83" s="3" t="str">
        <f t="shared" si="16"/>
        <v>n.a.</v>
      </c>
      <c r="R83" s="3">
        <f t="shared" si="16"/>
        <v>0.77101750000000002</v>
      </c>
      <c r="S83" s="3">
        <f t="shared" si="16"/>
        <v>3.6502840000000002E-2</v>
      </c>
      <c r="T83" s="3">
        <f t="shared" si="16"/>
        <v>1.114212E-2</v>
      </c>
      <c r="U83" s="3">
        <f t="shared" si="16"/>
        <v>0.15489672000000002</v>
      </c>
      <c r="V83" s="3">
        <f t="shared" si="16"/>
        <v>3.1478260000000001E-2</v>
      </c>
      <c r="W83" s="3">
        <f t="shared" si="16"/>
        <v>8.8089999999999993</v>
      </c>
      <c r="X83" s="72"/>
      <c r="Y83" s="72"/>
      <c r="Z83" s="72"/>
      <c r="AA83" s="72"/>
      <c r="AB83" s="72"/>
    </row>
    <row r="84" spans="2:28" x14ac:dyDescent="0.25">
      <c r="B84" s="8">
        <v>18</v>
      </c>
      <c r="C84" s="75" t="s">
        <v>9</v>
      </c>
      <c r="D84" s="3">
        <f>D9</f>
        <v>435.36614099999997</v>
      </c>
      <c r="E84" s="3">
        <f t="shared" ref="E84:W84" si="17">E9</f>
        <v>4.0631138999999994</v>
      </c>
      <c r="F84" s="3" t="str">
        <f t="shared" si="17"/>
        <v>n.a.</v>
      </c>
      <c r="G84" s="3">
        <f t="shared" si="17"/>
        <v>62.640019614010981</v>
      </c>
      <c r="H84" s="3">
        <f t="shared" si="17"/>
        <v>0.56340686388514949</v>
      </c>
      <c r="I84" s="3">
        <f t="shared" si="17"/>
        <v>9.8203521199083692</v>
      </c>
      <c r="J84" s="3" t="str">
        <f t="shared" si="17"/>
        <v>n.a.</v>
      </c>
      <c r="K84" s="3" t="str">
        <f t="shared" si="17"/>
        <v>n.a.</v>
      </c>
      <c r="L84" s="3">
        <f t="shared" si="17"/>
        <v>3.2560683931271814</v>
      </c>
      <c r="M84" s="3" t="str">
        <f t="shared" si="17"/>
        <v>n.a.</v>
      </c>
      <c r="N84" s="3">
        <f t="shared" si="17"/>
        <v>103.88490899999999</v>
      </c>
      <c r="O84" s="3">
        <f t="shared" si="17"/>
        <v>0.85144500000000012</v>
      </c>
      <c r="P84" s="3">
        <f t="shared" si="17"/>
        <v>7.6811100000000007E-2</v>
      </c>
      <c r="Q84" s="3" t="str">
        <f t="shared" si="17"/>
        <v>n.a.</v>
      </c>
      <c r="R84" s="3">
        <f t="shared" si="17"/>
        <v>0.65642610000000001</v>
      </c>
      <c r="S84" s="3">
        <f t="shared" si="17"/>
        <v>3.2038199999999996E-2</v>
      </c>
      <c r="T84" s="3">
        <f t="shared" si="17"/>
        <v>2.0476500000000002E-2</v>
      </c>
      <c r="U84" s="3">
        <f t="shared" si="17"/>
        <v>0.1582683</v>
      </c>
      <c r="V84" s="3">
        <f t="shared" si="17"/>
        <v>3.60264E-2</v>
      </c>
      <c r="W84" s="3">
        <f t="shared" si="17"/>
        <v>8.9350000000000005</v>
      </c>
      <c r="X84" s="72"/>
      <c r="Y84" s="72"/>
      <c r="Z84" s="72"/>
      <c r="AA84" s="72"/>
      <c r="AB84" s="72"/>
    </row>
    <row r="85" spans="2:28" x14ac:dyDescent="0.25">
      <c r="B85" s="8">
        <v>19</v>
      </c>
      <c r="C85" s="75" t="s">
        <v>19</v>
      </c>
      <c r="D85" s="3">
        <f>D19</f>
        <v>269.52050751999997</v>
      </c>
      <c r="E85" s="3">
        <f t="shared" ref="E85:W85" si="18">E19</f>
        <v>2.4287274880000003</v>
      </c>
      <c r="F85" s="3" t="str">
        <f t="shared" si="18"/>
        <v>n.a.</v>
      </c>
      <c r="G85" s="3">
        <f t="shared" si="18"/>
        <v>44.376464992957665</v>
      </c>
      <c r="H85" s="3">
        <f t="shared" si="18"/>
        <v>3.1505037166143115</v>
      </c>
      <c r="I85" s="3">
        <f t="shared" si="18"/>
        <v>2.9702274173617385</v>
      </c>
      <c r="J85" s="3" t="str">
        <f t="shared" si="18"/>
        <v>n.a.</v>
      </c>
      <c r="K85" s="3">
        <f t="shared" si="18"/>
        <v>3.3740154370539077</v>
      </c>
      <c r="L85" s="3">
        <f t="shared" si="18"/>
        <v>3.2922496288917054</v>
      </c>
      <c r="M85" s="3" t="str">
        <f t="shared" si="18"/>
        <v>n.a.</v>
      </c>
      <c r="N85" s="3">
        <f t="shared" si="18"/>
        <v>66.614159040000004</v>
      </c>
      <c r="O85" s="3">
        <f t="shared" si="18"/>
        <v>0.55664294400000003</v>
      </c>
      <c r="P85" s="3">
        <f t="shared" si="18"/>
        <v>4.8520208000000002E-2</v>
      </c>
      <c r="Q85" s="3">
        <f t="shared" si="18"/>
        <v>6.0179680000000003E-3</v>
      </c>
      <c r="R85" s="3">
        <f t="shared" si="18"/>
        <v>2.2926657600000002</v>
      </c>
      <c r="S85" s="3">
        <f t="shared" si="18"/>
        <v>9.6805807999999993E-2</v>
      </c>
      <c r="T85" s="3">
        <f t="shared" si="18"/>
        <v>5.0249760000000004E-2</v>
      </c>
      <c r="U85" s="3">
        <f t="shared" si="18"/>
        <v>6.9542175999999997E-2</v>
      </c>
      <c r="V85" s="3">
        <f t="shared" si="18"/>
        <v>2.4241007999999998E-2</v>
      </c>
      <c r="W85" s="3">
        <f t="shared" si="18"/>
        <v>11.193</v>
      </c>
      <c r="X85" s="72"/>
      <c r="Y85" s="72"/>
      <c r="Z85" s="72"/>
      <c r="AA85" s="72"/>
      <c r="AB85" s="72"/>
    </row>
    <row r="86" spans="2:28" x14ac:dyDescent="0.25">
      <c r="B86" s="8">
        <v>20</v>
      </c>
      <c r="C86" s="75" t="s">
        <v>20</v>
      </c>
      <c r="D86" s="3">
        <f>D20</f>
        <v>235.78753749999998</v>
      </c>
      <c r="E86" s="3">
        <f t="shared" ref="E86:W86" si="19">E20</f>
        <v>2.16705478</v>
      </c>
      <c r="F86" s="3" t="str">
        <f t="shared" si="19"/>
        <v>n.a.</v>
      </c>
      <c r="G86" s="3">
        <f t="shared" si="19"/>
        <v>38.724569316016243</v>
      </c>
      <c r="H86" s="3">
        <f t="shared" si="19"/>
        <v>2.6932812937731718</v>
      </c>
      <c r="I86" s="3">
        <f t="shared" si="19"/>
        <v>2.6569751659905041</v>
      </c>
      <c r="J86" s="3" t="str">
        <f t="shared" si="19"/>
        <v>n.a.</v>
      </c>
      <c r="K86" s="3">
        <f t="shared" si="19"/>
        <v>3.3410497189247677</v>
      </c>
      <c r="L86" s="3" t="str">
        <f t="shared" si="19"/>
        <v>n.a.</v>
      </c>
      <c r="M86" s="3" t="str">
        <f t="shared" si="19"/>
        <v>n.a.</v>
      </c>
      <c r="N86" s="3">
        <f t="shared" si="19"/>
        <v>58.024973399999993</v>
      </c>
      <c r="O86" s="3">
        <f t="shared" si="19"/>
        <v>0.51917144999999998</v>
      </c>
      <c r="P86" s="3">
        <f t="shared" si="19"/>
        <v>4.181439E-2</v>
      </c>
      <c r="Q86" s="3" t="str">
        <f t="shared" si="19"/>
        <v>n.a.</v>
      </c>
      <c r="R86" s="3">
        <f t="shared" si="19"/>
        <v>2.8060408299999997</v>
      </c>
      <c r="S86" s="3">
        <f t="shared" si="19"/>
        <v>1.9627059999999998E-2</v>
      </c>
      <c r="T86" s="3">
        <f t="shared" si="19"/>
        <v>1.2901949999999999E-2</v>
      </c>
      <c r="U86" s="3">
        <f t="shared" si="19"/>
        <v>6.0028020000000001E-2</v>
      </c>
      <c r="V86" s="3">
        <f t="shared" si="19"/>
        <v>2.3233569999999995E-2</v>
      </c>
      <c r="W86" s="3">
        <f t="shared" si="19"/>
        <v>10.407</v>
      </c>
      <c r="X86" s="72"/>
      <c r="Y86" s="72"/>
      <c r="Z86" s="72"/>
      <c r="AA86" s="72"/>
      <c r="AB86" s="72"/>
    </row>
    <row r="87" spans="2:28" x14ac:dyDescent="0.25">
      <c r="B87" s="8">
        <v>21</v>
      </c>
      <c r="C87" s="75" t="s">
        <v>21</v>
      </c>
      <c r="D87" s="3">
        <f>D21</f>
        <v>235.5799245</v>
      </c>
      <c r="E87" s="3">
        <f t="shared" ref="E87:W87" si="20">E21</f>
        <v>2.1509868999999999</v>
      </c>
      <c r="F87" s="3" t="str">
        <f t="shared" si="20"/>
        <v>n.a.</v>
      </c>
      <c r="G87" s="3">
        <f t="shared" si="20"/>
        <v>38.865018109529728</v>
      </c>
      <c r="H87" s="3">
        <f t="shared" si="20"/>
        <v>1.5512035391350212</v>
      </c>
      <c r="I87" s="3">
        <f t="shared" si="20"/>
        <v>2.8534798604341907</v>
      </c>
      <c r="J87" s="3" t="str">
        <f t="shared" si="20"/>
        <v>n.a.</v>
      </c>
      <c r="K87" s="3">
        <f t="shared" si="20"/>
        <v>3.4010627306797856</v>
      </c>
      <c r="L87" s="3">
        <f t="shared" si="20"/>
        <v>3.3238392764197124</v>
      </c>
      <c r="M87" s="3" t="str">
        <f t="shared" si="20"/>
        <v>n.a.</v>
      </c>
      <c r="N87" s="3">
        <f t="shared" si="20"/>
        <v>57.043183999999997</v>
      </c>
      <c r="O87" s="3">
        <f t="shared" si="20"/>
        <v>0.54039545</v>
      </c>
      <c r="P87" s="3">
        <f t="shared" si="20"/>
        <v>4.5556050000000001E-2</v>
      </c>
      <c r="Q87" s="3" t="str">
        <f t="shared" si="20"/>
        <v>n.a.</v>
      </c>
      <c r="R87" s="3">
        <f t="shared" si="20"/>
        <v>2.566208</v>
      </c>
      <c r="S87" s="3">
        <f t="shared" si="20"/>
        <v>1.24028E-2</v>
      </c>
      <c r="T87" s="3">
        <f t="shared" si="20"/>
        <v>1.3165349999999999E-2</v>
      </c>
      <c r="U87" s="3">
        <f t="shared" si="20"/>
        <v>5.9857649999999998E-2</v>
      </c>
      <c r="V87" s="3">
        <f t="shared" si="20"/>
        <v>2.7906299999999998E-2</v>
      </c>
      <c r="W87" s="3">
        <f t="shared" si="20"/>
        <v>5.8710000000000004</v>
      </c>
      <c r="X87" s="72"/>
      <c r="Y87" s="72"/>
      <c r="Z87" s="72"/>
      <c r="AA87" s="72"/>
      <c r="AB87" s="72"/>
    </row>
    <row r="88" spans="2:28" x14ac:dyDescent="0.25">
      <c r="B88" s="8">
        <v>22</v>
      </c>
      <c r="C88" s="75" t="s">
        <v>31</v>
      </c>
      <c r="D88" s="3">
        <f>D31</f>
        <v>174.36347585999999</v>
      </c>
      <c r="E88" s="3">
        <f t="shared" ref="E88:W88" si="21">E31</f>
        <v>1.5146377740000001</v>
      </c>
      <c r="F88" s="3">
        <f t="shared" si="21"/>
        <v>5.7034152000000005E-2</v>
      </c>
      <c r="G88" s="3">
        <f t="shared" si="21"/>
        <v>35.305638286466099</v>
      </c>
      <c r="H88" s="3">
        <f t="shared" si="21"/>
        <v>0.46539765725955257</v>
      </c>
      <c r="I88" s="3">
        <f t="shared" si="21"/>
        <v>1.8368215549097595</v>
      </c>
      <c r="J88" s="3" t="str">
        <f t="shared" si="21"/>
        <v>n.a.</v>
      </c>
      <c r="K88" s="3">
        <f t="shared" si="21"/>
        <v>3.4806487878304719</v>
      </c>
      <c r="L88" s="3">
        <f t="shared" si="21"/>
        <v>3.6258960472613797</v>
      </c>
      <c r="M88" s="3" t="str">
        <f t="shared" si="21"/>
        <v>n.a.</v>
      </c>
      <c r="N88" s="3">
        <f t="shared" si="21"/>
        <v>38.885617295999999</v>
      </c>
      <c r="O88" s="3">
        <f t="shared" si="21"/>
        <v>0.40212725400000005</v>
      </c>
      <c r="P88" s="3">
        <f t="shared" si="21"/>
        <v>4.5785411999999998E-2</v>
      </c>
      <c r="Q88" s="3">
        <f t="shared" si="21"/>
        <v>7.2103410000000012E-3</v>
      </c>
      <c r="R88" s="3">
        <f t="shared" si="21"/>
        <v>10.424450574</v>
      </c>
      <c r="S88" s="3">
        <f t="shared" si="21"/>
        <v>9.8350470000000013E-3</v>
      </c>
      <c r="T88" s="3">
        <f t="shared" si="21"/>
        <v>2.8430937000000003E-2</v>
      </c>
      <c r="U88" s="3">
        <f t="shared" si="21"/>
        <v>3.2555475E-2</v>
      </c>
      <c r="V88" s="3">
        <f t="shared" si="21"/>
        <v>1.8991116000000002E-2</v>
      </c>
      <c r="W88" s="3">
        <f t="shared" si="21"/>
        <v>10.994</v>
      </c>
      <c r="X88" s="72"/>
      <c r="Y88" s="72"/>
      <c r="Z88" s="72"/>
      <c r="AA88" s="72"/>
      <c r="AB88" s="72"/>
    </row>
    <row r="89" spans="2:28" x14ac:dyDescent="0.25">
      <c r="B89" s="8">
        <v>23</v>
      </c>
      <c r="C89" s="75" t="s">
        <v>32</v>
      </c>
      <c r="D89" s="3">
        <f>D32</f>
        <v>167.39172840000001</v>
      </c>
      <c r="E89" s="3">
        <f t="shared" ref="E89:W89" si="22">E32</f>
        <v>1.4248221000000003</v>
      </c>
      <c r="F89" s="3">
        <f t="shared" si="22"/>
        <v>4.0534649999999998E-2</v>
      </c>
      <c r="G89" s="3">
        <f t="shared" si="22"/>
        <v>39.381607096692463</v>
      </c>
      <c r="H89" s="3">
        <f t="shared" si="22"/>
        <v>0.47096437508085465</v>
      </c>
      <c r="I89" s="3">
        <f t="shared" si="22"/>
        <v>2.1534285986706765</v>
      </c>
      <c r="J89" s="3" t="str">
        <f t="shared" si="22"/>
        <v>n.a.</v>
      </c>
      <c r="K89" s="3">
        <f t="shared" si="22"/>
        <v>3.5063552066783554</v>
      </c>
      <c r="L89" s="3">
        <f t="shared" si="22"/>
        <v>4.4003206738319216</v>
      </c>
      <c r="M89" s="3" t="str">
        <f t="shared" si="22"/>
        <v>n.a.</v>
      </c>
      <c r="N89" s="3">
        <f t="shared" si="22"/>
        <v>36.339721860000004</v>
      </c>
      <c r="O89" s="3">
        <f t="shared" si="22"/>
        <v>0.38997933000000007</v>
      </c>
      <c r="P89" s="3">
        <f t="shared" si="22"/>
        <v>4.0286220000000005E-2</v>
      </c>
      <c r="Q89" s="3">
        <f t="shared" si="22"/>
        <v>6.6214200000000003E-3</v>
      </c>
      <c r="R89" s="3">
        <f t="shared" si="22"/>
        <v>10.02001845</v>
      </c>
      <c r="S89" s="3">
        <f t="shared" si="22"/>
        <v>1.02921E-2</v>
      </c>
      <c r="T89" s="3">
        <f t="shared" si="22"/>
        <v>2.0660250000000002E-2</v>
      </c>
      <c r="U89" s="3">
        <f t="shared" si="22"/>
        <v>3.0303390000000003E-2</v>
      </c>
      <c r="V89" s="3">
        <f t="shared" si="22"/>
        <v>1.7537130000000001E-2</v>
      </c>
      <c r="W89" s="3">
        <f t="shared" si="22"/>
        <v>9.6379999999999999</v>
      </c>
      <c r="X89" s="72"/>
      <c r="Y89" s="72"/>
      <c r="Z89" s="72"/>
      <c r="AA89" s="72"/>
      <c r="AB89" s="72"/>
    </row>
    <row r="90" spans="2:28" x14ac:dyDescent="0.25">
      <c r="B90" s="8">
        <v>24</v>
      </c>
      <c r="C90" s="75" t="s">
        <v>33</v>
      </c>
      <c r="D90" s="3">
        <f>D33</f>
        <v>159.15264999999999</v>
      </c>
      <c r="E90" s="3">
        <f t="shared" ref="E90:W90" si="23">E33</f>
        <v>1.4000450000000002</v>
      </c>
      <c r="F90" s="3">
        <f t="shared" si="23"/>
        <v>5.8355000000000004E-2</v>
      </c>
      <c r="G90" s="3">
        <f t="shared" si="23"/>
        <v>38.853629067924736</v>
      </c>
      <c r="H90" s="3">
        <f t="shared" si="23"/>
        <v>0.4520806389769042</v>
      </c>
      <c r="I90" s="3">
        <f t="shared" si="23"/>
        <v>1.9409332505754118</v>
      </c>
      <c r="J90" s="3" t="str">
        <f t="shared" si="23"/>
        <v>n.a.</v>
      </c>
      <c r="K90" s="3">
        <f t="shared" si="23"/>
        <v>3.5265333885643235</v>
      </c>
      <c r="L90" s="3" t="str">
        <f t="shared" si="23"/>
        <v>n.a.</v>
      </c>
      <c r="M90" s="3" t="str">
        <f t="shared" si="23"/>
        <v>n.a.</v>
      </c>
      <c r="N90" s="3">
        <f t="shared" si="23"/>
        <v>33.967039999999997</v>
      </c>
      <c r="O90" s="3">
        <f t="shared" si="23"/>
        <v>0.36718000000000001</v>
      </c>
      <c r="P90" s="3">
        <f t="shared" si="23"/>
        <v>4.2804999999999996E-2</v>
      </c>
      <c r="Q90" s="3">
        <f t="shared" si="23"/>
        <v>7.195E-3</v>
      </c>
      <c r="R90" s="3">
        <f t="shared" si="23"/>
        <v>10.094405</v>
      </c>
      <c r="S90" s="3">
        <f t="shared" si="23"/>
        <v>6.4800000000000005E-3</v>
      </c>
      <c r="T90" s="3">
        <f t="shared" si="23"/>
        <v>7.2200000000000007E-3</v>
      </c>
      <c r="U90" s="3">
        <f t="shared" si="23"/>
        <v>2.9304999999999998E-2</v>
      </c>
      <c r="V90" s="3">
        <f t="shared" si="23"/>
        <v>1.6989999999999998E-2</v>
      </c>
      <c r="W90" s="3">
        <f t="shared" si="23"/>
        <v>13.097</v>
      </c>
      <c r="X90" s="72"/>
      <c r="Y90" s="72"/>
      <c r="Z90" s="72"/>
      <c r="AA90" s="72"/>
      <c r="AB90" s="72"/>
    </row>
    <row r="91" spans="2:28" x14ac:dyDescent="0.25">
      <c r="B91" s="8">
        <v>25</v>
      </c>
      <c r="C91" s="75" t="s">
        <v>43</v>
      </c>
      <c r="D91" s="3">
        <f>D43</f>
        <v>121.72047600000001</v>
      </c>
      <c r="E91" s="3">
        <f t="shared" ref="E91:W91" si="24">E43</f>
        <v>1.1162726999999999</v>
      </c>
      <c r="F91" s="3">
        <f t="shared" si="24"/>
        <v>8.3879700000000001E-2</v>
      </c>
      <c r="G91" s="3">
        <f t="shared" si="24"/>
        <v>23.228646680838498</v>
      </c>
      <c r="H91" s="3">
        <f t="shared" si="24"/>
        <v>0.39976256608580862</v>
      </c>
      <c r="I91" s="3">
        <f t="shared" si="24"/>
        <v>1.7427040936284854</v>
      </c>
      <c r="J91" s="3" t="str">
        <f t="shared" si="24"/>
        <v>n.a.</v>
      </c>
      <c r="K91" s="3">
        <f t="shared" si="24"/>
        <v>3.4276521090753609</v>
      </c>
      <c r="L91" s="3">
        <f t="shared" si="24"/>
        <v>3.5468599758597352</v>
      </c>
      <c r="M91" s="3" t="str">
        <f t="shared" si="24"/>
        <v>n.a.</v>
      </c>
      <c r="N91" s="3">
        <f t="shared" si="24"/>
        <v>26.656399499999996</v>
      </c>
      <c r="O91" s="3">
        <f t="shared" si="24"/>
        <v>0.2673063</v>
      </c>
      <c r="P91" s="3">
        <f t="shared" si="24"/>
        <v>3.8540699999999997E-2</v>
      </c>
      <c r="Q91" s="3">
        <f t="shared" si="24"/>
        <v>1.3504799999999999E-2</v>
      </c>
      <c r="R91" s="3">
        <f t="shared" si="24"/>
        <v>16.2512367</v>
      </c>
      <c r="S91" s="3">
        <f t="shared" si="24"/>
        <v>0.13530809999999999</v>
      </c>
      <c r="T91" s="3">
        <f t="shared" si="24"/>
        <v>1.3864044</v>
      </c>
      <c r="U91" s="3">
        <f t="shared" si="24"/>
        <v>2.3378399999999997E-2</v>
      </c>
      <c r="V91" s="3">
        <f t="shared" si="24"/>
        <v>1.2658200000000001E-2</v>
      </c>
      <c r="W91" s="3">
        <f t="shared" si="24"/>
        <v>10.217000000000001</v>
      </c>
      <c r="X91" s="72"/>
      <c r="Y91" s="72"/>
      <c r="Z91" s="72"/>
      <c r="AA91" s="72"/>
      <c r="AB91" s="72"/>
    </row>
    <row r="92" spans="2:28" x14ac:dyDescent="0.25">
      <c r="B92" s="8">
        <v>26</v>
      </c>
      <c r="C92" s="75" t="s">
        <v>44</v>
      </c>
      <c r="D92" s="3">
        <f>D44</f>
        <v>115.89074860000001</v>
      </c>
      <c r="E92" s="3">
        <f t="shared" ref="E92:W92" si="25">E44</f>
        <v>1.0934761200000001</v>
      </c>
      <c r="F92" s="3">
        <f t="shared" si="25"/>
        <v>0.1645006</v>
      </c>
      <c r="G92" s="3">
        <f t="shared" si="25"/>
        <v>15.771835077163654</v>
      </c>
      <c r="H92" s="3">
        <f t="shared" si="25"/>
        <v>0.39014062336156979</v>
      </c>
      <c r="I92" s="3">
        <f t="shared" si="25"/>
        <v>2.0513305249935603</v>
      </c>
      <c r="J92" s="3" t="str">
        <f t="shared" si="25"/>
        <v>n.a.</v>
      </c>
      <c r="K92" s="3">
        <f t="shared" si="25"/>
        <v>3.4381517821541117</v>
      </c>
      <c r="L92" s="3">
        <f t="shared" si="25"/>
        <v>3.532002740914213</v>
      </c>
      <c r="M92" s="3" t="str">
        <f t="shared" si="25"/>
        <v>n.a.</v>
      </c>
      <c r="N92" s="3">
        <f t="shared" si="25"/>
        <v>25.40171106</v>
      </c>
      <c r="O92" s="3">
        <f t="shared" si="25"/>
        <v>0.24942764000000003</v>
      </c>
      <c r="P92" s="3">
        <f t="shared" si="25"/>
        <v>4.2579900000000004E-2</v>
      </c>
      <c r="Q92" s="3">
        <f t="shared" si="25"/>
        <v>1.7077500000000002E-2</v>
      </c>
      <c r="R92" s="3">
        <f t="shared" si="25"/>
        <v>17.553656119999999</v>
      </c>
      <c r="S92" s="3">
        <f t="shared" si="25"/>
        <v>3.1382119999999999E-2</v>
      </c>
      <c r="T92" s="3">
        <f t="shared" si="25"/>
        <v>4.2124500000000002E-2</v>
      </c>
      <c r="U92" s="3">
        <f t="shared" si="25"/>
        <v>2.2107140000000001E-2</v>
      </c>
      <c r="V92" s="3">
        <f t="shared" si="25"/>
        <v>1.739628E-2</v>
      </c>
      <c r="W92" s="3">
        <f t="shared" si="25"/>
        <v>11.45</v>
      </c>
      <c r="X92" s="72"/>
      <c r="Y92" s="72"/>
      <c r="Z92" s="72"/>
      <c r="AA92" s="72"/>
      <c r="AB92" s="72"/>
    </row>
    <row r="93" spans="2:28" x14ac:dyDescent="0.25">
      <c r="B93" s="8">
        <v>27</v>
      </c>
      <c r="C93" s="75" t="s">
        <v>45</v>
      </c>
      <c r="D93" s="3">
        <f>D45</f>
        <v>130.15671019999999</v>
      </c>
      <c r="E93" s="3">
        <f t="shared" ref="E93:W93" si="26">E45</f>
        <v>2.34878622</v>
      </c>
      <c r="F93" s="3">
        <f t="shared" si="26"/>
        <v>0.10682166</v>
      </c>
      <c r="G93" s="3">
        <f t="shared" si="26"/>
        <v>14.99510231136934</v>
      </c>
      <c r="H93" s="3">
        <f t="shared" si="26"/>
        <v>0.3877695614039478</v>
      </c>
      <c r="I93" s="3">
        <f t="shared" si="26"/>
        <v>2.2855606779719717</v>
      </c>
      <c r="J93" s="3" t="str">
        <f t="shared" si="26"/>
        <v>n.a.</v>
      </c>
      <c r="K93" s="3">
        <f t="shared" si="26"/>
        <v>3.4707807795759766</v>
      </c>
      <c r="L93" s="3">
        <f t="shared" si="26"/>
        <v>3.5227956737565229</v>
      </c>
      <c r="M93" s="3" t="str">
        <f t="shared" si="26"/>
        <v>n.a.</v>
      </c>
      <c r="N93" s="3">
        <f t="shared" si="26"/>
        <v>26.658827580000001</v>
      </c>
      <c r="O93" s="3">
        <f t="shared" si="26"/>
        <v>0.26475944000000001</v>
      </c>
      <c r="P93" s="3">
        <f t="shared" si="26"/>
        <v>3.8597680000000002E-2</v>
      </c>
      <c r="Q93" s="3">
        <f t="shared" si="26"/>
        <v>1.2366640000000002E-2</v>
      </c>
      <c r="R93" s="3">
        <f t="shared" si="26"/>
        <v>15.006593799999999</v>
      </c>
      <c r="S93" s="3">
        <f t="shared" si="26"/>
        <v>9.8872399999999985E-3</v>
      </c>
      <c r="T93" s="3">
        <f t="shared" si="26"/>
        <v>3.2318220000000002E-2</v>
      </c>
      <c r="U93" s="3">
        <f t="shared" si="26"/>
        <v>2.1798480000000002E-2</v>
      </c>
      <c r="V93" s="3">
        <f t="shared" si="26"/>
        <v>1.8524659999999998E-2</v>
      </c>
      <c r="W93" s="3">
        <f t="shared" si="26"/>
        <v>9.9640000000000004</v>
      </c>
      <c r="X93" s="72"/>
      <c r="Y93" s="72"/>
      <c r="Z93" s="72"/>
      <c r="AA93" s="72"/>
      <c r="AB93" s="72"/>
    </row>
    <row r="94" spans="2:28" x14ac:dyDescent="0.25">
      <c r="B94" s="8">
        <v>28</v>
      </c>
      <c r="C94" s="75" t="s">
        <v>55</v>
      </c>
      <c r="D94" s="3">
        <f>D55</f>
        <v>96.333599699999994</v>
      </c>
      <c r="E94" s="3">
        <f t="shared" ref="E94:W94" si="27">E55</f>
        <v>0.87029592</v>
      </c>
      <c r="F94" s="3">
        <f t="shared" si="27"/>
        <v>9.7982820000000012E-2</v>
      </c>
      <c r="G94" s="3">
        <f t="shared" si="27"/>
        <v>15.851539025423772</v>
      </c>
      <c r="H94" s="3">
        <f t="shared" si="27"/>
        <v>0.43218418080165605</v>
      </c>
      <c r="I94" s="3">
        <f t="shared" si="27"/>
        <v>1.7705627866734239</v>
      </c>
      <c r="J94" s="3" t="str">
        <f t="shared" si="27"/>
        <v>n.a.</v>
      </c>
      <c r="K94" s="3">
        <f t="shared" si="27"/>
        <v>3.2837431011176976</v>
      </c>
      <c r="L94" s="3">
        <f t="shared" si="27"/>
        <v>3.4667297585691674</v>
      </c>
      <c r="M94" s="3" t="str">
        <f t="shared" si="27"/>
        <v>n.a.</v>
      </c>
      <c r="N94" s="3">
        <f t="shared" si="27"/>
        <v>21.516669330000003</v>
      </c>
      <c r="O94" s="3">
        <f t="shared" si="27"/>
        <v>0.18272280000000002</v>
      </c>
      <c r="P94" s="3">
        <f t="shared" si="27"/>
        <v>3.9652470000000002E-2</v>
      </c>
      <c r="Q94" s="3">
        <f t="shared" si="27"/>
        <v>1.5433080000000002E-2</v>
      </c>
      <c r="R94" s="3">
        <f t="shared" si="27"/>
        <v>17.676636119999998</v>
      </c>
      <c r="S94" s="3">
        <f t="shared" si="27"/>
        <v>1.942317E-2</v>
      </c>
      <c r="T94" s="3">
        <f t="shared" si="27"/>
        <v>1.5919800000000001E-2</v>
      </c>
      <c r="U94" s="3">
        <f t="shared" si="27"/>
        <v>1.9078410000000004E-2</v>
      </c>
      <c r="V94" s="3">
        <f t="shared" si="27"/>
        <v>8.0156700000000008E-3</v>
      </c>
      <c r="W94" s="3">
        <f t="shared" si="27"/>
        <v>12.407</v>
      </c>
      <c r="X94" s="72"/>
      <c r="Y94" s="72"/>
      <c r="Z94" s="72"/>
      <c r="AA94" s="72"/>
      <c r="AB94" s="72"/>
    </row>
    <row r="95" spans="2:28" x14ac:dyDescent="0.25">
      <c r="B95" s="8">
        <v>29</v>
      </c>
      <c r="C95" s="75" t="s">
        <v>56</v>
      </c>
      <c r="D95" s="3">
        <f>D56</f>
        <v>97.489464799999993</v>
      </c>
      <c r="E95" s="3">
        <f t="shared" ref="E95:W95" si="28">E56</f>
        <v>2.7998262599999997</v>
      </c>
      <c r="F95" s="3">
        <f t="shared" si="28"/>
        <v>0.10525759999999999</v>
      </c>
      <c r="G95" s="3">
        <f t="shared" si="28"/>
        <v>16.025881024849937</v>
      </c>
      <c r="H95" s="3">
        <f t="shared" si="28"/>
        <v>0.43173647932717657</v>
      </c>
      <c r="I95" s="3">
        <f t="shared" si="28"/>
        <v>1.7801841144469142</v>
      </c>
      <c r="J95" s="3" t="str">
        <f t="shared" si="28"/>
        <v>n.a.</v>
      </c>
      <c r="K95" s="3">
        <f t="shared" si="28"/>
        <v>3.2790897509772474</v>
      </c>
      <c r="L95" s="3">
        <f t="shared" si="28"/>
        <v>3.4493803647036736</v>
      </c>
      <c r="M95" s="3" t="str">
        <f t="shared" si="28"/>
        <v>n.a.</v>
      </c>
      <c r="N95" s="3">
        <f t="shared" si="28"/>
        <v>21.559589940000002</v>
      </c>
      <c r="O95" s="3">
        <f t="shared" si="28"/>
        <v>0.18094775999999999</v>
      </c>
      <c r="P95" s="3">
        <f t="shared" si="28"/>
        <v>4.2310239999999999E-2</v>
      </c>
      <c r="Q95" s="3">
        <f t="shared" si="28"/>
        <v>1.699558E-2</v>
      </c>
      <c r="R95" s="3">
        <f t="shared" si="28"/>
        <v>19.322223619999999</v>
      </c>
      <c r="S95" s="3">
        <f t="shared" si="28"/>
        <v>9.7435799999999982E-3</v>
      </c>
      <c r="T95" s="3">
        <f t="shared" si="28"/>
        <v>0.12160567999999999</v>
      </c>
      <c r="U95" s="3">
        <f t="shared" si="28"/>
        <v>1.9880839999999997E-2</v>
      </c>
      <c r="V95" s="3">
        <f t="shared" si="28"/>
        <v>1.1541039999999999E-2</v>
      </c>
      <c r="W95" s="3">
        <f t="shared" si="28"/>
        <v>11.914</v>
      </c>
      <c r="X95" s="72"/>
      <c r="Y95" s="72"/>
      <c r="Z95" s="72"/>
      <c r="AA95" s="72"/>
      <c r="AB95" s="72"/>
    </row>
    <row r="96" spans="2:28" x14ac:dyDescent="0.25">
      <c r="B96" s="8">
        <v>30</v>
      </c>
      <c r="C96" s="75" t="s">
        <v>57</v>
      </c>
      <c r="D96" s="3">
        <f>D57</f>
        <v>103.07380959999999</v>
      </c>
      <c r="E96" s="3">
        <f t="shared" ref="E96:W96" si="29">E57</f>
        <v>1.0623499199999999</v>
      </c>
      <c r="F96" s="3">
        <f t="shared" si="29"/>
        <v>1.0380624399999998</v>
      </c>
      <c r="G96" s="3">
        <f t="shared" si="29"/>
        <v>15.124479195595589</v>
      </c>
      <c r="H96" s="3">
        <f t="shared" si="29"/>
        <v>0.42867413818519284</v>
      </c>
      <c r="I96" s="3">
        <f t="shared" si="29"/>
        <v>1.8387406728375599</v>
      </c>
      <c r="J96" s="3" t="str">
        <f t="shared" si="29"/>
        <v>n.a.</v>
      </c>
      <c r="K96" s="3">
        <f t="shared" si="29"/>
        <v>3.2896007926338715</v>
      </c>
      <c r="L96" s="3" t="str">
        <f t="shared" si="29"/>
        <v>n.a.</v>
      </c>
      <c r="M96" s="3" t="str">
        <f t="shared" si="29"/>
        <v>n.a.</v>
      </c>
      <c r="N96" s="3">
        <f t="shared" si="29"/>
        <v>21.415131160000001</v>
      </c>
      <c r="O96" s="3">
        <f t="shared" si="29"/>
        <v>0.16359123999999997</v>
      </c>
      <c r="P96" s="3">
        <f t="shared" si="29"/>
        <v>3.5072319999999997E-2</v>
      </c>
      <c r="Q96" s="3">
        <f t="shared" si="29"/>
        <v>2.7218639999999999E-2</v>
      </c>
      <c r="R96" s="3">
        <f t="shared" si="29"/>
        <v>11.902424759999999</v>
      </c>
      <c r="S96" s="3">
        <f t="shared" si="29"/>
        <v>1.004824E-2</v>
      </c>
      <c r="T96" s="3">
        <f t="shared" si="29"/>
        <v>3.4117279999999993E-2</v>
      </c>
      <c r="U96" s="3">
        <f t="shared" si="29"/>
        <v>1.4960599999999999E-2</v>
      </c>
      <c r="V96" s="3">
        <f t="shared" si="29"/>
        <v>7.0612000000000001E-3</v>
      </c>
      <c r="W96" s="3">
        <f t="shared" si="29"/>
        <v>16.77</v>
      </c>
      <c r="X96" s="72"/>
      <c r="Y96" s="72"/>
      <c r="Z96" s="72"/>
      <c r="AA96" s="72"/>
      <c r="AB96" s="72"/>
    </row>
    <row r="97" spans="2:28" x14ac:dyDescent="0.25">
      <c r="B97" s="8">
        <v>31</v>
      </c>
      <c r="C97" s="76" t="s">
        <v>10</v>
      </c>
      <c r="D97" s="3">
        <f>D10</f>
        <v>447.90611039999999</v>
      </c>
      <c r="E97" s="3">
        <f t="shared" ref="E97:W97" si="30">E10</f>
        <v>0.97583471999999993</v>
      </c>
      <c r="F97" s="3" t="str">
        <f t="shared" si="30"/>
        <v>n.a.</v>
      </c>
      <c r="G97" s="3">
        <f t="shared" si="30"/>
        <v>56.775347875240293</v>
      </c>
      <c r="H97" s="3">
        <f t="shared" si="30"/>
        <v>1.4892804058023665</v>
      </c>
      <c r="I97" s="3">
        <f t="shared" si="30"/>
        <v>3.1098035648171169</v>
      </c>
      <c r="J97" s="3" t="str">
        <f t="shared" si="30"/>
        <v>n.a.</v>
      </c>
      <c r="K97" s="3" t="str">
        <f t="shared" si="30"/>
        <v>n.a.</v>
      </c>
      <c r="L97" s="3">
        <f t="shared" si="30"/>
        <v>3.1999853566532153</v>
      </c>
      <c r="M97" s="3" t="str">
        <f t="shared" si="30"/>
        <v>n.a.</v>
      </c>
      <c r="N97" s="3">
        <f t="shared" si="30"/>
        <v>130.27946399999999</v>
      </c>
      <c r="O97" s="3">
        <f t="shared" si="30"/>
        <v>0.88509455999999986</v>
      </c>
      <c r="P97" s="3">
        <f t="shared" si="30"/>
        <v>4.9835519999999994E-2</v>
      </c>
      <c r="Q97" s="3" t="str">
        <f t="shared" si="30"/>
        <v>n.a.</v>
      </c>
      <c r="R97" s="3">
        <f t="shared" si="30"/>
        <v>2.6016479999999998E-2</v>
      </c>
      <c r="S97" s="3">
        <f t="shared" si="30"/>
        <v>6.3302399999999991E-3</v>
      </c>
      <c r="T97" s="3">
        <f t="shared" si="30"/>
        <v>9.0770399999999998E-3</v>
      </c>
      <c r="U97" s="3">
        <f t="shared" si="30"/>
        <v>0.19274975999999999</v>
      </c>
      <c r="V97" s="3">
        <f>V10</f>
        <v>3.1056480000000001E-2</v>
      </c>
      <c r="W97" s="3">
        <f t="shared" si="30"/>
        <v>0.316</v>
      </c>
      <c r="X97" s="72"/>
      <c r="Y97" s="72"/>
      <c r="Z97" s="72"/>
      <c r="AA97" s="72"/>
      <c r="AB97" s="72"/>
    </row>
    <row r="98" spans="2:28" x14ac:dyDescent="0.25">
      <c r="B98" s="8">
        <v>32</v>
      </c>
      <c r="C98" s="77" t="s">
        <v>11</v>
      </c>
      <c r="D98" s="3">
        <f>D11</f>
        <v>453.26358480000005</v>
      </c>
      <c r="E98" s="3">
        <f t="shared" ref="E98:W98" si="31">E11</f>
        <v>1.02431676</v>
      </c>
      <c r="F98" s="3" t="str">
        <f t="shared" si="31"/>
        <v>n.a.</v>
      </c>
      <c r="G98" s="3">
        <f t="shared" si="31"/>
        <v>49.706678887938139</v>
      </c>
      <c r="H98" s="3">
        <f t="shared" si="31"/>
        <v>1.5646773172664563</v>
      </c>
      <c r="I98" s="3">
        <f t="shared" si="31"/>
        <v>3.1182996338786992</v>
      </c>
      <c r="J98" s="3" t="str">
        <f t="shared" si="31"/>
        <v>n.a.</v>
      </c>
      <c r="K98" s="3" t="str">
        <f t="shared" si="31"/>
        <v>n.a.</v>
      </c>
      <c r="L98" s="3">
        <f t="shared" si="31"/>
        <v>3.2005395933533842</v>
      </c>
      <c r="M98" s="3" t="str">
        <f t="shared" si="31"/>
        <v>n.a.</v>
      </c>
      <c r="N98" s="3">
        <f t="shared" si="31"/>
        <v>102.5326056</v>
      </c>
      <c r="O98" s="3">
        <f t="shared" si="31"/>
        <v>0.92344908000000003</v>
      </c>
      <c r="P98" s="3">
        <f t="shared" si="31"/>
        <v>4.0051919999999998E-2</v>
      </c>
      <c r="Q98" s="3" t="str">
        <f t="shared" si="31"/>
        <v>n.a.</v>
      </c>
      <c r="R98" s="3">
        <f t="shared" si="31"/>
        <v>3.7642200000000001E-2</v>
      </c>
      <c r="S98" s="3">
        <f t="shared" si="31"/>
        <v>2.1140519999999999E-2</v>
      </c>
      <c r="T98" s="3">
        <f t="shared" si="31"/>
        <v>2.6001240000000002E-2</v>
      </c>
      <c r="U98" s="3">
        <f t="shared" si="31"/>
        <v>0.18983124000000001</v>
      </c>
      <c r="V98" s="3">
        <f t="shared" si="31"/>
        <v>1.8622440000000001E-2</v>
      </c>
      <c r="W98" s="3">
        <f t="shared" si="31"/>
        <v>0.151</v>
      </c>
      <c r="X98" s="72"/>
      <c r="Y98" s="72"/>
      <c r="Z98" s="72"/>
      <c r="AA98" s="72"/>
      <c r="AB98" s="72"/>
    </row>
    <row r="99" spans="2:28" x14ac:dyDescent="0.25">
      <c r="B99" s="8">
        <v>33</v>
      </c>
      <c r="C99" s="77" t="s">
        <v>12</v>
      </c>
      <c r="D99" s="3">
        <f>D12</f>
        <v>439.34138639999998</v>
      </c>
      <c r="E99" s="3">
        <f t="shared" ref="E99:W99" si="32">E12</f>
        <v>0.96800255999999985</v>
      </c>
      <c r="F99" s="3" t="str">
        <f t="shared" si="32"/>
        <v>n.a.</v>
      </c>
      <c r="G99" s="3">
        <f t="shared" si="32"/>
        <v>49.624988592472945</v>
      </c>
      <c r="H99" s="3">
        <f t="shared" si="32"/>
        <v>1.6091369932301682</v>
      </c>
      <c r="I99" s="3">
        <f t="shared" si="32"/>
        <v>3.0642070516071063</v>
      </c>
      <c r="J99" s="3" t="str">
        <f t="shared" si="32"/>
        <v>n.a.</v>
      </c>
      <c r="K99" s="3" t="str">
        <f t="shared" si="32"/>
        <v>n.a.</v>
      </c>
      <c r="L99" s="3">
        <f t="shared" si="32"/>
        <v>3.2266809373462735</v>
      </c>
      <c r="M99" s="3" t="str">
        <f t="shared" si="32"/>
        <v>n.a.</v>
      </c>
      <c r="N99" s="3">
        <f t="shared" si="32"/>
        <v>134.5240512</v>
      </c>
      <c r="O99" s="3">
        <f t="shared" si="32"/>
        <v>1.00071216</v>
      </c>
      <c r="P99" s="3">
        <f t="shared" si="32"/>
        <v>4.7799359999999999E-2</v>
      </c>
      <c r="Q99" s="3" t="str">
        <f t="shared" si="32"/>
        <v>n.a.</v>
      </c>
      <c r="R99" s="3">
        <f t="shared" si="32"/>
        <v>7.4788560000000004E-2</v>
      </c>
      <c r="S99" s="3">
        <f t="shared" si="32"/>
        <v>8.5478399999999993E-3</v>
      </c>
      <c r="T99" s="3">
        <f t="shared" si="32"/>
        <v>1.180368E-2</v>
      </c>
      <c r="U99" s="3">
        <f t="shared" si="32"/>
        <v>0.18606168000000001</v>
      </c>
      <c r="V99" s="3">
        <f t="shared" si="32"/>
        <v>3.0491999999999998E-2</v>
      </c>
      <c r="W99" s="3">
        <f t="shared" si="32"/>
        <v>10.263</v>
      </c>
      <c r="X99" s="72"/>
      <c r="Y99" s="72"/>
      <c r="Z99" s="72"/>
      <c r="AA99" s="72"/>
      <c r="AB99" s="72"/>
    </row>
    <row r="100" spans="2:28" x14ac:dyDescent="0.25">
      <c r="B100" s="8">
        <v>34</v>
      </c>
      <c r="C100" s="77" t="s">
        <v>22</v>
      </c>
      <c r="D100" s="3">
        <f>D22</f>
        <v>222.16500349999998</v>
      </c>
      <c r="E100" s="3">
        <f t="shared" ref="E100:W100" si="33">E22</f>
        <v>0.60335884999999989</v>
      </c>
      <c r="F100" s="3">
        <f t="shared" si="33"/>
        <v>3.0739349999999999E-2</v>
      </c>
      <c r="G100" s="3">
        <f t="shared" si="33"/>
        <v>40.744551840952639</v>
      </c>
      <c r="H100" s="3">
        <f t="shared" si="33"/>
        <v>0.66060513201903648</v>
      </c>
      <c r="I100" s="3">
        <f t="shared" si="33"/>
        <v>2.2049652689457973</v>
      </c>
      <c r="J100" s="3" t="str">
        <f t="shared" si="33"/>
        <v>n.a.</v>
      </c>
      <c r="K100" s="3" t="str">
        <f t="shared" si="33"/>
        <v>n.a.</v>
      </c>
      <c r="L100" s="3">
        <f t="shared" si="33"/>
        <v>3.12616766796465</v>
      </c>
      <c r="M100" s="3" t="str">
        <f t="shared" si="33"/>
        <v>n.a.</v>
      </c>
      <c r="N100" s="3">
        <f t="shared" si="33"/>
        <v>50.028769349999997</v>
      </c>
      <c r="O100" s="3">
        <f t="shared" si="33"/>
        <v>0.58757760000000003</v>
      </c>
      <c r="P100" s="3">
        <f t="shared" si="33"/>
        <v>1.405415E-2</v>
      </c>
      <c r="Q100" s="3" t="str">
        <f t="shared" si="33"/>
        <v>n.a.</v>
      </c>
      <c r="R100" s="3">
        <f t="shared" si="33"/>
        <v>0.89297130000000002</v>
      </c>
      <c r="S100" s="3">
        <f t="shared" si="33"/>
        <v>3.9995999999999999E-3</v>
      </c>
      <c r="T100" s="3">
        <f t="shared" si="33"/>
        <v>6.70135E-3</v>
      </c>
      <c r="U100" s="3">
        <f t="shared" si="33"/>
        <v>4.1950349999999997E-2</v>
      </c>
      <c r="V100" s="3">
        <f t="shared" si="33"/>
        <v>2.753765E-2</v>
      </c>
      <c r="W100" s="3">
        <f t="shared" si="33"/>
        <v>22.01</v>
      </c>
      <c r="X100" s="72"/>
      <c r="Y100" s="72"/>
      <c r="Z100" s="72"/>
      <c r="AA100" s="72"/>
      <c r="AB100" s="72"/>
    </row>
    <row r="101" spans="2:28" x14ac:dyDescent="0.25">
      <c r="B101" s="8">
        <v>35</v>
      </c>
      <c r="C101" s="77" t="s">
        <v>23</v>
      </c>
      <c r="D101" s="3">
        <f>D23</f>
        <v>254.59731096000002</v>
      </c>
      <c r="E101" s="3">
        <f t="shared" ref="E101:W101" si="34">E23</f>
        <v>0.61353919400000001</v>
      </c>
      <c r="F101" s="3">
        <f t="shared" si="34"/>
        <v>3.3377693999999999E-2</v>
      </c>
      <c r="G101" s="3">
        <f t="shared" si="34"/>
        <v>38.277704030375922</v>
      </c>
      <c r="H101" s="3">
        <f t="shared" si="34"/>
        <v>0.68715359396248499</v>
      </c>
      <c r="I101" s="3">
        <f t="shared" si="34"/>
        <v>2.2334832694727464</v>
      </c>
      <c r="J101" s="3" t="str">
        <f t="shared" si="34"/>
        <v>n.a.</v>
      </c>
      <c r="K101" s="3" t="str">
        <f t="shared" si="34"/>
        <v>n.a.</v>
      </c>
      <c r="L101" s="3">
        <f t="shared" si="34"/>
        <v>3.154881002235034</v>
      </c>
      <c r="M101" s="3" t="str">
        <f t="shared" si="34"/>
        <v>n.a.</v>
      </c>
      <c r="N101" s="3">
        <f t="shared" si="34"/>
        <v>58.714222660000004</v>
      </c>
      <c r="O101" s="3">
        <f t="shared" si="34"/>
        <v>0.6691382159999999</v>
      </c>
      <c r="P101" s="3">
        <f t="shared" si="34"/>
        <v>1.7590191999999998E-2</v>
      </c>
      <c r="Q101" s="3">
        <f t="shared" si="34"/>
        <v>1.3934032000000001E-2</v>
      </c>
      <c r="R101" s="3">
        <f t="shared" si="34"/>
        <v>1.3264193019999999</v>
      </c>
      <c r="S101" s="3">
        <f t="shared" si="34"/>
        <v>0.24171279999999998</v>
      </c>
      <c r="T101" s="3">
        <f t="shared" si="34"/>
        <v>0.111985134</v>
      </c>
      <c r="U101" s="3">
        <f t="shared" si="34"/>
        <v>5.3770942000000002E-2</v>
      </c>
      <c r="V101" s="3">
        <f t="shared" si="34"/>
        <v>2.3348644000000002E-2</v>
      </c>
      <c r="W101" s="3">
        <f t="shared" si="34"/>
        <v>22.273</v>
      </c>
      <c r="X101" s="72"/>
      <c r="Y101" s="72"/>
      <c r="Z101" s="72"/>
      <c r="AA101" s="72"/>
      <c r="AB101" s="72"/>
    </row>
    <row r="102" spans="2:28" x14ac:dyDescent="0.25">
      <c r="B102" s="8">
        <v>36</v>
      </c>
      <c r="C102" s="77" t="s">
        <v>24</v>
      </c>
      <c r="D102" s="3">
        <f>D24</f>
        <v>254.85604451999998</v>
      </c>
      <c r="E102" s="3">
        <f t="shared" ref="E102:W102" si="35">E24</f>
        <v>0.74180148300000004</v>
      </c>
      <c r="F102" s="3">
        <f t="shared" si="35"/>
        <v>4.3730711999999998E-2</v>
      </c>
      <c r="G102" s="3">
        <f t="shared" si="35"/>
        <v>39.647127174864956</v>
      </c>
      <c r="H102" s="3">
        <f t="shared" si="35"/>
        <v>0.65896704417116214</v>
      </c>
      <c r="I102" s="3">
        <f t="shared" si="35"/>
        <v>2.3650872507030778</v>
      </c>
      <c r="J102" s="3" t="str">
        <f t="shared" si="35"/>
        <v>n.a.</v>
      </c>
      <c r="K102" s="3" t="str">
        <f t="shared" si="35"/>
        <v>n.a.</v>
      </c>
      <c r="L102" s="3">
        <f t="shared" si="35"/>
        <v>3.1616010069507428</v>
      </c>
      <c r="M102" s="3" t="str">
        <f t="shared" si="35"/>
        <v>n.a.</v>
      </c>
      <c r="N102" s="3">
        <f t="shared" si="35"/>
        <v>59.041620090000002</v>
      </c>
      <c r="O102" s="3">
        <f t="shared" si="35"/>
        <v>0.70831559700000002</v>
      </c>
      <c r="P102" s="3">
        <f t="shared" si="35"/>
        <v>1.7842463999999999E-2</v>
      </c>
      <c r="Q102" s="3" t="str">
        <f t="shared" si="35"/>
        <v>n.a.</v>
      </c>
      <c r="R102" s="3">
        <f t="shared" si="35"/>
        <v>1.971743391</v>
      </c>
      <c r="S102" s="3">
        <f t="shared" si="35"/>
        <v>5.5861920000000002E-3</v>
      </c>
      <c r="T102" s="3">
        <f t="shared" si="35"/>
        <v>1.1485044000000002E-2</v>
      </c>
      <c r="U102" s="3">
        <f t="shared" si="35"/>
        <v>5.0770773000000005E-2</v>
      </c>
      <c r="V102" s="3">
        <f t="shared" si="35"/>
        <v>2.9999726999999997E-2</v>
      </c>
      <c r="W102" s="3">
        <f t="shared" si="35"/>
        <v>23.626999999999999</v>
      </c>
      <c r="X102" s="72"/>
      <c r="Y102" s="72"/>
      <c r="Z102" s="72"/>
      <c r="AA102" s="72"/>
      <c r="AB102" s="72"/>
    </row>
    <row r="103" spans="2:28" x14ac:dyDescent="0.25">
      <c r="B103" s="8">
        <v>37</v>
      </c>
      <c r="C103" s="77" t="s">
        <v>34</v>
      </c>
      <c r="D103" s="3">
        <f>D34</f>
        <v>154.4121835</v>
      </c>
      <c r="E103" s="3">
        <f t="shared" ref="E103:W103" si="36">E34</f>
        <v>0.51933694999999991</v>
      </c>
      <c r="F103" s="3">
        <f t="shared" si="36"/>
        <v>4.0622200000000004E-2</v>
      </c>
      <c r="G103" s="3">
        <f t="shared" si="36"/>
        <v>37.096143271993398</v>
      </c>
      <c r="H103" s="3">
        <f t="shared" si="36"/>
        <v>0.35393127758296083</v>
      </c>
      <c r="I103" s="3">
        <f t="shared" si="36"/>
        <v>2.1080253987706783</v>
      </c>
      <c r="J103" s="3" t="str">
        <f t="shared" si="36"/>
        <v>n.a.</v>
      </c>
      <c r="K103" s="3" t="str">
        <f t="shared" si="36"/>
        <v>n.a.</v>
      </c>
      <c r="L103" s="3">
        <f t="shared" si="36"/>
        <v>3.3812027267397737</v>
      </c>
      <c r="M103" s="3" t="str">
        <f t="shared" si="36"/>
        <v>n.a.</v>
      </c>
      <c r="N103" s="3">
        <f t="shared" si="36"/>
        <v>36.263206650000001</v>
      </c>
      <c r="O103" s="3">
        <f t="shared" si="36"/>
        <v>0.35206579999999998</v>
      </c>
      <c r="P103" s="3">
        <f t="shared" si="36"/>
        <v>1.5508549999999999E-2</v>
      </c>
      <c r="Q103" s="3" t="str">
        <f t="shared" si="36"/>
        <v>n.a.</v>
      </c>
      <c r="R103" s="3">
        <f t="shared" si="36"/>
        <v>3.1803990999999998</v>
      </c>
      <c r="S103" s="3">
        <f t="shared" si="36"/>
        <v>8.3880499999999993E-3</v>
      </c>
      <c r="T103" s="3">
        <f t="shared" si="36"/>
        <v>1.174125E-2</v>
      </c>
      <c r="U103" s="3">
        <f t="shared" si="36"/>
        <v>1.7624499999999998E-2</v>
      </c>
      <c r="V103" s="3">
        <f t="shared" si="36"/>
        <v>1.756895E-2</v>
      </c>
      <c r="W103" s="3">
        <f t="shared" si="36"/>
        <v>25.218</v>
      </c>
      <c r="X103" s="72"/>
      <c r="Y103" s="72"/>
      <c r="Z103" s="72"/>
      <c r="AA103" s="72"/>
      <c r="AB103" s="72"/>
    </row>
    <row r="104" spans="2:28" x14ac:dyDescent="0.25">
      <c r="B104" s="8">
        <v>38</v>
      </c>
      <c r="C104" s="77" t="s">
        <v>35</v>
      </c>
      <c r="D104" s="3">
        <f>D35</f>
        <v>156.54071160000001</v>
      </c>
      <c r="E104" s="3">
        <f t="shared" ref="E104:W104" si="37">E35</f>
        <v>0.49254036000000007</v>
      </c>
      <c r="F104" s="3">
        <f t="shared" si="37"/>
        <v>5.9582639999999999E-2</v>
      </c>
      <c r="G104" s="3">
        <f t="shared" si="37"/>
        <v>42.459992756722556</v>
      </c>
      <c r="H104" s="3">
        <f t="shared" si="37"/>
        <v>0.35381658435338276</v>
      </c>
      <c r="I104" s="3">
        <f t="shared" si="37"/>
        <v>2.5603746767203632</v>
      </c>
      <c r="J104" s="3" t="str">
        <f t="shared" si="37"/>
        <v>n.a.</v>
      </c>
      <c r="K104" s="3" t="str">
        <f t="shared" si="37"/>
        <v>n.a.</v>
      </c>
      <c r="L104" s="3">
        <f t="shared" si="37"/>
        <v>3.5060624137292793</v>
      </c>
      <c r="M104" s="3" t="str">
        <f t="shared" si="37"/>
        <v>n.a.</v>
      </c>
      <c r="N104" s="3">
        <f t="shared" si="37"/>
        <v>37.047696660000007</v>
      </c>
      <c r="O104" s="3">
        <f t="shared" si="37"/>
        <v>0.34588047000000005</v>
      </c>
      <c r="P104" s="3">
        <f t="shared" si="37"/>
        <v>2.2455030000000004E-2</v>
      </c>
      <c r="Q104" s="3" t="str">
        <f t="shared" si="37"/>
        <v>n.a.</v>
      </c>
      <c r="R104" s="3">
        <f t="shared" si="37"/>
        <v>3.4250182199999997</v>
      </c>
      <c r="S104" s="3">
        <f t="shared" si="37"/>
        <v>7.7976600000000005E-3</v>
      </c>
      <c r="T104" s="3">
        <f t="shared" si="37"/>
        <v>1.4956499999999999E-2</v>
      </c>
      <c r="U104" s="3">
        <f t="shared" si="37"/>
        <v>1.9042919999999998E-2</v>
      </c>
      <c r="V104" s="3">
        <f t="shared" si="37"/>
        <v>1.6857750000000001E-2</v>
      </c>
      <c r="W104" s="3">
        <f t="shared" si="37"/>
        <v>24.963999999999999</v>
      </c>
      <c r="X104" s="72"/>
      <c r="Y104" s="72"/>
      <c r="Z104" s="72"/>
      <c r="AA104" s="72"/>
      <c r="AB104" s="72"/>
    </row>
    <row r="105" spans="2:28" x14ac:dyDescent="0.25">
      <c r="B105" s="8">
        <v>39</v>
      </c>
      <c r="C105" s="77" t="s">
        <v>36</v>
      </c>
      <c r="D105" s="3">
        <f>D36</f>
        <v>160.7714306</v>
      </c>
      <c r="E105" s="3">
        <f t="shared" ref="E105:W105" si="38">E36</f>
        <v>0.52096242000000004</v>
      </c>
      <c r="F105" s="3">
        <f t="shared" si="38"/>
        <v>3.6062620000000004E-2</v>
      </c>
      <c r="G105" s="3">
        <f t="shared" si="38"/>
        <v>40.50685766305552</v>
      </c>
      <c r="H105" s="3">
        <f t="shared" si="38"/>
        <v>0.33464170389742559</v>
      </c>
      <c r="I105" s="3">
        <f t="shared" si="38"/>
        <v>2.2110299871111665</v>
      </c>
      <c r="J105" s="3" t="str">
        <f t="shared" si="38"/>
        <v>n.a.</v>
      </c>
      <c r="K105" s="3" t="str">
        <f t="shared" si="38"/>
        <v>n.a.</v>
      </c>
      <c r="L105" s="3">
        <f t="shared" si="38"/>
        <v>3.592577731347304</v>
      </c>
      <c r="M105" s="3" t="str">
        <f t="shared" si="38"/>
        <v>n.a.</v>
      </c>
      <c r="N105" s="3">
        <f t="shared" si="38"/>
        <v>37.254148800000003</v>
      </c>
      <c r="O105" s="3">
        <f t="shared" si="38"/>
        <v>0.34540572000000003</v>
      </c>
      <c r="P105" s="3">
        <f t="shared" si="38"/>
        <v>1.6864979999999998E-2</v>
      </c>
      <c r="Q105" s="3" t="str">
        <f t="shared" si="38"/>
        <v>n.a.</v>
      </c>
      <c r="R105" s="3">
        <f t="shared" si="38"/>
        <v>4.87388814</v>
      </c>
      <c r="S105" s="3">
        <f t="shared" si="38"/>
        <v>8.7133200000000001E-3</v>
      </c>
      <c r="T105" s="3">
        <f t="shared" si="38"/>
        <v>2.5244340000000004E-2</v>
      </c>
      <c r="U105" s="3">
        <f t="shared" si="38"/>
        <v>1.932414E-2</v>
      </c>
      <c r="V105" s="3">
        <f t="shared" si="38"/>
        <v>2.240062E-2</v>
      </c>
      <c r="W105" s="3">
        <f t="shared" si="38"/>
        <v>20.471</v>
      </c>
      <c r="X105" s="72"/>
      <c r="Y105" s="72"/>
      <c r="Z105" s="72"/>
      <c r="AA105" s="72"/>
      <c r="AB105" s="72"/>
    </row>
    <row r="106" spans="2:28" x14ac:dyDescent="0.25">
      <c r="B106" s="8">
        <v>40</v>
      </c>
      <c r="C106" s="77" t="s">
        <v>46</v>
      </c>
      <c r="D106" s="3">
        <f>D46</f>
        <v>123.18903959999999</v>
      </c>
      <c r="E106" s="3">
        <f t="shared" ref="E106:W106" si="39">E46</f>
        <v>0.37806802</v>
      </c>
      <c r="F106" s="3" t="str">
        <f t="shared" si="39"/>
        <v>n.a.</v>
      </c>
      <c r="G106" s="3">
        <f t="shared" si="39"/>
        <v>26.602614292231291</v>
      </c>
      <c r="H106" s="3">
        <f t="shared" si="39"/>
        <v>0.29591477871132205</v>
      </c>
      <c r="I106" s="3">
        <f t="shared" si="39"/>
        <v>1.8127668522859341</v>
      </c>
      <c r="J106" s="3" t="str">
        <f t="shared" si="39"/>
        <v>n.a.</v>
      </c>
      <c r="K106" s="3" t="str">
        <f t="shared" si="39"/>
        <v>n.a.</v>
      </c>
      <c r="L106" s="3">
        <f t="shared" si="39"/>
        <v>3.4085348841129113</v>
      </c>
      <c r="M106" s="3" t="str">
        <f t="shared" si="39"/>
        <v>n.a.</v>
      </c>
      <c r="N106" s="3">
        <f t="shared" si="39"/>
        <v>25.998219280000001</v>
      </c>
      <c r="O106" s="3">
        <f t="shared" si="39"/>
        <v>0.21213038000000004</v>
      </c>
      <c r="P106" s="3">
        <f t="shared" si="39"/>
        <v>1.2422300000000001E-2</v>
      </c>
      <c r="Q106" s="3" t="str">
        <f t="shared" si="39"/>
        <v>n.a.</v>
      </c>
      <c r="R106" s="3">
        <f t="shared" si="39"/>
        <v>3.3942075200000006</v>
      </c>
      <c r="S106" s="3">
        <f t="shared" si="39"/>
        <v>2.7819879999999998E-2</v>
      </c>
      <c r="T106" s="3">
        <f t="shared" si="39"/>
        <v>2.1120440000000001E-2</v>
      </c>
      <c r="U106" s="3">
        <f t="shared" si="39"/>
        <v>9.9074799999999998E-3</v>
      </c>
      <c r="V106" s="3">
        <f t="shared" si="39"/>
        <v>9.7405000000000009E-3</v>
      </c>
      <c r="W106" s="3">
        <f t="shared" si="39"/>
        <v>2.8420000000000001</v>
      </c>
      <c r="X106" s="72"/>
      <c r="Y106" s="72"/>
      <c r="Z106" s="72"/>
      <c r="AA106" s="72"/>
      <c r="AB106" s="72"/>
    </row>
    <row r="107" spans="2:28" x14ac:dyDescent="0.25">
      <c r="B107" s="8">
        <v>41</v>
      </c>
      <c r="C107" s="77" t="s">
        <v>47</v>
      </c>
      <c r="D107" s="3">
        <f>D47</f>
        <v>121.56439350000001</v>
      </c>
      <c r="E107" s="3">
        <f t="shared" ref="E107:W107" si="40">E47</f>
        <v>0.38526900000000003</v>
      </c>
      <c r="F107" s="3">
        <f t="shared" si="40"/>
        <v>3.9283410000000005E-2</v>
      </c>
      <c r="G107" s="3">
        <f t="shared" si="40"/>
        <v>24.760313102870665</v>
      </c>
      <c r="H107" s="3">
        <f t="shared" si="40"/>
        <v>0.29795058353633125</v>
      </c>
      <c r="I107" s="3">
        <f t="shared" si="40"/>
        <v>1.8398314708859997</v>
      </c>
      <c r="J107" s="3" t="str">
        <f t="shared" si="40"/>
        <v>n.a.</v>
      </c>
      <c r="K107" s="3" t="str">
        <f t="shared" si="40"/>
        <v>n.a.</v>
      </c>
      <c r="L107" s="3">
        <f t="shared" si="40"/>
        <v>3.4498341310664959</v>
      </c>
      <c r="M107" s="3" t="str">
        <f t="shared" si="40"/>
        <v>n.a.</v>
      </c>
      <c r="N107" s="3">
        <f t="shared" si="40"/>
        <v>28.502200620000004</v>
      </c>
      <c r="O107" s="3">
        <f t="shared" si="40"/>
        <v>0.20479376999999999</v>
      </c>
      <c r="P107" s="3">
        <f t="shared" si="40"/>
        <v>1.6177290000000004E-2</v>
      </c>
      <c r="Q107" s="3" t="str">
        <f t="shared" si="40"/>
        <v>n.a.</v>
      </c>
      <c r="R107" s="3">
        <f t="shared" si="40"/>
        <v>5.2279350000000004</v>
      </c>
      <c r="S107" s="3">
        <f t="shared" si="40"/>
        <v>5.7214199999999996E-3</v>
      </c>
      <c r="T107" s="3">
        <f t="shared" si="40"/>
        <v>1.439874E-2</v>
      </c>
      <c r="U107" s="3">
        <f t="shared" si="40"/>
        <v>1.1813580000000001E-2</v>
      </c>
      <c r="V107" s="3">
        <f t="shared" si="40"/>
        <v>1.7249430000000003E-2</v>
      </c>
      <c r="W107" s="3">
        <f t="shared" si="40"/>
        <v>3.036</v>
      </c>
      <c r="X107" s="72"/>
      <c r="Y107" s="72"/>
      <c r="Z107" s="72"/>
      <c r="AA107" s="72"/>
      <c r="AB107" s="72"/>
    </row>
    <row r="108" spans="2:28" x14ac:dyDescent="0.25">
      <c r="B108" s="8">
        <v>42</v>
      </c>
      <c r="C108" s="77" t="s">
        <v>48</v>
      </c>
      <c r="D108" s="3">
        <f>D48</f>
        <v>126.830073</v>
      </c>
      <c r="E108" s="3">
        <f t="shared" ref="E108:W108" si="41">E48</f>
        <v>0.41383931999999995</v>
      </c>
      <c r="F108" s="3" t="str">
        <f t="shared" si="41"/>
        <v>n.a.</v>
      </c>
      <c r="G108" s="3">
        <f t="shared" si="41"/>
        <v>32.282946010428063</v>
      </c>
      <c r="H108" s="3">
        <f t="shared" si="41"/>
        <v>0.28450563818992269</v>
      </c>
      <c r="I108" s="3">
        <f t="shared" si="41"/>
        <v>1.9226454587218149</v>
      </c>
      <c r="J108" s="3" t="str">
        <f t="shared" si="41"/>
        <v>n.a.</v>
      </c>
      <c r="K108" s="3" t="str">
        <f t="shared" si="41"/>
        <v>n.a.</v>
      </c>
      <c r="L108" s="3">
        <f t="shared" si="41"/>
        <v>3.4271736259454357</v>
      </c>
      <c r="M108" s="3" t="str">
        <f t="shared" si="41"/>
        <v>n.a.</v>
      </c>
      <c r="N108" s="3">
        <f t="shared" si="41"/>
        <v>29.395188779999998</v>
      </c>
      <c r="O108" s="3">
        <f t="shared" si="41"/>
        <v>0.19790574000000002</v>
      </c>
      <c r="P108" s="3">
        <f t="shared" si="41"/>
        <v>2.0975520000000001E-2</v>
      </c>
      <c r="Q108" s="3" t="str">
        <f t="shared" si="41"/>
        <v>n.a.</v>
      </c>
      <c r="R108" s="3">
        <f t="shared" si="41"/>
        <v>7.4111563799999987</v>
      </c>
      <c r="S108" s="3">
        <f t="shared" si="41"/>
        <v>5.35068E-3</v>
      </c>
      <c r="T108" s="3">
        <f t="shared" si="41"/>
        <v>1.1144579999999999E-2</v>
      </c>
      <c r="U108" s="3">
        <f t="shared" si="41"/>
        <v>1.37238E-2</v>
      </c>
      <c r="V108" s="3">
        <f t="shared" si="41"/>
        <v>1.5160259999999998E-2</v>
      </c>
      <c r="W108" s="3">
        <f t="shared" si="41"/>
        <v>11.509</v>
      </c>
      <c r="X108" s="72"/>
      <c r="Y108" s="72"/>
      <c r="Z108" s="72"/>
      <c r="AA108" s="72"/>
      <c r="AB108" s="72"/>
    </row>
    <row r="109" spans="2:28" x14ac:dyDescent="0.25">
      <c r="B109" s="8">
        <v>43</v>
      </c>
      <c r="C109" s="77" t="s">
        <v>58</v>
      </c>
      <c r="D109" s="3">
        <f>D58</f>
        <v>104.73171839999999</v>
      </c>
      <c r="E109" s="3">
        <f t="shared" ref="E109:W109" si="42">E58</f>
        <v>0.29877512000000001</v>
      </c>
      <c r="F109" s="3">
        <f t="shared" si="42"/>
        <v>6.472936E-2</v>
      </c>
      <c r="G109" s="3">
        <f t="shared" si="42"/>
        <v>15.922366628622505</v>
      </c>
      <c r="H109" s="3">
        <f t="shared" si="42"/>
        <v>0.36158291940718412</v>
      </c>
      <c r="I109" s="3">
        <f t="shared" si="42"/>
        <v>1.7805721955703775</v>
      </c>
      <c r="J109" s="3" t="str">
        <f t="shared" si="42"/>
        <v>n.a.</v>
      </c>
      <c r="K109" s="3">
        <f t="shared" si="42"/>
        <v>3.3855849258179092</v>
      </c>
      <c r="L109" s="3" t="str">
        <f t="shared" si="42"/>
        <v>n.a.</v>
      </c>
      <c r="M109" s="3" t="str">
        <f t="shared" si="42"/>
        <v>n.a.</v>
      </c>
      <c r="N109" s="3">
        <f t="shared" si="42"/>
        <v>28.014924920000002</v>
      </c>
      <c r="O109" s="3">
        <f t="shared" si="42"/>
        <v>0.16209263999999998</v>
      </c>
      <c r="P109" s="3">
        <f t="shared" si="42"/>
        <v>2.2067519999999997E-2</v>
      </c>
      <c r="Q109" s="3">
        <f t="shared" si="42"/>
        <v>6.1366400000000005E-3</v>
      </c>
      <c r="R109" s="3">
        <f t="shared" si="42"/>
        <v>11.214069520000001</v>
      </c>
      <c r="S109" s="3">
        <f t="shared" si="42"/>
        <v>6.2585600000000007E-3</v>
      </c>
      <c r="T109" s="3">
        <f t="shared" si="42"/>
        <v>1.2349479999999999E-2</v>
      </c>
      <c r="U109" s="3">
        <f t="shared" si="42"/>
        <v>1.4599919999999999E-2</v>
      </c>
      <c r="V109" s="3">
        <f t="shared" si="42"/>
        <v>1.033272E-2</v>
      </c>
      <c r="W109" s="3">
        <f t="shared" si="42"/>
        <v>21.379000000000001</v>
      </c>
      <c r="X109" s="72"/>
      <c r="Y109" s="72"/>
      <c r="Z109" s="72"/>
      <c r="AA109" s="72"/>
      <c r="AB109" s="72"/>
    </row>
    <row r="110" spans="2:28" x14ac:dyDescent="0.25">
      <c r="B110" s="8">
        <v>44</v>
      </c>
      <c r="C110" s="77" t="s">
        <v>59</v>
      </c>
      <c r="D110" s="3">
        <f>D59</f>
        <v>113.29095119999999</v>
      </c>
      <c r="E110" s="3">
        <f t="shared" ref="E110:W110" si="43">E59</f>
        <v>0.29087254000000001</v>
      </c>
      <c r="F110" s="3">
        <f t="shared" si="43"/>
        <v>4.3574159999999994E-2</v>
      </c>
      <c r="G110" s="3">
        <f t="shared" si="43"/>
        <v>14.605350377475744</v>
      </c>
      <c r="H110" s="3">
        <f t="shared" si="43"/>
        <v>0.48981849413811041</v>
      </c>
      <c r="I110" s="3">
        <f t="shared" si="43"/>
        <v>1.82068436329449</v>
      </c>
      <c r="J110" s="3" t="str">
        <f t="shared" si="43"/>
        <v>n.a.</v>
      </c>
      <c r="K110" s="3">
        <f t="shared" si="43"/>
        <v>3.3888769484499992</v>
      </c>
      <c r="L110" s="3">
        <f t="shared" si="43"/>
        <v>3.4388151408246386</v>
      </c>
      <c r="M110" s="3" t="str">
        <f t="shared" si="43"/>
        <v>n.a.</v>
      </c>
      <c r="N110" s="3">
        <f t="shared" si="43"/>
        <v>26.768442539999999</v>
      </c>
      <c r="O110" s="3">
        <f t="shared" si="43"/>
        <v>0.15084159999999999</v>
      </c>
      <c r="P110" s="3">
        <f t="shared" si="43"/>
        <v>1.4643859999999998E-2</v>
      </c>
      <c r="Q110" s="3" t="str">
        <f t="shared" si="43"/>
        <v>n.a.</v>
      </c>
      <c r="R110" s="3">
        <f t="shared" si="43"/>
        <v>6.7480377999999996</v>
      </c>
      <c r="S110" s="3">
        <f t="shared" si="43"/>
        <v>4.4599799999999997E-3</v>
      </c>
      <c r="T110" s="3">
        <f t="shared" si="43"/>
        <v>2.06941E-2</v>
      </c>
      <c r="U110" s="3">
        <f t="shared" si="43"/>
        <v>1.1131820000000001E-2</v>
      </c>
      <c r="V110" s="3">
        <f t="shared" si="43"/>
        <v>8.8526200000000003E-3</v>
      </c>
      <c r="W110" s="3">
        <f t="shared" si="43"/>
        <v>4.1040000000000001</v>
      </c>
      <c r="X110" s="72"/>
      <c r="Y110" s="72"/>
      <c r="Z110" s="72"/>
      <c r="AA110" s="72"/>
      <c r="AB110" s="72"/>
    </row>
    <row r="111" spans="2:28" x14ac:dyDescent="0.25">
      <c r="B111" s="8">
        <v>45</v>
      </c>
      <c r="C111" s="77" t="s">
        <v>60</v>
      </c>
      <c r="D111" s="3">
        <f>D60</f>
        <v>108.59394079999998</v>
      </c>
      <c r="E111" s="3">
        <f t="shared" ref="E111:W111" si="44">E60</f>
        <v>0.25941019999999998</v>
      </c>
      <c r="F111" s="3">
        <f t="shared" si="44"/>
        <v>3.5946079999999998E-2</v>
      </c>
      <c r="G111" s="3">
        <f t="shared" si="44"/>
        <v>16.517641395014056</v>
      </c>
      <c r="H111" s="3">
        <f t="shared" si="44"/>
        <v>0.48099057773992682</v>
      </c>
      <c r="I111" s="3">
        <f t="shared" si="44"/>
        <v>1.9035286318371409</v>
      </c>
      <c r="J111" s="3" t="str">
        <f t="shared" si="44"/>
        <v>n.a.</v>
      </c>
      <c r="K111" s="3">
        <f t="shared" si="44"/>
        <v>3.3929492155920435</v>
      </c>
      <c r="L111" s="3">
        <f t="shared" si="44"/>
        <v>3.4780637138824133</v>
      </c>
      <c r="M111" s="3" t="str">
        <f t="shared" si="44"/>
        <v>n.a.</v>
      </c>
      <c r="N111" s="3">
        <f t="shared" si="44"/>
        <v>25.191755559999997</v>
      </c>
      <c r="O111" s="3">
        <f t="shared" si="44"/>
        <v>0.13397484000000001</v>
      </c>
      <c r="P111" s="3">
        <f t="shared" si="44"/>
        <v>1.7053559999999999E-2</v>
      </c>
      <c r="Q111" s="3">
        <f t="shared" si="44"/>
        <v>4.2163999999999995E-3</v>
      </c>
      <c r="R111" s="3">
        <f t="shared" si="44"/>
        <v>6.8129657999999997</v>
      </c>
      <c r="S111" s="3">
        <f t="shared" si="44"/>
        <v>1.7002759999999999E-2</v>
      </c>
      <c r="T111" s="3">
        <f t="shared" si="44"/>
        <v>2.2738079999999997E-2</v>
      </c>
      <c r="U111" s="3">
        <f t="shared" si="44"/>
        <v>1.111504E-2</v>
      </c>
      <c r="V111" s="3">
        <f t="shared" si="44"/>
        <v>1.1496039999999999E-2</v>
      </c>
      <c r="W111" s="3">
        <f t="shared" si="44"/>
        <v>22.602</v>
      </c>
      <c r="X111" s="72"/>
      <c r="Y111" s="72"/>
      <c r="Z111" s="72"/>
      <c r="AA111" s="72"/>
      <c r="AB111" s="72"/>
    </row>
    <row r="112" spans="2:28" x14ac:dyDescent="0.25">
      <c r="B112" s="8">
        <v>46</v>
      </c>
      <c r="C112" s="78" t="s">
        <v>13</v>
      </c>
      <c r="D112" s="3">
        <f>D13</f>
        <v>758.1717359999999</v>
      </c>
      <c r="E112" s="3">
        <f t="shared" ref="E112:W112" si="45">E13</f>
        <v>1.596042</v>
      </c>
      <c r="F112" s="3" t="str">
        <f t="shared" si="45"/>
        <v>n.a.</v>
      </c>
      <c r="G112" s="3">
        <f t="shared" si="45"/>
        <v>510.18837279409689</v>
      </c>
      <c r="H112" s="3">
        <f t="shared" si="45"/>
        <v>0.5681470173971026</v>
      </c>
      <c r="I112" s="3">
        <f t="shared" si="45"/>
        <v>4.1374798523575027</v>
      </c>
      <c r="J112" s="3">
        <f t="shared" si="45"/>
        <v>23.541114213436</v>
      </c>
      <c r="K112" s="3" t="str">
        <f t="shared" si="45"/>
        <v>n.a.</v>
      </c>
      <c r="L112" s="3">
        <f t="shared" si="45"/>
        <v>3.1368595486664361</v>
      </c>
      <c r="M112" s="3" t="str">
        <f t="shared" si="45"/>
        <v>n.a.</v>
      </c>
      <c r="N112" s="3">
        <f t="shared" si="45"/>
        <v>0.97512911999999985</v>
      </c>
      <c r="O112" s="3">
        <f t="shared" si="45"/>
        <v>0.15100344000000002</v>
      </c>
      <c r="P112" s="3">
        <f t="shared" si="45"/>
        <v>5.1770879999999991E-2</v>
      </c>
      <c r="Q112" s="3" t="str">
        <f t="shared" si="45"/>
        <v>n.a.</v>
      </c>
      <c r="R112" s="3">
        <f t="shared" si="45"/>
        <v>0.23058504000000002</v>
      </c>
      <c r="S112" s="3">
        <f t="shared" si="45"/>
        <v>4.9492800000000003E-3</v>
      </c>
      <c r="T112" s="3">
        <f t="shared" si="45"/>
        <v>7.2575999999999986E-3</v>
      </c>
      <c r="U112" s="3">
        <f t="shared" si="45"/>
        <v>2.4222239999999999E-2</v>
      </c>
      <c r="V112" s="3" t="str">
        <f t="shared" si="45"/>
        <v>n.a.</v>
      </c>
      <c r="W112" s="3">
        <f t="shared" si="45"/>
        <v>15.904999999999999</v>
      </c>
      <c r="X112" s="72"/>
      <c r="Y112" s="72"/>
      <c r="Z112" s="72"/>
      <c r="AA112" s="72"/>
      <c r="AB112" s="72"/>
    </row>
    <row r="113" spans="2:28" x14ac:dyDescent="0.25">
      <c r="B113" s="8">
        <v>47</v>
      </c>
      <c r="C113" s="79" t="s">
        <v>14</v>
      </c>
      <c r="D113" s="3">
        <f>D14</f>
        <v>731.68452000000002</v>
      </c>
      <c r="E113" s="3">
        <f t="shared" ref="E113:W113" si="46">E14</f>
        <v>1.5255223200000001</v>
      </c>
      <c r="F113" s="3">
        <f t="shared" si="46"/>
        <v>3.7779840000000002E-2</v>
      </c>
      <c r="G113" s="3">
        <f t="shared" si="46"/>
        <v>509.22899605850347</v>
      </c>
      <c r="H113" s="3">
        <f t="shared" si="46"/>
        <v>0.46655175998791465</v>
      </c>
      <c r="I113" s="3">
        <f t="shared" si="46"/>
        <v>4.1884912278583801</v>
      </c>
      <c r="J113" s="3">
        <f t="shared" si="46"/>
        <v>22.723898950596514</v>
      </c>
      <c r="K113" s="3" t="str">
        <f t="shared" si="46"/>
        <v>n.a.</v>
      </c>
      <c r="L113" s="3">
        <f t="shared" si="46"/>
        <v>3.1568231361627532</v>
      </c>
      <c r="M113" s="3" t="str">
        <f t="shared" si="46"/>
        <v>n.a.</v>
      </c>
      <c r="N113" s="3">
        <f t="shared" si="46"/>
        <v>0.23116968000000004</v>
      </c>
      <c r="O113" s="3">
        <f t="shared" si="46"/>
        <v>0.14043960000000003</v>
      </c>
      <c r="P113" s="3">
        <f t="shared" si="46"/>
        <v>4.5183599999999997E-2</v>
      </c>
      <c r="Q113" s="3" t="str">
        <f t="shared" si="46"/>
        <v>n.a.</v>
      </c>
      <c r="R113" s="3">
        <f t="shared" si="46"/>
        <v>0.24731784000000001</v>
      </c>
      <c r="S113" s="3">
        <f t="shared" si="46"/>
        <v>2.2493519999999996E-2</v>
      </c>
      <c r="T113" s="3">
        <f t="shared" si="46"/>
        <v>1.791216E-2</v>
      </c>
      <c r="U113" s="3">
        <f t="shared" si="46"/>
        <v>2.1399839999999996E-2</v>
      </c>
      <c r="V113" s="3" t="str">
        <f t="shared" si="46"/>
        <v>n.a.</v>
      </c>
      <c r="W113" s="3">
        <f t="shared" si="46"/>
        <v>16.065999999999999</v>
      </c>
      <c r="X113" s="72"/>
      <c r="Y113" s="72"/>
      <c r="Z113" s="72"/>
      <c r="AA113" s="72"/>
      <c r="AB113" s="72"/>
    </row>
    <row r="114" spans="2:28" x14ac:dyDescent="0.25">
      <c r="B114" s="8">
        <v>48</v>
      </c>
      <c r="C114" s="79" t="s">
        <v>15</v>
      </c>
      <c r="D114" s="3">
        <f>D15</f>
        <v>734.79049999999995</v>
      </c>
      <c r="E114" s="3">
        <f t="shared" ref="E114:W114" si="47">E15</f>
        <v>1.4636749999999998</v>
      </c>
      <c r="F114" s="3">
        <f t="shared" si="47"/>
        <v>3.3350000000000005E-2</v>
      </c>
      <c r="G114" s="3">
        <f t="shared" si="47"/>
        <v>503.48336174953204</v>
      </c>
      <c r="H114" s="3">
        <f t="shared" si="47"/>
        <v>0.48669638544891364</v>
      </c>
      <c r="I114" s="3">
        <f t="shared" si="47"/>
        <v>4.1419800697551432</v>
      </c>
      <c r="J114" s="3">
        <f t="shared" si="47"/>
        <v>23.316136601178268</v>
      </c>
      <c r="K114" s="3" t="str">
        <f t="shared" si="47"/>
        <v>n.a.</v>
      </c>
      <c r="L114" s="3">
        <f t="shared" si="47"/>
        <v>3.1083841396350609</v>
      </c>
      <c r="M114" s="3" t="str">
        <f t="shared" si="47"/>
        <v>n.a.</v>
      </c>
      <c r="N114" s="3">
        <f t="shared" si="47"/>
        <v>0.11673</v>
      </c>
      <c r="O114" s="3">
        <f t="shared" si="47"/>
        <v>0.13958500000000001</v>
      </c>
      <c r="P114" s="3">
        <f t="shared" si="47"/>
        <v>3.1474999999999996E-2</v>
      </c>
      <c r="Q114" s="3">
        <f t="shared" si="47"/>
        <v>1.0799999999999999E-2</v>
      </c>
      <c r="R114" s="3">
        <f t="shared" si="47"/>
        <v>0.25037999999999999</v>
      </c>
      <c r="S114" s="3">
        <f t="shared" si="47"/>
        <v>0.19972000000000001</v>
      </c>
      <c r="T114" s="3">
        <f t="shared" si="47"/>
        <v>9.8069999999999991E-2</v>
      </c>
      <c r="U114" s="3">
        <f t="shared" si="47"/>
        <v>2.2499999999999999E-2</v>
      </c>
      <c r="V114" s="3" t="str">
        <f t="shared" si="47"/>
        <v>n.a.</v>
      </c>
      <c r="W114" s="3">
        <f t="shared" si="47"/>
        <v>15.993</v>
      </c>
      <c r="X114" s="72"/>
      <c r="Y114" s="72"/>
      <c r="Z114" s="72"/>
      <c r="AA114" s="72"/>
      <c r="AB114" s="72"/>
    </row>
    <row r="115" spans="2:28" x14ac:dyDescent="0.25">
      <c r="B115" s="8">
        <v>49</v>
      </c>
      <c r="C115" s="79" t="s">
        <v>25</v>
      </c>
      <c r="D115" s="3">
        <f>D25</f>
        <v>285.59984800000001</v>
      </c>
      <c r="E115" s="3">
        <f t="shared" ref="E115:W115" si="48">E25</f>
        <v>0.68727815999999997</v>
      </c>
      <c r="F115" s="3">
        <f t="shared" si="48"/>
        <v>3.5993400000000002E-2</v>
      </c>
      <c r="G115" s="3">
        <f t="shared" si="48"/>
        <v>498.13347364560332</v>
      </c>
      <c r="H115" s="3">
        <f t="shared" si="48"/>
        <v>0.5376632263530714</v>
      </c>
      <c r="I115" s="3">
        <f t="shared" si="48"/>
        <v>2.057772736190675</v>
      </c>
      <c r="J115" s="3">
        <f t="shared" si="48"/>
        <v>15.43114773957533</v>
      </c>
      <c r="K115" s="3" t="str">
        <f t="shared" si="48"/>
        <v>n.a.</v>
      </c>
      <c r="L115" s="3">
        <f t="shared" si="48"/>
        <v>3.1199484128798778</v>
      </c>
      <c r="M115" s="3" t="str">
        <f t="shared" si="48"/>
        <v>n.a.</v>
      </c>
      <c r="N115" s="3">
        <f t="shared" si="48"/>
        <v>8.0832040000000008E-2</v>
      </c>
      <c r="O115" s="3">
        <f t="shared" si="48"/>
        <v>0.14003290000000002</v>
      </c>
      <c r="P115" s="3">
        <f t="shared" si="48"/>
        <v>1.163636E-2</v>
      </c>
      <c r="Q115" s="3" t="str">
        <f t="shared" si="48"/>
        <v>n.a.</v>
      </c>
      <c r="R115" s="3">
        <f t="shared" si="48"/>
        <v>0.26190846000000001</v>
      </c>
      <c r="S115" s="3">
        <f t="shared" si="48"/>
        <v>6.7669599999999998E-3</v>
      </c>
      <c r="T115" s="3">
        <f t="shared" si="48"/>
        <v>1.588328E-2</v>
      </c>
      <c r="U115" s="3">
        <f t="shared" si="48"/>
        <v>1.2590160000000001E-2</v>
      </c>
      <c r="V115" s="3" t="str">
        <f t="shared" si="48"/>
        <v>n.a.</v>
      </c>
      <c r="W115" s="3">
        <f t="shared" si="48"/>
        <v>20.870999999999999</v>
      </c>
      <c r="X115" s="72"/>
      <c r="Y115" s="72"/>
      <c r="Z115" s="72"/>
      <c r="AA115" s="72"/>
      <c r="AB115" s="72"/>
    </row>
    <row r="116" spans="2:28" x14ac:dyDescent="0.25">
      <c r="B116" s="8">
        <v>50</v>
      </c>
      <c r="C116" s="79" t="s">
        <v>26</v>
      </c>
      <c r="D116" s="3">
        <f>D26</f>
        <v>302.2688508</v>
      </c>
      <c r="E116" s="3">
        <f t="shared" ref="E116:W116" si="49">E26</f>
        <v>0.73576052999999997</v>
      </c>
      <c r="F116" s="3" t="str">
        <f t="shared" si="49"/>
        <v>n.a.</v>
      </c>
      <c r="G116" s="3">
        <f t="shared" si="49"/>
        <v>513.14989320217603</v>
      </c>
      <c r="H116" s="3">
        <f t="shared" si="49"/>
        <v>0.43161346963997094</v>
      </c>
      <c r="I116" s="3">
        <f t="shared" si="49"/>
        <v>2.0904130654157034</v>
      </c>
      <c r="J116" s="3">
        <f t="shared" si="49"/>
        <v>16.102446660680322</v>
      </c>
      <c r="K116" s="3" t="str">
        <f t="shared" si="49"/>
        <v>n.a.</v>
      </c>
      <c r="L116" s="3">
        <f t="shared" si="49"/>
        <v>3.2872817867888489</v>
      </c>
      <c r="M116" s="3" t="str">
        <f t="shared" si="49"/>
        <v>n.a.</v>
      </c>
      <c r="N116" s="3">
        <f t="shared" si="49"/>
        <v>0.11857237999999999</v>
      </c>
      <c r="O116" s="3">
        <f t="shared" si="49"/>
        <v>0.14575291000000001</v>
      </c>
      <c r="P116" s="3">
        <f t="shared" si="49"/>
        <v>1.6107719999999999E-2</v>
      </c>
      <c r="Q116" s="3" t="str">
        <f t="shared" si="49"/>
        <v>n.a.</v>
      </c>
      <c r="R116" s="3">
        <f t="shared" si="49"/>
        <v>0.24917564999999997</v>
      </c>
      <c r="S116" s="3">
        <f t="shared" si="49"/>
        <v>3.5628599999999997E-3</v>
      </c>
      <c r="T116" s="3">
        <f t="shared" si="49"/>
        <v>1.5913110000000001E-2</v>
      </c>
      <c r="U116" s="3">
        <f t="shared" si="49"/>
        <v>1.128239E-2</v>
      </c>
      <c r="V116" s="3" t="str">
        <f t="shared" si="49"/>
        <v>n.a.</v>
      </c>
      <c r="W116" s="3">
        <f t="shared" si="49"/>
        <v>20.98</v>
      </c>
      <c r="X116" s="72"/>
      <c r="Y116" s="72"/>
      <c r="Z116" s="72"/>
      <c r="AA116" s="72"/>
      <c r="AB116" s="72"/>
    </row>
    <row r="117" spans="2:28" x14ac:dyDescent="0.25">
      <c r="B117" s="8">
        <v>51</v>
      </c>
      <c r="C117" s="79" t="s">
        <v>27</v>
      </c>
      <c r="D117" s="3">
        <f>D27</f>
        <v>336.44668032000004</v>
      </c>
      <c r="E117" s="3">
        <f t="shared" ref="E117:W117" si="50">E27</f>
        <v>0.83641409999999994</v>
      </c>
      <c r="F117" s="3">
        <f t="shared" si="50"/>
        <v>3.9482964000000002E-2</v>
      </c>
      <c r="G117" s="3">
        <f t="shared" si="50"/>
        <v>551.16245601383162</v>
      </c>
      <c r="H117" s="3">
        <f t="shared" si="50"/>
        <v>0.54352988124960455</v>
      </c>
      <c r="I117" s="3">
        <f t="shared" si="50"/>
        <v>2.1558402521370184</v>
      </c>
      <c r="J117" s="3">
        <f t="shared" si="50"/>
        <v>16.473045286614678</v>
      </c>
      <c r="K117" s="3" t="str">
        <f t="shared" si="50"/>
        <v>n.a.</v>
      </c>
      <c r="L117" s="3">
        <f t="shared" si="50"/>
        <v>3.2669318013268578</v>
      </c>
      <c r="M117" s="3" t="str">
        <f t="shared" si="50"/>
        <v>n.a.</v>
      </c>
      <c r="N117" s="3">
        <f t="shared" si="50"/>
        <v>0.68184196200000002</v>
      </c>
      <c r="O117" s="3">
        <f t="shared" si="50"/>
        <v>0.160734132</v>
      </c>
      <c r="P117" s="3">
        <f t="shared" si="50"/>
        <v>1.1359764000000001E-2</v>
      </c>
      <c r="Q117" s="3">
        <f t="shared" si="50"/>
        <v>1.1957382000000001E-2</v>
      </c>
      <c r="R117" s="3">
        <f t="shared" si="50"/>
        <v>0.34328885399999998</v>
      </c>
      <c r="S117" s="3">
        <f t="shared" si="50"/>
        <v>0.20635397999999999</v>
      </c>
      <c r="T117" s="3">
        <f t="shared" si="50"/>
        <v>0.37022686199999999</v>
      </c>
      <c r="U117" s="3">
        <f t="shared" si="50"/>
        <v>1.3589532000000001E-2</v>
      </c>
      <c r="V117" s="3" t="str">
        <f t="shared" si="50"/>
        <v>n.a.</v>
      </c>
      <c r="W117" s="3">
        <f t="shared" si="50"/>
        <v>22.437000000000001</v>
      </c>
      <c r="X117" s="72"/>
      <c r="Y117" s="72"/>
      <c r="Z117" s="72"/>
      <c r="AA117" s="72"/>
      <c r="AB117" s="72"/>
    </row>
    <row r="118" spans="2:28" x14ac:dyDescent="0.25">
      <c r="B118" s="8">
        <v>52</v>
      </c>
      <c r="C118" s="79" t="s">
        <v>37</v>
      </c>
      <c r="D118" s="3">
        <f>D37</f>
        <v>105.9403204</v>
      </c>
      <c r="E118" s="3">
        <f t="shared" ref="E118:W118" si="51">E37</f>
        <v>0.40417156000000004</v>
      </c>
      <c r="F118" s="3" t="str">
        <f t="shared" si="51"/>
        <v>n.a.</v>
      </c>
      <c r="G118" s="3">
        <f t="shared" si="51"/>
        <v>98.804843494058531</v>
      </c>
      <c r="H118" s="3">
        <f t="shared" si="51"/>
        <v>0.42448147779018514</v>
      </c>
      <c r="I118" s="3">
        <f t="shared" si="51"/>
        <v>1.659007190265978</v>
      </c>
      <c r="J118" s="3">
        <f t="shared" si="51"/>
        <v>0.9772082690987145</v>
      </c>
      <c r="K118" s="3" t="str">
        <f t="shared" si="51"/>
        <v>n.a.</v>
      </c>
      <c r="L118" s="3">
        <f t="shared" si="51"/>
        <v>3.4119251688901331</v>
      </c>
      <c r="M118" s="3">
        <f t="shared" si="51"/>
        <v>4.9747460304762594</v>
      </c>
      <c r="N118" s="3">
        <f t="shared" si="51"/>
        <v>4.9450672200000003</v>
      </c>
      <c r="O118" s="3">
        <f t="shared" si="51"/>
        <v>0.13628196000000001</v>
      </c>
      <c r="P118" s="3">
        <f t="shared" si="51"/>
        <v>5.1996899999999999E-3</v>
      </c>
      <c r="Q118" s="3" t="str">
        <f t="shared" si="51"/>
        <v>n.a.</v>
      </c>
      <c r="R118" s="3">
        <f t="shared" si="51"/>
        <v>5.7250599999999999E-2</v>
      </c>
      <c r="S118" s="3">
        <f t="shared" si="51"/>
        <v>4.8157280000000004E-2</v>
      </c>
      <c r="T118" s="3">
        <f t="shared" si="51"/>
        <v>4.5520610000000003E-2</v>
      </c>
      <c r="U118" s="3">
        <f t="shared" si="51"/>
        <v>2.3518899999999999E-2</v>
      </c>
      <c r="V118" s="3" t="str">
        <f t="shared" si="51"/>
        <v>n.a.</v>
      </c>
      <c r="W118" s="3">
        <f t="shared" si="51"/>
        <v>14.781000000000001</v>
      </c>
      <c r="X118" s="72"/>
      <c r="Y118" s="72"/>
      <c r="Z118" s="72"/>
      <c r="AA118" s="72"/>
      <c r="AB118" s="72"/>
    </row>
    <row r="119" spans="2:28" x14ac:dyDescent="0.25">
      <c r="B119" s="8">
        <v>53</v>
      </c>
      <c r="C119" s="79" t="s">
        <v>38</v>
      </c>
      <c r="D119" s="3">
        <f>D38</f>
        <v>111.85378229999999</v>
      </c>
      <c r="E119" s="3">
        <f t="shared" ref="E119:W119" si="52">E38</f>
        <v>0.35822084999999998</v>
      </c>
      <c r="F119" s="3" t="str">
        <f t="shared" si="52"/>
        <v>n.a.</v>
      </c>
      <c r="G119" s="3">
        <f t="shared" si="52"/>
        <v>82.854661943123446</v>
      </c>
      <c r="H119" s="3">
        <f t="shared" si="52"/>
        <v>0.31327284278885431</v>
      </c>
      <c r="I119" s="3">
        <f t="shared" si="52"/>
        <v>1.641492526651037</v>
      </c>
      <c r="J119" s="3">
        <f t="shared" si="52"/>
        <v>1.0828489398993568</v>
      </c>
      <c r="K119" s="3" t="str">
        <f t="shared" si="52"/>
        <v>n.a.</v>
      </c>
      <c r="L119" s="3">
        <f t="shared" si="52"/>
        <v>3.4433794265164339</v>
      </c>
      <c r="M119" s="3">
        <f t="shared" si="52"/>
        <v>5.2987162958503369</v>
      </c>
      <c r="N119" s="3">
        <f t="shared" si="52"/>
        <v>5.2983629399999996</v>
      </c>
      <c r="O119" s="3">
        <f t="shared" si="52"/>
        <v>0.14158482</v>
      </c>
      <c r="P119" s="3" t="str">
        <f t="shared" si="52"/>
        <v>n.a.</v>
      </c>
      <c r="Q119" s="3" t="str">
        <f t="shared" si="52"/>
        <v>n.a.</v>
      </c>
      <c r="R119" s="3">
        <f t="shared" si="52"/>
        <v>3.9358409999999996E-2</v>
      </c>
      <c r="S119" s="3">
        <f t="shared" si="52"/>
        <v>5.6327700000000005E-3</v>
      </c>
      <c r="T119" s="3">
        <f t="shared" si="52"/>
        <v>2.2044360000000002E-2</v>
      </c>
      <c r="U119" s="3">
        <f t="shared" si="52"/>
        <v>2.6293019999999997E-2</v>
      </c>
      <c r="V119" s="3" t="str">
        <f t="shared" si="52"/>
        <v>n.a.</v>
      </c>
      <c r="W119" s="3">
        <f t="shared" si="52"/>
        <v>6.7430000000000003</v>
      </c>
      <c r="X119" s="72"/>
      <c r="Y119" s="72"/>
      <c r="Z119" s="72"/>
      <c r="AA119" s="72"/>
      <c r="AB119" s="72"/>
    </row>
    <row r="120" spans="2:28" x14ac:dyDescent="0.25">
      <c r="B120" s="8">
        <v>54</v>
      </c>
      <c r="C120" s="79" t="s">
        <v>39</v>
      </c>
      <c r="D120" s="3">
        <f>D39</f>
        <v>111.47821140000001</v>
      </c>
      <c r="E120" s="3">
        <f t="shared" ref="E120:W120" si="53">E39</f>
        <v>0.34572006</v>
      </c>
      <c r="F120" s="3" t="str">
        <f t="shared" si="53"/>
        <v>n.a.</v>
      </c>
      <c r="G120" s="3">
        <f t="shared" si="53"/>
        <v>99.619971455150676</v>
      </c>
      <c r="H120" s="3">
        <f t="shared" si="53"/>
        <v>0.43439298940997956</v>
      </c>
      <c r="I120" s="3">
        <f t="shared" si="53"/>
        <v>9.5333239442493891</v>
      </c>
      <c r="J120" s="3">
        <f t="shared" si="53"/>
        <v>1.5194405481837778</v>
      </c>
      <c r="K120" s="3" t="str">
        <f t="shared" si="53"/>
        <v>n.a.</v>
      </c>
      <c r="L120" s="3">
        <f t="shared" si="53"/>
        <v>3.5509461757310601</v>
      </c>
      <c r="M120" s="3">
        <f t="shared" si="53"/>
        <v>5.244049114141319</v>
      </c>
      <c r="N120" s="3">
        <f t="shared" si="53"/>
        <v>4.3044467100000006</v>
      </c>
      <c r="O120" s="3">
        <f t="shared" si="53"/>
        <v>0.13006461</v>
      </c>
      <c r="P120" s="3">
        <f t="shared" si="53"/>
        <v>4.95489E-3</v>
      </c>
      <c r="Q120" s="3" t="str">
        <f t="shared" si="53"/>
        <v>n.a.</v>
      </c>
      <c r="R120" s="3">
        <f t="shared" si="53"/>
        <v>4.373229E-2</v>
      </c>
      <c r="S120" s="3">
        <f t="shared" si="53"/>
        <v>4.8045900000000001E-3</v>
      </c>
      <c r="T120" s="3">
        <f t="shared" si="53"/>
        <v>1.2324600000000002E-2</v>
      </c>
      <c r="U120" s="3">
        <f t="shared" si="53"/>
        <v>2.318628E-2</v>
      </c>
      <c r="V120" s="3" t="str">
        <f t="shared" si="53"/>
        <v>n.a.</v>
      </c>
      <c r="W120" s="3">
        <f t="shared" si="53"/>
        <v>14.781000000000001</v>
      </c>
      <c r="X120" s="72"/>
      <c r="Y120" s="72"/>
      <c r="Z120" s="72"/>
      <c r="AA120" s="72"/>
      <c r="AB120" s="72"/>
    </row>
    <row r="121" spans="2:28" x14ac:dyDescent="0.25">
      <c r="B121" s="8">
        <v>55</v>
      </c>
      <c r="C121" s="79" t="s">
        <v>49</v>
      </c>
      <c r="D121" s="3">
        <f>D49</f>
        <v>70.9127565</v>
      </c>
      <c r="E121" s="3">
        <f t="shared" ref="E121:W121" si="54">E49</f>
        <v>0.29359184999999999</v>
      </c>
      <c r="F121" s="3" t="str">
        <f t="shared" si="54"/>
        <v>n.a.</v>
      </c>
      <c r="G121" s="3">
        <f t="shared" si="54"/>
        <v>60.228902475170266</v>
      </c>
      <c r="H121" s="3">
        <f t="shared" si="54"/>
        <v>0.27469306523520376</v>
      </c>
      <c r="I121" s="3">
        <f t="shared" si="54"/>
        <v>1.5240493708594958</v>
      </c>
      <c r="J121" s="63" t="s">
        <v>114</v>
      </c>
      <c r="K121" s="3" t="str">
        <f t="shared" si="54"/>
        <v>n.a.</v>
      </c>
      <c r="L121" s="3" t="str">
        <f t="shared" si="54"/>
        <v>n.a.</v>
      </c>
      <c r="M121" s="3">
        <f t="shared" si="54"/>
        <v>2.1643151806475163</v>
      </c>
      <c r="N121" s="3">
        <f t="shared" si="54"/>
        <v>11.30965175</v>
      </c>
      <c r="O121" s="3">
        <f t="shared" si="54"/>
        <v>0.10421685</v>
      </c>
      <c r="P121" s="3" t="str">
        <f t="shared" si="54"/>
        <v>n.a.</v>
      </c>
      <c r="Q121" s="3" t="str">
        <f t="shared" si="54"/>
        <v>n.a.</v>
      </c>
      <c r="R121" s="3" t="str">
        <f t="shared" si="54"/>
        <v>n.a.</v>
      </c>
      <c r="S121" s="3">
        <f t="shared" si="54"/>
        <v>2.0831249999999999E-2</v>
      </c>
      <c r="T121" s="3">
        <f t="shared" si="54"/>
        <v>2.292195E-2</v>
      </c>
      <c r="U121" s="3">
        <f t="shared" si="54"/>
        <v>2.1235249999999997E-2</v>
      </c>
      <c r="V121" s="3" t="str">
        <f t="shared" si="54"/>
        <v>n.a.</v>
      </c>
      <c r="W121" s="3">
        <f t="shared" si="54"/>
        <v>11.090999999999999</v>
      </c>
      <c r="X121" s="72"/>
      <c r="Y121" s="72"/>
      <c r="Z121" s="72"/>
      <c r="AA121" s="72"/>
      <c r="AB121" s="72"/>
    </row>
    <row r="122" spans="2:28" x14ac:dyDescent="0.25">
      <c r="B122" s="8">
        <v>56</v>
      </c>
      <c r="C122" s="79" t="s">
        <v>50</v>
      </c>
      <c r="D122" s="3">
        <f>D50</f>
        <v>72.008449500000012</v>
      </c>
      <c r="E122" s="3">
        <f t="shared" ref="E122:W122" si="55">E50</f>
        <v>0.25144665000000005</v>
      </c>
      <c r="F122" s="3" t="str">
        <f t="shared" si="55"/>
        <v>n.a.</v>
      </c>
      <c r="G122" s="3">
        <f t="shared" si="55"/>
        <v>59.054647157776607</v>
      </c>
      <c r="H122" s="3">
        <f t="shared" si="55"/>
        <v>0.27473623274194053</v>
      </c>
      <c r="I122" s="3">
        <f t="shared" si="55"/>
        <v>1.5247814571213154</v>
      </c>
      <c r="J122" s="63" t="s">
        <v>114</v>
      </c>
      <c r="K122" s="3" t="str">
        <f t="shared" si="55"/>
        <v>n.a.</v>
      </c>
      <c r="L122" s="3">
        <f t="shared" si="55"/>
        <v>3.3850532728226184</v>
      </c>
      <c r="M122" s="3">
        <f t="shared" si="55"/>
        <v>8.1414737578138059</v>
      </c>
      <c r="N122" s="3">
        <f t="shared" si="55"/>
        <v>10.39307412</v>
      </c>
      <c r="O122" s="3">
        <f t="shared" si="55"/>
        <v>9.9650850000000013E-2</v>
      </c>
      <c r="P122" s="3" t="str">
        <f t="shared" si="55"/>
        <v>n.a.</v>
      </c>
      <c r="Q122" s="3">
        <f t="shared" si="55"/>
        <v>6.5808600000000009E-3</v>
      </c>
      <c r="R122" s="3" t="str">
        <f t="shared" si="55"/>
        <v>n.a.</v>
      </c>
      <c r="S122" s="3">
        <f t="shared" si="55"/>
        <v>9.4596059999999996E-2</v>
      </c>
      <c r="T122" s="3">
        <f t="shared" si="55"/>
        <v>6.4789529999999998E-2</v>
      </c>
      <c r="U122" s="3">
        <f t="shared" si="55"/>
        <v>1.9671600000000001E-2</v>
      </c>
      <c r="V122" s="3" t="str">
        <f t="shared" si="55"/>
        <v>n.a.</v>
      </c>
      <c r="W122" s="3">
        <f t="shared" si="55"/>
        <v>2.5329999999999999</v>
      </c>
      <c r="X122" s="72"/>
      <c r="Y122" s="72"/>
      <c r="Z122" s="72"/>
      <c r="AA122" s="72"/>
      <c r="AB122" s="72"/>
    </row>
    <row r="123" spans="2:28" x14ac:dyDescent="0.25">
      <c r="B123" s="8">
        <v>57</v>
      </c>
      <c r="C123" s="79" t="s">
        <v>51</v>
      </c>
      <c r="D123" s="3">
        <f>D51</f>
        <v>70.839428800000007</v>
      </c>
      <c r="E123" s="3">
        <f t="shared" ref="E123:W123" si="56">E51</f>
        <v>0.23988572000000002</v>
      </c>
      <c r="F123" s="3" t="str">
        <f t="shared" si="56"/>
        <v>n.a.</v>
      </c>
      <c r="G123" s="3">
        <f t="shared" si="56"/>
        <v>30.410573107152928</v>
      </c>
      <c r="H123" s="3">
        <f t="shared" si="56"/>
        <v>0.40773437572405874</v>
      </c>
      <c r="I123" s="3">
        <f t="shared" si="56"/>
        <v>1.541861588806501</v>
      </c>
      <c r="J123" s="63" t="s">
        <v>114</v>
      </c>
      <c r="K123" s="3" t="str">
        <f t="shared" si="56"/>
        <v>n.a.</v>
      </c>
      <c r="L123" s="3">
        <f t="shared" si="56"/>
        <v>3.4974831429924613</v>
      </c>
      <c r="M123" s="3">
        <f t="shared" si="56"/>
        <v>3.8800901278820521</v>
      </c>
      <c r="N123" s="3">
        <f t="shared" si="56"/>
        <v>10.651917920000001</v>
      </c>
      <c r="O123" s="3">
        <f t="shared" si="56"/>
        <v>0.10400436</v>
      </c>
      <c r="P123" s="3" t="str">
        <f t="shared" si="56"/>
        <v>n.a.</v>
      </c>
      <c r="Q123" s="3" t="str">
        <f t="shared" si="56"/>
        <v>n.a.</v>
      </c>
      <c r="R123" s="3" t="str">
        <f t="shared" si="56"/>
        <v>n.a.</v>
      </c>
      <c r="S123" s="3">
        <f t="shared" si="56"/>
        <v>4.2419000000000007E-3</v>
      </c>
      <c r="T123" s="3">
        <f t="shared" si="56"/>
        <v>6.7619400000000001E-3</v>
      </c>
      <c r="U123" s="3">
        <f t="shared" si="56"/>
        <v>2.1164319999999997E-2</v>
      </c>
      <c r="V123" s="3" t="str">
        <f t="shared" si="56"/>
        <v>n.a.</v>
      </c>
      <c r="W123" s="3">
        <f t="shared" si="56"/>
        <v>6.0460000000000003</v>
      </c>
      <c r="X123" s="72"/>
      <c r="Y123" s="72"/>
      <c r="Z123" s="72"/>
      <c r="AA123" s="72"/>
      <c r="AB123" s="72"/>
    </row>
    <row r="124" spans="2:28" x14ac:dyDescent="0.25">
      <c r="B124" s="8">
        <v>58</v>
      </c>
      <c r="C124" s="79" t="s">
        <v>61</v>
      </c>
      <c r="D124" s="3">
        <f>D61</f>
        <v>55.630789500000006</v>
      </c>
      <c r="E124" s="3">
        <f t="shared" ref="E124:W124" si="57">E61</f>
        <v>0.20443805999999998</v>
      </c>
      <c r="F124" s="3" t="str">
        <f t="shared" si="57"/>
        <v>n.a.</v>
      </c>
      <c r="G124" s="3">
        <f t="shared" si="57"/>
        <v>64.923423986887812</v>
      </c>
      <c r="H124" s="3">
        <f t="shared" si="57"/>
        <v>0.39489443137027236</v>
      </c>
      <c r="I124" s="3">
        <f t="shared" si="57"/>
        <v>1.4642192580325009</v>
      </c>
      <c r="J124" s="63" t="s">
        <v>114</v>
      </c>
      <c r="K124" s="3" t="str">
        <f t="shared" si="57"/>
        <v>n.a.</v>
      </c>
      <c r="L124" s="3">
        <f t="shared" si="57"/>
        <v>3.439859142556847</v>
      </c>
      <c r="M124" s="3">
        <f t="shared" si="57"/>
        <v>12.188964430390428</v>
      </c>
      <c r="N124" s="3">
        <f t="shared" si="57"/>
        <v>5.2862463900000005</v>
      </c>
      <c r="O124" s="3">
        <f t="shared" si="57"/>
        <v>5.6653080000000001E-2</v>
      </c>
      <c r="P124" s="3" t="str">
        <f t="shared" si="57"/>
        <v>n.a.</v>
      </c>
      <c r="Q124" s="3">
        <f t="shared" si="57"/>
        <v>4.2033900000000004E-3</v>
      </c>
      <c r="R124" s="3" t="str">
        <f t="shared" si="57"/>
        <v>n.a.</v>
      </c>
      <c r="S124" s="3">
        <f t="shared" si="57"/>
        <v>8.8767180000000001E-2</v>
      </c>
      <c r="T124" s="3">
        <f t="shared" si="57"/>
        <v>5.6502780000000002E-2</v>
      </c>
      <c r="U124" s="3">
        <f t="shared" si="57"/>
        <v>1.409814E-2</v>
      </c>
      <c r="V124" s="3" t="str">
        <f t="shared" si="57"/>
        <v>n.a.</v>
      </c>
      <c r="W124" s="3">
        <f t="shared" si="57"/>
        <v>0.4</v>
      </c>
      <c r="X124" s="72"/>
      <c r="Y124" s="72"/>
      <c r="Z124" s="72"/>
      <c r="AA124" s="72"/>
      <c r="AB124" s="72"/>
    </row>
    <row r="125" spans="2:28" x14ac:dyDescent="0.25">
      <c r="B125" s="8">
        <v>59</v>
      </c>
      <c r="C125" s="79" t="s">
        <v>62</v>
      </c>
      <c r="D125" s="3">
        <f>D62</f>
        <v>56.977449999999997</v>
      </c>
      <c r="E125" s="3">
        <f t="shared" ref="E125:W125" si="58">E62</f>
        <v>0.217475</v>
      </c>
      <c r="F125" s="3" t="str">
        <f t="shared" si="58"/>
        <v>n.a.</v>
      </c>
      <c r="G125" s="3">
        <f t="shared" si="58"/>
        <v>74.281384539500777</v>
      </c>
      <c r="H125" s="3">
        <f t="shared" si="58"/>
        <v>0.4987498232712439</v>
      </c>
      <c r="I125" s="3">
        <f t="shared" si="58"/>
        <v>1.4695218340187894</v>
      </c>
      <c r="J125" s="63" t="s">
        <v>114</v>
      </c>
      <c r="K125" s="3" t="str">
        <f t="shared" si="58"/>
        <v>n.a.</v>
      </c>
      <c r="L125" s="3">
        <f t="shared" si="58"/>
        <v>3.5182458122986175</v>
      </c>
      <c r="M125" s="3">
        <f t="shared" si="58"/>
        <v>12.065628708736298</v>
      </c>
      <c r="N125" s="3">
        <f t="shared" si="58"/>
        <v>13.125024999999999</v>
      </c>
      <c r="O125" s="3">
        <f t="shared" si="58"/>
        <v>7.3819999999999997E-2</v>
      </c>
      <c r="P125" s="3" t="str">
        <f t="shared" si="58"/>
        <v>n.a.</v>
      </c>
      <c r="Q125" s="3" t="str">
        <f t="shared" si="58"/>
        <v>n.a.</v>
      </c>
      <c r="R125" s="3" t="str">
        <f t="shared" si="58"/>
        <v>n.a.</v>
      </c>
      <c r="S125" s="3">
        <f t="shared" si="58"/>
        <v>4.8349999999999999E-3</v>
      </c>
      <c r="T125" s="3">
        <f t="shared" si="58"/>
        <v>7.8750000000000001E-3</v>
      </c>
      <c r="U125" s="3">
        <f t="shared" si="58"/>
        <v>1.5125E-2</v>
      </c>
      <c r="V125" s="3" t="str">
        <f t="shared" si="58"/>
        <v>n.a.</v>
      </c>
      <c r="W125" s="3">
        <f t="shared" si="58"/>
        <v>0.69</v>
      </c>
      <c r="X125" s="72"/>
      <c r="Y125" s="72"/>
      <c r="Z125" s="72"/>
      <c r="AA125" s="72"/>
      <c r="AB125" s="72"/>
    </row>
    <row r="126" spans="2:28" x14ac:dyDescent="0.25">
      <c r="B126" s="11">
        <v>60</v>
      </c>
      <c r="C126" s="79" t="s">
        <v>63</v>
      </c>
      <c r="D126" s="3">
        <f>D63</f>
        <v>58.412847599999999</v>
      </c>
      <c r="E126" s="3">
        <f t="shared" ref="E126:W126" si="59">E63</f>
        <v>0.25133409000000001</v>
      </c>
      <c r="F126" s="3" t="str">
        <f t="shared" si="59"/>
        <v>n.a.</v>
      </c>
      <c r="G126" s="3">
        <f t="shared" si="59"/>
        <v>65.65969934194807</v>
      </c>
      <c r="H126" s="3">
        <f t="shared" si="59"/>
        <v>0.51833077240787184</v>
      </c>
      <c r="I126" s="3">
        <f t="shared" si="59"/>
        <v>1.5013485982606429</v>
      </c>
      <c r="J126" s="63" t="s">
        <v>114</v>
      </c>
      <c r="K126" s="3" t="str">
        <f t="shared" si="59"/>
        <v>n.a.</v>
      </c>
      <c r="L126" s="3">
        <f t="shared" si="59"/>
        <v>3.5021088966353444</v>
      </c>
      <c r="M126" s="3">
        <f t="shared" si="59"/>
        <v>13.339940169799538</v>
      </c>
      <c r="N126" s="3">
        <f t="shared" si="59"/>
        <v>13.871407140000001</v>
      </c>
      <c r="O126" s="3">
        <f t="shared" si="59"/>
        <v>8.3075219999999991E-2</v>
      </c>
      <c r="P126" s="3" t="str">
        <f t="shared" si="59"/>
        <v>n.a.</v>
      </c>
      <c r="Q126" s="3">
        <f t="shared" si="59"/>
        <v>4.7555100000000001E-3</v>
      </c>
      <c r="R126" s="3">
        <f t="shared" si="59"/>
        <v>3.5479079999999996E-2</v>
      </c>
      <c r="S126" s="3">
        <f t="shared" si="59"/>
        <v>8.2074869999999994E-2</v>
      </c>
      <c r="T126" s="3">
        <f t="shared" si="59"/>
        <v>4.6077659999999999E-2</v>
      </c>
      <c r="U126" s="3">
        <f t="shared" si="59"/>
        <v>1.6949519999999999E-2</v>
      </c>
      <c r="V126" s="3" t="str">
        <f t="shared" si="59"/>
        <v>n.a.</v>
      </c>
      <c r="W126" s="3">
        <f t="shared" si="59"/>
        <v>0.85099999999999998</v>
      </c>
      <c r="X126" s="72"/>
      <c r="Y126" s="72"/>
      <c r="Z126" s="72"/>
      <c r="AA126" s="72"/>
      <c r="AB126" s="72"/>
    </row>
    <row r="147" spans="24:45" x14ac:dyDescent="0.25">
      <c r="AD147" s="32"/>
      <c r="AE147" s="33"/>
      <c r="AF147" s="33"/>
      <c r="AG147" s="106"/>
    </row>
    <row r="149" spans="24:45" x14ac:dyDescent="0.25">
      <c r="Z149" s="155" t="s">
        <v>160</v>
      </c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  <c r="AS149" s="155"/>
    </row>
    <row r="150" spans="24:45" x14ac:dyDescent="0.25">
      <c r="Z150" t="s">
        <v>161</v>
      </c>
      <c r="AA150" t="s">
        <v>161</v>
      </c>
      <c r="AB150" t="s">
        <v>161</v>
      </c>
      <c r="AC150" t="s">
        <v>163</v>
      </c>
      <c r="AD150" t="s">
        <v>162</v>
      </c>
      <c r="AE150" t="s">
        <v>162</v>
      </c>
      <c r="AF150" t="s">
        <v>163</v>
      </c>
      <c r="AG150" t="s">
        <v>162</v>
      </c>
      <c r="AH150" t="s">
        <v>162</v>
      </c>
      <c r="AI150" t="s">
        <v>163</v>
      </c>
      <c r="AJ150" t="s">
        <v>161</v>
      </c>
      <c r="AK150" t="s">
        <v>161</v>
      </c>
      <c r="AL150" t="s">
        <v>161</v>
      </c>
      <c r="AM150" t="s">
        <v>161</v>
      </c>
      <c r="AN150" t="s">
        <v>161</v>
      </c>
      <c r="AO150" t="s">
        <v>161</v>
      </c>
      <c r="AP150" t="s">
        <v>161</v>
      </c>
      <c r="AQ150" t="s">
        <v>161</v>
      </c>
      <c r="AR150" t="s">
        <v>161</v>
      </c>
      <c r="AS150" t="s">
        <v>164</v>
      </c>
    </row>
    <row r="151" spans="24:45" ht="16.5" thickBot="1" x14ac:dyDescent="0.3">
      <c r="X151" s="93" t="s">
        <v>64</v>
      </c>
      <c r="Y151" s="94" t="s">
        <v>159</v>
      </c>
      <c r="Z151" s="94" t="s">
        <v>3</v>
      </c>
      <c r="AA151" s="94" t="s">
        <v>65</v>
      </c>
      <c r="AB151" s="94" t="s">
        <v>66</v>
      </c>
      <c r="AC151" s="94" t="s">
        <v>67</v>
      </c>
      <c r="AD151" s="94" t="s">
        <v>85</v>
      </c>
      <c r="AE151" s="94" t="s">
        <v>86</v>
      </c>
      <c r="AF151" s="94" t="s">
        <v>87</v>
      </c>
      <c r="AG151" s="94" t="s">
        <v>88</v>
      </c>
      <c r="AH151" s="94" t="s">
        <v>89</v>
      </c>
      <c r="AI151" s="94" t="s">
        <v>90</v>
      </c>
      <c r="AJ151" s="94" t="s">
        <v>69</v>
      </c>
      <c r="AK151" s="94" t="s">
        <v>71</v>
      </c>
      <c r="AL151" s="94" t="s">
        <v>72</v>
      </c>
      <c r="AM151" s="94" t="s">
        <v>73</v>
      </c>
      <c r="AN151" s="94" t="s">
        <v>74</v>
      </c>
      <c r="AO151" s="94" t="s">
        <v>76</v>
      </c>
      <c r="AP151" s="94" t="s">
        <v>77</v>
      </c>
      <c r="AQ151" s="94" t="s">
        <v>78</v>
      </c>
      <c r="AR151" s="94" t="s">
        <v>79</v>
      </c>
      <c r="AS151" s="95" t="s">
        <v>158</v>
      </c>
    </row>
    <row r="152" spans="24:45" x14ac:dyDescent="0.25">
      <c r="X152" s="96">
        <v>1</v>
      </c>
      <c r="Y152" s="103" t="s">
        <v>4</v>
      </c>
      <c r="Z152" s="97">
        <v>446.58</v>
      </c>
      <c r="AA152" s="97">
        <v>1.02</v>
      </c>
      <c r="AB152" s="97" t="s">
        <v>114</v>
      </c>
      <c r="AC152" s="97">
        <v>72.63</v>
      </c>
      <c r="AD152" s="97">
        <v>1.18</v>
      </c>
      <c r="AE152" s="97">
        <v>3.26</v>
      </c>
      <c r="AF152" s="97" t="s">
        <v>114</v>
      </c>
      <c r="AG152" s="97" t="s">
        <v>114</v>
      </c>
      <c r="AH152" s="97">
        <v>3.16</v>
      </c>
      <c r="AI152" s="97" t="s">
        <v>114</v>
      </c>
      <c r="AJ152" s="97">
        <v>134.52000000000001</v>
      </c>
      <c r="AK152" s="97">
        <v>0.5</v>
      </c>
      <c r="AL152" s="97">
        <v>0.06</v>
      </c>
      <c r="AM152" s="97">
        <v>0.01</v>
      </c>
      <c r="AN152" s="97" t="s">
        <v>114</v>
      </c>
      <c r="AO152" s="97">
        <v>0.13</v>
      </c>
      <c r="AP152" s="97">
        <v>0.08</v>
      </c>
      <c r="AQ152" s="97">
        <v>0.19</v>
      </c>
      <c r="AR152" s="97">
        <v>0.01</v>
      </c>
      <c r="AS152" s="98">
        <v>0.21299999999999999</v>
      </c>
    </row>
    <row r="153" spans="24:45" x14ac:dyDescent="0.25">
      <c r="X153" s="96">
        <v>2</v>
      </c>
      <c r="Y153" s="104" t="s">
        <v>5</v>
      </c>
      <c r="Z153" s="97">
        <v>448.3</v>
      </c>
      <c r="AA153" s="97">
        <v>1.08</v>
      </c>
      <c r="AB153" s="97" t="s">
        <v>114</v>
      </c>
      <c r="AC153" s="97">
        <v>58.84</v>
      </c>
      <c r="AD153" s="97">
        <v>1.29</v>
      </c>
      <c r="AE153" s="97">
        <v>3.26</v>
      </c>
      <c r="AF153" s="97" t="s">
        <v>114</v>
      </c>
      <c r="AG153" s="97" t="s">
        <v>114</v>
      </c>
      <c r="AH153" s="97">
        <v>3.25</v>
      </c>
      <c r="AI153" s="97" t="s">
        <v>114</v>
      </c>
      <c r="AJ153" s="97">
        <v>143.57</v>
      </c>
      <c r="AK153" s="97">
        <v>0.56000000000000005</v>
      </c>
      <c r="AL153" s="97">
        <v>0.05</v>
      </c>
      <c r="AM153" s="97" t="s">
        <v>114</v>
      </c>
      <c r="AN153" s="97" t="s">
        <v>114</v>
      </c>
      <c r="AO153" s="97">
        <v>0.01</v>
      </c>
      <c r="AP153" s="97">
        <v>0.01</v>
      </c>
      <c r="AQ153" s="97">
        <v>0.19</v>
      </c>
      <c r="AR153" s="97">
        <v>0.02</v>
      </c>
      <c r="AS153" s="98">
        <v>9.8800000000000008</v>
      </c>
    </row>
    <row r="154" spans="24:45" x14ac:dyDescent="0.25">
      <c r="X154" s="96">
        <v>3</v>
      </c>
      <c r="Y154" s="104" t="s">
        <v>6</v>
      </c>
      <c r="Z154" s="97">
        <v>461.07</v>
      </c>
      <c r="AA154" s="97">
        <v>0.95</v>
      </c>
      <c r="AB154" s="97" t="s">
        <v>114</v>
      </c>
      <c r="AC154" s="97">
        <v>58.45</v>
      </c>
      <c r="AD154" s="97">
        <v>1.35</v>
      </c>
      <c r="AE154" s="97">
        <v>3.17</v>
      </c>
      <c r="AF154" s="97" t="s">
        <v>114</v>
      </c>
      <c r="AG154" s="97" t="s">
        <v>114</v>
      </c>
      <c r="AH154" s="97">
        <v>3.2</v>
      </c>
      <c r="AI154" s="97" t="s">
        <v>114</v>
      </c>
      <c r="AJ154" s="97">
        <v>154.84</v>
      </c>
      <c r="AK154" s="97">
        <v>0.62</v>
      </c>
      <c r="AL154" s="97">
        <v>0.06</v>
      </c>
      <c r="AM154" s="97" t="s">
        <v>114</v>
      </c>
      <c r="AN154" s="97" t="s">
        <v>114</v>
      </c>
      <c r="AO154" s="97">
        <v>0.02</v>
      </c>
      <c r="AP154" s="97">
        <v>0.01</v>
      </c>
      <c r="AQ154" s="97">
        <v>0.2</v>
      </c>
      <c r="AR154" s="97">
        <v>0.02</v>
      </c>
      <c r="AS154" s="98">
        <v>9.2780000000000005</v>
      </c>
    </row>
    <row r="155" spans="24:45" x14ac:dyDescent="0.25">
      <c r="X155" s="96">
        <v>4</v>
      </c>
      <c r="Y155" s="104" t="s">
        <v>16</v>
      </c>
      <c r="Z155" s="97">
        <v>241.06</v>
      </c>
      <c r="AA155" s="97">
        <v>0.55000000000000004</v>
      </c>
      <c r="AB155" s="97" t="s">
        <v>114</v>
      </c>
      <c r="AC155" s="97">
        <v>36.520000000000003</v>
      </c>
      <c r="AD155" s="97">
        <v>0.64</v>
      </c>
      <c r="AE155" s="97">
        <v>2.06</v>
      </c>
      <c r="AF155" s="97" t="s">
        <v>114</v>
      </c>
      <c r="AG155" s="97" t="s">
        <v>114</v>
      </c>
      <c r="AH155" s="97">
        <v>3.11</v>
      </c>
      <c r="AI155" s="97" t="s">
        <v>114</v>
      </c>
      <c r="AJ155" s="97">
        <v>62.91</v>
      </c>
      <c r="AK155" s="97">
        <v>0.35</v>
      </c>
      <c r="AL155" s="97">
        <v>0.02</v>
      </c>
      <c r="AM155" s="97" t="s">
        <v>114</v>
      </c>
      <c r="AN155" s="97" t="s">
        <v>114</v>
      </c>
      <c r="AO155" s="97">
        <v>0</v>
      </c>
      <c r="AP155" s="97">
        <v>0.01</v>
      </c>
      <c r="AQ155" s="97">
        <v>0.06</v>
      </c>
      <c r="AR155" s="97">
        <v>0.01</v>
      </c>
      <c r="AS155" s="98">
        <v>12.108000000000001</v>
      </c>
    </row>
    <row r="156" spans="24:45" x14ac:dyDescent="0.25">
      <c r="X156" s="96">
        <v>5</v>
      </c>
      <c r="Y156" s="104" t="s">
        <v>17</v>
      </c>
      <c r="Z156" s="97">
        <v>218.97</v>
      </c>
      <c r="AA156" s="97">
        <v>0.62</v>
      </c>
      <c r="AB156" s="97" t="s">
        <v>114</v>
      </c>
      <c r="AC156" s="97">
        <v>37.85</v>
      </c>
      <c r="AD156" s="97">
        <v>0.59</v>
      </c>
      <c r="AE156" s="97">
        <v>2</v>
      </c>
      <c r="AF156" s="97" t="s">
        <v>114</v>
      </c>
      <c r="AG156" s="97" t="s">
        <v>114</v>
      </c>
      <c r="AH156" s="97">
        <v>3.12</v>
      </c>
      <c r="AI156" s="97" t="s">
        <v>114</v>
      </c>
      <c r="AJ156" s="97">
        <v>54.55</v>
      </c>
      <c r="AK156" s="97">
        <v>0.38</v>
      </c>
      <c r="AL156" s="97">
        <v>0.02</v>
      </c>
      <c r="AM156" s="97" t="s">
        <v>114</v>
      </c>
      <c r="AN156" s="97">
        <v>0.02</v>
      </c>
      <c r="AO156" s="97">
        <v>0</v>
      </c>
      <c r="AP156" s="97">
        <v>0.01</v>
      </c>
      <c r="AQ156" s="97">
        <v>0.04</v>
      </c>
      <c r="AR156" s="97">
        <v>0.01</v>
      </c>
      <c r="AS156" s="98"/>
    </row>
    <row r="157" spans="24:45" x14ac:dyDescent="0.25">
      <c r="X157" s="96">
        <v>6</v>
      </c>
      <c r="Y157" s="104" t="s">
        <v>18</v>
      </c>
      <c r="Z157" s="97">
        <v>216.09</v>
      </c>
      <c r="AA157" s="97">
        <v>0.56000000000000005</v>
      </c>
      <c r="AB157" s="97" t="s">
        <v>114</v>
      </c>
      <c r="AC157" s="97">
        <v>41.4</v>
      </c>
      <c r="AD157" s="97">
        <v>0.61</v>
      </c>
      <c r="AE157" s="97">
        <v>2.0299999999999998</v>
      </c>
      <c r="AF157" s="97" t="s">
        <v>114</v>
      </c>
      <c r="AG157" s="97" t="s">
        <v>114</v>
      </c>
      <c r="AH157" s="97">
        <v>3.12</v>
      </c>
      <c r="AI157" s="97" t="s">
        <v>114</v>
      </c>
      <c r="AJ157" s="97">
        <v>52.15</v>
      </c>
      <c r="AK157" s="97">
        <v>0.45</v>
      </c>
      <c r="AL157" s="97">
        <v>0.02</v>
      </c>
      <c r="AM157" s="97" t="s">
        <v>114</v>
      </c>
      <c r="AN157" s="97">
        <v>0.02</v>
      </c>
      <c r="AO157" s="97">
        <v>0.01</v>
      </c>
      <c r="AP157" s="97">
        <v>0.02</v>
      </c>
      <c r="AQ157" s="97">
        <v>0.04</v>
      </c>
      <c r="AR157" s="97">
        <v>0.01</v>
      </c>
      <c r="AS157" s="98">
        <v>16.132000000000001</v>
      </c>
    </row>
    <row r="158" spans="24:45" x14ac:dyDescent="0.25">
      <c r="X158" s="96">
        <v>7</v>
      </c>
      <c r="Y158" s="104" t="s">
        <v>28</v>
      </c>
      <c r="Z158" s="97">
        <v>167.23</v>
      </c>
      <c r="AA158" s="97">
        <v>0.49</v>
      </c>
      <c r="AB158" s="97" t="s">
        <v>114</v>
      </c>
      <c r="AC158" s="97">
        <v>52.5</v>
      </c>
      <c r="AD158" s="97">
        <v>0.4</v>
      </c>
      <c r="AE158" s="97">
        <v>1.82</v>
      </c>
      <c r="AF158" s="97" t="s">
        <v>114</v>
      </c>
      <c r="AG158" s="97" t="s">
        <v>114</v>
      </c>
      <c r="AH158" s="97">
        <v>3.55</v>
      </c>
      <c r="AI158" s="97" t="s">
        <v>114</v>
      </c>
      <c r="AJ158" s="97">
        <v>38.07</v>
      </c>
      <c r="AK158" s="97">
        <v>0.31</v>
      </c>
      <c r="AL158" s="97">
        <v>0.01</v>
      </c>
      <c r="AM158" s="97" t="s">
        <v>114</v>
      </c>
      <c r="AN158" s="97">
        <v>0.03</v>
      </c>
      <c r="AO158" s="97">
        <v>0.01</v>
      </c>
      <c r="AP158" s="97">
        <v>0.02</v>
      </c>
      <c r="AQ158" s="97">
        <v>0.02</v>
      </c>
      <c r="AR158" s="97">
        <v>0.01</v>
      </c>
      <c r="AS158" s="98">
        <v>16.949000000000002</v>
      </c>
    </row>
    <row r="159" spans="24:45" x14ac:dyDescent="0.25">
      <c r="X159" s="96">
        <v>8</v>
      </c>
      <c r="Y159" s="104" t="s">
        <v>29</v>
      </c>
      <c r="Z159" s="97">
        <v>155.78</v>
      </c>
      <c r="AA159" s="97">
        <v>0.44</v>
      </c>
      <c r="AB159" s="97" t="s">
        <v>114</v>
      </c>
      <c r="AC159" s="97">
        <v>38.65</v>
      </c>
      <c r="AD159" s="97">
        <v>0.37</v>
      </c>
      <c r="AE159" s="97">
        <v>1.77</v>
      </c>
      <c r="AF159" s="97" t="s">
        <v>114</v>
      </c>
      <c r="AG159" s="97" t="s">
        <v>114</v>
      </c>
      <c r="AH159" s="97">
        <v>3.4</v>
      </c>
      <c r="AI159" s="97" t="s">
        <v>114</v>
      </c>
      <c r="AJ159" s="97">
        <v>34.01</v>
      </c>
      <c r="AK159" s="97">
        <v>0.33</v>
      </c>
      <c r="AL159" s="97">
        <v>0.03</v>
      </c>
      <c r="AM159" s="97">
        <v>0.01</v>
      </c>
      <c r="AN159" s="97">
        <v>7.0000000000000007E-2</v>
      </c>
      <c r="AO159" s="97">
        <v>0.13</v>
      </c>
      <c r="AP159" s="97">
        <v>7.0000000000000007E-2</v>
      </c>
      <c r="AQ159" s="97">
        <v>0.02</v>
      </c>
      <c r="AR159" s="97" t="s">
        <v>114</v>
      </c>
      <c r="AS159" s="98">
        <v>0.82899999999999996</v>
      </c>
    </row>
    <row r="160" spans="24:45" x14ac:dyDescent="0.25">
      <c r="X160" s="96">
        <v>9</v>
      </c>
      <c r="Y160" s="104" t="s">
        <v>30</v>
      </c>
      <c r="Z160" s="97">
        <v>154.47</v>
      </c>
      <c r="AA160" s="97">
        <v>2.14</v>
      </c>
      <c r="AB160" s="97">
        <v>0.04</v>
      </c>
      <c r="AC160" s="97">
        <v>38.97</v>
      </c>
      <c r="AD160" s="97">
        <v>0.38</v>
      </c>
      <c r="AE160" s="97">
        <v>1.94</v>
      </c>
      <c r="AF160" s="97" t="s">
        <v>114</v>
      </c>
      <c r="AG160" s="97" t="s">
        <v>114</v>
      </c>
      <c r="AH160" s="97">
        <v>3.54</v>
      </c>
      <c r="AI160" s="97" t="s">
        <v>114</v>
      </c>
      <c r="AJ160" s="97">
        <v>32.380000000000003</v>
      </c>
      <c r="AK160" s="97">
        <v>0.37</v>
      </c>
      <c r="AL160" s="97">
        <v>0.01</v>
      </c>
      <c r="AM160" s="97" t="s">
        <v>114</v>
      </c>
      <c r="AN160" s="97">
        <v>0.13</v>
      </c>
      <c r="AO160" s="97">
        <v>0.01</v>
      </c>
      <c r="AP160" s="97">
        <v>0.12</v>
      </c>
      <c r="AQ160" s="97">
        <v>0.02</v>
      </c>
      <c r="AR160" s="97">
        <v>0.01</v>
      </c>
      <c r="AS160" s="98">
        <v>21.314</v>
      </c>
    </row>
    <row r="161" spans="24:45" x14ac:dyDescent="0.25">
      <c r="X161" s="96">
        <v>10</v>
      </c>
      <c r="Y161" s="104" t="s">
        <v>40</v>
      </c>
      <c r="Z161" s="97">
        <v>125.52</v>
      </c>
      <c r="AA161" s="97">
        <v>0.4</v>
      </c>
      <c r="AB161" s="97" t="s">
        <v>114</v>
      </c>
      <c r="AC161" s="97">
        <v>33.549999999999997</v>
      </c>
      <c r="AD161" s="97">
        <v>0.34</v>
      </c>
      <c r="AE161" s="97">
        <v>1.66</v>
      </c>
      <c r="AF161" s="97" t="s">
        <v>114</v>
      </c>
      <c r="AG161" s="97" t="s">
        <v>114</v>
      </c>
      <c r="AH161" s="97">
        <v>3.42</v>
      </c>
      <c r="AI161" s="97" t="s">
        <v>114</v>
      </c>
      <c r="AJ161" s="97">
        <v>27.01</v>
      </c>
      <c r="AK161" s="97">
        <v>0.26</v>
      </c>
      <c r="AL161" s="97">
        <v>0.01</v>
      </c>
      <c r="AM161" s="97" t="s">
        <v>114</v>
      </c>
      <c r="AN161" s="97">
        <v>0.08</v>
      </c>
      <c r="AO161" s="97">
        <v>0</v>
      </c>
      <c r="AP161" s="97">
        <v>0.02</v>
      </c>
      <c r="AQ161" s="97">
        <v>0.01</v>
      </c>
      <c r="AR161" s="97">
        <v>0.01</v>
      </c>
      <c r="AS161" s="98">
        <v>1.3009999999999999</v>
      </c>
    </row>
    <row r="162" spans="24:45" x14ac:dyDescent="0.25">
      <c r="X162" s="96">
        <v>11</v>
      </c>
      <c r="Y162" s="104" t="s">
        <v>41</v>
      </c>
      <c r="Z162" s="97">
        <v>120.79</v>
      </c>
      <c r="AA162" s="97">
        <v>0.38</v>
      </c>
      <c r="AB162" s="97" t="s">
        <v>114</v>
      </c>
      <c r="AC162" s="97">
        <v>28.27</v>
      </c>
      <c r="AD162" s="97">
        <v>0.34</v>
      </c>
      <c r="AE162" s="97">
        <v>1.81</v>
      </c>
      <c r="AF162" s="97" t="s">
        <v>114</v>
      </c>
      <c r="AG162" s="97" t="s">
        <v>114</v>
      </c>
      <c r="AH162" s="97">
        <v>3.4</v>
      </c>
      <c r="AI162" s="97" t="s">
        <v>114</v>
      </c>
      <c r="AJ162" s="97">
        <v>25.32</v>
      </c>
      <c r="AK162" s="97">
        <v>0.27</v>
      </c>
      <c r="AL162" s="97">
        <v>0.01</v>
      </c>
      <c r="AM162" s="97">
        <v>0</v>
      </c>
      <c r="AN162" s="97">
        <v>0.15</v>
      </c>
      <c r="AO162" s="97">
        <v>0.1</v>
      </c>
      <c r="AP162" s="97">
        <v>0.05</v>
      </c>
      <c r="AQ162" s="97">
        <v>0.01</v>
      </c>
      <c r="AR162" s="97">
        <v>0.01</v>
      </c>
      <c r="AS162" s="98">
        <v>1.5269999999999999</v>
      </c>
    </row>
    <row r="163" spans="24:45" x14ac:dyDescent="0.25">
      <c r="X163" s="96">
        <v>12</v>
      </c>
      <c r="Y163" s="104" t="s">
        <v>42</v>
      </c>
      <c r="Z163" s="97">
        <v>123.32</v>
      </c>
      <c r="AA163" s="97">
        <v>0.49</v>
      </c>
      <c r="AB163" s="97" t="s">
        <v>114</v>
      </c>
      <c r="AC163" s="97">
        <v>28.35</v>
      </c>
      <c r="AD163" s="97">
        <v>0.33</v>
      </c>
      <c r="AE163" s="97">
        <v>1.69</v>
      </c>
      <c r="AF163" s="97" t="s">
        <v>114</v>
      </c>
      <c r="AG163" s="97" t="s">
        <v>114</v>
      </c>
      <c r="AH163" s="97">
        <v>3.47</v>
      </c>
      <c r="AI163" s="97" t="s">
        <v>114</v>
      </c>
      <c r="AJ163" s="97">
        <v>25.34</v>
      </c>
      <c r="AK163" s="97">
        <v>0.27</v>
      </c>
      <c r="AL163" s="97" t="s">
        <v>114</v>
      </c>
      <c r="AM163" s="97" t="s">
        <v>114</v>
      </c>
      <c r="AN163" s="97">
        <v>0.45</v>
      </c>
      <c r="AO163" s="97">
        <v>0.01</v>
      </c>
      <c r="AP163" s="97">
        <v>0.01</v>
      </c>
      <c r="AQ163" s="97">
        <v>0.01</v>
      </c>
      <c r="AR163" s="97">
        <v>0.01</v>
      </c>
      <c r="AS163" s="98">
        <v>20.966000000000001</v>
      </c>
    </row>
    <row r="164" spans="24:45" x14ac:dyDescent="0.25">
      <c r="X164" s="96">
        <v>13</v>
      </c>
      <c r="Y164" s="104" t="s">
        <v>52</v>
      </c>
      <c r="Z164" s="97">
        <v>114.59</v>
      </c>
      <c r="AA164" s="97">
        <v>0.35</v>
      </c>
      <c r="AB164" s="97" t="s">
        <v>114</v>
      </c>
      <c r="AC164" s="97">
        <v>22.42</v>
      </c>
      <c r="AD164" s="97">
        <v>0.4</v>
      </c>
      <c r="AE164" s="97">
        <v>1.6</v>
      </c>
      <c r="AF164" s="97" t="s">
        <v>114</v>
      </c>
      <c r="AG164" s="97">
        <v>3.26</v>
      </c>
      <c r="AH164" s="97" t="s">
        <v>114</v>
      </c>
      <c r="AI164" s="97" t="s">
        <v>114</v>
      </c>
      <c r="AJ164" s="97">
        <v>25.04</v>
      </c>
      <c r="AK164" s="97">
        <v>0.25</v>
      </c>
      <c r="AL164" s="97">
        <v>0.01</v>
      </c>
      <c r="AM164" s="97" t="s">
        <v>114</v>
      </c>
      <c r="AN164" s="97">
        <v>0.22</v>
      </c>
      <c r="AO164" s="97">
        <v>0</v>
      </c>
      <c r="AP164" s="97">
        <v>0.01</v>
      </c>
      <c r="AQ164" s="97">
        <v>0.01</v>
      </c>
      <c r="AR164" s="97">
        <v>0.02</v>
      </c>
      <c r="AS164" s="98">
        <v>2.4929999999999999</v>
      </c>
    </row>
    <row r="165" spans="24:45" x14ac:dyDescent="0.25">
      <c r="X165" s="96">
        <v>14</v>
      </c>
      <c r="Y165" s="104" t="s">
        <v>53</v>
      </c>
      <c r="Z165" s="97">
        <v>105.5</v>
      </c>
      <c r="AA165" s="97">
        <v>0.35</v>
      </c>
      <c r="AB165" s="97" t="s">
        <v>114</v>
      </c>
      <c r="AC165" s="97">
        <v>18.03</v>
      </c>
      <c r="AD165" s="97">
        <v>0.39</v>
      </c>
      <c r="AE165" s="97">
        <v>1.6</v>
      </c>
      <c r="AF165" s="97" t="s">
        <v>114</v>
      </c>
      <c r="AG165" s="97">
        <v>3.26</v>
      </c>
      <c r="AH165" s="97" t="s">
        <v>114</v>
      </c>
      <c r="AI165" s="97" t="s">
        <v>114</v>
      </c>
      <c r="AJ165" s="97">
        <v>22.37</v>
      </c>
      <c r="AK165" s="97">
        <v>0.23</v>
      </c>
      <c r="AL165" s="97">
        <v>0.01</v>
      </c>
      <c r="AM165" s="97" t="s">
        <v>114</v>
      </c>
      <c r="AN165" s="97">
        <v>0.49</v>
      </c>
      <c r="AO165" s="97">
        <v>0</v>
      </c>
      <c r="AP165" s="97">
        <v>0.01</v>
      </c>
      <c r="AQ165" s="97">
        <v>0.01</v>
      </c>
      <c r="AR165" s="97">
        <v>0.02</v>
      </c>
      <c r="AS165" s="98">
        <v>2.879</v>
      </c>
    </row>
    <row r="166" spans="24:45" x14ac:dyDescent="0.25">
      <c r="X166" s="96">
        <v>15</v>
      </c>
      <c r="Y166" s="104" t="s">
        <v>54</v>
      </c>
      <c r="Z166" s="97">
        <v>113.06</v>
      </c>
      <c r="AA166" s="97">
        <v>2.1800000000000002</v>
      </c>
      <c r="AB166" s="97">
        <v>7.0000000000000007E-2</v>
      </c>
      <c r="AC166" s="97" t="s">
        <v>114</v>
      </c>
      <c r="AD166" s="97">
        <v>0.38</v>
      </c>
      <c r="AE166" s="97">
        <v>1.61</v>
      </c>
      <c r="AF166" s="97" t="s">
        <v>114</v>
      </c>
      <c r="AG166" s="97">
        <v>3.26</v>
      </c>
      <c r="AH166" s="97" t="s">
        <v>114</v>
      </c>
      <c r="AI166" s="97" t="s">
        <v>114</v>
      </c>
      <c r="AJ166" s="97">
        <v>24.37</v>
      </c>
      <c r="AK166" s="97">
        <v>0.23</v>
      </c>
      <c r="AL166" s="97">
        <v>0.01</v>
      </c>
      <c r="AM166" s="97">
        <v>0.01</v>
      </c>
      <c r="AN166" s="97">
        <v>1.1499999999999999</v>
      </c>
      <c r="AO166" s="97">
        <v>0.15</v>
      </c>
      <c r="AP166" s="97">
        <v>0.17</v>
      </c>
      <c r="AQ166" s="97">
        <v>0.01</v>
      </c>
      <c r="AR166" s="97">
        <v>0.02</v>
      </c>
      <c r="AS166" s="98">
        <v>5.0670000000000002</v>
      </c>
    </row>
    <row r="167" spans="24:45" x14ac:dyDescent="0.25">
      <c r="X167" s="96">
        <v>16</v>
      </c>
      <c r="Y167" s="104" t="s">
        <v>7</v>
      </c>
      <c r="Z167" s="97">
        <v>440.32</v>
      </c>
      <c r="AA167" s="97">
        <v>4.07</v>
      </c>
      <c r="AB167" s="97" t="s">
        <v>114</v>
      </c>
      <c r="AC167" s="97">
        <v>54.69</v>
      </c>
      <c r="AD167" s="97">
        <v>0.55000000000000004</v>
      </c>
      <c r="AE167" s="97">
        <v>9.76</v>
      </c>
      <c r="AF167" s="97" t="s">
        <v>114</v>
      </c>
      <c r="AG167" s="97" t="s">
        <v>114</v>
      </c>
      <c r="AH167" s="97">
        <v>3.31</v>
      </c>
      <c r="AI167" s="97" t="s">
        <v>114</v>
      </c>
      <c r="AJ167" s="97">
        <v>102.04</v>
      </c>
      <c r="AK167" s="97">
        <v>0.81</v>
      </c>
      <c r="AL167" s="97">
        <v>0.08</v>
      </c>
      <c r="AM167" s="97" t="s">
        <v>114</v>
      </c>
      <c r="AN167" s="97">
        <v>0.52</v>
      </c>
      <c r="AO167" s="97">
        <v>0.03</v>
      </c>
      <c r="AP167" s="97">
        <v>0.02</v>
      </c>
      <c r="AQ167" s="97">
        <v>0.16</v>
      </c>
      <c r="AR167" s="97">
        <v>0.03</v>
      </c>
      <c r="AS167" s="98">
        <v>9.1020000000000003</v>
      </c>
    </row>
    <row r="168" spans="24:45" x14ac:dyDescent="0.25">
      <c r="X168" s="96">
        <v>17</v>
      </c>
      <c r="Y168" s="104" t="s">
        <v>8</v>
      </c>
      <c r="Z168" s="97">
        <v>430.52</v>
      </c>
      <c r="AA168" s="97">
        <v>3.91</v>
      </c>
      <c r="AB168" s="97" t="s">
        <v>114</v>
      </c>
      <c r="AC168" s="97">
        <v>59.56</v>
      </c>
      <c r="AD168" s="97">
        <v>0.54</v>
      </c>
      <c r="AE168" s="97">
        <v>9.86</v>
      </c>
      <c r="AF168" s="97" t="s">
        <v>114</v>
      </c>
      <c r="AG168" s="97" t="s">
        <v>114</v>
      </c>
      <c r="AH168" s="97">
        <v>3.28</v>
      </c>
      <c r="AI168" s="97" t="s">
        <v>114</v>
      </c>
      <c r="AJ168" s="97">
        <v>100.81</v>
      </c>
      <c r="AK168" s="97">
        <v>0.8</v>
      </c>
      <c r="AL168" s="97">
        <v>0.08</v>
      </c>
      <c r="AM168" s="97" t="s">
        <v>114</v>
      </c>
      <c r="AN168" s="97">
        <v>0.77</v>
      </c>
      <c r="AO168" s="97">
        <v>0.04</v>
      </c>
      <c r="AP168" s="97">
        <v>0.01</v>
      </c>
      <c r="AQ168" s="97">
        <v>0.15</v>
      </c>
      <c r="AR168" s="97">
        <v>0.03</v>
      </c>
      <c r="AS168" s="98">
        <v>8.9190000000000005</v>
      </c>
    </row>
    <row r="169" spans="24:45" x14ac:dyDescent="0.25">
      <c r="X169" s="96">
        <v>18</v>
      </c>
      <c r="Y169" s="104" t="s">
        <v>9</v>
      </c>
      <c r="Z169" s="97">
        <v>435.37</v>
      </c>
      <c r="AA169" s="97">
        <v>4.0599999999999996</v>
      </c>
      <c r="AB169" s="97" t="s">
        <v>114</v>
      </c>
      <c r="AC169" s="97">
        <v>62.64</v>
      </c>
      <c r="AD169" s="97">
        <v>0.56000000000000005</v>
      </c>
      <c r="AE169" s="97">
        <v>9.82</v>
      </c>
      <c r="AF169" s="97" t="s">
        <v>114</v>
      </c>
      <c r="AG169" s="97" t="s">
        <v>114</v>
      </c>
      <c r="AH169" s="97">
        <v>3.26</v>
      </c>
      <c r="AI169" s="97" t="s">
        <v>114</v>
      </c>
      <c r="AJ169" s="97">
        <v>103.88</v>
      </c>
      <c r="AK169" s="97">
        <v>0.85</v>
      </c>
      <c r="AL169" s="97">
        <v>0.08</v>
      </c>
      <c r="AM169" s="97" t="s">
        <v>114</v>
      </c>
      <c r="AN169" s="97">
        <v>0.66</v>
      </c>
      <c r="AO169" s="97">
        <v>0.03</v>
      </c>
      <c r="AP169" s="97">
        <v>0.02</v>
      </c>
      <c r="AQ169" s="97">
        <v>0.16</v>
      </c>
      <c r="AR169" s="97">
        <v>0.04</v>
      </c>
      <c r="AS169" s="98">
        <v>9.0329999999999995</v>
      </c>
    </row>
    <row r="170" spans="24:45" x14ac:dyDescent="0.25">
      <c r="X170" s="96">
        <v>19</v>
      </c>
      <c r="Y170" s="104" t="s">
        <v>19</v>
      </c>
      <c r="Z170" s="97">
        <v>269.52</v>
      </c>
      <c r="AA170" s="97">
        <v>2.4300000000000002</v>
      </c>
      <c r="AB170" s="97" t="s">
        <v>114</v>
      </c>
      <c r="AC170" s="97">
        <v>44.38</v>
      </c>
      <c r="AD170" s="97">
        <v>3.15</v>
      </c>
      <c r="AE170" s="97">
        <v>2.97</v>
      </c>
      <c r="AF170" s="97" t="s">
        <v>114</v>
      </c>
      <c r="AG170" s="97">
        <v>3.37</v>
      </c>
      <c r="AH170" s="97">
        <v>3.29</v>
      </c>
      <c r="AI170" s="97" t="s">
        <v>114</v>
      </c>
      <c r="AJ170" s="97">
        <v>66.61</v>
      </c>
      <c r="AK170" s="97">
        <v>0.56000000000000005</v>
      </c>
      <c r="AL170" s="97">
        <v>0.05</v>
      </c>
      <c r="AM170" s="97">
        <v>0.01</v>
      </c>
      <c r="AN170" s="97">
        <v>2.29</v>
      </c>
      <c r="AO170" s="97">
        <v>0.1</v>
      </c>
      <c r="AP170" s="97">
        <v>0.05</v>
      </c>
      <c r="AQ170" s="97">
        <v>7.0000000000000007E-2</v>
      </c>
      <c r="AR170" s="97">
        <v>0.02</v>
      </c>
      <c r="AS170" s="98">
        <v>10.750999999999999</v>
      </c>
    </row>
    <row r="171" spans="24:45" x14ac:dyDescent="0.25">
      <c r="X171" s="96">
        <v>20</v>
      </c>
      <c r="Y171" s="104" t="s">
        <v>20</v>
      </c>
      <c r="Z171" s="97">
        <v>235.79</v>
      </c>
      <c r="AA171" s="97">
        <v>2.17</v>
      </c>
      <c r="AB171" s="97" t="s">
        <v>114</v>
      </c>
      <c r="AC171" s="97">
        <v>38.72</v>
      </c>
      <c r="AD171" s="97">
        <v>2.69</v>
      </c>
      <c r="AE171" s="97">
        <v>2.66</v>
      </c>
      <c r="AF171" s="97" t="s">
        <v>114</v>
      </c>
      <c r="AG171" s="97">
        <v>3.34</v>
      </c>
      <c r="AH171" s="97" t="s">
        <v>114</v>
      </c>
      <c r="AI171" s="97" t="s">
        <v>114</v>
      </c>
      <c r="AJ171" s="97">
        <v>58.02</v>
      </c>
      <c r="AK171" s="97">
        <v>0.52</v>
      </c>
      <c r="AL171" s="97">
        <v>0.04</v>
      </c>
      <c r="AM171" s="97" t="s">
        <v>114</v>
      </c>
      <c r="AN171" s="97">
        <v>2.81</v>
      </c>
      <c r="AO171" s="97">
        <v>0.02</v>
      </c>
      <c r="AP171" s="97">
        <v>0.01</v>
      </c>
      <c r="AQ171" s="97">
        <v>0.06</v>
      </c>
      <c r="AR171" s="97">
        <v>0.02</v>
      </c>
      <c r="AS171" s="98">
        <v>8.8030000000000008</v>
      </c>
    </row>
    <row r="172" spans="24:45" x14ac:dyDescent="0.25">
      <c r="X172" s="96">
        <v>21</v>
      </c>
      <c r="Y172" s="104" t="s">
        <v>21</v>
      </c>
      <c r="Z172" s="97">
        <v>235.58</v>
      </c>
      <c r="AA172" s="97">
        <v>2.15</v>
      </c>
      <c r="AB172" s="97" t="s">
        <v>114</v>
      </c>
      <c r="AC172" s="97">
        <v>38.869999999999997</v>
      </c>
      <c r="AD172" s="97">
        <v>1.55</v>
      </c>
      <c r="AE172" s="97">
        <v>2.85</v>
      </c>
      <c r="AF172" s="97" t="s">
        <v>114</v>
      </c>
      <c r="AG172" s="97">
        <v>3.4</v>
      </c>
      <c r="AH172" s="97">
        <v>3.32</v>
      </c>
      <c r="AI172" s="97" t="s">
        <v>114</v>
      </c>
      <c r="AJ172" s="97">
        <v>57.04</v>
      </c>
      <c r="AK172" s="97">
        <v>0.54</v>
      </c>
      <c r="AL172" s="97">
        <v>0.05</v>
      </c>
      <c r="AM172" s="97" t="s">
        <v>114</v>
      </c>
      <c r="AN172" s="97">
        <v>2.57</v>
      </c>
      <c r="AO172" s="97">
        <v>0.01</v>
      </c>
      <c r="AP172" s="97">
        <v>0.01</v>
      </c>
      <c r="AQ172" s="97">
        <v>0.06</v>
      </c>
      <c r="AR172" s="97">
        <v>0.03</v>
      </c>
      <c r="AS172" s="98">
        <v>5.9989999999999997</v>
      </c>
    </row>
    <row r="173" spans="24:45" x14ac:dyDescent="0.25">
      <c r="X173" s="96">
        <v>22</v>
      </c>
      <c r="Y173" s="104" t="s">
        <v>31</v>
      </c>
      <c r="Z173" s="97">
        <v>174.36</v>
      </c>
      <c r="AA173" s="97">
        <v>1.51</v>
      </c>
      <c r="AB173" s="97">
        <v>0.06</v>
      </c>
      <c r="AC173" s="97">
        <v>35.31</v>
      </c>
      <c r="AD173" s="97">
        <v>0.47</v>
      </c>
      <c r="AE173" s="97">
        <v>1.84</v>
      </c>
      <c r="AF173" s="97" t="s">
        <v>114</v>
      </c>
      <c r="AG173" s="97">
        <v>3.48</v>
      </c>
      <c r="AH173" s="97">
        <v>3.63</v>
      </c>
      <c r="AI173" s="97" t="s">
        <v>114</v>
      </c>
      <c r="AJ173" s="97">
        <v>38.89</v>
      </c>
      <c r="AK173" s="97">
        <v>0.4</v>
      </c>
      <c r="AL173" s="97">
        <v>0.05</v>
      </c>
      <c r="AM173" s="97">
        <v>0.01</v>
      </c>
      <c r="AN173" s="97">
        <v>10.42</v>
      </c>
      <c r="AO173" s="97">
        <v>0.01</v>
      </c>
      <c r="AP173" s="97">
        <v>0.03</v>
      </c>
      <c r="AQ173" s="97">
        <v>0.03</v>
      </c>
      <c r="AR173" s="97">
        <v>0.02</v>
      </c>
      <c r="AS173" s="98">
        <v>10.266999999999999</v>
      </c>
    </row>
    <row r="174" spans="24:45" x14ac:dyDescent="0.25">
      <c r="X174" s="96">
        <v>23</v>
      </c>
      <c r="Y174" s="104" t="s">
        <v>32</v>
      </c>
      <c r="Z174" s="97">
        <v>167.39</v>
      </c>
      <c r="AA174" s="97">
        <v>1.42</v>
      </c>
      <c r="AB174" s="97">
        <v>0.04</v>
      </c>
      <c r="AC174" s="97">
        <v>39.380000000000003</v>
      </c>
      <c r="AD174" s="97">
        <v>0.47</v>
      </c>
      <c r="AE174" s="97">
        <v>2.15</v>
      </c>
      <c r="AF174" s="97" t="s">
        <v>114</v>
      </c>
      <c r="AG174" s="97">
        <v>3.51</v>
      </c>
      <c r="AH174" s="97">
        <v>4.4000000000000004</v>
      </c>
      <c r="AI174" s="97" t="s">
        <v>114</v>
      </c>
      <c r="AJ174" s="97">
        <v>36.340000000000003</v>
      </c>
      <c r="AK174" s="97">
        <v>0.39</v>
      </c>
      <c r="AL174" s="97">
        <v>0.04</v>
      </c>
      <c r="AM174" s="97">
        <v>0.01</v>
      </c>
      <c r="AN174" s="97">
        <v>10.02</v>
      </c>
      <c r="AO174" s="97">
        <v>0.01</v>
      </c>
      <c r="AP174" s="97">
        <v>0.02</v>
      </c>
      <c r="AQ174" s="97">
        <v>0.03</v>
      </c>
      <c r="AR174" s="97">
        <v>0.02</v>
      </c>
      <c r="AS174" s="98">
        <v>10.374000000000001</v>
      </c>
    </row>
    <row r="175" spans="24:45" x14ac:dyDescent="0.25">
      <c r="X175" s="96">
        <v>24</v>
      </c>
      <c r="Y175" s="104" t="s">
        <v>33</v>
      </c>
      <c r="Z175" s="97">
        <v>159.15</v>
      </c>
      <c r="AA175" s="97">
        <v>1.4</v>
      </c>
      <c r="AB175" s="97">
        <v>0.06</v>
      </c>
      <c r="AC175" s="97">
        <v>38.85</v>
      </c>
      <c r="AD175" s="97">
        <v>0.45</v>
      </c>
      <c r="AE175" s="97">
        <v>1.94</v>
      </c>
      <c r="AF175" s="97" t="s">
        <v>114</v>
      </c>
      <c r="AG175" s="97">
        <v>3.53</v>
      </c>
      <c r="AH175" s="97" t="s">
        <v>114</v>
      </c>
      <c r="AI175" s="97" t="s">
        <v>114</v>
      </c>
      <c r="AJ175" s="97">
        <v>33.97</v>
      </c>
      <c r="AK175" s="97">
        <v>0.37</v>
      </c>
      <c r="AL175" s="97">
        <v>0.04</v>
      </c>
      <c r="AM175" s="97">
        <v>0.01</v>
      </c>
      <c r="AN175" s="97">
        <v>10.09</v>
      </c>
      <c r="AO175" s="97">
        <v>0.01</v>
      </c>
      <c r="AP175" s="97">
        <v>0.01</v>
      </c>
      <c r="AQ175" s="97">
        <v>0.03</v>
      </c>
      <c r="AR175" s="97">
        <v>0.02</v>
      </c>
      <c r="AS175" s="98">
        <v>13.292</v>
      </c>
    </row>
    <row r="176" spans="24:45" x14ac:dyDescent="0.25">
      <c r="X176" s="96">
        <v>25</v>
      </c>
      <c r="Y176" s="104" t="s">
        <v>43</v>
      </c>
      <c r="Z176" s="97">
        <v>121.72</v>
      </c>
      <c r="AA176" s="97">
        <v>1.1200000000000001</v>
      </c>
      <c r="AB176" s="97">
        <v>0.08</v>
      </c>
      <c r="AC176" s="97">
        <v>23.23</v>
      </c>
      <c r="AD176" s="97">
        <v>0.4</v>
      </c>
      <c r="AE176" s="97">
        <v>1.74</v>
      </c>
      <c r="AF176" s="97" t="s">
        <v>114</v>
      </c>
      <c r="AG176" s="97">
        <v>3.43</v>
      </c>
      <c r="AH176" s="97">
        <v>3.55</v>
      </c>
      <c r="AI176" s="97" t="s">
        <v>114</v>
      </c>
      <c r="AJ176" s="97">
        <v>26.66</v>
      </c>
      <c r="AK176" s="97">
        <v>0.27</v>
      </c>
      <c r="AL176" s="97">
        <v>0.04</v>
      </c>
      <c r="AM176" s="97">
        <v>0.01</v>
      </c>
      <c r="AN176" s="97">
        <v>16.25</v>
      </c>
      <c r="AO176" s="97">
        <v>0.14000000000000001</v>
      </c>
      <c r="AP176" s="97">
        <v>1.39</v>
      </c>
      <c r="AQ176" s="97">
        <v>0.02</v>
      </c>
      <c r="AR176" s="97">
        <v>0.01</v>
      </c>
      <c r="AS176" s="98">
        <v>12.15</v>
      </c>
    </row>
    <row r="177" spans="24:45" x14ac:dyDescent="0.25">
      <c r="X177" s="96">
        <v>26</v>
      </c>
      <c r="Y177" s="104" t="s">
        <v>44</v>
      </c>
      <c r="Z177" s="97">
        <v>115.89</v>
      </c>
      <c r="AA177" s="97">
        <v>1.0900000000000001</v>
      </c>
      <c r="AB177" s="97">
        <v>0.16</v>
      </c>
      <c r="AC177" s="97">
        <v>15.77</v>
      </c>
      <c r="AD177" s="97">
        <v>0.39</v>
      </c>
      <c r="AE177" s="97">
        <v>2.0499999999999998</v>
      </c>
      <c r="AF177" s="97" t="s">
        <v>114</v>
      </c>
      <c r="AG177" s="97">
        <v>3.44</v>
      </c>
      <c r="AH177" s="97">
        <v>3.53</v>
      </c>
      <c r="AI177" s="97" t="s">
        <v>114</v>
      </c>
      <c r="AJ177" s="97">
        <v>25.4</v>
      </c>
      <c r="AK177" s="97">
        <v>0.25</v>
      </c>
      <c r="AL177" s="97">
        <v>0.04</v>
      </c>
      <c r="AM177" s="97">
        <v>0.02</v>
      </c>
      <c r="AN177" s="97">
        <v>17.55</v>
      </c>
      <c r="AO177" s="97">
        <v>0.03</v>
      </c>
      <c r="AP177" s="97">
        <v>0.04</v>
      </c>
      <c r="AQ177" s="97">
        <v>0.02</v>
      </c>
      <c r="AR177" s="97">
        <v>0.02</v>
      </c>
      <c r="AS177" s="98">
        <v>12.746</v>
      </c>
    </row>
    <row r="178" spans="24:45" x14ac:dyDescent="0.25">
      <c r="X178" s="96">
        <v>27</v>
      </c>
      <c r="Y178" s="104" t="s">
        <v>45</v>
      </c>
      <c r="Z178" s="97">
        <v>130.16</v>
      </c>
      <c r="AA178" s="97">
        <v>2.35</v>
      </c>
      <c r="AB178" s="97">
        <v>0.11</v>
      </c>
      <c r="AC178" s="97">
        <v>15</v>
      </c>
      <c r="AD178" s="97">
        <v>0.39</v>
      </c>
      <c r="AE178" s="97">
        <v>2.29</v>
      </c>
      <c r="AF178" s="97" t="s">
        <v>114</v>
      </c>
      <c r="AG178" s="97">
        <v>3.47</v>
      </c>
      <c r="AH178" s="97">
        <v>3.52</v>
      </c>
      <c r="AI178" s="97" t="s">
        <v>114</v>
      </c>
      <c r="AJ178" s="97">
        <v>26.66</v>
      </c>
      <c r="AK178" s="97">
        <v>0.26</v>
      </c>
      <c r="AL178" s="97">
        <v>0.04</v>
      </c>
      <c r="AM178" s="97">
        <v>0.01</v>
      </c>
      <c r="AN178" s="97">
        <v>15.01</v>
      </c>
      <c r="AO178" s="97">
        <v>0.01</v>
      </c>
      <c r="AP178" s="97">
        <v>0.03</v>
      </c>
      <c r="AQ178" s="97">
        <v>0.02</v>
      </c>
      <c r="AR178" s="97">
        <v>0.02</v>
      </c>
      <c r="AS178" s="98">
        <v>12.083</v>
      </c>
    </row>
    <row r="179" spans="24:45" x14ac:dyDescent="0.25">
      <c r="X179" s="96">
        <v>28</v>
      </c>
      <c r="Y179" s="104" t="s">
        <v>55</v>
      </c>
      <c r="Z179" s="97">
        <v>96.33</v>
      </c>
      <c r="AA179" s="97">
        <v>0.87</v>
      </c>
      <c r="AB179" s="97">
        <v>0.1</v>
      </c>
      <c r="AC179" s="97">
        <v>15.85</v>
      </c>
      <c r="AD179" s="97">
        <v>0.43</v>
      </c>
      <c r="AE179" s="97">
        <v>1.77</v>
      </c>
      <c r="AF179" s="97" t="s">
        <v>114</v>
      </c>
      <c r="AG179" s="97">
        <v>3.28</v>
      </c>
      <c r="AH179" s="97">
        <v>3.47</v>
      </c>
      <c r="AI179" s="97" t="s">
        <v>114</v>
      </c>
      <c r="AJ179" s="97">
        <v>21.52</v>
      </c>
      <c r="AK179" s="97">
        <v>0.18</v>
      </c>
      <c r="AL179" s="97">
        <v>0.04</v>
      </c>
      <c r="AM179" s="97">
        <v>0.02</v>
      </c>
      <c r="AN179" s="97">
        <v>17.68</v>
      </c>
      <c r="AO179" s="97">
        <v>0.02</v>
      </c>
      <c r="AP179" s="97">
        <v>0.02</v>
      </c>
      <c r="AQ179" s="97">
        <v>0.02</v>
      </c>
      <c r="AR179" s="97">
        <v>0.01</v>
      </c>
      <c r="AS179" s="98">
        <v>12.851000000000001</v>
      </c>
    </row>
    <row r="180" spans="24:45" x14ac:dyDescent="0.25">
      <c r="X180" s="96">
        <v>29</v>
      </c>
      <c r="Y180" s="104" t="s">
        <v>56</v>
      </c>
      <c r="Z180" s="97">
        <v>97.49</v>
      </c>
      <c r="AA180" s="97">
        <v>2.8</v>
      </c>
      <c r="AB180" s="97">
        <v>0.11</v>
      </c>
      <c r="AC180" s="97">
        <v>16.03</v>
      </c>
      <c r="AD180" s="97">
        <v>0.43</v>
      </c>
      <c r="AE180" s="97">
        <v>1.78</v>
      </c>
      <c r="AF180" s="97" t="s">
        <v>114</v>
      </c>
      <c r="AG180" s="97">
        <v>3.28</v>
      </c>
      <c r="AH180" s="97">
        <v>3.45</v>
      </c>
      <c r="AI180" s="97" t="s">
        <v>114</v>
      </c>
      <c r="AJ180" s="97">
        <v>21.56</v>
      </c>
      <c r="AK180" s="97">
        <v>0.18</v>
      </c>
      <c r="AL180" s="97">
        <v>0.04</v>
      </c>
      <c r="AM180" s="97">
        <v>0.02</v>
      </c>
      <c r="AN180" s="97">
        <v>19.32</v>
      </c>
      <c r="AO180" s="97">
        <v>0.01</v>
      </c>
      <c r="AP180" s="97">
        <v>0.12</v>
      </c>
      <c r="AQ180" s="97">
        <v>0.02</v>
      </c>
      <c r="AR180" s="97">
        <v>0.01</v>
      </c>
      <c r="AS180" s="98">
        <v>12.816000000000001</v>
      </c>
    </row>
    <row r="181" spans="24:45" x14ac:dyDescent="0.25">
      <c r="X181" s="96">
        <v>30</v>
      </c>
      <c r="Y181" s="104" t="s">
        <v>57</v>
      </c>
      <c r="Z181" s="97">
        <v>103.07</v>
      </c>
      <c r="AA181" s="97">
        <v>1.06</v>
      </c>
      <c r="AB181" s="97">
        <v>1.04</v>
      </c>
      <c r="AC181" s="97">
        <v>15.12</v>
      </c>
      <c r="AD181" s="97">
        <v>0.43</v>
      </c>
      <c r="AE181" s="97">
        <v>1.84</v>
      </c>
      <c r="AF181" s="97" t="s">
        <v>114</v>
      </c>
      <c r="AG181" s="97">
        <v>3.29</v>
      </c>
      <c r="AH181" s="97" t="s">
        <v>114</v>
      </c>
      <c r="AI181" s="97" t="s">
        <v>114</v>
      </c>
      <c r="AJ181" s="97">
        <v>21.42</v>
      </c>
      <c r="AK181" s="97">
        <v>0.16</v>
      </c>
      <c r="AL181" s="97">
        <v>0.04</v>
      </c>
      <c r="AM181" s="97">
        <v>0.03</v>
      </c>
      <c r="AN181" s="97">
        <v>11.9</v>
      </c>
      <c r="AO181" s="97">
        <v>0.01</v>
      </c>
      <c r="AP181" s="97">
        <v>0.03</v>
      </c>
      <c r="AQ181" s="97">
        <v>0.01</v>
      </c>
      <c r="AR181" s="97">
        <v>0.01</v>
      </c>
      <c r="AS181" s="98">
        <v>16.481999999999999</v>
      </c>
    </row>
    <row r="182" spans="24:45" x14ac:dyDescent="0.25">
      <c r="X182" s="96">
        <v>31</v>
      </c>
      <c r="Y182" s="104" t="s">
        <v>10</v>
      </c>
      <c r="Z182" s="97">
        <v>447.91</v>
      </c>
      <c r="AA182" s="97">
        <v>0.98</v>
      </c>
      <c r="AB182" s="97" t="s">
        <v>114</v>
      </c>
      <c r="AC182" s="97">
        <v>56.78</v>
      </c>
      <c r="AD182" s="97">
        <v>1.49</v>
      </c>
      <c r="AE182" s="97">
        <v>3.11</v>
      </c>
      <c r="AF182" s="97" t="s">
        <v>114</v>
      </c>
      <c r="AG182" s="97" t="s">
        <v>114</v>
      </c>
      <c r="AH182" s="97">
        <v>3.2</v>
      </c>
      <c r="AI182" s="97" t="s">
        <v>114</v>
      </c>
      <c r="AJ182" s="97">
        <v>130.28</v>
      </c>
      <c r="AK182" s="97">
        <v>0.89</v>
      </c>
      <c r="AL182" s="97">
        <v>0.05</v>
      </c>
      <c r="AM182" s="97" t="s">
        <v>114</v>
      </c>
      <c r="AN182" s="97">
        <v>0.03</v>
      </c>
      <c r="AO182" s="97">
        <v>0.01</v>
      </c>
      <c r="AP182" s="97">
        <v>0.01</v>
      </c>
      <c r="AQ182" s="97">
        <v>0.19</v>
      </c>
      <c r="AR182" s="97">
        <v>0.03</v>
      </c>
      <c r="AS182" s="98">
        <v>1.0940000000000001</v>
      </c>
    </row>
    <row r="183" spans="24:45" x14ac:dyDescent="0.25">
      <c r="X183" s="96">
        <v>32</v>
      </c>
      <c r="Y183" s="104" t="s">
        <v>11</v>
      </c>
      <c r="Z183" s="97">
        <v>453.26</v>
      </c>
      <c r="AA183" s="97">
        <v>1.02</v>
      </c>
      <c r="AB183" s="97" t="s">
        <v>114</v>
      </c>
      <c r="AC183" s="97">
        <v>49.71</v>
      </c>
      <c r="AD183" s="97">
        <v>1.56</v>
      </c>
      <c r="AE183" s="97">
        <v>3.12</v>
      </c>
      <c r="AF183" s="97" t="s">
        <v>114</v>
      </c>
      <c r="AG183" s="97" t="s">
        <v>114</v>
      </c>
      <c r="AH183" s="97">
        <v>3.2</v>
      </c>
      <c r="AI183" s="97" t="s">
        <v>114</v>
      </c>
      <c r="AJ183" s="97">
        <v>102.53</v>
      </c>
      <c r="AK183" s="97">
        <v>0.92</v>
      </c>
      <c r="AL183" s="97">
        <v>0.04</v>
      </c>
      <c r="AM183" s="97" t="s">
        <v>114</v>
      </c>
      <c r="AN183" s="97">
        <v>0.04</v>
      </c>
      <c r="AO183" s="97">
        <v>0.02</v>
      </c>
      <c r="AP183" s="97">
        <v>0.03</v>
      </c>
      <c r="AQ183" s="97">
        <v>0.19</v>
      </c>
      <c r="AR183" s="97">
        <v>0.02</v>
      </c>
      <c r="AS183" s="98">
        <v>0.66400000000000003</v>
      </c>
    </row>
    <row r="184" spans="24:45" x14ac:dyDescent="0.25">
      <c r="X184" s="96">
        <v>33</v>
      </c>
      <c r="Y184" s="104" t="s">
        <v>12</v>
      </c>
      <c r="Z184" s="97">
        <v>439.34</v>
      </c>
      <c r="AA184" s="97">
        <v>0.97</v>
      </c>
      <c r="AB184" s="97" t="s">
        <v>114</v>
      </c>
      <c r="AC184" s="97">
        <v>49.62</v>
      </c>
      <c r="AD184" s="97">
        <v>1.61</v>
      </c>
      <c r="AE184" s="97">
        <v>3.06</v>
      </c>
      <c r="AF184" s="97" t="s">
        <v>114</v>
      </c>
      <c r="AG184" s="97" t="s">
        <v>114</v>
      </c>
      <c r="AH184" s="97">
        <v>3.23</v>
      </c>
      <c r="AI184" s="97" t="s">
        <v>114</v>
      </c>
      <c r="AJ184" s="97">
        <v>134.52000000000001</v>
      </c>
      <c r="AK184" s="97">
        <v>1</v>
      </c>
      <c r="AL184" s="97">
        <v>0.05</v>
      </c>
      <c r="AM184" s="97" t="s">
        <v>114</v>
      </c>
      <c r="AN184" s="97">
        <v>7.0000000000000007E-2</v>
      </c>
      <c r="AO184" s="97">
        <v>0.01</v>
      </c>
      <c r="AP184" s="97">
        <v>0.01</v>
      </c>
      <c r="AQ184" s="97">
        <v>0.19</v>
      </c>
      <c r="AR184" s="97">
        <v>0.03</v>
      </c>
      <c r="AS184" s="98">
        <v>10.492000000000001</v>
      </c>
    </row>
    <row r="185" spans="24:45" x14ac:dyDescent="0.25">
      <c r="X185" s="96">
        <v>34</v>
      </c>
      <c r="Y185" s="104" t="s">
        <v>22</v>
      </c>
      <c r="Z185" s="97">
        <v>222.17</v>
      </c>
      <c r="AA185" s="97">
        <v>0.6</v>
      </c>
      <c r="AB185" s="97">
        <v>0.03</v>
      </c>
      <c r="AC185" s="97">
        <v>40.74</v>
      </c>
      <c r="AD185" s="97">
        <v>0.66</v>
      </c>
      <c r="AE185" s="97">
        <v>2.2000000000000002</v>
      </c>
      <c r="AF185" s="97" t="s">
        <v>114</v>
      </c>
      <c r="AG185" s="97" t="s">
        <v>114</v>
      </c>
      <c r="AH185" s="97">
        <v>3.13</v>
      </c>
      <c r="AI185" s="97" t="s">
        <v>114</v>
      </c>
      <c r="AJ185" s="97">
        <v>50.03</v>
      </c>
      <c r="AK185" s="97">
        <v>0.59</v>
      </c>
      <c r="AL185" s="97">
        <v>0.01</v>
      </c>
      <c r="AM185" s="97" t="s">
        <v>114</v>
      </c>
      <c r="AN185" s="97">
        <v>0.89</v>
      </c>
      <c r="AO185" s="97">
        <v>0</v>
      </c>
      <c r="AP185" s="97">
        <v>0.01</v>
      </c>
      <c r="AQ185" s="97">
        <v>0.04</v>
      </c>
      <c r="AR185" s="97">
        <v>0.03</v>
      </c>
      <c r="AS185" s="98">
        <v>20.780999999999999</v>
      </c>
    </row>
    <row r="186" spans="24:45" x14ac:dyDescent="0.25">
      <c r="X186" s="96">
        <v>35</v>
      </c>
      <c r="Y186" s="104" t="s">
        <v>23</v>
      </c>
      <c r="Z186" s="97">
        <v>254.6</v>
      </c>
      <c r="AA186" s="97">
        <v>0.61</v>
      </c>
      <c r="AB186" s="97">
        <v>0.03</v>
      </c>
      <c r="AC186" s="97">
        <v>38.28</v>
      </c>
      <c r="AD186" s="97">
        <v>0.69</v>
      </c>
      <c r="AE186" s="97">
        <v>2.23</v>
      </c>
      <c r="AF186" s="97" t="s">
        <v>114</v>
      </c>
      <c r="AG186" s="97" t="s">
        <v>114</v>
      </c>
      <c r="AH186" s="97">
        <v>3.15</v>
      </c>
      <c r="AI186" s="97" t="s">
        <v>114</v>
      </c>
      <c r="AJ186" s="97">
        <v>58.71</v>
      </c>
      <c r="AK186" s="97">
        <v>0.67</v>
      </c>
      <c r="AL186" s="97">
        <v>0.02</v>
      </c>
      <c r="AM186" s="97">
        <v>0.01</v>
      </c>
      <c r="AN186" s="97">
        <v>1.33</v>
      </c>
      <c r="AO186" s="97">
        <v>0.24</v>
      </c>
      <c r="AP186" s="97">
        <v>0.11</v>
      </c>
      <c r="AQ186" s="97">
        <v>0.05</v>
      </c>
      <c r="AR186" s="97">
        <v>0.02</v>
      </c>
      <c r="AS186" s="98">
        <v>20.981000000000002</v>
      </c>
    </row>
    <row r="187" spans="24:45" x14ac:dyDescent="0.25">
      <c r="X187" s="96">
        <v>36</v>
      </c>
      <c r="Y187" s="104" t="s">
        <v>24</v>
      </c>
      <c r="Z187" s="97">
        <v>254.86</v>
      </c>
      <c r="AA187" s="97">
        <v>0.74</v>
      </c>
      <c r="AB187" s="97">
        <v>0.04</v>
      </c>
      <c r="AC187" s="97">
        <v>39.65</v>
      </c>
      <c r="AD187" s="97">
        <v>0.66</v>
      </c>
      <c r="AE187" s="97">
        <v>2.37</v>
      </c>
      <c r="AF187" s="97" t="s">
        <v>114</v>
      </c>
      <c r="AG187" s="97" t="s">
        <v>114</v>
      </c>
      <c r="AH187" s="97">
        <v>3.16</v>
      </c>
      <c r="AI187" s="97" t="s">
        <v>114</v>
      </c>
      <c r="AJ187" s="97">
        <v>59.04</v>
      </c>
      <c r="AK187" s="97">
        <v>0.71</v>
      </c>
      <c r="AL187" s="97">
        <v>0.02</v>
      </c>
      <c r="AM187" s="97" t="s">
        <v>114</v>
      </c>
      <c r="AN187" s="97">
        <v>1.97</v>
      </c>
      <c r="AO187" s="97">
        <v>0.01</v>
      </c>
      <c r="AP187" s="97">
        <v>0.01</v>
      </c>
      <c r="AQ187" s="97">
        <v>0.05</v>
      </c>
      <c r="AR187" s="97">
        <v>0.03</v>
      </c>
      <c r="AS187" s="98">
        <v>22.364999999999998</v>
      </c>
    </row>
    <row r="188" spans="24:45" x14ac:dyDescent="0.25">
      <c r="X188" s="96">
        <v>37</v>
      </c>
      <c r="Y188" s="104" t="s">
        <v>34</v>
      </c>
      <c r="Z188" s="97">
        <v>154.41</v>
      </c>
      <c r="AA188" s="97">
        <v>0.52</v>
      </c>
      <c r="AB188" s="97">
        <v>0.04</v>
      </c>
      <c r="AC188" s="97">
        <v>37.1</v>
      </c>
      <c r="AD188" s="97">
        <v>0.35</v>
      </c>
      <c r="AE188" s="97">
        <v>2.11</v>
      </c>
      <c r="AF188" s="97" t="s">
        <v>114</v>
      </c>
      <c r="AG188" s="97" t="s">
        <v>114</v>
      </c>
      <c r="AH188" s="97">
        <v>3.38</v>
      </c>
      <c r="AI188" s="97" t="s">
        <v>114</v>
      </c>
      <c r="AJ188" s="97">
        <v>36.26</v>
      </c>
      <c r="AK188" s="97">
        <v>0.35</v>
      </c>
      <c r="AL188" s="97">
        <v>0.02</v>
      </c>
      <c r="AM188" s="97" t="s">
        <v>114</v>
      </c>
      <c r="AN188" s="97">
        <v>3.18</v>
      </c>
      <c r="AO188" s="97">
        <v>0.01</v>
      </c>
      <c r="AP188" s="97">
        <v>0.01</v>
      </c>
      <c r="AQ188" s="97">
        <v>0.02</v>
      </c>
      <c r="AR188" s="97">
        <v>0.02</v>
      </c>
      <c r="AS188" s="98">
        <v>25.369</v>
      </c>
    </row>
    <row r="189" spans="24:45" x14ac:dyDescent="0.25">
      <c r="X189" s="96">
        <v>38</v>
      </c>
      <c r="Y189" s="104" t="s">
        <v>35</v>
      </c>
      <c r="Z189" s="97">
        <v>156.54</v>
      </c>
      <c r="AA189" s="97">
        <v>0.49</v>
      </c>
      <c r="AB189" s="97">
        <v>0.06</v>
      </c>
      <c r="AC189" s="97">
        <v>42.46</v>
      </c>
      <c r="AD189" s="97">
        <v>0.35</v>
      </c>
      <c r="AE189" s="97">
        <v>2.56</v>
      </c>
      <c r="AF189" s="97" t="s">
        <v>114</v>
      </c>
      <c r="AG189" s="97" t="s">
        <v>114</v>
      </c>
      <c r="AH189" s="97">
        <v>3.51</v>
      </c>
      <c r="AI189" s="97" t="s">
        <v>114</v>
      </c>
      <c r="AJ189" s="97">
        <v>37.049999999999997</v>
      </c>
      <c r="AK189" s="97">
        <v>0.35</v>
      </c>
      <c r="AL189" s="97">
        <v>0.02</v>
      </c>
      <c r="AM189" s="97" t="s">
        <v>114</v>
      </c>
      <c r="AN189" s="97">
        <v>3.43</v>
      </c>
      <c r="AO189" s="97">
        <v>0.01</v>
      </c>
      <c r="AP189" s="97">
        <v>0.01</v>
      </c>
      <c r="AQ189" s="97">
        <v>0.02</v>
      </c>
      <c r="AR189" s="97">
        <v>0.02</v>
      </c>
      <c r="AS189" s="98">
        <v>25.274999999999999</v>
      </c>
    </row>
    <row r="190" spans="24:45" x14ac:dyDescent="0.25">
      <c r="X190" s="96">
        <v>39</v>
      </c>
      <c r="Y190" s="104" t="s">
        <v>36</v>
      </c>
      <c r="Z190" s="97">
        <v>160.77000000000001</v>
      </c>
      <c r="AA190" s="97">
        <v>0.52</v>
      </c>
      <c r="AB190" s="97">
        <v>0.04</v>
      </c>
      <c r="AC190" s="97">
        <v>40.51</v>
      </c>
      <c r="AD190" s="97">
        <v>0.33</v>
      </c>
      <c r="AE190" s="97">
        <v>2.21</v>
      </c>
      <c r="AF190" s="97" t="s">
        <v>114</v>
      </c>
      <c r="AG190" s="97" t="s">
        <v>114</v>
      </c>
      <c r="AH190" s="97">
        <v>3.59</v>
      </c>
      <c r="AI190" s="97" t="s">
        <v>114</v>
      </c>
      <c r="AJ190" s="97">
        <v>37.25</v>
      </c>
      <c r="AK190" s="97">
        <v>0.35</v>
      </c>
      <c r="AL190" s="97">
        <v>0.02</v>
      </c>
      <c r="AM190" s="97" t="s">
        <v>114</v>
      </c>
      <c r="AN190" s="97">
        <v>4.87</v>
      </c>
      <c r="AO190" s="97">
        <v>0.01</v>
      </c>
      <c r="AP190" s="97">
        <v>0.03</v>
      </c>
      <c r="AQ190" s="97">
        <v>0.02</v>
      </c>
      <c r="AR190" s="97">
        <v>0.02</v>
      </c>
      <c r="AS190" s="98"/>
    </row>
    <row r="191" spans="24:45" x14ac:dyDescent="0.25">
      <c r="X191" s="96">
        <v>40</v>
      </c>
      <c r="Y191" s="104" t="s">
        <v>46</v>
      </c>
      <c r="Z191" s="97">
        <v>123.19</v>
      </c>
      <c r="AA191" s="97">
        <v>0.38</v>
      </c>
      <c r="AB191" s="97" t="s">
        <v>114</v>
      </c>
      <c r="AC191" s="97">
        <v>26.6</v>
      </c>
      <c r="AD191" s="97">
        <v>0.3</v>
      </c>
      <c r="AE191" s="97">
        <v>1.81</v>
      </c>
      <c r="AF191" s="97" t="s">
        <v>114</v>
      </c>
      <c r="AG191" s="97" t="s">
        <v>114</v>
      </c>
      <c r="AH191" s="97">
        <v>3.41</v>
      </c>
      <c r="AI191" s="97" t="s">
        <v>114</v>
      </c>
      <c r="AJ191" s="97">
        <v>26</v>
      </c>
      <c r="AK191" s="97">
        <v>0.21</v>
      </c>
      <c r="AL191" s="97">
        <v>0.01</v>
      </c>
      <c r="AM191" s="97" t="s">
        <v>114</v>
      </c>
      <c r="AN191" s="97">
        <v>3.39</v>
      </c>
      <c r="AO191" s="97">
        <v>0.03</v>
      </c>
      <c r="AP191" s="97">
        <v>0.02</v>
      </c>
      <c r="AQ191" s="97">
        <v>0.01</v>
      </c>
      <c r="AR191" s="97">
        <v>0.01</v>
      </c>
      <c r="AS191" s="98">
        <v>4.665</v>
      </c>
    </row>
    <row r="192" spans="24:45" x14ac:dyDescent="0.25">
      <c r="X192" s="96">
        <v>41</v>
      </c>
      <c r="Y192" s="104" t="s">
        <v>47</v>
      </c>
      <c r="Z192" s="97">
        <v>121.56</v>
      </c>
      <c r="AA192" s="97">
        <v>0.39</v>
      </c>
      <c r="AB192" s="97">
        <v>0.04</v>
      </c>
      <c r="AC192" s="97">
        <v>24.76</v>
      </c>
      <c r="AD192" s="97">
        <v>0.3</v>
      </c>
      <c r="AE192" s="97">
        <v>1.84</v>
      </c>
      <c r="AF192" s="97" t="s">
        <v>114</v>
      </c>
      <c r="AG192" s="97" t="s">
        <v>114</v>
      </c>
      <c r="AH192" s="97">
        <v>3.45</v>
      </c>
      <c r="AI192" s="97" t="s">
        <v>114</v>
      </c>
      <c r="AJ192" s="97">
        <v>28.5</v>
      </c>
      <c r="AK192" s="97">
        <v>0.2</v>
      </c>
      <c r="AL192" s="97">
        <v>0.02</v>
      </c>
      <c r="AM192" s="97" t="s">
        <v>114</v>
      </c>
      <c r="AN192" s="97">
        <v>5.23</v>
      </c>
      <c r="AO192" s="97">
        <v>0.01</v>
      </c>
      <c r="AP192" s="97">
        <v>0.01</v>
      </c>
      <c r="AQ192" s="97">
        <v>0.01</v>
      </c>
      <c r="AR192" s="97">
        <v>0.02</v>
      </c>
      <c r="AS192" s="98">
        <v>4.7240000000000002</v>
      </c>
    </row>
    <row r="193" spans="24:45" x14ac:dyDescent="0.25">
      <c r="X193" s="96">
        <v>42</v>
      </c>
      <c r="Y193" s="104" t="s">
        <v>48</v>
      </c>
      <c r="Z193" s="97">
        <v>126.83</v>
      </c>
      <c r="AA193" s="97">
        <v>0.41</v>
      </c>
      <c r="AB193" s="97" t="s">
        <v>114</v>
      </c>
      <c r="AC193" s="97">
        <v>32.28</v>
      </c>
      <c r="AD193" s="97">
        <v>0.28000000000000003</v>
      </c>
      <c r="AE193" s="97">
        <v>1.92</v>
      </c>
      <c r="AF193" s="97" t="s">
        <v>114</v>
      </c>
      <c r="AG193" s="97" t="s">
        <v>114</v>
      </c>
      <c r="AH193" s="97">
        <v>3.43</v>
      </c>
      <c r="AI193" s="97" t="s">
        <v>114</v>
      </c>
      <c r="AJ193" s="97">
        <v>29.4</v>
      </c>
      <c r="AK193" s="97">
        <v>0.2</v>
      </c>
      <c r="AL193" s="97">
        <v>0.02</v>
      </c>
      <c r="AM193" s="97" t="s">
        <v>114</v>
      </c>
      <c r="AN193" s="97">
        <v>7.41</v>
      </c>
      <c r="AO193" s="97">
        <v>0.01</v>
      </c>
      <c r="AP193" s="97">
        <v>0.01</v>
      </c>
      <c r="AQ193" s="97">
        <v>0.01</v>
      </c>
      <c r="AR193" s="97">
        <v>0.02</v>
      </c>
      <c r="AS193" s="98">
        <v>6.3010000000000002</v>
      </c>
    </row>
    <row r="194" spans="24:45" x14ac:dyDescent="0.25">
      <c r="X194" s="96">
        <v>43</v>
      </c>
      <c r="Y194" s="104" t="s">
        <v>58</v>
      </c>
      <c r="Z194" s="97">
        <v>104.73</v>
      </c>
      <c r="AA194" s="97">
        <v>0.3</v>
      </c>
      <c r="AB194" s="97">
        <v>0.06</v>
      </c>
      <c r="AC194" s="97">
        <v>15.92</v>
      </c>
      <c r="AD194" s="97">
        <v>0.36</v>
      </c>
      <c r="AE194" s="97">
        <v>1.78</v>
      </c>
      <c r="AF194" s="97" t="s">
        <v>114</v>
      </c>
      <c r="AG194" s="97">
        <v>3.39</v>
      </c>
      <c r="AH194" s="97" t="s">
        <v>114</v>
      </c>
      <c r="AI194" s="97" t="s">
        <v>114</v>
      </c>
      <c r="AJ194" s="97">
        <v>28.01</v>
      </c>
      <c r="AK194" s="97">
        <v>0.16</v>
      </c>
      <c r="AL194" s="97">
        <v>0.02</v>
      </c>
      <c r="AM194" s="97">
        <v>0.01</v>
      </c>
      <c r="AN194" s="97">
        <v>11.21</v>
      </c>
      <c r="AO194" s="97">
        <v>0.01</v>
      </c>
      <c r="AP194" s="97">
        <v>0.01</v>
      </c>
      <c r="AQ194" s="97">
        <v>0.01</v>
      </c>
      <c r="AR194" s="97">
        <v>0.01</v>
      </c>
      <c r="AS194" s="98">
        <v>21.061</v>
      </c>
    </row>
    <row r="195" spans="24:45" x14ac:dyDescent="0.25">
      <c r="X195" s="96">
        <v>44</v>
      </c>
      <c r="Y195" s="104" t="s">
        <v>59</v>
      </c>
      <c r="Z195" s="97">
        <v>113.29</v>
      </c>
      <c r="AA195" s="97">
        <v>0.28999999999999998</v>
      </c>
      <c r="AB195" s="97">
        <v>0.04</v>
      </c>
      <c r="AC195" s="97">
        <v>14.61</v>
      </c>
      <c r="AD195" s="97">
        <v>0.49</v>
      </c>
      <c r="AE195" s="97">
        <v>1.82</v>
      </c>
      <c r="AF195" s="97" t="s">
        <v>114</v>
      </c>
      <c r="AG195" s="97">
        <v>3.39</v>
      </c>
      <c r="AH195" s="97">
        <v>3.44</v>
      </c>
      <c r="AI195" s="97" t="s">
        <v>114</v>
      </c>
      <c r="AJ195" s="97">
        <v>26.77</v>
      </c>
      <c r="AK195" s="97">
        <v>0.15</v>
      </c>
      <c r="AL195" s="97">
        <v>0.01</v>
      </c>
      <c r="AM195" s="97" t="s">
        <v>114</v>
      </c>
      <c r="AN195" s="97">
        <v>6.75</v>
      </c>
      <c r="AO195" s="97">
        <v>0</v>
      </c>
      <c r="AP195" s="97">
        <v>0.02</v>
      </c>
      <c r="AQ195" s="97">
        <v>0.01</v>
      </c>
      <c r="AR195" s="97">
        <v>0.01</v>
      </c>
      <c r="AS195" s="98">
        <v>5.2480000000000002</v>
      </c>
    </row>
    <row r="196" spans="24:45" x14ac:dyDescent="0.25">
      <c r="X196" s="96">
        <v>45</v>
      </c>
      <c r="Y196" s="104" t="s">
        <v>60</v>
      </c>
      <c r="Z196" s="97">
        <v>108.59</v>
      </c>
      <c r="AA196" s="97">
        <v>0.26</v>
      </c>
      <c r="AB196" s="97">
        <v>0.04</v>
      </c>
      <c r="AC196" s="97">
        <v>16.52</v>
      </c>
      <c r="AD196" s="97">
        <v>0.48</v>
      </c>
      <c r="AE196" s="97">
        <v>1.9</v>
      </c>
      <c r="AF196" s="97" t="s">
        <v>114</v>
      </c>
      <c r="AG196" s="97">
        <v>3.39</v>
      </c>
      <c r="AH196" s="97">
        <v>3.48</v>
      </c>
      <c r="AI196" s="97" t="s">
        <v>114</v>
      </c>
      <c r="AJ196" s="97">
        <v>25.19</v>
      </c>
      <c r="AK196" s="97">
        <v>0.13</v>
      </c>
      <c r="AL196" s="97">
        <v>0.02</v>
      </c>
      <c r="AM196" s="97">
        <v>0</v>
      </c>
      <c r="AN196" s="97">
        <v>6.81</v>
      </c>
      <c r="AO196" s="97">
        <v>0.02</v>
      </c>
      <c r="AP196" s="97">
        <v>0.02</v>
      </c>
      <c r="AQ196" s="97">
        <v>0.01</v>
      </c>
      <c r="AR196" s="97">
        <v>0.01</v>
      </c>
      <c r="AS196" s="98">
        <v>22.6</v>
      </c>
    </row>
    <row r="197" spans="24:45" x14ac:dyDescent="0.25">
      <c r="X197" s="96">
        <v>46</v>
      </c>
      <c r="Y197" s="104" t="s">
        <v>13</v>
      </c>
      <c r="Z197" s="97">
        <v>758.17</v>
      </c>
      <c r="AA197" s="97">
        <v>1.6</v>
      </c>
      <c r="AB197" s="97" t="s">
        <v>114</v>
      </c>
      <c r="AC197" s="97">
        <v>510.19</v>
      </c>
      <c r="AD197" s="97">
        <v>0.56999999999999995</v>
      </c>
      <c r="AE197" s="97">
        <v>4.1399999999999997</v>
      </c>
      <c r="AF197" s="97">
        <v>23.54</v>
      </c>
      <c r="AG197" s="97" t="s">
        <v>114</v>
      </c>
      <c r="AH197" s="97">
        <v>3.14</v>
      </c>
      <c r="AI197" s="97" t="s">
        <v>114</v>
      </c>
      <c r="AJ197" s="97">
        <v>0.98</v>
      </c>
      <c r="AK197" s="97">
        <v>0.15</v>
      </c>
      <c r="AL197" s="97">
        <v>0.05</v>
      </c>
      <c r="AM197" s="97" t="s">
        <v>114</v>
      </c>
      <c r="AN197" s="97">
        <v>0.23</v>
      </c>
      <c r="AO197" s="97">
        <v>0</v>
      </c>
      <c r="AP197" s="97">
        <v>0.01</v>
      </c>
      <c r="AQ197" s="97">
        <v>0.02</v>
      </c>
      <c r="AR197" s="97" t="s">
        <v>114</v>
      </c>
      <c r="AS197" s="98">
        <v>15.000999999999999</v>
      </c>
    </row>
    <row r="198" spans="24:45" x14ac:dyDescent="0.25">
      <c r="X198" s="96">
        <v>47</v>
      </c>
      <c r="Y198" s="104" t="s">
        <v>14</v>
      </c>
      <c r="Z198" s="97">
        <v>731.68</v>
      </c>
      <c r="AA198" s="97">
        <v>1.53</v>
      </c>
      <c r="AB198" s="97">
        <v>0.04</v>
      </c>
      <c r="AC198" s="97">
        <v>509.23</v>
      </c>
      <c r="AD198" s="97">
        <v>0.47</v>
      </c>
      <c r="AE198" s="97">
        <v>4.1900000000000004</v>
      </c>
      <c r="AF198" s="97">
        <v>22.72</v>
      </c>
      <c r="AG198" s="97" t="s">
        <v>114</v>
      </c>
      <c r="AH198" s="97">
        <v>3.16</v>
      </c>
      <c r="AI198" s="97" t="s">
        <v>114</v>
      </c>
      <c r="AJ198" s="97">
        <v>0.23</v>
      </c>
      <c r="AK198" s="97">
        <v>0.14000000000000001</v>
      </c>
      <c r="AL198" s="97">
        <v>0.05</v>
      </c>
      <c r="AM198" s="97" t="s">
        <v>114</v>
      </c>
      <c r="AN198" s="97">
        <v>0.25</v>
      </c>
      <c r="AO198" s="97">
        <v>0.02</v>
      </c>
      <c r="AP198" s="97">
        <v>0.02</v>
      </c>
      <c r="AQ198" s="97">
        <v>0.02</v>
      </c>
      <c r="AR198" s="97" t="s">
        <v>114</v>
      </c>
      <c r="AS198" s="98">
        <v>16.271999999999998</v>
      </c>
    </row>
    <row r="199" spans="24:45" x14ac:dyDescent="0.25">
      <c r="X199" s="96">
        <v>48</v>
      </c>
      <c r="Y199" s="104" t="s">
        <v>15</v>
      </c>
      <c r="Z199" s="97">
        <v>734.79</v>
      </c>
      <c r="AA199" s="97">
        <v>1.46</v>
      </c>
      <c r="AB199" s="97">
        <v>0.03</v>
      </c>
      <c r="AC199" s="97">
        <v>503.48</v>
      </c>
      <c r="AD199" s="97">
        <v>0.49</v>
      </c>
      <c r="AE199" s="97">
        <v>4.1399999999999997</v>
      </c>
      <c r="AF199" s="97">
        <v>23.32</v>
      </c>
      <c r="AG199" s="97" t="s">
        <v>114</v>
      </c>
      <c r="AH199" s="97">
        <v>3.11</v>
      </c>
      <c r="AI199" s="97" t="s">
        <v>114</v>
      </c>
      <c r="AJ199" s="97">
        <v>0.12</v>
      </c>
      <c r="AK199" s="97">
        <v>0.14000000000000001</v>
      </c>
      <c r="AL199" s="97">
        <v>0.03</v>
      </c>
      <c r="AM199" s="97">
        <v>0.01</v>
      </c>
      <c r="AN199" s="97">
        <v>0.25</v>
      </c>
      <c r="AO199" s="97">
        <v>0.2</v>
      </c>
      <c r="AP199" s="97">
        <v>0.1</v>
      </c>
      <c r="AQ199" s="97">
        <v>0.02</v>
      </c>
      <c r="AR199" s="97" t="s">
        <v>114</v>
      </c>
      <c r="AS199" s="98">
        <v>16.155000000000001</v>
      </c>
    </row>
    <row r="200" spans="24:45" x14ac:dyDescent="0.25">
      <c r="X200" s="96">
        <v>49</v>
      </c>
      <c r="Y200" s="104" t="s">
        <v>25</v>
      </c>
      <c r="Z200" s="97">
        <v>285.60000000000002</v>
      </c>
      <c r="AA200" s="97">
        <v>0.69</v>
      </c>
      <c r="AB200" s="97">
        <v>0.04</v>
      </c>
      <c r="AC200" s="97">
        <v>498.13</v>
      </c>
      <c r="AD200" s="97">
        <v>0.54</v>
      </c>
      <c r="AE200" s="97">
        <v>2.06</v>
      </c>
      <c r="AF200" s="97">
        <v>15.43</v>
      </c>
      <c r="AG200" s="97" t="s">
        <v>114</v>
      </c>
      <c r="AH200" s="97">
        <v>3.12</v>
      </c>
      <c r="AI200" s="97" t="s">
        <v>114</v>
      </c>
      <c r="AJ200" s="97">
        <v>0.08</v>
      </c>
      <c r="AK200" s="97">
        <v>0.14000000000000001</v>
      </c>
      <c r="AL200" s="97">
        <v>0.01</v>
      </c>
      <c r="AM200" s="97" t="s">
        <v>114</v>
      </c>
      <c r="AN200" s="97">
        <v>0.26</v>
      </c>
      <c r="AO200" s="97">
        <v>0.01</v>
      </c>
      <c r="AP200" s="97">
        <v>0.02</v>
      </c>
      <c r="AQ200" s="97">
        <v>0.01</v>
      </c>
      <c r="AR200" s="97" t="s">
        <v>114</v>
      </c>
      <c r="AS200" s="98">
        <v>20.309999999999999</v>
      </c>
    </row>
    <row r="201" spans="24:45" x14ac:dyDescent="0.25">
      <c r="X201" s="96">
        <v>50</v>
      </c>
      <c r="Y201" s="104" t="s">
        <v>26</v>
      </c>
      <c r="Z201" s="97">
        <v>302.27</v>
      </c>
      <c r="AA201" s="97">
        <v>0.74</v>
      </c>
      <c r="AB201" s="97" t="s">
        <v>114</v>
      </c>
      <c r="AC201" s="97">
        <v>513.15</v>
      </c>
      <c r="AD201" s="97">
        <v>0.43</v>
      </c>
      <c r="AE201" s="97">
        <v>2.09</v>
      </c>
      <c r="AF201" s="97">
        <v>16.100000000000001</v>
      </c>
      <c r="AG201" s="97" t="s">
        <v>114</v>
      </c>
      <c r="AH201" s="97">
        <v>3.29</v>
      </c>
      <c r="AI201" s="97" t="s">
        <v>114</v>
      </c>
      <c r="AJ201" s="97">
        <v>0.12</v>
      </c>
      <c r="AK201" s="97">
        <v>0.15</v>
      </c>
      <c r="AL201" s="97">
        <v>0.02</v>
      </c>
      <c r="AM201" s="97" t="s">
        <v>114</v>
      </c>
      <c r="AN201" s="97">
        <v>0.25</v>
      </c>
      <c r="AO201" s="97">
        <v>0</v>
      </c>
      <c r="AP201" s="97">
        <v>0.02</v>
      </c>
      <c r="AQ201" s="97">
        <v>0.01</v>
      </c>
      <c r="AR201" s="97" t="s">
        <v>114</v>
      </c>
      <c r="AS201" s="98">
        <v>20.734999999999999</v>
      </c>
    </row>
    <row r="202" spans="24:45" x14ac:dyDescent="0.25">
      <c r="X202" s="96">
        <v>51</v>
      </c>
      <c r="Y202" s="104" t="s">
        <v>27</v>
      </c>
      <c r="Z202" s="97">
        <v>336.45</v>
      </c>
      <c r="AA202" s="97">
        <v>0.84</v>
      </c>
      <c r="AB202" s="97">
        <v>0.04</v>
      </c>
      <c r="AC202" s="97">
        <v>551.16</v>
      </c>
      <c r="AD202" s="97">
        <v>0.54</v>
      </c>
      <c r="AE202" s="97">
        <v>2.16</v>
      </c>
      <c r="AF202" s="97">
        <v>16.47</v>
      </c>
      <c r="AG202" s="97" t="s">
        <v>114</v>
      </c>
      <c r="AH202" s="97">
        <v>3.27</v>
      </c>
      <c r="AI202" s="97" t="s">
        <v>114</v>
      </c>
      <c r="AJ202" s="97">
        <v>0.68</v>
      </c>
      <c r="AK202" s="97">
        <v>0.16</v>
      </c>
      <c r="AL202" s="97">
        <v>0.01</v>
      </c>
      <c r="AM202" s="97">
        <v>0.01</v>
      </c>
      <c r="AN202" s="97">
        <v>0.34</v>
      </c>
      <c r="AO202" s="97">
        <v>0.21</v>
      </c>
      <c r="AP202" s="97">
        <v>0.37</v>
      </c>
      <c r="AQ202" s="97">
        <v>0.01</v>
      </c>
      <c r="AR202" s="97" t="s">
        <v>114</v>
      </c>
      <c r="AS202" s="98">
        <v>21.164000000000001</v>
      </c>
    </row>
    <row r="203" spans="24:45" x14ac:dyDescent="0.25">
      <c r="X203" s="96">
        <v>52</v>
      </c>
      <c r="Y203" s="104" t="s">
        <v>37</v>
      </c>
      <c r="Z203" s="97">
        <v>105.94</v>
      </c>
      <c r="AA203" s="97">
        <v>0.4</v>
      </c>
      <c r="AB203" s="97" t="s">
        <v>114</v>
      </c>
      <c r="AC203" s="97">
        <v>98.8</v>
      </c>
      <c r="AD203" s="97">
        <v>0.42</v>
      </c>
      <c r="AE203" s="97">
        <v>1.66</v>
      </c>
      <c r="AF203" s="97">
        <v>0.98</v>
      </c>
      <c r="AG203" s="97" t="s">
        <v>114</v>
      </c>
      <c r="AH203" s="97">
        <v>3.41</v>
      </c>
      <c r="AI203" s="97">
        <v>4.97</v>
      </c>
      <c r="AJ203" s="97">
        <v>4.95</v>
      </c>
      <c r="AK203" s="97">
        <v>0.14000000000000001</v>
      </c>
      <c r="AL203" s="97">
        <v>0.01</v>
      </c>
      <c r="AM203" s="97" t="s">
        <v>114</v>
      </c>
      <c r="AN203" s="97">
        <v>0.06</v>
      </c>
      <c r="AO203" s="97">
        <v>0.05</v>
      </c>
      <c r="AP203" s="97">
        <v>0.05</v>
      </c>
      <c r="AQ203" s="97">
        <v>0.02</v>
      </c>
      <c r="AR203" s="97" t="s">
        <v>114</v>
      </c>
      <c r="AS203" s="98">
        <v>14.706</v>
      </c>
    </row>
    <row r="204" spans="24:45" x14ac:dyDescent="0.25">
      <c r="X204" s="96">
        <v>53</v>
      </c>
      <c r="Y204" s="104" t="s">
        <v>38</v>
      </c>
      <c r="Z204" s="97">
        <v>111.85</v>
      </c>
      <c r="AA204" s="97">
        <v>0.36</v>
      </c>
      <c r="AB204" s="97" t="s">
        <v>114</v>
      </c>
      <c r="AC204" s="97">
        <v>82.85</v>
      </c>
      <c r="AD204" s="97">
        <v>0.31</v>
      </c>
      <c r="AE204" s="97">
        <v>1.64</v>
      </c>
      <c r="AF204" s="97">
        <v>1.08</v>
      </c>
      <c r="AG204" s="97" t="s">
        <v>114</v>
      </c>
      <c r="AH204" s="97">
        <v>3.44</v>
      </c>
      <c r="AI204" s="97">
        <v>5.3</v>
      </c>
      <c r="AJ204" s="97">
        <v>5.3</v>
      </c>
      <c r="AK204" s="97">
        <v>0.14000000000000001</v>
      </c>
      <c r="AL204" s="97" t="s">
        <v>114</v>
      </c>
      <c r="AM204" s="97" t="s">
        <v>114</v>
      </c>
      <c r="AN204" s="97">
        <v>0.04</v>
      </c>
      <c r="AO204" s="97">
        <v>0.01</v>
      </c>
      <c r="AP204" s="97">
        <v>0.02</v>
      </c>
      <c r="AQ204" s="97">
        <v>0.03</v>
      </c>
      <c r="AR204" s="97" t="s">
        <v>114</v>
      </c>
      <c r="AS204" s="98">
        <v>8.6549999999999994</v>
      </c>
    </row>
    <row r="205" spans="24:45" x14ac:dyDescent="0.25">
      <c r="X205" s="96">
        <v>54</v>
      </c>
      <c r="Y205" s="104" t="s">
        <v>39</v>
      </c>
      <c r="Z205" s="97">
        <v>111.48</v>
      </c>
      <c r="AA205" s="97">
        <v>0.35</v>
      </c>
      <c r="AB205" s="97" t="s">
        <v>114</v>
      </c>
      <c r="AC205" s="97">
        <v>99.62</v>
      </c>
      <c r="AD205" s="97">
        <v>0.43</v>
      </c>
      <c r="AE205" s="97">
        <v>9.5299999999999994</v>
      </c>
      <c r="AF205" s="97">
        <v>1.52</v>
      </c>
      <c r="AG205" s="97" t="s">
        <v>114</v>
      </c>
      <c r="AH205" s="97">
        <v>3.55</v>
      </c>
      <c r="AI205" s="97">
        <v>5.24</v>
      </c>
      <c r="AJ205" s="97">
        <v>4.3</v>
      </c>
      <c r="AK205" s="97">
        <v>0.13</v>
      </c>
      <c r="AL205" s="97">
        <v>0</v>
      </c>
      <c r="AM205" s="97" t="s">
        <v>114</v>
      </c>
      <c r="AN205" s="97">
        <v>0.04</v>
      </c>
      <c r="AO205" s="97">
        <v>0</v>
      </c>
      <c r="AP205" s="97">
        <v>0.01</v>
      </c>
      <c r="AQ205" s="97">
        <v>0.02</v>
      </c>
      <c r="AR205" s="97" t="s">
        <v>114</v>
      </c>
      <c r="AS205" s="98">
        <v>14.476000000000001</v>
      </c>
    </row>
    <row r="206" spans="24:45" x14ac:dyDescent="0.25">
      <c r="X206" s="96">
        <v>55</v>
      </c>
      <c r="Y206" s="104" t="s">
        <v>49</v>
      </c>
      <c r="Z206" s="97">
        <v>70.91</v>
      </c>
      <c r="AA206" s="97">
        <v>0.28999999999999998</v>
      </c>
      <c r="AB206" s="97" t="s">
        <v>114</v>
      </c>
      <c r="AC206" s="97">
        <v>60.23</v>
      </c>
      <c r="AD206" s="97">
        <v>0.27</v>
      </c>
      <c r="AE206" s="97">
        <v>1.52</v>
      </c>
      <c r="AF206" s="97" t="s">
        <v>114</v>
      </c>
      <c r="AG206" s="97" t="s">
        <v>114</v>
      </c>
      <c r="AH206" s="97" t="s">
        <v>114</v>
      </c>
      <c r="AI206" s="97">
        <v>2.16</v>
      </c>
      <c r="AJ206" s="97">
        <v>11.31</v>
      </c>
      <c r="AK206" s="97">
        <v>0.1</v>
      </c>
      <c r="AL206" s="97" t="s">
        <v>114</v>
      </c>
      <c r="AM206" s="97" t="s">
        <v>114</v>
      </c>
      <c r="AN206" s="97" t="s">
        <v>114</v>
      </c>
      <c r="AO206" s="97">
        <v>0.02</v>
      </c>
      <c r="AP206" s="97">
        <v>0.02</v>
      </c>
      <c r="AQ206" s="97">
        <v>0.02</v>
      </c>
      <c r="AR206" s="97" t="s">
        <v>114</v>
      </c>
      <c r="AS206" s="98">
        <v>9.7210000000000001</v>
      </c>
    </row>
    <row r="207" spans="24:45" x14ac:dyDescent="0.25">
      <c r="X207" s="96">
        <v>56</v>
      </c>
      <c r="Y207" s="104" t="s">
        <v>50</v>
      </c>
      <c r="Z207" s="97">
        <v>72.010000000000005</v>
      </c>
      <c r="AA207" s="97">
        <v>0.25</v>
      </c>
      <c r="AB207" s="97" t="s">
        <v>114</v>
      </c>
      <c r="AC207" s="97">
        <v>59.05</v>
      </c>
      <c r="AD207" s="97">
        <v>0.27</v>
      </c>
      <c r="AE207" s="97">
        <v>1.52</v>
      </c>
      <c r="AF207" s="97" t="s">
        <v>114</v>
      </c>
      <c r="AG207" s="97" t="s">
        <v>114</v>
      </c>
      <c r="AH207" s="97">
        <v>3.39</v>
      </c>
      <c r="AI207" s="97">
        <v>8.14</v>
      </c>
      <c r="AJ207" s="97">
        <v>10.39</v>
      </c>
      <c r="AK207" s="97">
        <v>0.1</v>
      </c>
      <c r="AL207" s="97" t="s">
        <v>114</v>
      </c>
      <c r="AM207" s="97">
        <v>0.01</v>
      </c>
      <c r="AN207" s="97" t="s">
        <v>114</v>
      </c>
      <c r="AO207" s="97">
        <v>0.09</v>
      </c>
      <c r="AP207" s="97">
        <v>0.06</v>
      </c>
      <c r="AQ207" s="97">
        <v>0.02</v>
      </c>
      <c r="AR207" s="97" t="s">
        <v>114</v>
      </c>
      <c r="AS207" s="98">
        <v>5.3979999999999997</v>
      </c>
    </row>
    <row r="208" spans="24:45" x14ac:dyDescent="0.25">
      <c r="X208" s="96">
        <v>57</v>
      </c>
      <c r="Y208" s="104" t="s">
        <v>51</v>
      </c>
      <c r="Z208" s="97">
        <v>70.84</v>
      </c>
      <c r="AA208" s="97">
        <v>0.24</v>
      </c>
      <c r="AB208" s="97" t="s">
        <v>114</v>
      </c>
      <c r="AC208" s="97">
        <v>30.41</v>
      </c>
      <c r="AD208" s="97">
        <v>0.41</v>
      </c>
      <c r="AE208" s="97">
        <v>1.54</v>
      </c>
      <c r="AF208" s="97" t="s">
        <v>114</v>
      </c>
      <c r="AG208" s="97" t="s">
        <v>114</v>
      </c>
      <c r="AH208" s="97">
        <v>3.5</v>
      </c>
      <c r="AI208" s="97">
        <v>3.88</v>
      </c>
      <c r="AJ208" s="97">
        <v>10.65</v>
      </c>
      <c r="AK208" s="97">
        <v>0.1</v>
      </c>
      <c r="AL208" s="97" t="s">
        <v>114</v>
      </c>
      <c r="AM208" s="97" t="s">
        <v>114</v>
      </c>
      <c r="AN208" s="97" t="s">
        <v>114</v>
      </c>
      <c r="AO208" s="97">
        <v>0</v>
      </c>
      <c r="AP208" s="97">
        <v>0.01</v>
      </c>
      <c r="AQ208" s="97">
        <v>0.02</v>
      </c>
      <c r="AR208" s="97" t="s">
        <v>114</v>
      </c>
      <c r="AS208" s="98">
        <v>5.2439999999999998</v>
      </c>
    </row>
    <row r="209" spans="24:45" x14ac:dyDescent="0.25">
      <c r="X209" s="96">
        <v>58</v>
      </c>
      <c r="Y209" s="104" t="s">
        <v>61</v>
      </c>
      <c r="Z209" s="97">
        <v>55.63</v>
      </c>
      <c r="AA209" s="97">
        <v>0.2</v>
      </c>
      <c r="AB209" s="97" t="s">
        <v>114</v>
      </c>
      <c r="AC209" s="97">
        <v>64.92</v>
      </c>
      <c r="AD209" s="97">
        <v>0.39</v>
      </c>
      <c r="AE209" s="97">
        <v>1.46</v>
      </c>
      <c r="AF209" s="97" t="s">
        <v>114</v>
      </c>
      <c r="AG209" s="97" t="s">
        <v>114</v>
      </c>
      <c r="AH209" s="97">
        <v>3.44</v>
      </c>
      <c r="AI209" s="97">
        <v>12.19</v>
      </c>
      <c r="AJ209" s="97">
        <v>5.29</v>
      </c>
      <c r="AK209" s="97">
        <v>0.06</v>
      </c>
      <c r="AL209" s="97" t="s">
        <v>114</v>
      </c>
      <c r="AM209" s="97">
        <v>0</v>
      </c>
      <c r="AN209" s="97" t="s">
        <v>114</v>
      </c>
      <c r="AO209" s="97">
        <v>0.09</v>
      </c>
      <c r="AP209" s="97">
        <v>0.06</v>
      </c>
      <c r="AQ209" s="97">
        <v>0.01</v>
      </c>
      <c r="AR209" s="97" t="s">
        <v>114</v>
      </c>
      <c r="AS209" s="98">
        <v>2.6040000000000001</v>
      </c>
    </row>
    <row r="210" spans="24:45" x14ac:dyDescent="0.25">
      <c r="X210" s="96">
        <v>59</v>
      </c>
      <c r="Y210" s="104" t="s">
        <v>62</v>
      </c>
      <c r="Z210" s="97">
        <v>56.98</v>
      </c>
      <c r="AA210" s="97">
        <v>0.22</v>
      </c>
      <c r="AB210" s="97" t="s">
        <v>114</v>
      </c>
      <c r="AC210" s="97">
        <v>74.28</v>
      </c>
      <c r="AD210" s="97">
        <v>0.5</v>
      </c>
      <c r="AE210" s="97">
        <v>1.47</v>
      </c>
      <c r="AF210" s="97" t="s">
        <v>114</v>
      </c>
      <c r="AG210" s="97" t="s">
        <v>114</v>
      </c>
      <c r="AH210" s="97">
        <v>3.52</v>
      </c>
      <c r="AI210" s="97">
        <v>12.07</v>
      </c>
      <c r="AJ210" s="97">
        <v>13.13</v>
      </c>
      <c r="AK210" s="97">
        <v>7.0000000000000007E-2</v>
      </c>
      <c r="AL210" s="97" t="s">
        <v>114</v>
      </c>
      <c r="AM210" s="97" t="s">
        <v>114</v>
      </c>
      <c r="AN210" s="97" t="s">
        <v>114</v>
      </c>
      <c r="AO210" s="97">
        <v>0</v>
      </c>
      <c r="AP210" s="97">
        <v>0.01</v>
      </c>
      <c r="AQ210" s="97">
        <v>0.02</v>
      </c>
      <c r="AR210" s="97" t="s">
        <v>114</v>
      </c>
      <c r="AS210" s="98">
        <v>3.4649999999999999</v>
      </c>
    </row>
    <row r="211" spans="24:45" x14ac:dyDescent="0.25">
      <c r="X211" s="99">
        <v>60</v>
      </c>
      <c r="Y211" s="105" t="s">
        <v>63</v>
      </c>
      <c r="Z211" s="100">
        <v>58.41</v>
      </c>
      <c r="AA211" s="100">
        <v>0.25</v>
      </c>
      <c r="AB211" s="100" t="s">
        <v>114</v>
      </c>
      <c r="AC211" s="100">
        <v>65.66</v>
      </c>
      <c r="AD211" s="100">
        <v>0.52</v>
      </c>
      <c r="AE211" s="100">
        <v>1.5</v>
      </c>
      <c r="AF211" s="100" t="s">
        <v>114</v>
      </c>
      <c r="AG211" s="100" t="s">
        <v>114</v>
      </c>
      <c r="AH211" s="100">
        <v>3.5</v>
      </c>
      <c r="AI211" s="100">
        <v>13.34</v>
      </c>
      <c r="AJ211" s="100">
        <v>13.87</v>
      </c>
      <c r="AK211" s="100">
        <v>0.08</v>
      </c>
      <c r="AL211" s="100" t="s">
        <v>114</v>
      </c>
      <c r="AM211" s="100">
        <v>0</v>
      </c>
      <c r="AN211" s="100">
        <v>0.04</v>
      </c>
      <c r="AO211" s="100">
        <v>0.08</v>
      </c>
      <c r="AP211" s="100">
        <v>0.05</v>
      </c>
      <c r="AQ211" s="100">
        <v>0.02</v>
      </c>
      <c r="AR211" s="100" t="s">
        <v>114</v>
      </c>
      <c r="AS211" s="101">
        <v>3.29</v>
      </c>
    </row>
    <row r="212" spans="24:45" x14ac:dyDescent="0.25">
      <c r="Y212" s="102"/>
    </row>
    <row r="214" spans="24:45" x14ac:dyDescent="0.25">
      <c r="X214" s="82"/>
      <c r="Y214" s="82"/>
      <c r="Z214" s="156" t="s">
        <v>166</v>
      </c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56"/>
      <c r="AR214" s="156"/>
      <c r="AS214" s="156"/>
    </row>
    <row r="215" spans="24:45" x14ac:dyDescent="0.25">
      <c r="X215" s="82"/>
      <c r="Y215" s="82"/>
      <c r="Z215" s="156" t="s">
        <v>162</v>
      </c>
      <c r="AA215" s="156"/>
      <c r="AB215" s="156"/>
      <c r="AC215" s="156"/>
      <c r="AD215" s="156" t="s">
        <v>163</v>
      </c>
      <c r="AE215" s="156"/>
      <c r="AF215" s="156"/>
      <c r="AG215" s="156" t="s">
        <v>165</v>
      </c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07" t="s">
        <v>164</v>
      </c>
    </row>
    <row r="216" spans="24:45" ht="16.5" thickBot="1" x14ac:dyDescent="0.3">
      <c r="X216" s="93" t="s">
        <v>64</v>
      </c>
      <c r="Y216" s="94" t="s">
        <v>159</v>
      </c>
      <c r="Z216" s="94" t="s">
        <v>85</v>
      </c>
      <c r="AA216" s="94" t="s">
        <v>86</v>
      </c>
      <c r="AB216" s="94" t="s">
        <v>88</v>
      </c>
      <c r="AC216" s="94" t="s">
        <v>89</v>
      </c>
      <c r="AD216" s="94" t="s">
        <v>67</v>
      </c>
      <c r="AE216" s="94" t="s">
        <v>87</v>
      </c>
      <c r="AF216" s="94" t="s">
        <v>90</v>
      </c>
      <c r="AG216" s="94" t="s">
        <v>3</v>
      </c>
      <c r="AH216" s="94" t="s">
        <v>65</v>
      </c>
      <c r="AI216" s="94" t="s">
        <v>66</v>
      </c>
      <c r="AJ216" s="94" t="s">
        <v>69</v>
      </c>
      <c r="AK216" s="94" t="s">
        <v>71</v>
      </c>
      <c r="AL216" s="94" t="s">
        <v>72</v>
      </c>
      <c r="AM216" s="94" t="s">
        <v>73</v>
      </c>
      <c r="AN216" s="94" t="s">
        <v>74</v>
      </c>
      <c r="AO216" s="94" t="s">
        <v>76</v>
      </c>
      <c r="AP216" s="94" t="s">
        <v>77</v>
      </c>
      <c r="AQ216" s="94" t="s">
        <v>78</v>
      </c>
      <c r="AR216" s="94" t="s">
        <v>79</v>
      </c>
      <c r="AS216" s="95" t="s">
        <v>167</v>
      </c>
    </row>
    <row r="217" spans="24:45" x14ac:dyDescent="0.25">
      <c r="X217" s="96">
        <v>1</v>
      </c>
      <c r="Y217" s="108" t="s">
        <v>4</v>
      </c>
      <c r="Z217" s="97">
        <v>1.18</v>
      </c>
      <c r="AA217" s="97">
        <v>3.26</v>
      </c>
      <c r="AB217" s="97" t="s">
        <v>114</v>
      </c>
      <c r="AC217" s="97">
        <v>3.16</v>
      </c>
      <c r="AD217" s="97">
        <v>72.63</v>
      </c>
      <c r="AE217" s="97" t="s">
        <v>114</v>
      </c>
      <c r="AF217" s="97" t="s">
        <v>114</v>
      </c>
      <c r="AG217" s="97">
        <v>446.58</v>
      </c>
      <c r="AH217" s="97">
        <v>1.02</v>
      </c>
      <c r="AI217" s="97" t="s">
        <v>114</v>
      </c>
      <c r="AJ217" s="97">
        <v>134.52000000000001</v>
      </c>
      <c r="AK217" s="97">
        <v>0.5</v>
      </c>
      <c r="AL217" s="97">
        <v>0.06</v>
      </c>
      <c r="AM217" s="97">
        <v>0.01</v>
      </c>
      <c r="AN217" s="97" t="s">
        <v>114</v>
      </c>
      <c r="AO217" s="97">
        <v>0.13</v>
      </c>
      <c r="AP217" s="97">
        <v>0.08</v>
      </c>
      <c r="AQ217" s="97">
        <v>0.19</v>
      </c>
      <c r="AR217" s="97">
        <v>0.01</v>
      </c>
      <c r="AS217" s="98">
        <v>0.21299999999999999</v>
      </c>
    </row>
    <row r="218" spans="24:45" x14ac:dyDescent="0.25">
      <c r="X218" s="96">
        <v>2</v>
      </c>
      <c r="Y218" s="109" t="s">
        <v>5</v>
      </c>
      <c r="Z218" s="97">
        <v>1.29</v>
      </c>
      <c r="AA218" s="97">
        <v>3.26</v>
      </c>
      <c r="AB218" s="97" t="s">
        <v>114</v>
      </c>
      <c r="AC218" s="97">
        <v>3.25</v>
      </c>
      <c r="AD218" s="97">
        <v>58.84</v>
      </c>
      <c r="AE218" s="97" t="s">
        <v>114</v>
      </c>
      <c r="AF218" s="97" t="s">
        <v>114</v>
      </c>
      <c r="AG218" s="97">
        <v>448.3</v>
      </c>
      <c r="AH218" s="97">
        <v>1.08</v>
      </c>
      <c r="AI218" s="97" t="s">
        <v>114</v>
      </c>
      <c r="AJ218" s="97">
        <v>143.57</v>
      </c>
      <c r="AK218" s="97">
        <v>0.56000000000000005</v>
      </c>
      <c r="AL218" s="97">
        <v>0.05</v>
      </c>
      <c r="AM218" s="97" t="s">
        <v>114</v>
      </c>
      <c r="AN218" s="97" t="s">
        <v>114</v>
      </c>
      <c r="AO218" s="97">
        <v>0.01</v>
      </c>
      <c r="AP218" s="97">
        <v>0.01</v>
      </c>
      <c r="AQ218" s="97">
        <v>0.19</v>
      </c>
      <c r="AR218" s="97">
        <v>0.02</v>
      </c>
      <c r="AS218" s="98">
        <v>9.8800000000000008</v>
      </c>
    </row>
    <row r="219" spans="24:45" x14ac:dyDescent="0.25">
      <c r="X219" s="96">
        <v>3</v>
      </c>
      <c r="Y219" s="109" t="s">
        <v>6</v>
      </c>
      <c r="Z219" s="97">
        <v>1.35</v>
      </c>
      <c r="AA219" s="97">
        <v>3.17</v>
      </c>
      <c r="AB219" s="97" t="s">
        <v>114</v>
      </c>
      <c r="AC219" s="97">
        <v>3.2</v>
      </c>
      <c r="AD219" s="97">
        <v>58.45</v>
      </c>
      <c r="AE219" s="97" t="s">
        <v>114</v>
      </c>
      <c r="AF219" s="97" t="s">
        <v>114</v>
      </c>
      <c r="AG219" s="97">
        <v>461.07</v>
      </c>
      <c r="AH219" s="97">
        <v>0.95</v>
      </c>
      <c r="AI219" s="97" t="s">
        <v>114</v>
      </c>
      <c r="AJ219" s="97">
        <v>154.84</v>
      </c>
      <c r="AK219" s="97">
        <v>0.62</v>
      </c>
      <c r="AL219" s="97">
        <v>0.06</v>
      </c>
      <c r="AM219" s="97" t="s">
        <v>114</v>
      </c>
      <c r="AN219" s="97" t="s">
        <v>114</v>
      </c>
      <c r="AO219" s="97">
        <v>0.02</v>
      </c>
      <c r="AP219" s="97">
        <v>0.01</v>
      </c>
      <c r="AQ219" s="97">
        <v>0.2</v>
      </c>
      <c r="AR219" s="97">
        <v>0.02</v>
      </c>
      <c r="AS219" s="98">
        <v>9.2780000000000005</v>
      </c>
    </row>
    <row r="220" spans="24:45" x14ac:dyDescent="0.25">
      <c r="X220" s="96">
        <v>4</v>
      </c>
      <c r="Y220" s="109" t="s">
        <v>16</v>
      </c>
      <c r="Z220" s="97">
        <v>0.64</v>
      </c>
      <c r="AA220" s="97">
        <v>2.06</v>
      </c>
      <c r="AB220" s="97" t="s">
        <v>114</v>
      </c>
      <c r="AC220" s="97">
        <v>3.11</v>
      </c>
      <c r="AD220" s="97">
        <v>36.520000000000003</v>
      </c>
      <c r="AE220" s="97" t="s">
        <v>114</v>
      </c>
      <c r="AF220" s="97" t="s">
        <v>114</v>
      </c>
      <c r="AG220" s="97">
        <v>241.06</v>
      </c>
      <c r="AH220" s="97">
        <v>0.55000000000000004</v>
      </c>
      <c r="AI220" s="97" t="s">
        <v>114</v>
      </c>
      <c r="AJ220" s="97">
        <v>62.91</v>
      </c>
      <c r="AK220" s="97">
        <v>0.35</v>
      </c>
      <c r="AL220" s="97">
        <v>0.02</v>
      </c>
      <c r="AM220" s="97" t="s">
        <v>114</v>
      </c>
      <c r="AN220" s="97" t="s">
        <v>114</v>
      </c>
      <c r="AO220" s="97">
        <v>0</v>
      </c>
      <c r="AP220" s="97">
        <v>0.01</v>
      </c>
      <c r="AQ220" s="97">
        <v>0.06</v>
      </c>
      <c r="AR220" s="97">
        <v>0.01</v>
      </c>
      <c r="AS220" s="98">
        <v>12.108000000000001</v>
      </c>
    </row>
    <row r="221" spans="24:45" x14ac:dyDescent="0.25">
      <c r="X221" s="96">
        <v>5</v>
      </c>
      <c r="Y221" s="109" t="s">
        <v>17</v>
      </c>
      <c r="Z221" s="97">
        <v>0.59</v>
      </c>
      <c r="AA221" s="97">
        <v>2</v>
      </c>
      <c r="AB221" s="97" t="s">
        <v>114</v>
      </c>
      <c r="AC221" s="97">
        <v>3.12</v>
      </c>
      <c r="AD221" s="97">
        <v>37.85</v>
      </c>
      <c r="AE221" s="97" t="s">
        <v>114</v>
      </c>
      <c r="AF221" s="97" t="s">
        <v>114</v>
      </c>
      <c r="AG221" s="97">
        <v>218.97</v>
      </c>
      <c r="AH221" s="97">
        <v>0.62</v>
      </c>
      <c r="AI221" s="97" t="s">
        <v>114</v>
      </c>
      <c r="AJ221" s="97">
        <v>54.55</v>
      </c>
      <c r="AK221" s="97">
        <v>0.38</v>
      </c>
      <c r="AL221" s="97">
        <v>0.02</v>
      </c>
      <c r="AM221" s="97" t="s">
        <v>114</v>
      </c>
      <c r="AN221" s="97">
        <v>0.02</v>
      </c>
      <c r="AO221" s="97">
        <v>0</v>
      </c>
      <c r="AP221" s="97">
        <v>0.01</v>
      </c>
      <c r="AQ221" s="97">
        <v>0.04</v>
      </c>
      <c r="AR221" s="97">
        <v>0.01</v>
      </c>
      <c r="AS221" s="98"/>
    </row>
    <row r="222" spans="24:45" x14ac:dyDescent="0.25">
      <c r="X222" s="96">
        <v>6</v>
      </c>
      <c r="Y222" s="109" t="s">
        <v>18</v>
      </c>
      <c r="Z222" s="97">
        <v>0.61</v>
      </c>
      <c r="AA222" s="97">
        <v>2.0299999999999998</v>
      </c>
      <c r="AB222" s="97" t="s">
        <v>114</v>
      </c>
      <c r="AC222" s="97">
        <v>3.12</v>
      </c>
      <c r="AD222" s="97">
        <v>41.4</v>
      </c>
      <c r="AE222" s="97" t="s">
        <v>114</v>
      </c>
      <c r="AF222" s="97" t="s">
        <v>114</v>
      </c>
      <c r="AG222" s="97">
        <v>216.09</v>
      </c>
      <c r="AH222" s="97">
        <v>0.56000000000000005</v>
      </c>
      <c r="AI222" s="97" t="s">
        <v>114</v>
      </c>
      <c r="AJ222" s="97">
        <v>52.15</v>
      </c>
      <c r="AK222" s="97">
        <v>0.45</v>
      </c>
      <c r="AL222" s="97">
        <v>0.02</v>
      </c>
      <c r="AM222" s="97" t="s">
        <v>114</v>
      </c>
      <c r="AN222" s="97">
        <v>0.02</v>
      </c>
      <c r="AO222" s="97">
        <v>0.01</v>
      </c>
      <c r="AP222" s="97">
        <v>0.02</v>
      </c>
      <c r="AQ222" s="97">
        <v>0.04</v>
      </c>
      <c r="AR222" s="97">
        <v>0.01</v>
      </c>
      <c r="AS222" s="98">
        <v>16.132000000000001</v>
      </c>
    </row>
    <row r="223" spans="24:45" x14ac:dyDescent="0.25">
      <c r="X223" s="96">
        <v>7</v>
      </c>
      <c r="Y223" s="109" t="s">
        <v>28</v>
      </c>
      <c r="Z223" s="97">
        <v>0.4</v>
      </c>
      <c r="AA223" s="97">
        <v>1.82</v>
      </c>
      <c r="AB223" s="97" t="s">
        <v>114</v>
      </c>
      <c r="AC223" s="97">
        <v>3.55</v>
      </c>
      <c r="AD223" s="97">
        <v>52.5</v>
      </c>
      <c r="AE223" s="97" t="s">
        <v>114</v>
      </c>
      <c r="AF223" s="97" t="s">
        <v>114</v>
      </c>
      <c r="AG223" s="97">
        <v>167.23</v>
      </c>
      <c r="AH223" s="97">
        <v>0.49</v>
      </c>
      <c r="AI223" s="97" t="s">
        <v>114</v>
      </c>
      <c r="AJ223" s="97">
        <v>38.07</v>
      </c>
      <c r="AK223" s="97">
        <v>0.31</v>
      </c>
      <c r="AL223" s="97">
        <v>0.01</v>
      </c>
      <c r="AM223" s="97" t="s">
        <v>114</v>
      </c>
      <c r="AN223" s="97">
        <v>0.03</v>
      </c>
      <c r="AO223" s="97">
        <v>0.01</v>
      </c>
      <c r="AP223" s="97">
        <v>0.02</v>
      </c>
      <c r="AQ223" s="97">
        <v>0.02</v>
      </c>
      <c r="AR223" s="97">
        <v>0.01</v>
      </c>
      <c r="AS223" s="98">
        <v>16.949000000000002</v>
      </c>
    </row>
    <row r="224" spans="24:45" x14ac:dyDescent="0.25">
      <c r="X224" s="96">
        <v>8</v>
      </c>
      <c r="Y224" s="109" t="s">
        <v>29</v>
      </c>
      <c r="Z224" s="97">
        <v>0.37</v>
      </c>
      <c r="AA224" s="97">
        <v>1.77</v>
      </c>
      <c r="AB224" s="97" t="s">
        <v>114</v>
      </c>
      <c r="AC224" s="97">
        <v>3.4</v>
      </c>
      <c r="AD224" s="97">
        <v>38.65</v>
      </c>
      <c r="AE224" s="97" t="s">
        <v>114</v>
      </c>
      <c r="AF224" s="97" t="s">
        <v>114</v>
      </c>
      <c r="AG224" s="97">
        <v>155.78</v>
      </c>
      <c r="AH224" s="97">
        <v>0.44</v>
      </c>
      <c r="AI224" s="97" t="s">
        <v>114</v>
      </c>
      <c r="AJ224" s="97">
        <v>34.01</v>
      </c>
      <c r="AK224" s="97">
        <v>0.33</v>
      </c>
      <c r="AL224" s="97">
        <v>0.03</v>
      </c>
      <c r="AM224" s="97">
        <v>0.01</v>
      </c>
      <c r="AN224" s="97">
        <v>7.0000000000000007E-2</v>
      </c>
      <c r="AO224" s="97">
        <v>0.13</v>
      </c>
      <c r="AP224" s="97">
        <v>7.0000000000000007E-2</v>
      </c>
      <c r="AQ224" s="97">
        <v>0.02</v>
      </c>
      <c r="AR224" s="97" t="s">
        <v>114</v>
      </c>
      <c r="AS224" s="98">
        <v>0.82899999999999996</v>
      </c>
    </row>
    <row r="225" spans="24:45" x14ac:dyDescent="0.25">
      <c r="X225" s="96">
        <v>9</v>
      </c>
      <c r="Y225" s="109" t="s">
        <v>30</v>
      </c>
      <c r="Z225" s="97">
        <v>0.38</v>
      </c>
      <c r="AA225" s="97">
        <v>1.94</v>
      </c>
      <c r="AB225" s="97" t="s">
        <v>114</v>
      </c>
      <c r="AC225" s="97">
        <v>3.54</v>
      </c>
      <c r="AD225" s="97">
        <v>38.97</v>
      </c>
      <c r="AE225" s="97" t="s">
        <v>114</v>
      </c>
      <c r="AF225" s="97" t="s">
        <v>114</v>
      </c>
      <c r="AG225" s="97">
        <v>154.47</v>
      </c>
      <c r="AH225" s="97">
        <v>2.14</v>
      </c>
      <c r="AI225" s="97">
        <v>0.04</v>
      </c>
      <c r="AJ225" s="97">
        <v>32.380000000000003</v>
      </c>
      <c r="AK225" s="97">
        <v>0.37</v>
      </c>
      <c r="AL225" s="97">
        <v>0.01</v>
      </c>
      <c r="AM225" s="97" t="s">
        <v>114</v>
      </c>
      <c r="AN225" s="97">
        <v>0.13</v>
      </c>
      <c r="AO225" s="97">
        <v>0.01</v>
      </c>
      <c r="AP225" s="97">
        <v>0.12</v>
      </c>
      <c r="AQ225" s="97">
        <v>0.02</v>
      </c>
      <c r="AR225" s="97">
        <v>0.01</v>
      </c>
      <c r="AS225" s="98">
        <v>21.314</v>
      </c>
    </row>
    <row r="226" spans="24:45" x14ac:dyDescent="0.25">
      <c r="X226" s="96">
        <v>10</v>
      </c>
      <c r="Y226" s="109" t="s">
        <v>40</v>
      </c>
      <c r="Z226" s="97">
        <v>0.34</v>
      </c>
      <c r="AA226" s="97">
        <v>1.66</v>
      </c>
      <c r="AB226" s="97" t="s">
        <v>114</v>
      </c>
      <c r="AC226" s="97">
        <v>3.42</v>
      </c>
      <c r="AD226" s="97">
        <v>33.549999999999997</v>
      </c>
      <c r="AE226" s="97" t="s">
        <v>114</v>
      </c>
      <c r="AF226" s="97" t="s">
        <v>114</v>
      </c>
      <c r="AG226" s="97">
        <v>125.52</v>
      </c>
      <c r="AH226" s="97">
        <v>0.4</v>
      </c>
      <c r="AI226" s="97" t="s">
        <v>114</v>
      </c>
      <c r="AJ226" s="97">
        <v>27.01</v>
      </c>
      <c r="AK226" s="97">
        <v>0.26</v>
      </c>
      <c r="AL226" s="97">
        <v>0.01</v>
      </c>
      <c r="AM226" s="97" t="s">
        <v>114</v>
      </c>
      <c r="AN226" s="97">
        <v>0.08</v>
      </c>
      <c r="AO226" s="97">
        <v>0</v>
      </c>
      <c r="AP226" s="97">
        <v>0.02</v>
      </c>
      <c r="AQ226" s="97">
        <v>0.01</v>
      </c>
      <c r="AR226" s="97">
        <v>0.01</v>
      </c>
      <c r="AS226" s="98">
        <v>1.3009999999999999</v>
      </c>
    </row>
    <row r="227" spans="24:45" x14ac:dyDescent="0.25">
      <c r="X227" s="96">
        <v>11</v>
      </c>
      <c r="Y227" s="109" t="s">
        <v>41</v>
      </c>
      <c r="Z227" s="97">
        <v>0.34</v>
      </c>
      <c r="AA227" s="97">
        <v>1.81</v>
      </c>
      <c r="AB227" s="97" t="s">
        <v>114</v>
      </c>
      <c r="AC227" s="97">
        <v>3.4</v>
      </c>
      <c r="AD227" s="97">
        <v>28.27</v>
      </c>
      <c r="AE227" s="97" t="s">
        <v>114</v>
      </c>
      <c r="AF227" s="97" t="s">
        <v>114</v>
      </c>
      <c r="AG227" s="97">
        <v>120.79</v>
      </c>
      <c r="AH227" s="97">
        <v>0.38</v>
      </c>
      <c r="AI227" s="97" t="s">
        <v>114</v>
      </c>
      <c r="AJ227" s="97">
        <v>25.32</v>
      </c>
      <c r="AK227" s="97">
        <v>0.27</v>
      </c>
      <c r="AL227" s="97">
        <v>0.01</v>
      </c>
      <c r="AM227" s="97">
        <v>0</v>
      </c>
      <c r="AN227" s="97">
        <v>0.15</v>
      </c>
      <c r="AO227" s="97">
        <v>0.1</v>
      </c>
      <c r="AP227" s="97">
        <v>0.05</v>
      </c>
      <c r="AQ227" s="97">
        <v>0.01</v>
      </c>
      <c r="AR227" s="97">
        <v>0.01</v>
      </c>
      <c r="AS227" s="98">
        <v>1.5269999999999999</v>
      </c>
    </row>
    <row r="228" spans="24:45" x14ac:dyDescent="0.25">
      <c r="X228" s="96">
        <v>12</v>
      </c>
      <c r="Y228" s="109" t="s">
        <v>42</v>
      </c>
      <c r="Z228" s="97">
        <v>0.33</v>
      </c>
      <c r="AA228" s="97">
        <v>1.69</v>
      </c>
      <c r="AB228" s="97" t="s">
        <v>114</v>
      </c>
      <c r="AC228" s="97">
        <v>3.47</v>
      </c>
      <c r="AD228" s="97">
        <v>28.35</v>
      </c>
      <c r="AE228" s="97" t="s">
        <v>114</v>
      </c>
      <c r="AF228" s="97" t="s">
        <v>114</v>
      </c>
      <c r="AG228" s="97">
        <v>123.32</v>
      </c>
      <c r="AH228" s="97">
        <v>0.49</v>
      </c>
      <c r="AI228" s="97" t="s">
        <v>114</v>
      </c>
      <c r="AJ228" s="97">
        <v>25.34</v>
      </c>
      <c r="AK228" s="97">
        <v>0.27</v>
      </c>
      <c r="AL228" s="97" t="s">
        <v>114</v>
      </c>
      <c r="AM228" s="97" t="s">
        <v>114</v>
      </c>
      <c r="AN228" s="97">
        <v>0.45</v>
      </c>
      <c r="AO228" s="97">
        <v>0.01</v>
      </c>
      <c r="AP228" s="97">
        <v>0.01</v>
      </c>
      <c r="AQ228" s="97">
        <v>0.01</v>
      </c>
      <c r="AR228" s="97">
        <v>0.01</v>
      </c>
      <c r="AS228" s="98">
        <v>20.966000000000001</v>
      </c>
    </row>
    <row r="229" spans="24:45" x14ac:dyDescent="0.25">
      <c r="X229" s="96">
        <v>13</v>
      </c>
      <c r="Y229" s="109" t="s">
        <v>52</v>
      </c>
      <c r="Z229" s="97">
        <v>0.4</v>
      </c>
      <c r="AA229" s="97">
        <v>1.6</v>
      </c>
      <c r="AB229" s="97">
        <v>3.26</v>
      </c>
      <c r="AC229" s="97" t="s">
        <v>114</v>
      </c>
      <c r="AD229" s="97">
        <v>22.42</v>
      </c>
      <c r="AE229" s="97" t="s">
        <v>114</v>
      </c>
      <c r="AF229" s="97" t="s">
        <v>114</v>
      </c>
      <c r="AG229" s="97">
        <v>114.59</v>
      </c>
      <c r="AH229" s="97">
        <v>0.35</v>
      </c>
      <c r="AI229" s="97" t="s">
        <v>114</v>
      </c>
      <c r="AJ229" s="97">
        <v>25.04</v>
      </c>
      <c r="AK229" s="97">
        <v>0.25</v>
      </c>
      <c r="AL229" s="97">
        <v>0.01</v>
      </c>
      <c r="AM229" s="97" t="s">
        <v>114</v>
      </c>
      <c r="AN229" s="97">
        <v>0.22</v>
      </c>
      <c r="AO229" s="97">
        <v>0</v>
      </c>
      <c r="AP229" s="97">
        <v>0.01</v>
      </c>
      <c r="AQ229" s="97">
        <v>0.01</v>
      </c>
      <c r="AR229" s="97">
        <v>0.02</v>
      </c>
      <c r="AS229" s="98">
        <v>2.4929999999999999</v>
      </c>
    </row>
    <row r="230" spans="24:45" x14ac:dyDescent="0.25">
      <c r="X230" s="96">
        <v>14</v>
      </c>
      <c r="Y230" s="109" t="s">
        <v>53</v>
      </c>
      <c r="Z230" s="97">
        <v>0.39</v>
      </c>
      <c r="AA230" s="97">
        <v>1.6</v>
      </c>
      <c r="AB230" s="97">
        <v>3.26</v>
      </c>
      <c r="AC230" s="97" t="s">
        <v>114</v>
      </c>
      <c r="AD230" s="97">
        <v>18.03</v>
      </c>
      <c r="AE230" s="97" t="s">
        <v>114</v>
      </c>
      <c r="AF230" s="97" t="s">
        <v>114</v>
      </c>
      <c r="AG230" s="97">
        <v>105.5</v>
      </c>
      <c r="AH230" s="97">
        <v>0.35</v>
      </c>
      <c r="AI230" s="97" t="s">
        <v>114</v>
      </c>
      <c r="AJ230" s="97">
        <v>22.37</v>
      </c>
      <c r="AK230" s="97">
        <v>0.23</v>
      </c>
      <c r="AL230" s="97">
        <v>0.01</v>
      </c>
      <c r="AM230" s="97" t="s">
        <v>114</v>
      </c>
      <c r="AN230" s="97">
        <v>0.49</v>
      </c>
      <c r="AO230" s="97">
        <v>0</v>
      </c>
      <c r="AP230" s="97">
        <v>0.01</v>
      </c>
      <c r="AQ230" s="97">
        <v>0.01</v>
      </c>
      <c r="AR230" s="97">
        <v>0.02</v>
      </c>
      <c r="AS230" s="98">
        <v>2.879</v>
      </c>
    </row>
    <row r="231" spans="24:45" x14ac:dyDescent="0.25">
      <c r="X231" s="99">
        <v>15</v>
      </c>
      <c r="Y231" s="110" t="s">
        <v>54</v>
      </c>
      <c r="Z231" s="100">
        <v>0.38</v>
      </c>
      <c r="AA231" s="100">
        <v>1.61</v>
      </c>
      <c r="AB231" s="100">
        <v>3.26</v>
      </c>
      <c r="AC231" s="100" t="s">
        <v>114</v>
      </c>
      <c r="AD231" s="100" t="s">
        <v>114</v>
      </c>
      <c r="AE231" s="100" t="s">
        <v>114</v>
      </c>
      <c r="AF231" s="100" t="s">
        <v>114</v>
      </c>
      <c r="AG231" s="100">
        <v>113.06</v>
      </c>
      <c r="AH231" s="100">
        <v>2.1800000000000002</v>
      </c>
      <c r="AI231" s="100">
        <v>7.0000000000000007E-2</v>
      </c>
      <c r="AJ231" s="100">
        <v>24.37</v>
      </c>
      <c r="AK231" s="100">
        <v>0.23</v>
      </c>
      <c r="AL231" s="100">
        <v>0.01</v>
      </c>
      <c r="AM231" s="100">
        <v>0.01</v>
      </c>
      <c r="AN231" s="100">
        <v>1.1499999999999999</v>
      </c>
      <c r="AO231" s="100">
        <v>0.15</v>
      </c>
      <c r="AP231" s="100">
        <v>0.17</v>
      </c>
      <c r="AQ231" s="100">
        <v>0.01</v>
      </c>
      <c r="AR231" s="100">
        <v>0.02</v>
      </c>
      <c r="AS231" s="101">
        <v>5.0670000000000002</v>
      </c>
    </row>
    <row r="232" spans="24:45" x14ac:dyDescent="0.25">
      <c r="X232" s="96">
        <v>16</v>
      </c>
      <c r="Y232" s="109" t="s">
        <v>7</v>
      </c>
      <c r="Z232" s="97">
        <v>0.55000000000000004</v>
      </c>
      <c r="AA232" s="97">
        <v>9.76</v>
      </c>
      <c r="AB232" s="97" t="s">
        <v>114</v>
      </c>
      <c r="AC232" s="97">
        <v>3.31</v>
      </c>
      <c r="AD232" s="97">
        <v>54.69</v>
      </c>
      <c r="AE232" s="97" t="s">
        <v>114</v>
      </c>
      <c r="AF232" s="97" t="s">
        <v>114</v>
      </c>
      <c r="AG232" s="97">
        <v>440.32</v>
      </c>
      <c r="AH232" s="97">
        <v>4.07</v>
      </c>
      <c r="AI232" s="97" t="s">
        <v>114</v>
      </c>
      <c r="AJ232" s="97">
        <v>102.04</v>
      </c>
      <c r="AK232" s="97">
        <v>0.81</v>
      </c>
      <c r="AL232" s="97">
        <v>0.08</v>
      </c>
      <c r="AM232" s="97" t="s">
        <v>114</v>
      </c>
      <c r="AN232" s="97">
        <v>0.52</v>
      </c>
      <c r="AO232" s="97">
        <v>0.03</v>
      </c>
      <c r="AP232" s="97">
        <v>0.02</v>
      </c>
      <c r="AQ232" s="97">
        <v>0.16</v>
      </c>
      <c r="AR232" s="97">
        <v>0.03</v>
      </c>
      <c r="AS232" s="98">
        <v>9.1020000000000003</v>
      </c>
    </row>
    <row r="233" spans="24:45" x14ac:dyDescent="0.25">
      <c r="X233" s="96">
        <v>17</v>
      </c>
      <c r="Y233" s="109" t="s">
        <v>8</v>
      </c>
      <c r="Z233" s="97">
        <v>0.54</v>
      </c>
      <c r="AA233" s="97">
        <v>9.86</v>
      </c>
      <c r="AB233" s="97" t="s">
        <v>114</v>
      </c>
      <c r="AC233" s="97">
        <v>3.28</v>
      </c>
      <c r="AD233" s="97">
        <v>59.56</v>
      </c>
      <c r="AE233" s="97" t="s">
        <v>114</v>
      </c>
      <c r="AF233" s="97" t="s">
        <v>114</v>
      </c>
      <c r="AG233" s="97">
        <v>430.52</v>
      </c>
      <c r="AH233" s="97">
        <v>3.91</v>
      </c>
      <c r="AI233" s="97" t="s">
        <v>114</v>
      </c>
      <c r="AJ233" s="97">
        <v>100.81</v>
      </c>
      <c r="AK233" s="97">
        <v>0.8</v>
      </c>
      <c r="AL233" s="97">
        <v>0.08</v>
      </c>
      <c r="AM233" s="97" t="s">
        <v>114</v>
      </c>
      <c r="AN233" s="97">
        <v>0.77</v>
      </c>
      <c r="AO233" s="97">
        <v>0.04</v>
      </c>
      <c r="AP233" s="97">
        <v>0.01</v>
      </c>
      <c r="AQ233" s="97">
        <v>0.15</v>
      </c>
      <c r="AR233" s="97">
        <v>0.03</v>
      </c>
      <c r="AS233" s="98">
        <v>8.9190000000000005</v>
      </c>
    </row>
    <row r="234" spans="24:45" x14ac:dyDescent="0.25">
      <c r="X234" s="96">
        <v>18</v>
      </c>
      <c r="Y234" s="109" t="s">
        <v>9</v>
      </c>
      <c r="Z234" s="97">
        <v>0.56000000000000005</v>
      </c>
      <c r="AA234" s="97">
        <v>9.82</v>
      </c>
      <c r="AB234" s="97" t="s">
        <v>114</v>
      </c>
      <c r="AC234" s="97">
        <v>3.26</v>
      </c>
      <c r="AD234" s="97">
        <v>62.64</v>
      </c>
      <c r="AE234" s="97" t="s">
        <v>114</v>
      </c>
      <c r="AF234" s="97" t="s">
        <v>114</v>
      </c>
      <c r="AG234" s="97">
        <v>435.37</v>
      </c>
      <c r="AH234" s="97">
        <v>4.0599999999999996</v>
      </c>
      <c r="AI234" s="97" t="s">
        <v>114</v>
      </c>
      <c r="AJ234" s="97">
        <v>103.88</v>
      </c>
      <c r="AK234" s="97">
        <v>0.85</v>
      </c>
      <c r="AL234" s="97">
        <v>0.08</v>
      </c>
      <c r="AM234" s="97" t="s">
        <v>114</v>
      </c>
      <c r="AN234" s="97">
        <v>0.66</v>
      </c>
      <c r="AO234" s="97">
        <v>0.03</v>
      </c>
      <c r="AP234" s="97">
        <v>0.02</v>
      </c>
      <c r="AQ234" s="97">
        <v>0.16</v>
      </c>
      <c r="AR234" s="97">
        <v>0.04</v>
      </c>
      <c r="AS234" s="98">
        <v>9.0329999999999995</v>
      </c>
    </row>
    <row r="235" spans="24:45" x14ac:dyDescent="0.25">
      <c r="X235" s="96">
        <v>19</v>
      </c>
      <c r="Y235" s="109" t="s">
        <v>19</v>
      </c>
      <c r="Z235" s="97">
        <v>3.15</v>
      </c>
      <c r="AA235" s="97">
        <v>2.97</v>
      </c>
      <c r="AB235" s="97">
        <v>3.37</v>
      </c>
      <c r="AC235" s="97">
        <v>3.29</v>
      </c>
      <c r="AD235" s="97">
        <v>44.38</v>
      </c>
      <c r="AE235" s="97" t="s">
        <v>114</v>
      </c>
      <c r="AF235" s="97" t="s">
        <v>114</v>
      </c>
      <c r="AG235" s="97">
        <v>269.52</v>
      </c>
      <c r="AH235" s="97">
        <v>2.4300000000000002</v>
      </c>
      <c r="AI235" s="97" t="s">
        <v>114</v>
      </c>
      <c r="AJ235" s="97">
        <v>66.61</v>
      </c>
      <c r="AK235" s="97">
        <v>0.56000000000000005</v>
      </c>
      <c r="AL235" s="97">
        <v>0.05</v>
      </c>
      <c r="AM235" s="97">
        <v>0.01</v>
      </c>
      <c r="AN235" s="97">
        <v>2.29</v>
      </c>
      <c r="AO235" s="97">
        <v>0.1</v>
      </c>
      <c r="AP235" s="97">
        <v>0.05</v>
      </c>
      <c r="AQ235" s="97">
        <v>7.0000000000000007E-2</v>
      </c>
      <c r="AR235" s="97">
        <v>0.02</v>
      </c>
      <c r="AS235" s="98">
        <v>10.750999999999999</v>
      </c>
    </row>
    <row r="236" spans="24:45" x14ac:dyDescent="0.25">
      <c r="X236" s="96">
        <v>20</v>
      </c>
      <c r="Y236" s="109" t="s">
        <v>20</v>
      </c>
      <c r="Z236" s="97">
        <v>2.69</v>
      </c>
      <c r="AA236" s="97">
        <v>2.66</v>
      </c>
      <c r="AB236" s="97">
        <v>3.34</v>
      </c>
      <c r="AC236" s="97" t="s">
        <v>114</v>
      </c>
      <c r="AD236" s="97">
        <v>38.72</v>
      </c>
      <c r="AE236" s="97" t="s">
        <v>114</v>
      </c>
      <c r="AF236" s="97" t="s">
        <v>114</v>
      </c>
      <c r="AG236" s="97">
        <v>235.79</v>
      </c>
      <c r="AH236" s="97">
        <v>2.17</v>
      </c>
      <c r="AI236" s="97" t="s">
        <v>114</v>
      </c>
      <c r="AJ236" s="97">
        <v>58.02</v>
      </c>
      <c r="AK236" s="97">
        <v>0.52</v>
      </c>
      <c r="AL236" s="97">
        <v>0.04</v>
      </c>
      <c r="AM236" s="97" t="s">
        <v>114</v>
      </c>
      <c r="AN236" s="97">
        <v>2.81</v>
      </c>
      <c r="AO236" s="97">
        <v>0.02</v>
      </c>
      <c r="AP236" s="97">
        <v>0.01</v>
      </c>
      <c r="AQ236" s="97">
        <v>0.06</v>
      </c>
      <c r="AR236" s="97">
        <v>0.02</v>
      </c>
      <c r="AS236" s="98">
        <v>8.8030000000000008</v>
      </c>
    </row>
    <row r="237" spans="24:45" x14ac:dyDescent="0.25">
      <c r="X237" s="96">
        <v>21</v>
      </c>
      <c r="Y237" s="109" t="s">
        <v>21</v>
      </c>
      <c r="Z237" s="97">
        <v>1.55</v>
      </c>
      <c r="AA237" s="97">
        <v>2.85</v>
      </c>
      <c r="AB237" s="97">
        <v>3.4</v>
      </c>
      <c r="AC237" s="97">
        <v>3.32</v>
      </c>
      <c r="AD237" s="97">
        <v>38.869999999999997</v>
      </c>
      <c r="AE237" s="97" t="s">
        <v>114</v>
      </c>
      <c r="AF237" s="97" t="s">
        <v>114</v>
      </c>
      <c r="AG237" s="97">
        <v>235.58</v>
      </c>
      <c r="AH237" s="97">
        <v>2.15</v>
      </c>
      <c r="AI237" s="97" t="s">
        <v>114</v>
      </c>
      <c r="AJ237" s="97">
        <v>57.04</v>
      </c>
      <c r="AK237" s="97">
        <v>0.54</v>
      </c>
      <c r="AL237" s="97">
        <v>0.05</v>
      </c>
      <c r="AM237" s="97" t="s">
        <v>114</v>
      </c>
      <c r="AN237" s="97">
        <v>2.57</v>
      </c>
      <c r="AO237" s="97">
        <v>0.01</v>
      </c>
      <c r="AP237" s="97">
        <v>0.01</v>
      </c>
      <c r="AQ237" s="97">
        <v>0.06</v>
      </c>
      <c r="AR237" s="97">
        <v>0.03</v>
      </c>
      <c r="AS237" s="98">
        <v>5.9989999999999997</v>
      </c>
    </row>
    <row r="238" spans="24:45" x14ac:dyDescent="0.25">
      <c r="X238" s="96">
        <v>22</v>
      </c>
      <c r="Y238" s="109" t="s">
        <v>31</v>
      </c>
      <c r="Z238" s="97">
        <v>0.47</v>
      </c>
      <c r="AA238" s="97">
        <v>1.84</v>
      </c>
      <c r="AB238" s="97">
        <v>3.48</v>
      </c>
      <c r="AC238" s="97">
        <v>3.63</v>
      </c>
      <c r="AD238" s="97">
        <v>35.31</v>
      </c>
      <c r="AE238" s="97" t="s">
        <v>114</v>
      </c>
      <c r="AF238" s="97" t="s">
        <v>114</v>
      </c>
      <c r="AG238" s="97">
        <v>174.36</v>
      </c>
      <c r="AH238" s="97">
        <v>1.51</v>
      </c>
      <c r="AI238" s="97">
        <v>0.06</v>
      </c>
      <c r="AJ238" s="97">
        <v>38.89</v>
      </c>
      <c r="AK238" s="97">
        <v>0.4</v>
      </c>
      <c r="AL238" s="97">
        <v>0.05</v>
      </c>
      <c r="AM238" s="97">
        <v>0.01</v>
      </c>
      <c r="AN238" s="97">
        <v>10.42</v>
      </c>
      <c r="AO238" s="97">
        <v>0.01</v>
      </c>
      <c r="AP238" s="97">
        <v>0.03</v>
      </c>
      <c r="AQ238" s="97">
        <v>0.03</v>
      </c>
      <c r="AR238" s="97">
        <v>0.02</v>
      </c>
      <c r="AS238" s="98">
        <v>10.266999999999999</v>
      </c>
    </row>
    <row r="239" spans="24:45" x14ac:dyDescent="0.25">
      <c r="X239" s="96">
        <v>23</v>
      </c>
      <c r="Y239" s="109" t="s">
        <v>32</v>
      </c>
      <c r="Z239" s="97">
        <v>0.47</v>
      </c>
      <c r="AA239" s="97">
        <v>2.15</v>
      </c>
      <c r="AB239" s="97">
        <v>3.51</v>
      </c>
      <c r="AC239" s="97">
        <v>4.4000000000000004</v>
      </c>
      <c r="AD239" s="97">
        <v>39.380000000000003</v>
      </c>
      <c r="AE239" s="97" t="s">
        <v>114</v>
      </c>
      <c r="AF239" s="97" t="s">
        <v>114</v>
      </c>
      <c r="AG239" s="97">
        <v>167.39</v>
      </c>
      <c r="AH239" s="97">
        <v>1.42</v>
      </c>
      <c r="AI239" s="97">
        <v>0.04</v>
      </c>
      <c r="AJ239" s="97">
        <v>36.340000000000003</v>
      </c>
      <c r="AK239" s="97">
        <v>0.39</v>
      </c>
      <c r="AL239" s="97">
        <v>0.04</v>
      </c>
      <c r="AM239" s="97">
        <v>0.01</v>
      </c>
      <c r="AN239" s="97">
        <v>10.02</v>
      </c>
      <c r="AO239" s="97">
        <v>0.01</v>
      </c>
      <c r="AP239" s="97">
        <v>0.02</v>
      </c>
      <c r="AQ239" s="97">
        <v>0.03</v>
      </c>
      <c r="AR239" s="97">
        <v>0.02</v>
      </c>
      <c r="AS239" s="98">
        <v>10.374000000000001</v>
      </c>
    </row>
    <row r="240" spans="24:45" x14ac:dyDescent="0.25">
      <c r="X240" s="96">
        <v>24</v>
      </c>
      <c r="Y240" s="109" t="s">
        <v>33</v>
      </c>
      <c r="Z240" s="97">
        <v>0.45</v>
      </c>
      <c r="AA240" s="97">
        <v>1.94</v>
      </c>
      <c r="AB240" s="97">
        <v>3.53</v>
      </c>
      <c r="AC240" s="97" t="s">
        <v>114</v>
      </c>
      <c r="AD240" s="97">
        <v>38.85</v>
      </c>
      <c r="AE240" s="97" t="s">
        <v>114</v>
      </c>
      <c r="AF240" s="97" t="s">
        <v>114</v>
      </c>
      <c r="AG240" s="97">
        <v>159.15</v>
      </c>
      <c r="AH240" s="97">
        <v>1.4</v>
      </c>
      <c r="AI240" s="97">
        <v>0.06</v>
      </c>
      <c r="AJ240" s="97">
        <v>33.97</v>
      </c>
      <c r="AK240" s="97">
        <v>0.37</v>
      </c>
      <c r="AL240" s="97">
        <v>0.04</v>
      </c>
      <c r="AM240" s="97">
        <v>0.01</v>
      </c>
      <c r="AN240" s="97">
        <v>10.09</v>
      </c>
      <c r="AO240" s="97">
        <v>0.01</v>
      </c>
      <c r="AP240" s="97">
        <v>0.01</v>
      </c>
      <c r="AQ240" s="97">
        <v>0.03</v>
      </c>
      <c r="AR240" s="97">
        <v>0.02</v>
      </c>
      <c r="AS240" s="98">
        <v>13.292</v>
      </c>
    </row>
    <row r="241" spans="24:45" x14ac:dyDescent="0.25">
      <c r="X241" s="96">
        <v>25</v>
      </c>
      <c r="Y241" s="109" t="s">
        <v>43</v>
      </c>
      <c r="Z241" s="97">
        <v>0.4</v>
      </c>
      <c r="AA241" s="97">
        <v>1.74</v>
      </c>
      <c r="AB241" s="97">
        <v>3.43</v>
      </c>
      <c r="AC241" s="97">
        <v>3.55</v>
      </c>
      <c r="AD241" s="97">
        <v>23.23</v>
      </c>
      <c r="AE241" s="97" t="s">
        <v>114</v>
      </c>
      <c r="AF241" s="97" t="s">
        <v>114</v>
      </c>
      <c r="AG241" s="97">
        <v>121.72</v>
      </c>
      <c r="AH241" s="97">
        <v>1.1200000000000001</v>
      </c>
      <c r="AI241" s="97">
        <v>0.08</v>
      </c>
      <c r="AJ241" s="97">
        <v>26.66</v>
      </c>
      <c r="AK241" s="97">
        <v>0.27</v>
      </c>
      <c r="AL241" s="97">
        <v>0.04</v>
      </c>
      <c r="AM241" s="97">
        <v>0.01</v>
      </c>
      <c r="AN241" s="97">
        <v>16.25</v>
      </c>
      <c r="AO241" s="97">
        <v>0.14000000000000001</v>
      </c>
      <c r="AP241" s="97">
        <v>1.39</v>
      </c>
      <c r="AQ241" s="97">
        <v>0.02</v>
      </c>
      <c r="AR241" s="97">
        <v>0.01</v>
      </c>
      <c r="AS241" s="98">
        <v>12.15</v>
      </c>
    </row>
    <row r="242" spans="24:45" x14ac:dyDescent="0.25">
      <c r="X242" s="96">
        <v>26</v>
      </c>
      <c r="Y242" s="109" t="s">
        <v>44</v>
      </c>
      <c r="Z242" s="97">
        <v>0.39</v>
      </c>
      <c r="AA242" s="97">
        <v>2.0499999999999998</v>
      </c>
      <c r="AB242" s="97">
        <v>3.44</v>
      </c>
      <c r="AC242" s="97">
        <v>3.53</v>
      </c>
      <c r="AD242" s="97">
        <v>15.77</v>
      </c>
      <c r="AE242" s="97" t="s">
        <v>114</v>
      </c>
      <c r="AF242" s="97" t="s">
        <v>114</v>
      </c>
      <c r="AG242" s="97">
        <v>115.89</v>
      </c>
      <c r="AH242" s="97">
        <v>1.0900000000000001</v>
      </c>
      <c r="AI242" s="97">
        <v>0.16</v>
      </c>
      <c r="AJ242" s="97">
        <v>25.4</v>
      </c>
      <c r="AK242" s="97">
        <v>0.25</v>
      </c>
      <c r="AL242" s="97">
        <v>0.04</v>
      </c>
      <c r="AM242" s="97">
        <v>0.02</v>
      </c>
      <c r="AN242" s="97">
        <v>17.55</v>
      </c>
      <c r="AO242" s="97">
        <v>0.03</v>
      </c>
      <c r="AP242" s="97">
        <v>0.04</v>
      </c>
      <c r="AQ242" s="97">
        <v>0.02</v>
      </c>
      <c r="AR242" s="97">
        <v>0.02</v>
      </c>
      <c r="AS242" s="98">
        <v>12.746</v>
      </c>
    </row>
    <row r="243" spans="24:45" x14ac:dyDescent="0.25">
      <c r="X243" s="96">
        <v>27</v>
      </c>
      <c r="Y243" s="109" t="s">
        <v>45</v>
      </c>
      <c r="Z243" s="97">
        <v>0.39</v>
      </c>
      <c r="AA243" s="97">
        <v>2.29</v>
      </c>
      <c r="AB243" s="97">
        <v>3.47</v>
      </c>
      <c r="AC243" s="97">
        <v>3.52</v>
      </c>
      <c r="AD243" s="97">
        <v>15</v>
      </c>
      <c r="AE243" s="97" t="s">
        <v>114</v>
      </c>
      <c r="AF243" s="97" t="s">
        <v>114</v>
      </c>
      <c r="AG243" s="97">
        <v>130.16</v>
      </c>
      <c r="AH243" s="97">
        <v>2.35</v>
      </c>
      <c r="AI243" s="97">
        <v>0.11</v>
      </c>
      <c r="AJ243" s="97">
        <v>26.66</v>
      </c>
      <c r="AK243" s="97">
        <v>0.26</v>
      </c>
      <c r="AL243" s="97">
        <v>0.04</v>
      </c>
      <c r="AM243" s="97">
        <v>0.01</v>
      </c>
      <c r="AN243" s="97">
        <v>15.01</v>
      </c>
      <c r="AO243" s="97">
        <v>0.01</v>
      </c>
      <c r="AP243" s="97">
        <v>0.03</v>
      </c>
      <c r="AQ243" s="97">
        <v>0.02</v>
      </c>
      <c r="AR243" s="97">
        <v>0.02</v>
      </c>
      <c r="AS243" s="98">
        <v>12.083</v>
      </c>
    </row>
    <row r="244" spans="24:45" x14ac:dyDescent="0.25">
      <c r="X244" s="96">
        <v>28</v>
      </c>
      <c r="Y244" s="109" t="s">
        <v>55</v>
      </c>
      <c r="Z244" s="97">
        <v>0.43</v>
      </c>
      <c r="AA244" s="97">
        <v>1.77</v>
      </c>
      <c r="AB244" s="97">
        <v>3.28</v>
      </c>
      <c r="AC244" s="97">
        <v>3.47</v>
      </c>
      <c r="AD244" s="97">
        <v>15.85</v>
      </c>
      <c r="AE244" s="97" t="s">
        <v>114</v>
      </c>
      <c r="AF244" s="97" t="s">
        <v>114</v>
      </c>
      <c r="AG244" s="97">
        <v>96.33</v>
      </c>
      <c r="AH244" s="97">
        <v>0.87</v>
      </c>
      <c r="AI244" s="97">
        <v>0.1</v>
      </c>
      <c r="AJ244" s="97">
        <v>21.52</v>
      </c>
      <c r="AK244" s="97">
        <v>0.18</v>
      </c>
      <c r="AL244" s="97">
        <v>0.04</v>
      </c>
      <c r="AM244" s="97">
        <v>0.02</v>
      </c>
      <c r="AN244" s="97">
        <v>17.68</v>
      </c>
      <c r="AO244" s="97">
        <v>0.02</v>
      </c>
      <c r="AP244" s="97">
        <v>0.02</v>
      </c>
      <c r="AQ244" s="97">
        <v>0.02</v>
      </c>
      <c r="AR244" s="97">
        <v>0.01</v>
      </c>
      <c r="AS244" s="98">
        <v>12.851000000000001</v>
      </c>
    </row>
    <row r="245" spans="24:45" x14ac:dyDescent="0.25">
      <c r="X245" s="96">
        <v>29</v>
      </c>
      <c r="Y245" s="109" t="s">
        <v>56</v>
      </c>
      <c r="Z245" s="97">
        <v>0.43</v>
      </c>
      <c r="AA245" s="97">
        <v>1.78</v>
      </c>
      <c r="AB245" s="97">
        <v>3.28</v>
      </c>
      <c r="AC245" s="97">
        <v>3.45</v>
      </c>
      <c r="AD245" s="97">
        <v>16.03</v>
      </c>
      <c r="AE245" s="97" t="s">
        <v>114</v>
      </c>
      <c r="AF245" s="97" t="s">
        <v>114</v>
      </c>
      <c r="AG245" s="97">
        <v>97.49</v>
      </c>
      <c r="AH245" s="97">
        <v>2.8</v>
      </c>
      <c r="AI245" s="97">
        <v>0.11</v>
      </c>
      <c r="AJ245" s="97">
        <v>21.56</v>
      </c>
      <c r="AK245" s="97">
        <v>0.18</v>
      </c>
      <c r="AL245" s="97">
        <v>0.04</v>
      </c>
      <c r="AM245" s="97">
        <v>0.02</v>
      </c>
      <c r="AN245" s="97">
        <v>19.32</v>
      </c>
      <c r="AO245" s="97">
        <v>0.01</v>
      </c>
      <c r="AP245" s="97">
        <v>0.12</v>
      </c>
      <c r="AQ245" s="97">
        <v>0.02</v>
      </c>
      <c r="AR245" s="97">
        <v>0.01</v>
      </c>
      <c r="AS245" s="98">
        <v>12.816000000000001</v>
      </c>
    </row>
    <row r="246" spans="24:45" x14ac:dyDescent="0.25">
      <c r="X246" s="111">
        <v>30</v>
      </c>
      <c r="Y246" s="110" t="s">
        <v>57</v>
      </c>
      <c r="Z246" s="100">
        <v>0.43</v>
      </c>
      <c r="AA246" s="100">
        <v>1.84</v>
      </c>
      <c r="AB246" s="100">
        <v>3.29</v>
      </c>
      <c r="AC246" s="100" t="s">
        <v>114</v>
      </c>
      <c r="AD246" s="100">
        <v>15.12</v>
      </c>
      <c r="AE246" s="100" t="s">
        <v>114</v>
      </c>
      <c r="AF246" s="100" t="s">
        <v>114</v>
      </c>
      <c r="AG246" s="100">
        <v>103.07</v>
      </c>
      <c r="AH246" s="100">
        <v>1.06</v>
      </c>
      <c r="AI246" s="100">
        <v>1.04</v>
      </c>
      <c r="AJ246" s="100">
        <v>21.42</v>
      </c>
      <c r="AK246" s="100">
        <v>0.16</v>
      </c>
      <c r="AL246" s="100">
        <v>0.04</v>
      </c>
      <c r="AM246" s="100">
        <v>0.03</v>
      </c>
      <c r="AN246" s="100">
        <v>11.9</v>
      </c>
      <c r="AO246" s="100">
        <v>0.01</v>
      </c>
      <c r="AP246" s="100">
        <v>0.03</v>
      </c>
      <c r="AQ246" s="100">
        <v>0.01</v>
      </c>
      <c r="AR246" s="100">
        <v>0.01</v>
      </c>
      <c r="AS246" s="101">
        <v>16.481999999999999</v>
      </c>
    </row>
    <row r="247" spans="24:45" x14ac:dyDescent="0.25">
      <c r="X247" s="96">
        <v>31</v>
      </c>
      <c r="Y247" s="109" t="s">
        <v>10</v>
      </c>
      <c r="Z247" s="97">
        <v>1.49</v>
      </c>
      <c r="AA247" s="97">
        <v>3.11</v>
      </c>
      <c r="AB247" s="97" t="s">
        <v>114</v>
      </c>
      <c r="AC247" s="97">
        <v>3.2</v>
      </c>
      <c r="AD247" s="97">
        <v>56.78</v>
      </c>
      <c r="AE247" s="97" t="s">
        <v>114</v>
      </c>
      <c r="AF247" s="97" t="s">
        <v>114</v>
      </c>
      <c r="AG247" s="97">
        <v>447.91</v>
      </c>
      <c r="AH247" s="97">
        <v>0.98</v>
      </c>
      <c r="AI247" s="97" t="s">
        <v>114</v>
      </c>
      <c r="AJ247" s="97">
        <v>130.28</v>
      </c>
      <c r="AK247" s="97">
        <v>0.89</v>
      </c>
      <c r="AL247" s="97">
        <v>0.05</v>
      </c>
      <c r="AM247" s="97" t="s">
        <v>114</v>
      </c>
      <c r="AN247" s="97">
        <v>0.03</v>
      </c>
      <c r="AO247" s="97">
        <v>0.01</v>
      </c>
      <c r="AP247" s="97">
        <v>0.01</v>
      </c>
      <c r="AQ247" s="97">
        <v>0.19</v>
      </c>
      <c r="AR247" s="97">
        <v>0.03</v>
      </c>
      <c r="AS247" s="98">
        <v>1.0940000000000001</v>
      </c>
    </row>
    <row r="248" spans="24:45" x14ac:dyDescent="0.25">
      <c r="X248" s="96">
        <v>32</v>
      </c>
      <c r="Y248" s="109" t="s">
        <v>11</v>
      </c>
      <c r="Z248" s="97">
        <v>1.56</v>
      </c>
      <c r="AA248" s="97">
        <v>3.12</v>
      </c>
      <c r="AB248" s="97" t="s">
        <v>114</v>
      </c>
      <c r="AC248" s="97">
        <v>3.2</v>
      </c>
      <c r="AD248" s="97">
        <v>49.71</v>
      </c>
      <c r="AE248" s="97" t="s">
        <v>114</v>
      </c>
      <c r="AF248" s="97" t="s">
        <v>114</v>
      </c>
      <c r="AG248" s="97">
        <v>453.26</v>
      </c>
      <c r="AH248" s="97">
        <v>1.02</v>
      </c>
      <c r="AI248" s="97" t="s">
        <v>114</v>
      </c>
      <c r="AJ248" s="97">
        <v>102.53</v>
      </c>
      <c r="AK248" s="97">
        <v>0.92</v>
      </c>
      <c r="AL248" s="97">
        <v>0.04</v>
      </c>
      <c r="AM248" s="97" t="s">
        <v>114</v>
      </c>
      <c r="AN248" s="97">
        <v>0.04</v>
      </c>
      <c r="AO248" s="97">
        <v>0.02</v>
      </c>
      <c r="AP248" s="97">
        <v>0.03</v>
      </c>
      <c r="AQ248" s="97">
        <v>0.19</v>
      </c>
      <c r="AR248" s="97">
        <v>0.02</v>
      </c>
      <c r="AS248" s="98">
        <v>0.66400000000000003</v>
      </c>
    </row>
    <row r="249" spans="24:45" x14ac:dyDescent="0.25">
      <c r="X249" s="96">
        <v>33</v>
      </c>
      <c r="Y249" s="109" t="s">
        <v>12</v>
      </c>
      <c r="Z249" s="97">
        <v>1.61</v>
      </c>
      <c r="AA249" s="97">
        <v>3.06</v>
      </c>
      <c r="AB249" s="97" t="s">
        <v>114</v>
      </c>
      <c r="AC249" s="97">
        <v>3.23</v>
      </c>
      <c r="AD249" s="97">
        <v>49.62</v>
      </c>
      <c r="AE249" s="97" t="s">
        <v>114</v>
      </c>
      <c r="AF249" s="97" t="s">
        <v>114</v>
      </c>
      <c r="AG249" s="97">
        <v>439.34</v>
      </c>
      <c r="AH249" s="97">
        <v>0.97</v>
      </c>
      <c r="AI249" s="97" t="s">
        <v>114</v>
      </c>
      <c r="AJ249" s="97">
        <v>134.52000000000001</v>
      </c>
      <c r="AK249" s="97">
        <v>1</v>
      </c>
      <c r="AL249" s="97">
        <v>0.05</v>
      </c>
      <c r="AM249" s="97" t="s">
        <v>114</v>
      </c>
      <c r="AN249" s="97">
        <v>7.0000000000000007E-2</v>
      </c>
      <c r="AO249" s="97">
        <v>0.01</v>
      </c>
      <c r="AP249" s="97">
        <v>0.01</v>
      </c>
      <c r="AQ249" s="97">
        <v>0.19</v>
      </c>
      <c r="AR249" s="97">
        <v>0.03</v>
      </c>
      <c r="AS249" s="98">
        <v>10.492000000000001</v>
      </c>
    </row>
    <row r="250" spans="24:45" x14ac:dyDescent="0.25">
      <c r="X250" s="96">
        <v>34</v>
      </c>
      <c r="Y250" s="109" t="s">
        <v>22</v>
      </c>
      <c r="Z250" s="97">
        <v>0.66</v>
      </c>
      <c r="AA250" s="97">
        <v>2.2000000000000002</v>
      </c>
      <c r="AB250" s="97" t="s">
        <v>114</v>
      </c>
      <c r="AC250" s="97">
        <v>3.13</v>
      </c>
      <c r="AD250" s="97">
        <v>40.74</v>
      </c>
      <c r="AE250" s="97" t="s">
        <v>114</v>
      </c>
      <c r="AF250" s="97" t="s">
        <v>114</v>
      </c>
      <c r="AG250" s="97">
        <v>222.17</v>
      </c>
      <c r="AH250" s="97">
        <v>0.6</v>
      </c>
      <c r="AI250" s="97">
        <v>0.03</v>
      </c>
      <c r="AJ250" s="97">
        <v>50.03</v>
      </c>
      <c r="AK250" s="97">
        <v>0.59</v>
      </c>
      <c r="AL250" s="97">
        <v>0.01</v>
      </c>
      <c r="AM250" s="97" t="s">
        <v>114</v>
      </c>
      <c r="AN250" s="97">
        <v>0.89</v>
      </c>
      <c r="AO250" s="97">
        <v>0</v>
      </c>
      <c r="AP250" s="97">
        <v>0.01</v>
      </c>
      <c r="AQ250" s="97">
        <v>0.04</v>
      </c>
      <c r="AR250" s="97">
        <v>0.03</v>
      </c>
      <c r="AS250" s="98">
        <v>20.780999999999999</v>
      </c>
    </row>
    <row r="251" spans="24:45" x14ac:dyDescent="0.25">
      <c r="X251" s="96">
        <v>35</v>
      </c>
      <c r="Y251" s="109" t="s">
        <v>23</v>
      </c>
      <c r="Z251" s="97">
        <v>0.69</v>
      </c>
      <c r="AA251" s="97">
        <v>2.23</v>
      </c>
      <c r="AB251" s="97" t="s">
        <v>114</v>
      </c>
      <c r="AC251" s="97">
        <v>3.15</v>
      </c>
      <c r="AD251" s="97">
        <v>38.28</v>
      </c>
      <c r="AE251" s="97" t="s">
        <v>114</v>
      </c>
      <c r="AF251" s="97" t="s">
        <v>114</v>
      </c>
      <c r="AG251" s="97">
        <v>254.6</v>
      </c>
      <c r="AH251" s="97">
        <v>0.61</v>
      </c>
      <c r="AI251" s="97">
        <v>0.03</v>
      </c>
      <c r="AJ251" s="97">
        <v>58.71</v>
      </c>
      <c r="AK251" s="97">
        <v>0.67</v>
      </c>
      <c r="AL251" s="97">
        <v>0.02</v>
      </c>
      <c r="AM251" s="97">
        <v>0.01</v>
      </c>
      <c r="AN251" s="97">
        <v>1.33</v>
      </c>
      <c r="AO251" s="97">
        <v>0.24</v>
      </c>
      <c r="AP251" s="97">
        <v>0.11</v>
      </c>
      <c r="AQ251" s="97">
        <v>0.05</v>
      </c>
      <c r="AR251" s="97">
        <v>0.02</v>
      </c>
      <c r="AS251" s="98">
        <v>20.981000000000002</v>
      </c>
    </row>
    <row r="252" spans="24:45" x14ac:dyDescent="0.25">
      <c r="X252" s="96">
        <v>36</v>
      </c>
      <c r="Y252" s="109" t="s">
        <v>24</v>
      </c>
      <c r="Z252" s="97">
        <v>0.66</v>
      </c>
      <c r="AA252" s="97">
        <v>2.37</v>
      </c>
      <c r="AB252" s="97" t="s">
        <v>114</v>
      </c>
      <c r="AC252" s="97">
        <v>3.16</v>
      </c>
      <c r="AD252" s="97">
        <v>39.65</v>
      </c>
      <c r="AE252" s="97" t="s">
        <v>114</v>
      </c>
      <c r="AF252" s="97" t="s">
        <v>114</v>
      </c>
      <c r="AG252" s="97">
        <v>254.86</v>
      </c>
      <c r="AH252" s="97">
        <v>0.74</v>
      </c>
      <c r="AI252" s="97">
        <v>0.04</v>
      </c>
      <c r="AJ252" s="97">
        <v>59.04</v>
      </c>
      <c r="AK252" s="97">
        <v>0.71</v>
      </c>
      <c r="AL252" s="97">
        <v>0.02</v>
      </c>
      <c r="AM252" s="97" t="s">
        <v>114</v>
      </c>
      <c r="AN252" s="97">
        <v>1.97</v>
      </c>
      <c r="AO252" s="97">
        <v>0.01</v>
      </c>
      <c r="AP252" s="97">
        <v>0.01</v>
      </c>
      <c r="AQ252" s="97">
        <v>0.05</v>
      </c>
      <c r="AR252" s="97">
        <v>0.03</v>
      </c>
      <c r="AS252" s="98">
        <v>22.364999999999998</v>
      </c>
    </row>
    <row r="253" spans="24:45" x14ac:dyDescent="0.25">
      <c r="X253" s="96">
        <v>37</v>
      </c>
      <c r="Y253" s="109" t="s">
        <v>34</v>
      </c>
      <c r="Z253" s="97">
        <v>0.35</v>
      </c>
      <c r="AA253" s="97">
        <v>2.11</v>
      </c>
      <c r="AB253" s="97" t="s">
        <v>114</v>
      </c>
      <c r="AC253" s="97">
        <v>3.38</v>
      </c>
      <c r="AD253" s="97">
        <v>37.1</v>
      </c>
      <c r="AE253" s="97" t="s">
        <v>114</v>
      </c>
      <c r="AF253" s="97" t="s">
        <v>114</v>
      </c>
      <c r="AG253" s="97">
        <v>154.41</v>
      </c>
      <c r="AH253" s="97">
        <v>0.52</v>
      </c>
      <c r="AI253" s="97">
        <v>0.04</v>
      </c>
      <c r="AJ253" s="97">
        <v>36.26</v>
      </c>
      <c r="AK253" s="97">
        <v>0.35</v>
      </c>
      <c r="AL253" s="97">
        <v>0.02</v>
      </c>
      <c r="AM253" s="97" t="s">
        <v>114</v>
      </c>
      <c r="AN253" s="97">
        <v>3.18</v>
      </c>
      <c r="AO253" s="97">
        <v>0.01</v>
      </c>
      <c r="AP253" s="97">
        <v>0.01</v>
      </c>
      <c r="AQ253" s="97">
        <v>0.02</v>
      </c>
      <c r="AR253" s="97">
        <v>0.02</v>
      </c>
      <c r="AS253" s="98">
        <v>25.369</v>
      </c>
    </row>
    <row r="254" spans="24:45" x14ac:dyDescent="0.25">
      <c r="X254" s="96">
        <v>38</v>
      </c>
      <c r="Y254" s="109" t="s">
        <v>35</v>
      </c>
      <c r="Z254" s="97">
        <v>0.35</v>
      </c>
      <c r="AA254" s="97">
        <v>2.56</v>
      </c>
      <c r="AB254" s="97" t="s">
        <v>114</v>
      </c>
      <c r="AC254" s="97">
        <v>3.51</v>
      </c>
      <c r="AD254" s="97">
        <v>42.46</v>
      </c>
      <c r="AE254" s="97" t="s">
        <v>114</v>
      </c>
      <c r="AF254" s="97" t="s">
        <v>114</v>
      </c>
      <c r="AG254" s="97">
        <v>156.54</v>
      </c>
      <c r="AH254" s="97">
        <v>0.49</v>
      </c>
      <c r="AI254" s="97">
        <v>0.06</v>
      </c>
      <c r="AJ254" s="97">
        <v>37.049999999999997</v>
      </c>
      <c r="AK254" s="97">
        <v>0.35</v>
      </c>
      <c r="AL254" s="97">
        <v>0.02</v>
      </c>
      <c r="AM254" s="97" t="s">
        <v>114</v>
      </c>
      <c r="AN254" s="97">
        <v>3.43</v>
      </c>
      <c r="AO254" s="97">
        <v>0.01</v>
      </c>
      <c r="AP254" s="97">
        <v>0.01</v>
      </c>
      <c r="AQ254" s="97">
        <v>0.02</v>
      </c>
      <c r="AR254" s="97">
        <v>0.02</v>
      </c>
      <c r="AS254" s="98">
        <v>25.274999999999999</v>
      </c>
    </row>
    <row r="255" spans="24:45" x14ac:dyDescent="0.25">
      <c r="X255" s="96">
        <v>39</v>
      </c>
      <c r="Y255" s="109" t="s">
        <v>36</v>
      </c>
      <c r="Z255" s="97">
        <v>0.33</v>
      </c>
      <c r="AA255" s="97">
        <v>2.21</v>
      </c>
      <c r="AB255" s="97" t="s">
        <v>114</v>
      </c>
      <c r="AC255" s="97">
        <v>3.59</v>
      </c>
      <c r="AD255" s="97">
        <v>40.51</v>
      </c>
      <c r="AE255" s="97" t="s">
        <v>114</v>
      </c>
      <c r="AF255" s="97" t="s">
        <v>114</v>
      </c>
      <c r="AG255" s="97">
        <v>160.77000000000001</v>
      </c>
      <c r="AH255" s="97">
        <v>0.52</v>
      </c>
      <c r="AI255" s="97">
        <v>0.04</v>
      </c>
      <c r="AJ255" s="97">
        <v>37.25</v>
      </c>
      <c r="AK255" s="97">
        <v>0.35</v>
      </c>
      <c r="AL255" s="97">
        <v>0.02</v>
      </c>
      <c r="AM255" s="97" t="s">
        <v>114</v>
      </c>
      <c r="AN255" s="97">
        <v>4.87</v>
      </c>
      <c r="AO255" s="97">
        <v>0.01</v>
      </c>
      <c r="AP255" s="97">
        <v>0.03</v>
      </c>
      <c r="AQ255" s="97">
        <v>0.02</v>
      </c>
      <c r="AR255" s="97">
        <v>0.02</v>
      </c>
      <c r="AS255" s="98"/>
    </row>
    <row r="256" spans="24:45" x14ac:dyDescent="0.25">
      <c r="X256" s="96">
        <v>40</v>
      </c>
      <c r="Y256" s="109" t="s">
        <v>46</v>
      </c>
      <c r="Z256" s="97">
        <v>0.3</v>
      </c>
      <c r="AA256" s="97">
        <v>1.81</v>
      </c>
      <c r="AB256" s="97" t="s">
        <v>114</v>
      </c>
      <c r="AC256" s="97">
        <v>3.41</v>
      </c>
      <c r="AD256" s="97">
        <v>26.6</v>
      </c>
      <c r="AE256" s="97" t="s">
        <v>114</v>
      </c>
      <c r="AF256" s="97" t="s">
        <v>114</v>
      </c>
      <c r="AG256" s="97">
        <v>123.19</v>
      </c>
      <c r="AH256" s="97">
        <v>0.38</v>
      </c>
      <c r="AI256" s="97" t="s">
        <v>114</v>
      </c>
      <c r="AJ256" s="97">
        <v>26</v>
      </c>
      <c r="AK256" s="97">
        <v>0.21</v>
      </c>
      <c r="AL256" s="97">
        <v>0.01</v>
      </c>
      <c r="AM256" s="97" t="s">
        <v>114</v>
      </c>
      <c r="AN256" s="97">
        <v>3.39</v>
      </c>
      <c r="AO256" s="97">
        <v>0.03</v>
      </c>
      <c r="AP256" s="97">
        <v>0.02</v>
      </c>
      <c r="AQ256" s="97">
        <v>0.01</v>
      </c>
      <c r="AR256" s="97">
        <v>0.01</v>
      </c>
      <c r="AS256" s="98">
        <v>4.665</v>
      </c>
    </row>
    <row r="257" spans="24:45" x14ac:dyDescent="0.25">
      <c r="X257" s="96">
        <v>41</v>
      </c>
      <c r="Y257" s="109" t="s">
        <v>47</v>
      </c>
      <c r="Z257" s="97">
        <v>0.3</v>
      </c>
      <c r="AA257" s="97">
        <v>1.84</v>
      </c>
      <c r="AB257" s="97" t="s">
        <v>114</v>
      </c>
      <c r="AC257" s="97">
        <v>3.45</v>
      </c>
      <c r="AD257" s="97">
        <v>24.76</v>
      </c>
      <c r="AE257" s="97" t="s">
        <v>114</v>
      </c>
      <c r="AF257" s="97" t="s">
        <v>114</v>
      </c>
      <c r="AG257" s="97">
        <v>121.56</v>
      </c>
      <c r="AH257" s="97">
        <v>0.39</v>
      </c>
      <c r="AI257" s="97">
        <v>0.04</v>
      </c>
      <c r="AJ257" s="97">
        <v>28.5</v>
      </c>
      <c r="AK257" s="97">
        <v>0.2</v>
      </c>
      <c r="AL257" s="97">
        <v>0.02</v>
      </c>
      <c r="AM257" s="97" t="s">
        <v>114</v>
      </c>
      <c r="AN257" s="97">
        <v>5.23</v>
      </c>
      <c r="AO257" s="97">
        <v>0.01</v>
      </c>
      <c r="AP257" s="97">
        <v>0.01</v>
      </c>
      <c r="AQ257" s="97">
        <v>0.01</v>
      </c>
      <c r="AR257" s="97">
        <v>0.02</v>
      </c>
      <c r="AS257" s="98">
        <v>4.7240000000000002</v>
      </c>
    </row>
    <row r="258" spans="24:45" x14ac:dyDescent="0.25">
      <c r="X258" s="96">
        <v>42</v>
      </c>
      <c r="Y258" s="109" t="s">
        <v>48</v>
      </c>
      <c r="Z258" s="97">
        <v>0.28000000000000003</v>
      </c>
      <c r="AA258" s="97">
        <v>1.92</v>
      </c>
      <c r="AB258" s="97" t="s">
        <v>114</v>
      </c>
      <c r="AC258" s="97">
        <v>3.43</v>
      </c>
      <c r="AD258" s="97">
        <v>32.28</v>
      </c>
      <c r="AE258" s="97" t="s">
        <v>114</v>
      </c>
      <c r="AF258" s="97" t="s">
        <v>114</v>
      </c>
      <c r="AG258" s="97">
        <v>126.83</v>
      </c>
      <c r="AH258" s="97">
        <v>0.41</v>
      </c>
      <c r="AI258" s="97" t="s">
        <v>114</v>
      </c>
      <c r="AJ258" s="97">
        <v>29.4</v>
      </c>
      <c r="AK258" s="97">
        <v>0.2</v>
      </c>
      <c r="AL258" s="97">
        <v>0.02</v>
      </c>
      <c r="AM258" s="97" t="s">
        <v>114</v>
      </c>
      <c r="AN258" s="97">
        <v>7.41</v>
      </c>
      <c r="AO258" s="97">
        <v>0.01</v>
      </c>
      <c r="AP258" s="97">
        <v>0.01</v>
      </c>
      <c r="AQ258" s="97">
        <v>0.01</v>
      </c>
      <c r="AR258" s="97">
        <v>0.02</v>
      </c>
      <c r="AS258" s="98">
        <v>6.3010000000000002</v>
      </c>
    </row>
    <row r="259" spans="24:45" x14ac:dyDescent="0.25">
      <c r="X259" s="96">
        <v>43</v>
      </c>
      <c r="Y259" s="109" t="s">
        <v>58</v>
      </c>
      <c r="Z259" s="97">
        <v>0.36</v>
      </c>
      <c r="AA259" s="97">
        <v>1.78</v>
      </c>
      <c r="AB259" s="97">
        <v>3.39</v>
      </c>
      <c r="AC259" s="97" t="s">
        <v>114</v>
      </c>
      <c r="AD259" s="97">
        <v>15.92</v>
      </c>
      <c r="AE259" s="97" t="s">
        <v>114</v>
      </c>
      <c r="AF259" s="97" t="s">
        <v>114</v>
      </c>
      <c r="AG259" s="97">
        <v>104.73</v>
      </c>
      <c r="AH259" s="97">
        <v>0.3</v>
      </c>
      <c r="AI259" s="97">
        <v>0.06</v>
      </c>
      <c r="AJ259" s="97">
        <v>28.01</v>
      </c>
      <c r="AK259" s="97">
        <v>0.16</v>
      </c>
      <c r="AL259" s="97">
        <v>0.02</v>
      </c>
      <c r="AM259" s="97">
        <v>0.01</v>
      </c>
      <c r="AN259" s="97">
        <v>11.21</v>
      </c>
      <c r="AO259" s="97">
        <v>0.01</v>
      </c>
      <c r="AP259" s="97">
        <v>0.01</v>
      </c>
      <c r="AQ259" s="97">
        <v>0.01</v>
      </c>
      <c r="AR259" s="97">
        <v>0.01</v>
      </c>
      <c r="AS259" s="98">
        <v>21.061</v>
      </c>
    </row>
    <row r="260" spans="24:45" x14ac:dyDescent="0.25">
      <c r="X260" s="96">
        <v>44</v>
      </c>
      <c r="Y260" s="109" t="s">
        <v>59</v>
      </c>
      <c r="Z260" s="97">
        <v>0.49</v>
      </c>
      <c r="AA260" s="97">
        <v>1.82</v>
      </c>
      <c r="AB260" s="97">
        <v>3.39</v>
      </c>
      <c r="AC260" s="97">
        <v>3.44</v>
      </c>
      <c r="AD260" s="97">
        <v>14.61</v>
      </c>
      <c r="AE260" s="97" t="s">
        <v>114</v>
      </c>
      <c r="AF260" s="97" t="s">
        <v>114</v>
      </c>
      <c r="AG260" s="97">
        <v>113.29</v>
      </c>
      <c r="AH260" s="97">
        <v>0.28999999999999998</v>
      </c>
      <c r="AI260" s="97">
        <v>0.04</v>
      </c>
      <c r="AJ260" s="97">
        <v>26.77</v>
      </c>
      <c r="AK260" s="97">
        <v>0.15</v>
      </c>
      <c r="AL260" s="97">
        <v>0.01</v>
      </c>
      <c r="AM260" s="97" t="s">
        <v>114</v>
      </c>
      <c r="AN260" s="97">
        <v>6.75</v>
      </c>
      <c r="AO260" s="97">
        <v>0</v>
      </c>
      <c r="AP260" s="97">
        <v>0.02</v>
      </c>
      <c r="AQ260" s="97">
        <v>0.01</v>
      </c>
      <c r="AR260" s="97">
        <v>0.01</v>
      </c>
      <c r="AS260" s="98">
        <v>5.2480000000000002</v>
      </c>
    </row>
    <row r="261" spans="24:45" x14ac:dyDescent="0.25">
      <c r="X261" s="111">
        <v>45</v>
      </c>
      <c r="Y261" s="110" t="s">
        <v>60</v>
      </c>
      <c r="Z261" s="100">
        <v>0.48</v>
      </c>
      <c r="AA261" s="100">
        <v>1.9</v>
      </c>
      <c r="AB261" s="100">
        <v>3.39</v>
      </c>
      <c r="AC261" s="100">
        <v>3.48</v>
      </c>
      <c r="AD261" s="100">
        <v>16.52</v>
      </c>
      <c r="AE261" s="100" t="s">
        <v>114</v>
      </c>
      <c r="AF261" s="100" t="s">
        <v>114</v>
      </c>
      <c r="AG261" s="100">
        <v>108.59</v>
      </c>
      <c r="AH261" s="100">
        <v>0.26</v>
      </c>
      <c r="AI261" s="100">
        <v>0.04</v>
      </c>
      <c r="AJ261" s="100">
        <v>25.19</v>
      </c>
      <c r="AK261" s="100">
        <v>0.13</v>
      </c>
      <c r="AL261" s="100">
        <v>0.02</v>
      </c>
      <c r="AM261" s="100">
        <v>0</v>
      </c>
      <c r="AN261" s="100">
        <v>6.81</v>
      </c>
      <c r="AO261" s="100">
        <v>0.02</v>
      </c>
      <c r="AP261" s="100">
        <v>0.02</v>
      </c>
      <c r="AQ261" s="100">
        <v>0.01</v>
      </c>
      <c r="AR261" s="100">
        <v>0.01</v>
      </c>
      <c r="AS261" s="101">
        <v>22.6</v>
      </c>
    </row>
    <row r="262" spans="24:45" x14ac:dyDescent="0.25">
      <c r="X262" s="96">
        <v>46</v>
      </c>
      <c r="Y262" s="109" t="s">
        <v>13</v>
      </c>
      <c r="Z262" s="97">
        <v>0.56999999999999995</v>
      </c>
      <c r="AA262" s="97">
        <v>4.1399999999999997</v>
      </c>
      <c r="AB262" s="97" t="s">
        <v>114</v>
      </c>
      <c r="AC262" s="97">
        <v>3.14</v>
      </c>
      <c r="AD262" s="97">
        <v>510.19</v>
      </c>
      <c r="AE262" s="97">
        <v>23.54</v>
      </c>
      <c r="AF262" s="97" t="s">
        <v>114</v>
      </c>
      <c r="AG262" s="97">
        <v>758.17</v>
      </c>
      <c r="AH262" s="97">
        <v>1.6</v>
      </c>
      <c r="AI262" s="97" t="s">
        <v>114</v>
      </c>
      <c r="AJ262" s="97">
        <v>0.98</v>
      </c>
      <c r="AK262" s="97">
        <v>0.15</v>
      </c>
      <c r="AL262" s="97">
        <v>0.05</v>
      </c>
      <c r="AM262" s="97" t="s">
        <v>114</v>
      </c>
      <c r="AN262" s="97">
        <v>0.23</v>
      </c>
      <c r="AO262" s="97">
        <v>0</v>
      </c>
      <c r="AP262" s="97">
        <v>0.01</v>
      </c>
      <c r="AQ262" s="97">
        <v>0.02</v>
      </c>
      <c r="AR262" s="97" t="s">
        <v>114</v>
      </c>
      <c r="AS262" s="98">
        <v>15.000999999999999</v>
      </c>
    </row>
    <row r="263" spans="24:45" x14ac:dyDescent="0.25">
      <c r="X263" s="96">
        <v>47</v>
      </c>
      <c r="Y263" s="109" t="s">
        <v>14</v>
      </c>
      <c r="Z263" s="97">
        <v>0.47</v>
      </c>
      <c r="AA263" s="97">
        <v>4.1900000000000004</v>
      </c>
      <c r="AB263" s="97" t="s">
        <v>114</v>
      </c>
      <c r="AC263" s="97">
        <v>3.16</v>
      </c>
      <c r="AD263" s="97">
        <v>509.23</v>
      </c>
      <c r="AE263" s="97">
        <v>22.72</v>
      </c>
      <c r="AF263" s="97" t="s">
        <v>114</v>
      </c>
      <c r="AG263" s="97">
        <v>731.68</v>
      </c>
      <c r="AH263" s="97">
        <v>1.53</v>
      </c>
      <c r="AI263" s="97">
        <v>0.04</v>
      </c>
      <c r="AJ263" s="97">
        <v>0.23</v>
      </c>
      <c r="AK263" s="97">
        <v>0.14000000000000001</v>
      </c>
      <c r="AL263" s="97">
        <v>0.05</v>
      </c>
      <c r="AM263" s="97" t="s">
        <v>114</v>
      </c>
      <c r="AN263" s="97">
        <v>0.25</v>
      </c>
      <c r="AO263" s="97">
        <v>0.02</v>
      </c>
      <c r="AP263" s="97">
        <v>0.02</v>
      </c>
      <c r="AQ263" s="97">
        <v>0.02</v>
      </c>
      <c r="AR263" s="97" t="s">
        <v>114</v>
      </c>
      <c r="AS263" s="98">
        <v>16.271999999999998</v>
      </c>
    </row>
    <row r="264" spans="24:45" x14ac:dyDescent="0.25">
      <c r="X264" s="96">
        <v>48</v>
      </c>
      <c r="Y264" s="109" t="s">
        <v>15</v>
      </c>
      <c r="Z264" s="97">
        <v>0.49</v>
      </c>
      <c r="AA264" s="97">
        <v>4.1399999999999997</v>
      </c>
      <c r="AB264" s="97" t="s">
        <v>114</v>
      </c>
      <c r="AC264" s="97">
        <v>3.11</v>
      </c>
      <c r="AD264" s="97">
        <v>503.48</v>
      </c>
      <c r="AE264" s="97">
        <v>23.32</v>
      </c>
      <c r="AF264" s="97" t="s">
        <v>114</v>
      </c>
      <c r="AG264" s="97">
        <v>734.79</v>
      </c>
      <c r="AH264" s="97">
        <v>1.46</v>
      </c>
      <c r="AI264" s="97">
        <v>0.03</v>
      </c>
      <c r="AJ264" s="97">
        <v>0.12</v>
      </c>
      <c r="AK264" s="97">
        <v>0.14000000000000001</v>
      </c>
      <c r="AL264" s="97">
        <v>0.03</v>
      </c>
      <c r="AM264" s="97">
        <v>0.01</v>
      </c>
      <c r="AN264" s="97">
        <v>0.25</v>
      </c>
      <c r="AO264" s="97">
        <v>0.2</v>
      </c>
      <c r="AP264" s="97">
        <v>0.1</v>
      </c>
      <c r="AQ264" s="97">
        <v>0.02</v>
      </c>
      <c r="AR264" s="97" t="s">
        <v>114</v>
      </c>
      <c r="AS264" s="98">
        <v>16.155000000000001</v>
      </c>
    </row>
    <row r="265" spans="24:45" x14ac:dyDescent="0.25">
      <c r="X265" s="96">
        <v>49</v>
      </c>
      <c r="Y265" s="109" t="s">
        <v>25</v>
      </c>
      <c r="Z265" s="97">
        <v>0.54</v>
      </c>
      <c r="AA265" s="97">
        <v>2.06</v>
      </c>
      <c r="AB265" s="97" t="s">
        <v>114</v>
      </c>
      <c r="AC265" s="97">
        <v>3.12</v>
      </c>
      <c r="AD265" s="97">
        <v>498.13</v>
      </c>
      <c r="AE265" s="97">
        <v>15.43</v>
      </c>
      <c r="AF265" s="97" t="s">
        <v>114</v>
      </c>
      <c r="AG265" s="97">
        <v>285.60000000000002</v>
      </c>
      <c r="AH265" s="97">
        <v>0.69</v>
      </c>
      <c r="AI265" s="97">
        <v>0.04</v>
      </c>
      <c r="AJ265" s="97">
        <v>0.08</v>
      </c>
      <c r="AK265" s="97">
        <v>0.14000000000000001</v>
      </c>
      <c r="AL265" s="97">
        <v>0.01</v>
      </c>
      <c r="AM265" s="97" t="s">
        <v>114</v>
      </c>
      <c r="AN265" s="97">
        <v>0.26</v>
      </c>
      <c r="AO265" s="97">
        <v>0.01</v>
      </c>
      <c r="AP265" s="97">
        <v>0.02</v>
      </c>
      <c r="AQ265" s="97">
        <v>0.01</v>
      </c>
      <c r="AR265" s="97" t="s">
        <v>114</v>
      </c>
      <c r="AS265" s="98">
        <v>20.309999999999999</v>
      </c>
    </row>
    <row r="266" spans="24:45" x14ac:dyDescent="0.25">
      <c r="X266" s="96">
        <v>50</v>
      </c>
      <c r="Y266" s="109" t="s">
        <v>26</v>
      </c>
      <c r="Z266" s="97">
        <v>0.43</v>
      </c>
      <c r="AA266" s="97">
        <v>2.09</v>
      </c>
      <c r="AB266" s="97" t="s">
        <v>114</v>
      </c>
      <c r="AC266" s="97">
        <v>3.29</v>
      </c>
      <c r="AD266" s="97">
        <v>513.15</v>
      </c>
      <c r="AE266" s="97">
        <v>16.100000000000001</v>
      </c>
      <c r="AF266" s="97" t="s">
        <v>114</v>
      </c>
      <c r="AG266" s="97">
        <v>302.27</v>
      </c>
      <c r="AH266" s="97">
        <v>0.74</v>
      </c>
      <c r="AI266" s="97" t="s">
        <v>114</v>
      </c>
      <c r="AJ266" s="97">
        <v>0.12</v>
      </c>
      <c r="AK266" s="97">
        <v>0.15</v>
      </c>
      <c r="AL266" s="97">
        <v>0.02</v>
      </c>
      <c r="AM266" s="97" t="s">
        <v>114</v>
      </c>
      <c r="AN266" s="97">
        <v>0.25</v>
      </c>
      <c r="AO266" s="97">
        <v>0</v>
      </c>
      <c r="AP266" s="97">
        <v>0.02</v>
      </c>
      <c r="AQ266" s="97">
        <v>0.01</v>
      </c>
      <c r="AR266" s="97" t="s">
        <v>114</v>
      </c>
      <c r="AS266" s="98">
        <v>20.734999999999999</v>
      </c>
    </row>
    <row r="267" spans="24:45" x14ac:dyDescent="0.25">
      <c r="X267" s="96">
        <v>51</v>
      </c>
      <c r="Y267" s="109" t="s">
        <v>27</v>
      </c>
      <c r="Z267" s="97">
        <v>0.54</v>
      </c>
      <c r="AA267" s="97">
        <v>2.16</v>
      </c>
      <c r="AB267" s="97" t="s">
        <v>114</v>
      </c>
      <c r="AC267" s="97">
        <v>3.27</v>
      </c>
      <c r="AD267" s="97">
        <v>551.16</v>
      </c>
      <c r="AE267" s="97">
        <v>16.47</v>
      </c>
      <c r="AF267" s="97" t="s">
        <v>114</v>
      </c>
      <c r="AG267" s="97">
        <v>336.45</v>
      </c>
      <c r="AH267" s="97">
        <v>0.84</v>
      </c>
      <c r="AI267" s="97">
        <v>0.04</v>
      </c>
      <c r="AJ267" s="97">
        <v>0.68</v>
      </c>
      <c r="AK267" s="97">
        <v>0.16</v>
      </c>
      <c r="AL267" s="97">
        <v>0.01</v>
      </c>
      <c r="AM267" s="97">
        <v>0.01</v>
      </c>
      <c r="AN267" s="97">
        <v>0.34</v>
      </c>
      <c r="AO267" s="97">
        <v>0.21</v>
      </c>
      <c r="AP267" s="97">
        <v>0.37</v>
      </c>
      <c r="AQ267" s="97">
        <v>0.01</v>
      </c>
      <c r="AR267" s="97" t="s">
        <v>114</v>
      </c>
      <c r="AS267" s="98">
        <v>21.164000000000001</v>
      </c>
    </row>
    <row r="268" spans="24:45" x14ac:dyDescent="0.25">
      <c r="X268" s="96">
        <v>52</v>
      </c>
      <c r="Y268" s="109" t="s">
        <v>37</v>
      </c>
      <c r="Z268" s="97">
        <v>0.42</v>
      </c>
      <c r="AA268" s="97">
        <v>1.66</v>
      </c>
      <c r="AB268" s="97" t="s">
        <v>114</v>
      </c>
      <c r="AC268" s="97">
        <v>3.41</v>
      </c>
      <c r="AD268" s="97">
        <v>98.8</v>
      </c>
      <c r="AE268" s="97">
        <v>0.98</v>
      </c>
      <c r="AF268" s="97">
        <v>4.97</v>
      </c>
      <c r="AG268" s="97">
        <v>105.94</v>
      </c>
      <c r="AH268" s="97">
        <v>0.4</v>
      </c>
      <c r="AI268" s="97" t="s">
        <v>114</v>
      </c>
      <c r="AJ268" s="97">
        <v>4.95</v>
      </c>
      <c r="AK268" s="97">
        <v>0.14000000000000001</v>
      </c>
      <c r="AL268" s="97">
        <v>0.01</v>
      </c>
      <c r="AM268" s="97" t="s">
        <v>114</v>
      </c>
      <c r="AN268" s="97">
        <v>0.06</v>
      </c>
      <c r="AO268" s="97">
        <v>0.05</v>
      </c>
      <c r="AP268" s="97">
        <v>0.05</v>
      </c>
      <c r="AQ268" s="97">
        <v>0.02</v>
      </c>
      <c r="AR268" s="97" t="s">
        <v>114</v>
      </c>
      <c r="AS268" s="98">
        <v>14.706</v>
      </c>
    </row>
    <row r="269" spans="24:45" x14ac:dyDescent="0.25">
      <c r="X269" s="96">
        <v>53</v>
      </c>
      <c r="Y269" s="109" t="s">
        <v>38</v>
      </c>
      <c r="Z269" s="97">
        <v>0.31</v>
      </c>
      <c r="AA269" s="97">
        <v>1.64</v>
      </c>
      <c r="AB269" s="97" t="s">
        <v>114</v>
      </c>
      <c r="AC269" s="97">
        <v>3.44</v>
      </c>
      <c r="AD269" s="97">
        <v>82.85</v>
      </c>
      <c r="AE269" s="97">
        <v>1.08</v>
      </c>
      <c r="AF269" s="97">
        <v>5.3</v>
      </c>
      <c r="AG269" s="97">
        <v>111.85</v>
      </c>
      <c r="AH269" s="97">
        <v>0.36</v>
      </c>
      <c r="AI269" s="97" t="s">
        <v>114</v>
      </c>
      <c r="AJ269" s="97">
        <v>5.3</v>
      </c>
      <c r="AK269" s="97">
        <v>0.14000000000000001</v>
      </c>
      <c r="AL269" s="97" t="s">
        <v>114</v>
      </c>
      <c r="AM269" s="97" t="s">
        <v>114</v>
      </c>
      <c r="AN269" s="97">
        <v>0.04</v>
      </c>
      <c r="AO269" s="97">
        <v>0.01</v>
      </c>
      <c r="AP269" s="97">
        <v>0.02</v>
      </c>
      <c r="AQ269" s="97">
        <v>0.03</v>
      </c>
      <c r="AR269" s="97" t="s">
        <v>114</v>
      </c>
      <c r="AS269" s="98">
        <v>8.6549999999999994</v>
      </c>
    </row>
    <row r="270" spans="24:45" x14ac:dyDescent="0.25">
      <c r="X270" s="96">
        <v>54</v>
      </c>
      <c r="Y270" s="109" t="s">
        <v>39</v>
      </c>
      <c r="Z270" s="97">
        <v>0.43</v>
      </c>
      <c r="AA270" s="97">
        <v>9.5299999999999994</v>
      </c>
      <c r="AB270" s="97" t="s">
        <v>114</v>
      </c>
      <c r="AC270" s="97">
        <v>3.55</v>
      </c>
      <c r="AD270" s="97">
        <v>99.62</v>
      </c>
      <c r="AE270" s="97">
        <v>1.52</v>
      </c>
      <c r="AF270" s="97">
        <v>5.24</v>
      </c>
      <c r="AG270" s="97">
        <v>111.48</v>
      </c>
      <c r="AH270" s="97">
        <v>0.35</v>
      </c>
      <c r="AI270" s="97" t="s">
        <v>114</v>
      </c>
      <c r="AJ270" s="97">
        <v>4.3</v>
      </c>
      <c r="AK270" s="97">
        <v>0.13</v>
      </c>
      <c r="AL270" s="97">
        <v>0</v>
      </c>
      <c r="AM270" s="97" t="s">
        <v>114</v>
      </c>
      <c r="AN270" s="97">
        <v>0.04</v>
      </c>
      <c r="AO270" s="97">
        <v>0</v>
      </c>
      <c r="AP270" s="97">
        <v>0.01</v>
      </c>
      <c r="AQ270" s="97">
        <v>0.02</v>
      </c>
      <c r="AR270" s="97" t="s">
        <v>114</v>
      </c>
      <c r="AS270" s="98">
        <v>14.476000000000001</v>
      </c>
    </row>
    <row r="271" spans="24:45" x14ac:dyDescent="0.25">
      <c r="X271" s="96">
        <v>55</v>
      </c>
      <c r="Y271" s="109" t="s">
        <v>49</v>
      </c>
      <c r="Z271" s="97">
        <v>0.27</v>
      </c>
      <c r="AA271" s="97">
        <v>1.52</v>
      </c>
      <c r="AB271" s="97" t="s">
        <v>114</v>
      </c>
      <c r="AC271" s="97" t="s">
        <v>114</v>
      </c>
      <c r="AD271" s="97">
        <v>60.23</v>
      </c>
      <c r="AE271" s="97" t="s">
        <v>114</v>
      </c>
      <c r="AF271" s="97">
        <v>2.16</v>
      </c>
      <c r="AG271" s="97">
        <v>70.91</v>
      </c>
      <c r="AH271" s="97">
        <v>0.28999999999999998</v>
      </c>
      <c r="AI271" s="97" t="s">
        <v>114</v>
      </c>
      <c r="AJ271" s="97">
        <v>11.31</v>
      </c>
      <c r="AK271" s="97">
        <v>0.1</v>
      </c>
      <c r="AL271" s="97" t="s">
        <v>114</v>
      </c>
      <c r="AM271" s="97" t="s">
        <v>114</v>
      </c>
      <c r="AN271" s="97" t="s">
        <v>114</v>
      </c>
      <c r="AO271" s="97">
        <v>0.02</v>
      </c>
      <c r="AP271" s="97">
        <v>0.02</v>
      </c>
      <c r="AQ271" s="97">
        <v>0.02</v>
      </c>
      <c r="AR271" s="97" t="s">
        <v>114</v>
      </c>
      <c r="AS271" s="98">
        <v>9.7210000000000001</v>
      </c>
    </row>
    <row r="272" spans="24:45" x14ac:dyDescent="0.25">
      <c r="X272" s="96">
        <v>56</v>
      </c>
      <c r="Y272" s="109" t="s">
        <v>50</v>
      </c>
      <c r="Z272" s="97">
        <v>0.27</v>
      </c>
      <c r="AA272" s="97">
        <v>1.52</v>
      </c>
      <c r="AB272" s="97" t="s">
        <v>114</v>
      </c>
      <c r="AC272" s="97">
        <v>3.39</v>
      </c>
      <c r="AD272" s="97">
        <v>59.05</v>
      </c>
      <c r="AE272" s="97" t="s">
        <v>114</v>
      </c>
      <c r="AF272" s="97">
        <v>8.14</v>
      </c>
      <c r="AG272" s="97">
        <v>72.010000000000005</v>
      </c>
      <c r="AH272" s="97">
        <v>0.25</v>
      </c>
      <c r="AI272" s="97" t="s">
        <v>114</v>
      </c>
      <c r="AJ272" s="97">
        <v>10.39</v>
      </c>
      <c r="AK272" s="97">
        <v>0.1</v>
      </c>
      <c r="AL272" s="97" t="s">
        <v>114</v>
      </c>
      <c r="AM272" s="97">
        <v>0.01</v>
      </c>
      <c r="AN272" s="97" t="s">
        <v>114</v>
      </c>
      <c r="AO272" s="97">
        <v>0.09</v>
      </c>
      <c r="AP272" s="97">
        <v>0.06</v>
      </c>
      <c r="AQ272" s="97">
        <v>0.02</v>
      </c>
      <c r="AR272" s="97" t="s">
        <v>114</v>
      </c>
      <c r="AS272" s="98">
        <v>5.3979999999999997</v>
      </c>
    </row>
    <row r="273" spans="24:45" x14ac:dyDescent="0.25">
      <c r="X273" s="96">
        <v>57</v>
      </c>
      <c r="Y273" s="109" t="s">
        <v>51</v>
      </c>
      <c r="Z273" s="97">
        <v>0.41</v>
      </c>
      <c r="AA273" s="97">
        <v>1.54</v>
      </c>
      <c r="AB273" s="97" t="s">
        <v>114</v>
      </c>
      <c r="AC273" s="97">
        <v>3.5</v>
      </c>
      <c r="AD273" s="97">
        <v>30.41</v>
      </c>
      <c r="AE273" s="97" t="s">
        <v>114</v>
      </c>
      <c r="AF273" s="97">
        <v>3.88</v>
      </c>
      <c r="AG273" s="97">
        <v>70.84</v>
      </c>
      <c r="AH273" s="97">
        <v>0.24</v>
      </c>
      <c r="AI273" s="97" t="s">
        <v>114</v>
      </c>
      <c r="AJ273" s="97">
        <v>10.65</v>
      </c>
      <c r="AK273" s="97">
        <v>0.1</v>
      </c>
      <c r="AL273" s="97" t="s">
        <v>114</v>
      </c>
      <c r="AM273" s="97" t="s">
        <v>114</v>
      </c>
      <c r="AN273" s="97" t="s">
        <v>114</v>
      </c>
      <c r="AO273" s="97">
        <v>0</v>
      </c>
      <c r="AP273" s="97">
        <v>0.01</v>
      </c>
      <c r="AQ273" s="97">
        <v>0.02</v>
      </c>
      <c r="AR273" s="97" t="s">
        <v>114</v>
      </c>
      <c r="AS273" s="98">
        <v>5.2439999999999998</v>
      </c>
    </row>
    <row r="274" spans="24:45" x14ac:dyDescent="0.25">
      <c r="X274" s="96">
        <v>58</v>
      </c>
      <c r="Y274" s="109" t="s">
        <v>61</v>
      </c>
      <c r="Z274" s="97">
        <v>0.39</v>
      </c>
      <c r="AA274" s="97">
        <v>1.46</v>
      </c>
      <c r="AB274" s="97" t="s">
        <v>114</v>
      </c>
      <c r="AC274" s="97">
        <v>3.44</v>
      </c>
      <c r="AD274" s="97">
        <v>64.92</v>
      </c>
      <c r="AE274" s="97" t="s">
        <v>114</v>
      </c>
      <c r="AF274" s="97">
        <v>12.19</v>
      </c>
      <c r="AG274" s="97">
        <v>55.63</v>
      </c>
      <c r="AH274" s="97">
        <v>0.2</v>
      </c>
      <c r="AI274" s="97" t="s">
        <v>114</v>
      </c>
      <c r="AJ274" s="97">
        <v>5.29</v>
      </c>
      <c r="AK274" s="97">
        <v>0.06</v>
      </c>
      <c r="AL274" s="97" t="s">
        <v>114</v>
      </c>
      <c r="AM274" s="97">
        <v>0</v>
      </c>
      <c r="AN274" s="97" t="s">
        <v>114</v>
      </c>
      <c r="AO274" s="97">
        <v>0.09</v>
      </c>
      <c r="AP274" s="97">
        <v>0.06</v>
      </c>
      <c r="AQ274" s="97">
        <v>0.01</v>
      </c>
      <c r="AR274" s="97" t="s">
        <v>114</v>
      </c>
      <c r="AS274" s="98">
        <v>2.6040000000000001</v>
      </c>
    </row>
    <row r="275" spans="24:45" x14ac:dyDescent="0.25">
      <c r="X275" s="96">
        <v>59</v>
      </c>
      <c r="Y275" s="109" t="s">
        <v>62</v>
      </c>
      <c r="Z275" s="97">
        <v>0.5</v>
      </c>
      <c r="AA275" s="97">
        <v>1.47</v>
      </c>
      <c r="AB275" s="97" t="s">
        <v>114</v>
      </c>
      <c r="AC275" s="97">
        <v>3.52</v>
      </c>
      <c r="AD275" s="97">
        <v>74.28</v>
      </c>
      <c r="AE275" s="97" t="s">
        <v>114</v>
      </c>
      <c r="AF275" s="97">
        <v>12.07</v>
      </c>
      <c r="AG275" s="97">
        <v>56.98</v>
      </c>
      <c r="AH275" s="97">
        <v>0.22</v>
      </c>
      <c r="AI275" s="97" t="s">
        <v>114</v>
      </c>
      <c r="AJ275" s="97">
        <v>13.13</v>
      </c>
      <c r="AK275" s="97">
        <v>7.0000000000000007E-2</v>
      </c>
      <c r="AL275" s="97" t="s">
        <v>114</v>
      </c>
      <c r="AM275" s="97" t="s">
        <v>114</v>
      </c>
      <c r="AN275" s="97" t="s">
        <v>114</v>
      </c>
      <c r="AO275" s="97">
        <v>0</v>
      </c>
      <c r="AP275" s="97">
        <v>0.01</v>
      </c>
      <c r="AQ275" s="97">
        <v>0.02</v>
      </c>
      <c r="AR275" s="97" t="s">
        <v>114</v>
      </c>
      <c r="AS275" s="98">
        <v>3.4649999999999999</v>
      </c>
    </row>
    <row r="276" spans="24:45" x14ac:dyDescent="0.25">
      <c r="X276" s="99">
        <v>60</v>
      </c>
      <c r="Y276" s="110" t="s">
        <v>63</v>
      </c>
      <c r="Z276" s="100">
        <v>0.52</v>
      </c>
      <c r="AA276" s="100">
        <v>1.5</v>
      </c>
      <c r="AB276" s="100" t="s">
        <v>114</v>
      </c>
      <c r="AC276" s="100">
        <v>3.5</v>
      </c>
      <c r="AD276" s="100">
        <v>65.66</v>
      </c>
      <c r="AE276" s="100" t="s">
        <v>114</v>
      </c>
      <c r="AF276" s="100">
        <v>13.34</v>
      </c>
      <c r="AG276" s="100">
        <v>58.41</v>
      </c>
      <c r="AH276" s="100">
        <v>0.25</v>
      </c>
      <c r="AI276" s="100" t="s">
        <v>114</v>
      </c>
      <c r="AJ276" s="100">
        <v>13.87</v>
      </c>
      <c r="AK276" s="100">
        <v>0.08</v>
      </c>
      <c r="AL276" s="100" t="s">
        <v>114</v>
      </c>
      <c r="AM276" s="100">
        <v>0</v>
      </c>
      <c r="AN276" s="100">
        <v>0.04</v>
      </c>
      <c r="AO276" s="100">
        <v>0.08</v>
      </c>
      <c r="AP276" s="100">
        <v>0.05</v>
      </c>
      <c r="AQ276" s="100">
        <v>0.02</v>
      </c>
      <c r="AR276" s="100" t="s">
        <v>114</v>
      </c>
      <c r="AS276" s="101">
        <v>3.29</v>
      </c>
    </row>
  </sheetData>
  <mergeCells count="5">
    <mergeCell ref="Z149:AS149"/>
    <mergeCell ref="Z214:AS214"/>
    <mergeCell ref="Z215:AC215"/>
    <mergeCell ref="AD215:AF215"/>
    <mergeCell ref="AG215:AR2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4"/>
  <sheetViews>
    <sheetView zoomScale="110" zoomScaleNormal="110" workbookViewId="0">
      <selection activeCell="X20" sqref="X20"/>
    </sheetView>
  </sheetViews>
  <sheetFormatPr defaultColWidth="11" defaultRowHeight="15.75" x14ac:dyDescent="0.25"/>
  <cols>
    <col min="2" max="2" width="3.625" bestFit="1" customWidth="1"/>
    <col min="3" max="3" width="10.125" bestFit="1" customWidth="1"/>
    <col min="4" max="20" width="8" bestFit="1" customWidth="1"/>
    <col min="21" max="22" width="7.625" bestFit="1" customWidth="1"/>
    <col min="23" max="23" width="12.125" bestFit="1" customWidth="1"/>
  </cols>
  <sheetData>
    <row r="2" spans="2:23" x14ac:dyDescent="0.25">
      <c r="B2" s="82"/>
      <c r="D2" s="149" t="s">
        <v>166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1"/>
    </row>
    <row r="3" spans="2:23" x14ac:dyDescent="0.25">
      <c r="B3" s="82"/>
      <c r="C3" s="82"/>
      <c r="D3" s="149" t="s">
        <v>162</v>
      </c>
      <c r="E3" s="150"/>
      <c r="F3" s="150"/>
      <c r="G3" s="151"/>
      <c r="H3" s="149" t="s">
        <v>163</v>
      </c>
      <c r="I3" s="150"/>
      <c r="J3" s="151"/>
      <c r="K3" s="149" t="s">
        <v>168</v>
      </c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  <c r="W3" s="107" t="s">
        <v>164</v>
      </c>
    </row>
    <row r="4" spans="2:23" ht="16.5" thickBot="1" x14ac:dyDescent="0.3">
      <c r="B4" s="93" t="s">
        <v>64</v>
      </c>
      <c r="C4" s="94" t="s">
        <v>159</v>
      </c>
      <c r="D4" s="94" t="s">
        <v>85</v>
      </c>
      <c r="E4" s="94" t="s">
        <v>86</v>
      </c>
      <c r="F4" s="94" t="s">
        <v>88</v>
      </c>
      <c r="G4" s="94" t="s">
        <v>89</v>
      </c>
      <c r="H4" s="94" t="s">
        <v>67</v>
      </c>
      <c r="I4" s="94" t="s">
        <v>87</v>
      </c>
      <c r="J4" s="94" t="s">
        <v>90</v>
      </c>
      <c r="K4" s="94" t="s">
        <v>3</v>
      </c>
      <c r="L4" s="94" t="s">
        <v>65</v>
      </c>
      <c r="M4" s="94" t="s">
        <v>66</v>
      </c>
      <c r="N4" s="94" t="s">
        <v>69</v>
      </c>
      <c r="O4" s="94" t="s">
        <v>71</v>
      </c>
      <c r="P4" s="94" t="s">
        <v>72</v>
      </c>
      <c r="Q4" s="94" t="s">
        <v>73</v>
      </c>
      <c r="R4" s="94" t="s">
        <v>74</v>
      </c>
      <c r="S4" s="94" t="s">
        <v>76</v>
      </c>
      <c r="T4" s="94" t="s">
        <v>77</v>
      </c>
      <c r="U4" s="94" t="s">
        <v>78</v>
      </c>
      <c r="V4" s="94" t="s">
        <v>79</v>
      </c>
      <c r="W4" s="95" t="s">
        <v>167</v>
      </c>
    </row>
    <row r="5" spans="2:23" x14ac:dyDescent="0.25">
      <c r="B5" s="96">
        <v>1</v>
      </c>
      <c r="C5" s="108" t="s">
        <v>4</v>
      </c>
      <c r="D5" s="113">
        <v>1.18</v>
      </c>
      <c r="E5" s="113">
        <v>3.26</v>
      </c>
      <c r="F5" s="113" t="s">
        <v>114</v>
      </c>
      <c r="G5" s="113">
        <v>3.16</v>
      </c>
      <c r="H5" s="113">
        <v>72.63</v>
      </c>
      <c r="I5" s="113" t="s">
        <v>114</v>
      </c>
      <c r="J5" s="113" t="s">
        <v>114</v>
      </c>
      <c r="K5" s="113">
        <v>446.58</v>
      </c>
      <c r="L5" s="113">
        <v>1.02</v>
      </c>
      <c r="M5" s="113" t="s">
        <v>114</v>
      </c>
      <c r="N5" s="113">
        <v>134.52000000000001</v>
      </c>
      <c r="O5" s="113">
        <v>0.5</v>
      </c>
      <c r="P5" s="113">
        <v>0.06</v>
      </c>
      <c r="Q5" s="113">
        <v>0.01</v>
      </c>
      <c r="R5" s="113" t="s">
        <v>114</v>
      </c>
      <c r="S5" s="113">
        <v>0.13</v>
      </c>
      <c r="T5" s="113">
        <v>0.08</v>
      </c>
      <c r="U5" s="113">
        <v>0.19</v>
      </c>
      <c r="V5" s="113">
        <v>0.01</v>
      </c>
      <c r="W5" s="114">
        <v>0.21299999999999999</v>
      </c>
    </row>
    <row r="6" spans="2:23" ht="17.100000000000001" customHeight="1" x14ac:dyDescent="0.25">
      <c r="B6" s="96">
        <v>2</v>
      </c>
      <c r="C6" s="109" t="s">
        <v>5</v>
      </c>
      <c r="D6" s="113">
        <v>1.29</v>
      </c>
      <c r="E6" s="113">
        <v>3.26</v>
      </c>
      <c r="F6" s="113" t="s">
        <v>114</v>
      </c>
      <c r="G6" s="113">
        <v>3.25</v>
      </c>
      <c r="H6" s="113">
        <v>58.84</v>
      </c>
      <c r="I6" s="113" t="s">
        <v>114</v>
      </c>
      <c r="J6" s="113" t="s">
        <v>114</v>
      </c>
      <c r="K6" s="113">
        <v>448.3</v>
      </c>
      <c r="L6" s="113">
        <v>1.08</v>
      </c>
      <c r="M6" s="113" t="s">
        <v>114</v>
      </c>
      <c r="N6" s="113">
        <v>143.57</v>
      </c>
      <c r="O6" s="113">
        <v>0.56000000000000005</v>
      </c>
      <c r="P6" s="113">
        <v>0.05</v>
      </c>
      <c r="Q6" s="113" t="s">
        <v>114</v>
      </c>
      <c r="R6" s="113" t="s">
        <v>114</v>
      </c>
      <c r="S6" s="113">
        <v>0.01</v>
      </c>
      <c r="T6" s="113">
        <v>0.01</v>
      </c>
      <c r="U6" s="113">
        <v>0.19</v>
      </c>
      <c r="V6" s="113">
        <v>0.02</v>
      </c>
      <c r="W6" s="114">
        <v>9.8800000000000008</v>
      </c>
    </row>
    <row r="7" spans="2:23" x14ac:dyDescent="0.25">
      <c r="B7" s="96">
        <v>3</v>
      </c>
      <c r="C7" s="109" t="s">
        <v>6</v>
      </c>
      <c r="D7" s="113">
        <v>1.35</v>
      </c>
      <c r="E7" s="113">
        <v>3.17</v>
      </c>
      <c r="F7" s="113" t="s">
        <v>114</v>
      </c>
      <c r="G7" s="113">
        <v>3.2</v>
      </c>
      <c r="H7" s="113">
        <v>58.45</v>
      </c>
      <c r="I7" s="113" t="s">
        <v>114</v>
      </c>
      <c r="J7" s="113" t="s">
        <v>114</v>
      </c>
      <c r="K7" s="113">
        <v>461.07</v>
      </c>
      <c r="L7" s="113">
        <v>0.95</v>
      </c>
      <c r="M7" s="113" t="s">
        <v>114</v>
      </c>
      <c r="N7" s="113">
        <v>154.84</v>
      </c>
      <c r="O7" s="113">
        <v>0.62</v>
      </c>
      <c r="P7" s="113">
        <v>0.06</v>
      </c>
      <c r="Q7" s="113" t="s">
        <v>114</v>
      </c>
      <c r="R7" s="113" t="s">
        <v>114</v>
      </c>
      <c r="S7" s="113">
        <v>0.02</v>
      </c>
      <c r="T7" s="113">
        <v>0.01</v>
      </c>
      <c r="U7" s="113">
        <v>0.2</v>
      </c>
      <c r="V7" s="113">
        <v>0.02</v>
      </c>
      <c r="W7" s="114">
        <v>9.2780000000000005</v>
      </c>
    </row>
    <row r="8" spans="2:23" x14ac:dyDescent="0.25">
      <c r="B8" s="96">
        <v>4</v>
      </c>
      <c r="C8" s="109" t="s">
        <v>16</v>
      </c>
      <c r="D8" s="113">
        <v>0.64</v>
      </c>
      <c r="E8" s="113">
        <v>2.06</v>
      </c>
      <c r="F8" s="113" t="s">
        <v>114</v>
      </c>
      <c r="G8" s="113">
        <v>3.11</v>
      </c>
      <c r="H8" s="113">
        <v>36.520000000000003</v>
      </c>
      <c r="I8" s="113" t="s">
        <v>114</v>
      </c>
      <c r="J8" s="113" t="s">
        <v>114</v>
      </c>
      <c r="K8" s="113">
        <v>241.06</v>
      </c>
      <c r="L8" s="113">
        <v>0.55000000000000004</v>
      </c>
      <c r="M8" s="113" t="s">
        <v>114</v>
      </c>
      <c r="N8" s="113">
        <v>62.91</v>
      </c>
      <c r="O8" s="113">
        <v>0.35</v>
      </c>
      <c r="P8" s="113">
        <v>0.02</v>
      </c>
      <c r="Q8" s="113" t="s">
        <v>114</v>
      </c>
      <c r="R8" s="113" t="s">
        <v>114</v>
      </c>
      <c r="S8" s="113">
        <v>0</v>
      </c>
      <c r="T8" s="113">
        <v>0.01</v>
      </c>
      <c r="U8" s="113">
        <v>0.06</v>
      </c>
      <c r="V8" s="113">
        <v>0.01</v>
      </c>
      <c r="W8" s="114">
        <v>12.108000000000001</v>
      </c>
    </row>
    <row r="9" spans="2:23" x14ac:dyDescent="0.25">
      <c r="B9" s="96">
        <v>5</v>
      </c>
      <c r="C9" s="109" t="s">
        <v>17</v>
      </c>
      <c r="D9" s="113">
        <v>0.59</v>
      </c>
      <c r="E9" s="113">
        <v>2</v>
      </c>
      <c r="F9" s="113" t="s">
        <v>114</v>
      </c>
      <c r="G9" s="113">
        <v>3.12</v>
      </c>
      <c r="H9" s="113">
        <v>37.85</v>
      </c>
      <c r="I9" s="113" t="s">
        <v>114</v>
      </c>
      <c r="J9" s="113" t="s">
        <v>114</v>
      </c>
      <c r="K9" s="113">
        <v>218.97</v>
      </c>
      <c r="L9" s="113">
        <v>0.62</v>
      </c>
      <c r="M9" s="113" t="s">
        <v>114</v>
      </c>
      <c r="N9" s="113">
        <v>54.55</v>
      </c>
      <c r="O9" s="113">
        <v>0.38</v>
      </c>
      <c r="P9" s="113">
        <v>0.02</v>
      </c>
      <c r="Q9" s="113" t="s">
        <v>114</v>
      </c>
      <c r="R9" s="113">
        <v>0.02</v>
      </c>
      <c r="S9" s="113">
        <v>0</v>
      </c>
      <c r="T9" s="113">
        <v>0.01</v>
      </c>
      <c r="U9" s="113">
        <v>0.04</v>
      </c>
      <c r="V9" s="113">
        <v>0.01</v>
      </c>
      <c r="W9" s="114"/>
    </row>
    <row r="10" spans="2:23" x14ac:dyDescent="0.25">
      <c r="B10" s="96">
        <v>6</v>
      </c>
      <c r="C10" s="109" t="s">
        <v>18</v>
      </c>
      <c r="D10" s="113">
        <v>0.61</v>
      </c>
      <c r="E10" s="113">
        <v>2.0299999999999998</v>
      </c>
      <c r="F10" s="113" t="s">
        <v>114</v>
      </c>
      <c r="G10" s="113">
        <v>3.12</v>
      </c>
      <c r="H10" s="113">
        <v>41.4</v>
      </c>
      <c r="I10" s="113" t="s">
        <v>114</v>
      </c>
      <c r="J10" s="113" t="s">
        <v>114</v>
      </c>
      <c r="K10" s="113">
        <v>216.09</v>
      </c>
      <c r="L10" s="113">
        <v>0.56000000000000005</v>
      </c>
      <c r="M10" s="113" t="s">
        <v>114</v>
      </c>
      <c r="N10" s="113">
        <v>52.15</v>
      </c>
      <c r="O10" s="113">
        <v>0.45</v>
      </c>
      <c r="P10" s="113">
        <v>0.02</v>
      </c>
      <c r="Q10" s="113" t="s">
        <v>114</v>
      </c>
      <c r="R10" s="113">
        <v>0.02</v>
      </c>
      <c r="S10" s="113">
        <v>0.01</v>
      </c>
      <c r="T10" s="113">
        <v>0.02</v>
      </c>
      <c r="U10" s="113">
        <v>0.04</v>
      </c>
      <c r="V10" s="113">
        <v>0.01</v>
      </c>
      <c r="W10" s="114">
        <v>16.132000000000001</v>
      </c>
    </row>
    <row r="11" spans="2:23" x14ac:dyDescent="0.25">
      <c r="B11" s="96">
        <v>7</v>
      </c>
      <c r="C11" s="109" t="s">
        <v>28</v>
      </c>
      <c r="D11" s="113">
        <v>0.4</v>
      </c>
      <c r="E11" s="113">
        <v>1.82</v>
      </c>
      <c r="F11" s="113" t="s">
        <v>114</v>
      </c>
      <c r="G11" s="113">
        <v>3.55</v>
      </c>
      <c r="H11" s="113">
        <v>52.5</v>
      </c>
      <c r="I11" s="113" t="s">
        <v>114</v>
      </c>
      <c r="J11" s="113" t="s">
        <v>114</v>
      </c>
      <c r="K11" s="113">
        <v>167.23</v>
      </c>
      <c r="L11" s="113">
        <v>0.49</v>
      </c>
      <c r="M11" s="113" t="s">
        <v>114</v>
      </c>
      <c r="N11" s="113">
        <v>38.07</v>
      </c>
      <c r="O11" s="113">
        <v>0.31</v>
      </c>
      <c r="P11" s="113">
        <v>0.01</v>
      </c>
      <c r="Q11" s="113" t="s">
        <v>114</v>
      </c>
      <c r="R11" s="113">
        <v>0.03</v>
      </c>
      <c r="S11" s="113">
        <v>0.01</v>
      </c>
      <c r="T11" s="113">
        <v>0.02</v>
      </c>
      <c r="U11" s="113">
        <v>0.02</v>
      </c>
      <c r="V11" s="113">
        <v>0.01</v>
      </c>
      <c r="W11" s="114">
        <v>16.949000000000002</v>
      </c>
    </row>
    <row r="12" spans="2:23" x14ac:dyDescent="0.25">
      <c r="B12" s="96">
        <v>8</v>
      </c>
      <c r="C12" s="109" t="s">
        <v>29</v>
      </c>
      <c r="D12" s="113">
        <v>0.37</v>
      </c>
      <c r="E12" s="113">
        <v>1.77</v>
      </c>
      <c r="F12" s="113" t="s">
        <v>114</v>
      </c>
      <c r="G12" s="113">
        <v>3.4</v>
      </c>
      <c r="H12" s="113">
        <v>38.65</v>
      </c>
      <c r="I12" s="113" t="s">
        <v>114</v>
      </c>
      <c r="J12" s="113" t="s">
        <v>114</v>
      </c>
      <c r="K12" s="113">
        <v>155.78</v>
      </c>
      <c r="L12" s="113">
        <v>0.44</v>
      </c>
      <c r="M12" s="113" t="s">
        <v>114</v>
      </c>
      <c r="N12" s="113">
        <v>34.01</v>
      </c>
      <c r="O12" s="113">
        <v>0.33</v>
      </c>
      <c r="P12" s="113">
        <v>0.03</v>
      </c>
      <c r="Q12" s="113">
        <v>0.01</v>
      </c>
      <c r="R12" s="113">
        <v>7.0000000000000007E-2</v>
      </c>
      <c r="S12" s="113">
        <v>0.13</v>
      </c>
      <c r="T12" s="113">
        <v>7.0000000000000007E-2</v>
      </c>
      <c r="U12" s="113">
        <v>0.02</v>
      </c>
      <c r="V12" s="113" t="s">
        <v>114</v>
      </c>
      <c r="W12" s="114">
        <v>0.82899999999999996</v>
      </c>
    </row>
    <row r="13" spans="2:23" x14ac:dyDescent="0.25">
      <c r="B13" s="96">
        <v>9</v>
      </c>
      <c r="C13" s="109" t="s">
        <v>30</v>
      </c>
      <c r="D13" s="113">
        <v>0.38</v>
      </c>
      <c r="E13" s="113">
        <v>1.94</v>
      </c>
      <c r="F13" s="113" t="s">
        <v>114</v>
      </c>
      <c r="G13" s="113">
        <v>3.54</v>
      </c>
      <c r="H13" s="113">
        <v>38.97</v>
      </c>
      <c r="I13" s="113" t="s">
        <v>114</v>
      </c>
      <c r="J13" s="113" t="s">
        <v>114</v>
      </c>
      <c r="K13" s="113">
        <v>154.47</v>
      </c>
      <c r="L13" s="113">
        <v>2.14</v>
      </c>
      <c r="M13" s="113">
        <v>0.04</v>
      </c>
      <c r="N13" s="113">
        <v>32.380000000000003</v>
      </c>
      <c r="O13" s="113">
        <v>0.37</v>
      </c>
      <c r="P13" s="113">
        <v>0.01</v>
      </c>
      <c r="Q13" s="113" t="s">
        <v>114</v>
      </c>
      <c r="R13" s="113">
        <v>0.13</v>
      </c>
      <c r="S13" s="113">
        <v>0.01</v>
      </c>
      <c r="T13" s="113">
        <v>0.12</v>
      </c>
      <c r="U13" s="113">
        <v>0.02</v>
      </c>
      <c r="V13" s="113">
        <v>0.01</v>
      </c>
      <c r="W13" s="114">
        <v>21.314</v>
      </c>
    </row>
    <row r="14" spans="2:23" x14ac:dyDescent="0.25">
      <c r="B14" s="96">
        <v>10</v>
      </c>
      <c r="C14" s="109" t="s">
        <v>40</v>
      </c>
      <c r="D14" s="113">
        <v>0.34</v>
      </c>
      <c r="E14" s="113">
        <v>1.66</v>
      </c>
      <c r="F14" s="113" t="s">
        <v>114</v>
      </c>
      <c r="G14" s="113">
        <v>3.42</v>
      </c>
      <c r="H14" s="113">
        <v>33.549999999999997</v>
      </c>
      <c r="I14" s="113" t="s">
        <v>114</v>
      </c>
      <c r="J14" s="113" t="s">
        <v>114</v>
      </c>
      <c r="K14" s="113">
        <v>125.52</v>
      </c>
      <c r="L14" s="113">
        <v>0.4</v>
      </c>
      <c r="M14" s="113" t="s">
        <v>114</v>
      </c>
      <c r="N14" s="113">
        <v>27.01</v>
      </c>
      <c r="O14" s="113">
        <v>0.26</v>
      </c>
      <c r="P14" s="113">
        <v>0.01</v>
      </c>
      <c r="Q14" s="113" t="s">
        <v>114</v>
      </c>
      <c r="R14" s="113">
        <v>0.08</v>
      </c>
      <c r="S14" s="113">
        <v>0</v>
      </c>
      <c r="T14" s="113">
        <v>0.02</v>
      </c>
      <c r="U14" s="113">
        <v>0.01</v>
      </c>
      <c r="V14" s="113">
        <v>0.01</v>
      </c>
      <c r="W14" s="114">
        <v>1.3009999999999999</v>
      </c>
    </row>
    <row r="15" spans="2:23" x14ac:dyDescent="0.25">
      <c r="B15" s="96">
        <v>11</v>
      </c>
      <c r="C15" s="109" t="s">
        <v>41</v>
      </c>
      <c r="D15" s="113">
        <v>0.34</v>
      </c>
      <c r="E15" s="113">
        <v>1.81</v>
      </c>
      <c r="F15" s="113" t="s">
        <v>114</v>
      </c>
      <c r="G15" s="113">
        <v>3.4</v>
      </c>
      <c r="H15" s="113">
        <v>28.27</v>
      </c>
      <c r="I15" s="113" t="s">
        <v>114</v>
      </c>
      <c r="J15" s="113" t="s">
        <v>114</v>
      </c>
      <c r="K15" s="113">
        <v>120.79</v>
      </c>
      <c r="L15" s="113">
        <v>0.38</v>
      </c>
      <c r="M15" s="113" t="s">
        <v>114</v>
      </c>
      <c r="N15" s="113">
        <v>25.32</v>
      </c>
      <c r="O15" s="113">
        <v>0.27</v>
      </c>
      <c r="P15" s="113">
        <v>0.01</v>
      </c>
      <c r="Q15" s="113">
        <v>0</v>
      </c>
      <c r="R15" s="113">
        <v>0.15</v>
      </c>
      <c r="S15" s="113">
        <v>0.1</v>
      </c>
      <c r="T15" s="113">
        <v>0.05</v>
      </c>
      <c r="U15" s="113">
        <v>0.01</v>
      </c>
      <c r="V15" s="113">
        <v>0.01</v>
      </c>
      <c r="W15" s="114">
        <v>1.5269999999999999</v>
      </c>
    </row>
    <row r="16" spans="2:23" x14ac:dyDescent="0.25">
      <c r="B16" s="96">
        <v>12</v>
      </c>
      <c r="C16" s="109" t="s">
        <v>42</v>
      </c>
      <c r="D16" s="113">
        <v>0.33</v>
      </c>
      <c r="E16" s="113">
        <v>1.69</v>
      </c>
      <c r="F16" s="113" t="s">
        <v>114</v>
      </c>
      <c r="G16" s="113">
        <v>3.47</v>
      </c>
      <c r="H16" s="113">
        <v>28.35</v>
      </c>
      <c r="I16" s="113" t="s">
        <v>114</v>
      </c>
      <c r="J16" s="113" t="s">
        <v>114</v>
      </c>
      <c r="K16" s="113">
        <v>123.32</v>
      </c>
      <c r="L16" s="113">
        <v>0.49</v>
      </c>
      <c r="M16" s="113" t="s">
        <v>114</v>
      </c>
      <c r="N16" s="113">
        <v>25.34</v>
      </c>
      <c r="O16" s="113">
        <v>0.27</v>
      </c>
      <c r="P16" s="113" t="s">
        <v>114</v>
      </c>
      <c r="Q16" s="113" t="s">
        <v>114</v>
      </c>
      <c r="R16" s="113">
        <v>0.45</v>
      </c>
      <c r="S16" s="113">
        <v>0.01</v>
      </c>
      <c r="T16" s="113">
        <v>0.01</v>
      </c>
      <c r="U16" s="113">
        <v>0.01</v>
      </c>
      <c r="V16" s="113">
        <v>0.01</v>
      </c>
      <c r="W16" s="114">
        <v>20.966000000000001</v>
      </c>
    </row>
    <row r="17" spans="2:23" x14ac:dyDescent="0.25">
      <c r="B17" s="96">
        <v>13</v>
      </c>
      <c r="C17" s="109" t="s">
        <v>52</v>
      </c>
      <c r="D17" s="113">
        <v>0.4</v>
      </c>
      <c r="E17" s="113">
        <v>1.6</v>
      </c>
      <c r="F17" s="113">
        <v>3.26</v>
      </c>
      <c r="G17" s="113" t="s">
        <v>114</v>
      </c>
      <c r="H17" s="113">
        <v>22.42</v>
      </c>
      <c r="I17" s="113" t="s">
        <v>114</v>
      </c>
      <c r="J17" s="113" t="s">
        <v>114</v>
      </c>
      <c r="K17" s="113">
        <v>114.59</v>
      </c>
      <c r="L17" s="113">
        <v>0.35</v>
      </c>
      <c r="M17" s="113" t="s">
        <v>114</v>
      </c>
      <c r="N17" s="113">
        <v>25.04</v>
      </c>
      <c r="O17" s="113">
        <v>0.25</v>
      </c>
      <c r="P17" s="113">
        <v>0.01</v>
      </c>
      <c r="Q17" s="113" t="s">
        <v>114</v>
      </c>
      <c r="R17" s="113">
        <v>0.22</v>
      </c>
      <c r="S17" s="113">
        <v>0</v>
      </c>
      <c r="T17" s="113">
        <v>0.01</v>
      </c>
      <c r="U17" s="113">
        <v>0.01</v>
      </c>
      <c r="V17" s="113">
        <v>0.02</v>
      </c>
      <c r="W17" s="114">
        <v>2.4929999999999999</v>
      </c>
    </row>
    <row r="18" spans="2:23" x14ac:dyDescent="0.25">
      <c r="B18" s="96">
        <v>14</v>
      </c>
      <c r="C18" s="109" t="s">
        <v>53</v>
      </c>
      <c r="D18" s="113">
        <v>0.39</v>
      </c>
      <c r="E18" s="113">
        <v>1.6</v>
      </c>
      <c r="F18" s="113">
        <v>3.26</v>
      </c>
      <c r="G18" s="113" t="s">
        <v>114</v>
      </c>
      <c r="H18" s="113">
        <v>18.03</v>
      </c>
      <c r="I18" s="113" t="s">
        <v>114</v>
      </c>
      <c r="J18" s="113" t="s">
        <v>114</v>
      </c>
      <c r="K18" s="113">
        <v>105.5</v>
      </c>
      <c r="L18" s="113">
        <v>0.35</v>
      </c>
      <c r="M18" s="113" t="s">
        <v>114</v>
      </c>
      <c r="N18" s="113">
        <v>22.37</v>
      </c>
      <c r="O18" s="113">
        <v>0.23</v>
      </c>
      <c r="P18" s="113">
        <v>0.01</v>
      </c>
      <c r="Q18" s="113" t="s">
        <v>114</v>
      </c>
      <c r="R18" s="113">
        <v>0.49</v>
      </c>
      <c r="S18" s="113">
        <v>0</v>
      </c>
      <c r="T18" s="113">
        <v>0.01</v>
      </c>
      <c r="U18" s="113">
        <v>0.01</v>
      </c>
      <c r="V18" s="113">
        <v>0.02</v>
      </c>
      <c r="W18" s="114">
        <v>2.879</v>
      </c>
    </row>
    <row r="19" spans="2:23" x14ac:dyDescent="0.25">
      <c r="B19" s="99">
        <v>15</v>
      </c>
      <c r="C19" s="110" t="s">
        <v>54</v>
      </c>
      <c r="D19" s="115">
        <v>0.38</v>
      </c>
      <c r="E19" s="115">
        <v>1.61</v>
      </c>
      <c r="F19" s="115">
        <v>3.26</v>
      </c>
      <c r="G19" s="115" t="s">
        <v>114</v>
      </c>
      <c r="H19" s="115" t="s">
        <v>114</v>
      </c>
      <c r="I19" s="115" t="s">
        <v>114</v>
      </c>
      <c r="J19" s="115" t="s">
        <v>114</v>
      </c>
      <c r="K19" s="115">
        <v>113.06</v>
      </c>
      <c r="L19" s="115">
        <v>2.1800000000000002</v>
      </c>
      <c r="M19" s="115">
        <v>7.0000000000000007E-2</v>
      </c>
      <c r="N19" s="115">
        <v>24.37</v>
      </c>
      <c r="O19" s="115">
        <v>0.23</v>
      </c>
      <c r="P19" s="115">
        <v>0.01</v>
      </c>
      <c r="Q19" s="115">
        <v>0.01</v>
      </c>
      <c r="R19" s="115">
        <v>1.1499999999999999</v>
      </c>
      <c r="S19" s="115">
        <v>0.15</v>
      </c>
      <c r="T19" s="115">
        <v>0.17</v>
      </c>
      <c r="U19" s="115">
        <v>0.01</v>
      </c>
      <c r="V19" s="115">
        <v>0.02</v>
      </c>
      <c r="W19" s="116">
        <v>5.0670000000000002</v>
      </c>
    </row>
    <row r="20" spans="2:23" x14ac:dyDescent="0.25">
      <c r="B20" s="96">
        <v>16</v>
      </c>
      <c r="C20" s="109" t="s">
        <v>7</v>
      </c>
      <c r="D20" s="113">
        <v>0.55000000000000004</v>
      </c>
      <c r="E20" s="113">
        <v>9.76</v>
      </c>
      <c r="F20" s="113" t="s">
        <v>114</v>
      </c>
      <c r="G20" s="113">
        <v>3.31</v>
      </c>
      <c r="H20" s="113">
        <v>54.69</v>
      </c>
      <c r="I20" s="113" t="s">
        <v>114</v>
      </c>
      <c r="J20" s="113" t="s">
        <v>114</v>
      </c>
      <c r="K20" s="113">
        <v>440.32</v>
      </c>
      <c r="L20" s="113">
        <v>4.07</v>
      </c>
      <c r="M20" s="113" t="s">
        <v>114</v>
      </c>
      <c r="N20" s="113">
        <v>102.04</v>
      </c>
      <c r="O20" s="113">
        <v>0.81</v>
      </c>
      <c r="P20" s="113">
        <v>0.08</v>
      </c>
      <c r="Q20" s="113" t="s">
        <v>114</v>
      </c>
      <c r="R20" s="113">
        <v>0.52</v>
      </c>
      <c r="S20" s="113">
        <v>0.03</v>
      </c>
      <c r="T20" s="113">
        <v>0.02</v>
      </c>
      <c r="U20" s="113">
        <v>0.16</v>
      </c>
      <c r="V20" s="113">
        <v>0.03</v>
      </c>
      <c r="W20" s="114">
        <v>9.1020000000000003</v>
      </c>
    </row>
    <row r="21" spans="2:23" x14ac:dyDescent="0.25">
      <c r="B21" s="96">
        <v>17</v>
      </c>
      <c r="C21" s="109" t="s">
        <v>8</v>
      </c>
      <c r="D21" s="113">
        <v>0.54</v>
      </c>
      <c r="E21" s="113">
        <v>9.86</v>
      </c>
      <c r="F21" s="113" t="s">
        <v>114</v>
      </c>
      <c r="G21" s="113">
        <v>3.28</v>
      </c>
      <c r="H21" s="113">
        <v>59.56</v>
      </c>
      <c r="I21" s="113" t="s">
        <v>114</v>
      </c>
      <c r="J21" s="113" t="s">
        <v>114</v>
      </c>
      <c r="K21" s="113">
        <v>430.52</v>
      </c>
      <c r="L21" s="113">
        <v>3.91</v>
      </c>
      <c r="M21" s="113" t="s">
        <v>114</v>
      </c>
      <c r="N21" s="113">
        <v>100.81</v>
      </c>
      <c r="O21" s="113">
        <v>0.8</v>
      </c>
      <c r="P21" s="113">
        <v>0.08</v>
      </c>
      <c r="Q21" s="113" t="s">
        <v>114</v>
      </c>
      <c r="R21" s="113">
        <v>0.77</v>
      </c>
      <c r="S21" s="113">
        <v>0.04</v>
      </c>
      <c r="T21" s="113">
        <v>0.01</v>
      </c>
      <c r="U21" s="113">
        <v>0.15</v>
      </c>
      <c r="V21" s="113">
        <v>0.03</v>
      </c>
      <c r="W21" s="114">
        <v>8.9190000000000005</v>
      </c>
    </row>
    <row r="22" spans="2:23" x14ac:dyDescent="0.25">
      <c r="B22" s="96">
        <v>18</v>
      </c>
      <c r="C22" s="109" t="s">
        <v>9</v>
      </c>
      <c r="D22" s="113">
        <v>0.56000000000000005</v>
      </c>
      <c r="E22" s="113">
        <v>9.82</v>
      </c>
      <c r="F22" s="113" t="s">
        <v>114</v>
      </c>
      <c r="G22" s="113">
        <v>3.26</v>
      </c>
      <c r="H22" s="113">
        <v>62.64</v>
      </c>
      <c r="I22" s="113" t="s">
        <v>114</v>
      </c>
      <c r="J22" s="113" t="s">
        <v>114</v>
      </c>
      <c r="K22" s="113">
        <v>435.37</v>
      </c>
      <c r="L22" s="113">
        <v>4.0599999999999996</v>
      </c>
      <c r="M22" s="113" t="s">
        <v>114</v>
      </c>
      <c r="N22" s="113">
        <v>103.88</v>
      </c>
      <c r="O22" s="113">
        <v>0.85</v>
      </c>
      <c r="P22" s="113">
        <v>0.08</v>
      </c>
      <c r="Q22" s="113" t="s">
        <v>114</v>
      </c>
      <c r="R22" s="113">
        <v>0.66</v>
      </c>
      <c r="S22" s="113">
        <v>0.03</v>
      </c>
      <c r="T22" s="113">
        <v>0.02</v>
      </c>
      <c r="U22" s="113">
        <v>0.16</v>
      </c>
      <c r="V22" s="113">
        <v>0.04</v>
      </c>
      <c r="W22" s="114">
        <v>9.0329999999999995</v>
      </c>
    </row>
    <row r="23" spans="2:23" x14ac:dyDescent="0.25">
      <c r="B23" s="96">
        <v>19</v>
      </c>
      <c r="C23" s="109" t="s">
        <v>19</v>
      </c>
      <c r="D23" s="113">
        <v>3.15</v>
      </c>
      <c r="E23" s="113">
        <v>2.97</v>
      </c>
      <c r="F23" s="113">
        <v>3.37</v>
      </c>
      <c r="G23" s="113">
        <v>3.29</v>
      </c>
      <c r="H23" s="113">
        <v>44.38</v>
      </c>
      <c r="I23" s="113" t="s">
        <v>114</v>
      </c>
      <c r="J23" s="113" t="s">
        <v>114</v>
      </c>
      <c r="K23" s="113">
        <v>269.52</v>
      </c>
      <c r="L23" s="113">
        <v>2.4300000000000002</v>
      </c>
      <c r="M23" s="113" t="s">
        <v>114</v>
      </c>
      <c r="N23" s="113">
        <v>66.61</v>
      </c>
      <c r="O23" s="113">
        <v>0.56000000000000005</v>
      </c>
      <c r="P23" s="113">
        <v>0.05</v>
      </c>
      <c r="Q23" s="113">
        <v>0.01</v>
      </c>
      <c r="R23" s="113">
        <v>2.29</v>
      </c>
      <c r="S23" s="113">
        <v>0.1</v>
      </c>
      <c r="T23" s="113">
        <v>0.05</v>
      </c>
      <c r="U23" s="113">
        <v>7.0000000000000007E-2</v>
      </c>
      <c r="V23" s="113">
        <v>0.02</v>
      </c>
      <c r="W23" s="114">
        <v>10.750999999999999</v>
      </c>
    </row>
    <row r="24" spans="2:23" x14ac:dyDescent="0.25">
      <c r="B24" s="96">
        <v>20</v>
      </c>
      <c r="C24" s="109" t="s">
        <v>20</v>
      </c>
      <c r="D24" s="113">
        <v>2.69</v>
      </c>
      <c r="E24" s="113">
        <v>2.66</v>
      </c>
      <c r="F24" s="113">
        <v>3.34</v>
      </c>
      <c r="G24" s="113" t="s">
        <v>114</v>
      </c>
      <c r="H24" s="113">
        <v>38.72</v>
      </c>
      <c r="I24" s="113" t="s">
        <v>114</v>
      </c>
      <c r="J24" s="113" t="s">
        <v>114</v>
      </c>
      <c r="K24" s="113">
        <v>235.79</v>
      </c>
      <c r="L24" s="113">
        <v>2.17</v>
      </c>
      <c r="M24" s="113" t="s">
        <v>114</v>
      </c>
      <c r="N24" s="113">
        <v>58.02</v>
      </c>
      <c r="O24" s="113">
        <v>0.52</v>
      </c>
      <c r="P24" s="113">
        <v>0.04</v>
      </c>
      <c r="Q24" s="113" t="s">
        <v>114</v>
      </c>
      <c r="R24" s="113">
        <v>2.81</v>
      </c>
      <c r="S24" s="113">
        <v>0.02</v>
      </c>
      <c r="T24" s="113">
        <v>0.01</v>
      </c>
      <c r="U24" s="113">
        <v>0.06</v>
      </c>
      <c r="V24" s="113">
        <v>0.02</v>
      </c>
      <c r="W24" s="114">
        <v>8.8030000000000008</v>
      </c>
    </row>
    <row r="25" spans="2:23" x14ac:dyDescent="0.25">
      <c r="B25" s="96">
        <v>21</v>
      </c>
      <c r="C25" s="109" t="s">
        <v>21</v>
      </c>
      <c r="D25" s="113">
        <v>1.55</v>
      </c>
      <c r="E25" s="113">
        <v>2.85</v>
      </c>
      <c r="F25" s="113">
        <v>3.4</v>
      </c>
      <c r="G25" s="113">
        <v>3.32</v>
      </c>
      <c r="H25" s="113">
        <v>38.869999999999997</v>
      </c>
      <c r="I25" s="113" t="s">
        <v>114</v>
      </c>
      <c r="J25" s="113" t="s">
        <v>114</v>
      </c>
      <c r="K25" s="113">
        <v>235.58</v>
      </c>
      <c r="L25" s="113">
        <v>2.15</v>
      </c>
      <c r="M25" s="113" t="s">
        <v>114</v>
      </c>
      <c r="N25" s="113">
        <v>57.04</v>
      </c>
      <c r="O25" s="113">
        <v>0.54</v>
      </c>
      <c r="P25" s="113">
        <v>0.05</v>
      </c>
      <c r="Q25" s="113" t="s">
        <v>114</v>
      </c>
      <c r="R25" s="113">
        <v>2.57</v>
      </c>
      <c r="S25" s="113">
        <v>0.01</v>
      </c>
      <c r="T25" s="113">
        <v>0.01</v>
      </c>
      <c r="U25" s="113">
        <v>0.06</v>
      </c>
      <c r="V25" s="113">
        <v>0.03</v>
      </c>
      <c r="W25" s="114">
        <v>5.9989999999999997</v>
      </c>
    </row>
    <row r="26" spans="2:23" x14ac:dyDescent="0.25">
      <c r="B26" s="96">
        <v>22</v>
      </c>
      <c r="C26" s="109" t="s">
        <v>31</v>
      </c>
      <c r="D26" s="113">
        <v>0.47</v>
      </c>
      <c r="E26" s="113">
        <v>1.84</v>
      </c>
      <c r="F26" s="113">
        <v>3.48</v>
      </c>
      <c r="G26" s="113">
        <v>3.63</v>
      </c>
      <c r="H26" s="113">
        <v>35.31</v>
      </c>
      <c r="I26" s="113" t="s">
        <v>114</v>
      </c>
      <c r="J26" s="113" t="s">
        <v>114</v>
      </c>
      <c r="K26" s="113">
        <v>174.36</v>
      </c>
      <c r="L26" s="113">
        <v>1.51</v>
      </c>
      <c r="M26" s="113">
        <v>0.06</v>
      </c>
      <c r="N26" s="113">
        <v>38.89</v>
      </c>
      <c r="O26" s="113">
        <v>0.4</v>
      </c>
      <c r="P26" s="113">
        <v>0.05</v>
      </c>
      <c r="Q26" s="113">
        <v>0.01</v>
      </c>
      <c r="R26" s="113">
        <v>10.42</v>
      </c>
      <c r="S26" s="113">
        <v>0.01</v>
      </c>
      <c r="T26" s="113">
        <v>0.03</v>
      </c>
      <c r="U26" s="113">
        <v>0.03</v>
      </c>
      <c r="V26" s="113">
        <v>0.02</v>
      </c>
      <c r="W26" s="114">
        <v>10.266999999999999</v>
      </c>
    </row>
    <row r="27" spans="2:23" x14ac:dyDescent="0.25">
      <c r="B27" s="96">
        <v>23</v>
      </c>
      <c r="C27" s="109" t="s">
        <v>32</v>
      </c>
      <c r="D27" s="113">
        <v>0.47</v>
      </c>
      <c r="E27" s="113">
        <v>2.15</v>
      </c>
      <c r="F27" s="113">
        <v>3.51</v>
      </c>
      <c r="G27" s="113">
        <v>4.4000000000000004</v>
      </c>
      <c r="H27" s="113">
        <v>39.380000000000003</v>
      </c>
      <c r="I27" s="113" t="s">
        <v>114</v>
      </c>
      <c r="J27" s="113" t="s">
        <v>114</v>
      </c>
      <c r="K27" s="113">
        <v>167.39</v>
      </c>
      <c r="L27" s="113">
        <v>1.42</v>
      </c>
      <c r="M27" s="113">
        <v>0.04</v>
      </c>
      <c r="N27" s="113">
        <v>36.340000000000003</v>
      </c>
      <c r="O27" s="113">
        <v>0.39</v>
      </c>
      <c r="P27" s="113">
        <v>0.04</v>
      </c>
      <c r="Q27" s="113">
        <v>0.01</v>
      </c>
      <c r="R27" s="113">
        <v>10.02</v>
      </c>
      <c r="S27" s="113">
        <v>0.01</v>
      </c>
      <c r="T27" s="113">
        <v>0.02</v>
      </c>
      <c r="U27" s="113">
        <v>0.03</v>
      </c>
      <c r="V27" s="113">
        <v>0.02</v>
      </c>
      <c r="W27" s="114">
        <v>10.374000000000001</v>
      </c>
    </row>
    <row r="28" spans="2:23" x14ac:dyDescent="0.25">
      <c r="B28" s="96">
        <v>24</v>
      </c>
      <c r="C28" s="109" t="s">
        <v>33</v>
      </c>
      <c r="D28" s="113">
        <v>0.45</v>
      </c>
      <c r="E28" s="113">
        <v>1.94</v>
      </c>
      <c r="F28" s="113">
        <v>3.53</v>
      </c>
      <c r="G28" s="113" t="s">
        <v>114</v>
      </c>
      <c r="H28" s="113">
        <v>38.85</v>
      </c>
      <c r="I28" s="113" t="s">
        <v>114</v>
      </c>
      <c r="J28" s="113" t="s">
        <v>114</v>
      </c>
      <c r="K28" s="113">
        <v>159.15</v>
      </c>
      <c r="L28" s="113">
        <v>1.4</v>
      </c>
      <c r="M28" s="113">
        <v>0.06</v>
      </c>
      <c r="N28" s="113">
        <v>33.97</v>
      </c>
      <c r="O28" s="113">
        <v>0.37</v>
      </c>
      <c r="P28" s="113">
        <v>0.04</v>
      </c>
      <c r="Q28" s="113">
        <v>0.01</v>
      </c>
      <c r="R28" s="113">
        <v>10.09</v>
      </c>
      <c r="S28" s="113">
        <v>0.01</v>
      </c>
      <c r="T28" s="113">
        <v>0.01</v>
      </c>
      <c r="U28" s="113">
        <v>0.03</v>
      </c>
      <c r="V28" s="113">
        <v>0.02</v>
      </c>
      <c r="W28" s="114">
        <v>13.292</v>
      </c>
    </row>
    <row r="29" spans="2:23" x14ac:dyDescent="0.25">
      <c r="B29" s="96">
        <v>25</v>
      </c>
      <c r="C29" s="109" t="s">
        <v>43</v>
      </c>
      <c r="D29" s="113">
        <v>0.4</v>
      </c>
      <c r="E29" s="113">
        <v>1.74</v>
      </c>
      <c r="F29" s="113">
        <v>3.43</v>
      </c>
      <c r="G29" s="113">
        <v>3.55</v>
      </c>
      <c r="H29" s="113">
        <v>23.23</v>
      </c>
      <c r="I29" s="113" t="s">
        <v>114</v>
      </c>
      <c r="J29" s="113" t="s">
        <v>114</v>
      </c>
      <c r="K29" s="113">
        <v>121.72</v>
      </c>
      <c r="L29" s="113">
        <v>1.1200000000000001</v>
      </c>
      <c r="M29" s="113">
        <v>0.08</v>
      </c>
      <c r="N29" s="113">
        <v>26.66</v>
      </c>
      <c r="O29" s="113">
        <v>0.27</v>
      </c>
      <c r="P29" s="113">
        <v>0.04</v>
      </c>
      <c r="Q29" s="113">
        <v>0.01</v>
      </c>
      <c r="R29" s="113">
        <v>16.25</v>
      </c>
      <c r="S29" s="113">
        <v>0.14000000000000001</v>
      </c>
      <c r="T29" s="113">
        <v>1.39</v>
      </c>
      <c r="U29" s="113">
        <v>0.02</v>
      </c>
      <c r="V29" s="113">
        <v>0.01</v>
      </c>
      <c r="W29" s="114">
        <v>12.15</v>
      </c>
    </row>
    <row r="30" spans="2:23" x14ac:dyDescent="0.25">
      <c r="B30" s="96">
        <v>26</v>
      </c>
      <c r="C30" s="109" t="s">
        <v>44</v>
      </c>
      <c r="D30" s="113">
        <v>0.39</v>
      </c>
      <c r="E30" s="113">
        <v>2.0499999999999998</v>
      </c>
      <c r="F30" s="113">
        <v>3.44</v>
      </c>
      <c r="G30" s="113">
        <v>3.53</v>
      </c>
      <c r="H30" s="113">
        <v>15.77</v>
      </c>
      <c r="I30" s="113" t="s">
        <v>114</v>
      </c>
      <c r="J30" s="113" t="s">
        <v>114</v>
      </c>
      <c r="K30" s="113">
        <v>115.89</v>
      </c>
      <c r="L30" s="113">
        <v>1.0900000000000001</v>
      </c>
      <c r="M30" s="113">
        <v>0.16</v>
      </c>
      <c r="N30" s="113">
        <v>25.4</v>
      </c>
      <c r="O30" s="113">
        <v>0.25</v>
      </c>
      <c r="P30" s="113">
        <v>0.04</v>
      </c>
      <c r="Q30" s="113">
        <v>0.02</v>
      </c>
      <c r="R30" s="113">
        <v>17.55</v>
      </c>
      <c r="S30" s="113">
        <v>0.03</v>
      </c>
      <c r="T30" s="113">
        <v>0.04</v>
      </c>
      <c r="U30" s="113">
        <v>0.02</v>
      </c>
      <c r="V30" s="113">
        <v>0.02</v>
      </c>
      <c r="W30" s="114">
        <v>12.746</v>
      </c>
    </row>
    <row r="31" spans="2:23" x14ac:dyDescent="0.25">
      <c r="B31" s="96">
        <v>27</v>
      </c>
      <c r="C31" s="109" t="s">
        <v>45</v>
      </c>
      <c r="D31" s="113">
        <v>0.39</v>
      </c>
      <c r="E31" s="113">
        <v>2.29</v>
      </c>
      <c r="F31" s="113">
        <v>3.47</v>
      </c>
      <c r="G31" s="113">
        <v>3.52</v>
      </c>
      <c r="H31" s="113">
        <v>15</v>
      </c>
      <c r="I31" s="113" t="s">
        <v>114</v>
      </c>
      <c r="J31" s="113" t="s">
        <v>114</v>
      </c>
      <c r="K31" s="113">
        <v>130.16</v>
      </c>
      <c r="L31" s="113">
        <v>2.35</v>
      </c>
      <c r="M31" s="113">
        <v>0.11</v>
      </c>
      <c r="N31" s="113">
        <v>26.66</v>
      </c>
      <c r="O31" s="113">
        <v>0.26</v>
      </c>
      <c r="P31" s="113">
        <v>0.04</v>
      </c>
      <c r="Q31" s="113">
        <v>0.01</v>
      </c>
      <c r="R31" s="113">
        <v>15.01</v>
      </c>
      <c r="S31" s="113">
        <v>0.01</v>
      </c>
      <c r="T31" s="113">
        <v>0.03</v>
      </c>
      <c r="U31" s="113">
        <v>0.02</v>
      </c>
      <c r="V31" s="113">
        <v>0.02</v>
      </c>
      <c r="W31" s="114">
        <v>12.083</v>
      </c>
    </row>
    <row r="32" spans="2:23" x14ac:dyDescent="0.25">
      <c r="B32" s="96">
        <v>28</v>
      </c>
      <c r="C32" s="109" t="s">
        <v>55</v>
      </c>
      <c r="D32" s="113">
        <v>0.43</v>
      </c>
      <c r="E32" s="113">
        <v>1.77</v>
      </c>
      <c r="F32" s="113">
        <v>3.28</v>
      </c>
      <c r="G32" s="113">
        <v>3.47</v>
      </c>
      <c r="H32" s="113">
        <v>15.85</v>
      </c>
      <c r="I32" s="113" t="s">
        <v>114</v>
      </c>
      <c r="J32" s="113" t="s">
        <v>114</v>
      </c>
      <c r="K32" s="113">
        <v>96.33</v>
      </c>
      <c r="L32" s="113">
        <v>0.87</v>
      </c>
      <c r="M32" s="113">
        <v>0.1</v>
      </c>
      <c r="N32" s="113">
        <v>21.52</v>
      </c>
      <c r="O32" s="113">
        <v>0.18</v>
      </c>
      <c r="P32" s="113">
        <v>0.04</v>
      </c>
      <c r="Q32" s="113">
        <v>0.02</v>
      </c>
      <c r="R32" s="113">
        <v>17.68</v>
      </c>
      <c r="S32" s="113">
        <v>0.02</v>
      </c>
      <c r="T32" s="113">
        <v>0.02</v>
      </c>
      <c r="U32" s="113">
        <v>0.02</v>
      </c>
      <c r="V32" s="113">
        <v>0.01</v>
      </c>
      <c r="W32" s="114">
        <v>12.851000000000001</v>
      </c>
    </row>
    <row r="33" spans="2:23" x14ac:dyDescent="0.25">
      <c r="B33" s="96">
        <v>29</v>
      </c>
      <c r="C33" s="109" t="s">
        <v>56</v>
      </c>
      <c r="D33" s="113">
        <v>0.43</v>
      </c>
      <c r="E33" s="113">
        <v>1.78</v>
      </c>
      <c r="F33" s="113">
        <v>3.28</v>
      </c>
      <c r="G33" s="113">
        <v>3.45</v>
      </c>
      <c r="H33" s="113">
        <v>16.03</v>
      </c>
      <c r="I33" s="113" t="s">
        <v>114</v>
      </c>
      <c r="J33" s="113" t="s">
        <v>114</v>
      </c>
      <c r="K33" s="113">
        <v>97.49</v>
      </c>
      <c r="L33" s="113">
        <v>2.8</v>
      </c>
      <c r="M33" s="113">
        <v>0.11</v>
      </c>
      <c r="N33" s="113">
        <v>21.56</v>
      </c>
      <c r="O33" s="113">
        <v>0.18</v>
      </c>
      <c r="P33" s="113">
        <v>0.04</v>
      </c>
      <c r="Q33" s="113">
        <v>0.02</v>
      </c>
      <c r="R33" s="113">
        <v>19.32</v>
      </c>
      <c r="S33" s="113">
        <v>0.01</v>
      </c>
      <c r="T33" s="113">
        <v>0.12</v>
      </c>
      <c r="U33" s="113">
        <v>0.02</v>
      </c>
      <c r="V33" s="113">
        <v>0.01</v>
      </c>
      <c r="W33" s="114">
        <v>12.816000000000001</v>
      </c>
    </row>
    <row r="34" spans="2:23" x14ac:dyDescent="0.25">
      <c r="B34" s="111">
        <v>30</v>
      </c>
      <c r="C34" s="110" t="s">
        <v>57</v>
      </c>
      <c r="D34" s="115">
        <v>0.43</v>
      </c>
      <c r="E34" s="115">
        <v>1.84</v>
      </c>
      <c r="F34" s="115">
        <v>3.29</v>
      </c>
      <c r="G34" s="115" t="s">
        <v>114</v>
      </c>
      <c r="H34" s="115">
        <v>15.12</v>
      </c>
      <c r="I34" s="115" t="s">
        <v>114</v>
      </c>
      <c r="J34" s="115" t="s">
        <v>114</v>
      </c>
      <c r="K34" s="115">
        <v>103.07</v>
      </c>
      <c r="L34" s="115">
        <v>1.06</v>
      </c>
      <c r="M34" s="115">
        <v>1.04</v>
      </c>
      <c r="N34" s="115">
        <v>21.42</v>
      </c>
      <c r="O34" s="115">
        <v>0.16</v>
      </c>
      <c r="P34" s="115">
        <v>0.04</v>
      </c>
      <c r="Q34" s="115">
        <v>0.03</v>
      </c>
      <c r="R34" s="115">
        <v>11.9</v>
      </c>
      <c r="S34" s="115">
        <v>0.01</v>
      </c>
      <c r="T34" s="115">
        <v>0.03</v>
      </c>
      <c r="U34" s="115">
        <v>0.01</v>
      </c>
      <c r="V34" s="115">
        <v>0.01</v>
      </c>
      <c r="W34" s="116">
        <v>16.481999999999999</v>
      </c>
    </row>
    <row r="35" spans="2:23" x14ac:dyDescent="0.25">
      <c r="B35" s="96">
        <v>31</v>
      </c>
      <c r="C35" s="109" t="s">
        <v>10</v>
      </c>
      <c r="D35" s="113">
        <v>1.49</v>
      </c>
      <c r="E35" s="113">
        <v>3.11</v>
      </c>
      <c r="F35" s="113" t="s">
        <v>114</v>
      </c>
      <c r="G35" s="113">
        <v>3.2</v>
      </c>
      <c r="H35" s="113">
        <v>56.78</v>
      </c>
      <c r="I35" s="113" t="s">
        <v>114</v>
      </c>
      <c r="J35" s="113" t="s">
        <v>114</v>
      </c>
      <c r="K35" s="113">
        <v>447.91</v>
      </c>
      <c r="L35" s="113">
        <v>0.98</v>
      </c>
      <c r="M35" s="113" t="s">
        <v>114</v>
      </c>
      <c r="N35" s="113">
        <v>130.28</v>
      </c>
      <c r="O35" s="113">
        <v>0.89</v>
      </c>
      <c r="P35" s="113">
        <v>0.05</v>
      </c>
      <c r="Q35" s="113" t="s">
        <v>114</v>
      </c>
      <c r="R35" s="113">
        <v>0.03</v>
      </c>
      <c r="S35" s="113">
        <v>0.01</v>
      </c>
      <c r="T35" s="113">
        <v>0.01</v>
      </c>
      <c r="U35" s="113">
        <v>0.19</v>
      </c>
      <c r="V35" s="113">
        <v>0.03</v>
      </c>
      <c r="W35" s="114">
        <v>1.0940000000000001</v>
      </c>
    </row>
    <row r="36" spans="2:23" x14ac:dyDescent="0.25">
      <c r="B36" s="96">
        <v>32</v>
      </c>
      <c r="C36" s="109" t="s">
        <v>11</v>
      </c>
      <c r="D36" s="113">
        <v>1.56</v>
      </c>
      <c r="E36" s="113">
        <v>3.12</v>
      </c>
      <c r="F36" s="113" t="s">
        <v>114</v>
      </c>
      <c r="G36" s="113">
        <v>3.2</v>
      </c>
      <c r="H36" s="113">
        <v>49.71</v>
      </c>
      <c r="I36" s="113" t="s">
        <v>114</v>
      </c>
      <c r="J36" s="113" t="s">
        <v>114</v>
      </c>
      <c r="K36" s="113">
        <v>453.26</v>
      </c>
      <c r="L36" s="113">
        <v>1.02</v>
      </c>
      <c r="M36" s="113" t="s">
        <v>114</v>
      </c>
      <c r="N36" s="113">
        <v>102.53</v>
      </c>
      <c r="O36" s="113">
        <v>0.92</v>
      </c>
      <c r="P36" s="113">
        <v>0.04</v>
      </c>
      <c r="Q36" s="113" t="s">
        <v>114</v>
      </c>
      <c r="R36" s="113">
        <v>0.04</v>
      </c>
      <c r="S36" s="113">
        <v>0.02</v>
      </c>
      <c r="T36" s="113">
        <v>0.03</v>
      </c>
      <c r="U36" s="113">
        <v>0.19</v>
      </c>
      <c r="V36" s="113">
        <v>0.02</v>
      </c>
      <c r="W36" s="114">
        <v>0.66400000000000003</v>
      </c>
    </row>
    <row r="37" spans="2:23" x14ac:dyDescent="0.25">
      <c r="B37" s="96">
        <v>33</v>
      </c>
      <c r="C37" s="109" t="s">
        <v>12</v>
      </c>
      <c r="D37" s="113">
        <v>1.61</v>
      </c>
      <c r="E37" s="113">
        <v>3.06</v>
      </c>
      <c r="F37" s="113" t="s">
        <v>114</v>
      </c>
      <c r="G37" s="113">
        <v>3.23</v>
      </c>
      <c r="H37" s="113">
        <v>49.62</v>
      </c>
      <c r="I37" s="113" t="s">
        <v>114</v>
      </c>
      <c r="J37" s="113" t="s">
        <v>114</v>
      </c>
      <c r="K37" s="113">
        <v>439.34</v>
      </c>
      <c r="L37" s="113">
        <v>0.97</v>
      </c>
      <c r="M37" s="113" t="s">
        <v>114</v>
      </c>
      <c r="N37" s="113">
        <v>134.52000000000001</v>
      </c>
      <c r="O37" s="113">
        <v>1</v>
      </c>
      <c r="P37" s="113">
        <v>0.05</v>
      </c>
      <c r="Q37" s="113" t="s">
        <v>114</v>
      </c>
      <c r="R37" s="113">
        <v>7.0000000000000007E-2</v>
      </c>
      <c r="S37" s="113">
        <v>0.01</v>
      </c>
      <c r="T37" s="113">
        <v>0.01</v>
      </c>
      <c r="U37" s="113">
        <v>0.19</v>
      </c>
      <c r="V37" s="113">
        <v>0.03</v>
      </c>
      <c r="W37" s="114">
        <v>10.492000000000001</v>
      </c>
    </row>
    <row r="38" spans="2:23" x14ac:dyDescent="0.25">
      <c r="B38" s="96">
        <v>34</v>
      </c>
      <c r="C38" s="109" t="s">
        <v>22</v>
      </c>
      <c r="D38" s="113">
        <v>0.66</v>
      </c>
      <c r="E38" s="113">
        <v>2.2000000000000002</v>
      </c>
      <c r="F38" s="113" t="s">
        <v>114</v>
      </c>
      <c r="G38" s="113">
        <v>3.13</v>
      </c>
      <c r="H38" s="113">
        <v>40.74</v>
      </c>
      <c r="I38" s="113" t="s">
        <v>114</v>
      </c>
      <c r="J38" s="113" t="s">
        <v>114</v>
      </c>
      <c r="K38" s="113">
        <v>222.17</v>
      </c>
      <c r="L38" s="113">
        <v>0.6</v>
      </c>
      <c r="M38" s="113">
        <v>0.03</v>
      </c>
      <c r="N38" s="113">
        <v>50.03</v>
      </c>
      <c r="O38" s="113">
        <v>0.59</v>
      </c>
      <c r="P38" s="113">
        <v>0.01</v>
      </c>
      <c r="Q38" s="113" t="s">
        <v>114</v>
      </c>
      <c r="R38" s="113">
        <v>0.89</v>
      </c>
      <c r="S38" s="113">
        <v>0</v>
      </c>
      <c r="T38" s="113">
        <v>0.01</v>
      </c>
      <c r="U38" s="113">
        <v>0.04</v>
      </c>
      <c r="V38" s="113">
        <v>0.03</v>
      </c>
      <c r="W38" s="114">
        <v>20.780999999999999</v>
      </c>
    </row>
    <row r="39" spans="2:23" x14ac:dyDescent="0.25">
      <c r="B39" s="96">
        <v>35</v>
      </c>
      <c r="C39" s="109" t="s">
        <v>23</v>
      </c>
      <c r="D39" s="113">
        <v>0.69</v>
      </c>
      <c r="E39" s="113">
        <v>2.23</v>
      </c>
      <c r="F39" s="113" t="s">
        <v>114</v>
      </c>
      <c r="G39" s="113">
        <v>3.15</v>
      </c>
      <c r="H39" s="113">
        <v>38.28</v>
      </c>
      <c r="I39" s="113" t="s">
        <v>114</v>
      </c>
      <c r="J39" s="113" t="s">
        <v>114</v>
      </c>
      <c r="K39" s="113">
        <v>254.6</v>
      </c>
      <c r="L39" s="113">
        <v>0.61</v>
      </c>
      <c r="M39" s="113">
        <v>0.03</v>
      </c>
      <c r="N39" s="113">
        <v>58.71</v>
      </c>
      <c r="O39" s="113">
        <v>0.67</v>
      </c>
      <c r="P39" s="113">
        <v>0.02</v>
      </c>
      <c r="Q39" s="113">
        <v>0.01</v>
      </c>
      <c r="R39" s="113">
        <v>1.33</v>
      </c>
      <c r="S39" s="113">
        <v>0.24</v>
      </c>
      <c r="T39" s="113">
        <v>0.11</v>
      </c>
      <c r="U39" s="113">
        <v>0.05</v>
      </c>
      <c r="V39" s="113">
        <v>0.02</v>
      </c>
      <c r="W39" s="114">
        <v>20.981000000000002</v>
      </c>
    </row>
    <row r="40" spans="2:23" x14ac:dyDescent="0.25">
      <c r="B40" s="96">
        <v>36</v>
      </c>
      <c r="C40" s="109" t="s">
        <v>24</v>
      </c>
      <c r="D40" s="113">
        <v>0.66</v>
      </c>
      <c r="E40" s="113">
        <v>2.37</v>
      </c>
      <c r="F40" s="113" t="s">
        <v>114</v>
      </c>
      <c r="G40" s="113">
        <v>3.16</v>
      </c>
      <c r="H40" s="113">
        <v>39.65</v>
      </c>
      <c r="I40" s="113" t="s">
        <v>114</v>
      </c>
      <c r="J40" s="113" t="s">
        <v>114</v>
      </c>
      <c r="K40" s="113">
        <v>254.86</v>
      </c>
      <c r="L40" s="113">
        <v>0.74</v>
      </c>
      <c r="M40" s="113">
        <v>0.04</v>
      </c>
      <c r="N40" s="113">
        <v>59.04</v>
      </c>
      <c r="O40" s="113">
        <v>0.71</v>
      </c>
      <c r="P40" s="113">
        <v>0.02</v>
      </c>
      <c r="Q40" s="113" t="s">
        <v>114</v>
      </c>
      <c r="R40" s="113">
        <v>1.97</v>
      </c>
      <c r="S40" s="113">
        <v>0.01</v>
      </c>
      <c r="T40" s="113">
        <v>0.01</v>
      </c>
      <c r="U40" s="113">
        <v>0.05</v>
      </c>
      <c r="V40" s="113">
        <v>0.03</v>
      </c>
      <c r="W40" s="114">
        <v>22.364999999999998</v>
      </c>
    </row>
    <row r="41" spans="2:23" x14ac:dyDescent="0.25">
      <c r="B41" s="96">
        <v>37</v>
      </c>
      <c r="C41" s="109" t="s">
        <v>34</v>
      </c>
      <c r="D41" s="113">
        <v>0.35</v>
      </c>
      <c r="E41" s="113">
        <v>2.11</v>
      </c>
      <c r="F41" s="113" t="s">
        <v>114</v>
      </c>
      <c r="G41" s="113">
        <v>3.38</v>
      </c>
      <c r="H41" s="113">
        <v>37.1</v>
      </c>
      <c r="I41" s="113" t="s">
        <v>114</v>
      </c>
      <c r="J41" s="113" t="s">
        <v>114</v>
      </c>
      <c r="K41" s="113">
        <v>154.41</v>
      </c>
      <c r="L41" s="113">
        <v>0.52</v>
      </c>
      <c r="M41" s="113">
        <v>0.04</v>
      </c>
      <c r="N41" s="113">
        <v>36.26</v>
      </c>
      <c r="O41" s="113">
        <v>0.35</v>
      </c>
      <c r="P41" s="113">
        <v>0.02</v>
      </c>
      <c r="Q41" s="113" t="s">
        <v>114</v>
      </c>
      <c r="R41" s="113">
        <v>3.18</v>
      </c>
      <c r="S41" s="113">
        <v>0.01</v>
      </c>
      <c r="T41" s="113">
        <v>0.01</v>
      </c>
      <c r="U41" s="113">
        <v>0.02</v>
      </c>
      <c r="V41" s="113">
        <v>0.02</v>
      </c>
      <c r="W41" s="114">
        <v>25.369</v>
      </c>
    </row>
    <row r="42" spans="2:23" x14ac:dyDescent="0.25">
      <c r="B42" s="96">
        <v>38</v>
      </c>
      <c r="C42" s="109" t="s">
        <v>35</v>
      </c>
      <c r="D42" s="113">
        <v>0.35</v>
      </c>
      <c r="E42" s="113">
        <v>2.56</v>
      </c>
      <c r="F42" s="113" t="s">
        <v>114</v>
      </c>
      <c r="G42" s="113">
        <v>3.51</v>
      </c>
      <c r="H42" s="113">
        <v>42.46</v>
      </c>
      <c r="I42" s="113" t="s">
        <v>114</v>
      </c>
      <c r="J42" s="113" t="s">
        <v>114</v>
      </c>
      <c r="K42" s="113">
        <v>156.54</v>
      </c>
      <c r="L42" s="113">
        <v>0.49</v>
      </c>
      <c r="M42" s="113">
        <v>0.06</v>
      </c>
      <c r="N42" s="113">
        <v>37.049999999999997</v>
      </c>
      <c r="O42" s="113">
        <v>0.35</v>
      </c>
      <c r="P42" s="113">
        <v>0.02</v>
      </c>
      <c r="Q42" s="113" t="s">
        <v>114</v>
      </c>
      <c r="R42" s="113">
        <v>3.43</v>
      </c>
      <c r="S42" s="113">
        <v>0.01</v>
      </c>
      <c r="T42" s="113">
        <v>0.01</v>
      </c>
      <c r="U42" s="113">
        <v>0.02</v>
      </c>
      <c r="V42" s="113">
        <v>0.02</v>
      </c>
      <c r="W42" s="114">
        <v>25.274999999999999</v>
      </c>
    </row>
    <row r="43" spans="2:23" x14ac:dyDescent="0.25">
      <c r="B43" s="96">
        <v>39</v>
      </c>
      <c r="C43" s="109" t="s">
        <v>36</v>
      </c>
      <c r="D43" s="113">
        <v>0.33</v>
      </c>
      <c r="E43" s="113">
        <v>2.21</v>
      </c>
      <c r="F43" s="113" t="s">
        <v>114</v>
      </c>
      <c r="G43" s="113">
        <v>3.59</v>
      </c>
      <c r="H43" s="113">
        <v>40.51</v>
      </c>
      <c r="I43" s="113" t="s">
        <v>114</v>
      </c>
      <c r="J43" s="113" t="s">
        <v>114</v>
      </c>
      <c r="K43" s="113">
        <v>160.77000000000001</v>
      </c>
      <c r="L43" s="113">
        <v>0.52</v>
      </c>
      <c r="M43" s="113">
        <v>0.04</v>
      </c>
      <c r="N43" s="113">
        <v>37.25</v>
      </c>
      <c r="O43" s="113">
        <v>0.35</v>
      </c>
      <c r="P43" s="113">
        <v>0.02</v>
      </c>
      <c r="Q43" s="113" t="s">
        <v>114</v>
      </c>
      <c r="R43" s="113">
        <v>4.87</v>
      </c>
      <c r="S43" s="113">
        <v>0.01</v>
      </c>
      <c r="T43" s="113">
        <v>0.03</v>
      </c>
      <c r="U43" s="113">
        <v>0.02</v>
      </c>
      <c r="V43" s="113">
        <v>0.02</v>
      </c>
      <c r="W43" s="114"/>
    </row>
    <row r="44" spans="2:23" x14ac:dyDescent="0.25">
      <c r="B44" s="96">
        <v>40</v>
      </c>
      <c r="C44" s="109" t="s">
        <v>46</v>
      </c>
      <c r="D44" s="113">
        <v>0.3</v>
      </c>
      <c r="E44" s="113">
        <v>1.81</v>
      </c>
      <c r="F44" s="113" t="s">
        <v>114</v>
      </c>
      <c r="G44" s="113">
        <v>3.41</v>
      </c>
      <c r="H44" s="113">
        <v>26.6</v>
      </c>
      <c r="I44" s="113" t="s">
        <v>114</v>
      </c>
      <c r="J44" s="113" t="s">
        <v>114</v>
      </c>
      <c r="K44" s="113">
        <v>123.19</v>
      </c>
      <c r="L44" s="113">
        <v>0.38</v>
      </c>
      <c r="M44" s="113" t="s">
        <v>114</v>
      </c>
      <c r="N44" s="113">
        <v>26</v>
      </c>
      <c r="O44" s="113">
        <v>0.21</v>
      </c>
      <c r="P44" s="113">
        <v>0.01</v>
      </c>
      <c r="Q44" s="113" t="s">
        <v>114</v>
      </c>
      <c r="R44" s="113">
        <v>3.39</v>
      </c>
      <c r="S44" s="113">
        <v>0.03</v>
      </c>
      <c r="T44" s="113">
        <v>0.02</v>
      </c>
      <c r="U44" s="113">
        <v>0.01</v>
      </c>
      <c r="V44" s="113">
        <v>0.01</v>
      </c>
      <c r="W44" s="114">
        <v>4.665</v>
      </c>
    </row>
    <row r="45" spans="2:23" x14ac:dyDescent="0.25">
      <c r="B45" s="96">
        <v>41</v>
      </c>
      <c r="C45" s="109" t="s">
        <v>47</v>
      </c>
      <c r="D45" s="113">
        <v>0.3</v>
      </c>
      <c r="E45" s="113">
        <v>1.84</v>
      </c>
      <c r="F45" s="113" t="s">
        <v>114</v>
      </c>
      <c r="G45" s="113">
        <v>3.45</v>
      </c>
      <c r="H45" s="113">
        <v>24.76</v>
      </c>
      <c r="I45" s="113" t="s">
        <v>114</v>
      </c>
      <c r="J45" s="113" t="s">
        <v>114</v>
      </c>
      <c r="K45" s="113">
        <v>121.56</v>
      </c>
      <c r="L45" s="113">
        <v>0.39</v>
      </c>
      <c r="M45" s="113">
        <v>0.04</v>
      </c>
      <c r="N45" s="113">
        <v>28.5</v>
      </c>
      <c r="O45" s="113">
        <v>0.2</v>
      </c>
      <c r="P45" s="113">
        <v>0.02</v>
      </c>
      <c r="Q45" s="113" t="s">
        <v>114</v>
      </c>
      <c r="R45" s="113">
        <v>5.23</v>
      </c>
      <c r="S45" s="113">
        <v>0.01</v>
      </c>
      <c r="T45" s="113">
        <v>0.01</v>
      </c>
      <c r="U45" s="113">
        <v>0.01</v>
      </c>
      <c r="V45" s="113">
        <v>0.02</v>
      </c>
      <c r="W45" s="114">
        <v>4.7240000000000002</v>
      </c>
    </row>
    <row r="46" spans="2:23" x14ac:dyDescent="0.25">
      <c r="B46" s="96">
        <v>42</v>
      </c>
      <c r="C46" s="109" t="s">
        <v>48</v>
      </c>
      <c r="D46" s="113">
        <v>0.28000000000000003</v>
      </c>
      <c r="E46" s="113">
        <v>1.92</v>
      </c>
      <c r="F46" s="113" t="s">
        <v>114</v>
      </c>
      <c r="G46" s="113">
        <v>3.43</v>
      </c>
      <c r="H46" s="113">
        <v>32.28</v>
      </c>
      <c r="I46" s="113" t="s">
        <v>114</v>
      </c>
      <c r="J46" s="113" t="s">
        <v>114</v>
      </c>
      <c r="K46" s="113">
        <v>126.83</v>
      </c>
      <c r="L46" s="113">
        <v>0.41</v>
      </c>
      <c r="M46" s="113" t="s">
        <v>114</v>
      </c>
      <c r="N46" s="113">
        <v>29.4</v>
      </c>
      <c r="O46" s="113">
        <v>0.2</v>
      </c>
      <c r="P46" s="113">
        <v>0.02</v>
      </c>
      <c r="Q46" s="113" t="s">
        <v>114</v>
      </c>
      <c r="R46" s="113">
        <v>7.41</v>
      </c>
      <c r="S46" s="113">
        <v>0.01</v>
      </c>
      <c r="T46" s="113">
        <v>0.01</v>
      </c>
      <c r="U46" s="113">
        <v>0.01</v>
      </c>
      <c r="V46" s="113">
        <v>0.02</v>
      </c>
      <c r="W46" s="114">
        <v>6.3010000000000002</v>
      </c>
    </row>
    <row r="47" spans="2:23" x14ac:dyDescent="0.25">
      <c r="B47" s="96">
        <v>43</v>
      </c>
      <c r="C47" s="109" t="s">
        <v>58</v>
      </c>
      <c r="D47" s="113">
        <v>0.36</v>
      </c>
      <c r="E47" s="113">
        <v>1.78</v>
      </c>
      <c r="F47" s="113">
        <v>3.39</v>
      </c>
      <c r="G47" s="113" t="s">
        <v>114</v>
      </c>
      <c r="H47" s="113">
        <v>15.92</v>
      </c>
      <c r="I47" s="113" t="s">
        <v>114</v>
      </c>
      <c r="J47" s="113" t="s">
        <v>114</v>
      </c>
      <c r="K47" s="113">
        <v>104.73</v>
      </c>
      <c r="L47" s="113">
        <v>0.3</v>
      </c>
      <c r="M47" s="113">
        <v>0.06</v>
      </c>
      <c r="N47" s="113">
        <v>28.01</v>
      </c>
      <c r="O47" s="113">
        <v>0.16</v>
      </c>
      <c r="P47" s="113">
        <v>0.02</v>
      </c>
      <c r="Q47" s="113">
        <v>0.01</v>
      </c>
      <c r="R47" s="113">
        <v>11.21</v>
      </c>
      <c r="S47" s="113">
        <v>0.01</v>
      </c>
      <c r="T47" s="113">
        <v>0.01</v>
      </c>
      <c r="U47" s="113">
        <v>0.01</v>
      </c>
      <c r="V47" s="113">
        <v>0.01</v>
      </c>
      <c r="W47" s="114">
        <v>21.061</v>
      </c>
    </row>
    <row r="48" spans="2:23" x14ac:dyDescent="0.25">
      <c r="B48" s="96">
        <v>44</v>
      </c>
      <c r="C48" s="109" t="s">
        <v>59</v>
      </c>
      <c r="D48" s="113">
        <v>0.49</v>
      </c>
      <c r="E48" s="113">
        <v>1.82</v>
      </c>
      <c r="F48" s="113">
        <v>3.39</v>
      </c>
      <c r="G48" s="113">
        <v>3.44</v>
      </c>
      <c r="H48" s="113">
        <v>14.61</v>
      </c>
      <c r="I48" s="113" t="s">
        <v>114</v>
      </c>
      <c r="J48" s="113" t="s">
        <v>114</v>
      </c>
      <c r="K48" s="113">
        <v>113.29</v>
      </c>
      <c r="L48" s="113">
        <v>0.28999999999999998</v>
      </c>
      <c r="M48" s="113">
        <v>0.04</v>
      </c>
      <c r="N48" s="113">
        <v>26.77</v>
      </c>
      <c r="O48" s="113">
        <v>0.15</v>
      </c>
      <c r="P48" s="113">
        <v>0.01</v>
      </c>
      <c r="Q48" s="113" t="s">
        <v>114</v>
      </c>
      <c r="R48" s="113">
        <v>6.75</v>
      </c>
      <c r="S48" s="113">
        <v>0</v>
      </c>
      <c r="T48" s="113">
        <v>0.02</v>
      </c>
      <c r="U48" s="113">
        <v>0.01</v>
      </c>
      <c r="V48" s="113">
        <v>0.01</v>
      </c>
      <c r="W48" s="114">
        <v>5.2480000000000002</v>
      </c>
    </row>
    <row r="49" spans="2:23" x14ac:dyDescent="0.25">
      <c r="B49" s="111">
        <v>45</v>
      </c>
      <c r="C49" s="110" t="s">
        <v>60</v>
      </c>
      <c r="D49" s="115">
        <v>0.48</v>
      </c>
      <c r="E49" s="115">
        <v>1.9</v>
      </c>
      <c r="F49" s="115">
        <v>3.39</v>
      </c>
      <c r="G49" s="115">
        <v>3.48</v>
      </c>
      <c r="H49" s="115">
        <v>16.52</v>
      </c>
      <c r="I49" s="115" t="s">
        <v>114</v>
      </c>
      <c r="J49" s="115" t="s">
        <v>114</v>
      </c>
      <c r="K49" s="115">
        <v>108.59</v>
      </c>
      <c r="L49" s="115">
        <v>0.26</v>
      </c>
      <c r="M49" s="115">
        <v>0.04</v>
      </c>
      <c r="N49" s="115">
        <v>25.19</v>
      </c>
      <c r="O49" s="115">
        <v>0.13</v>
      </c>
      <c r="P49" s="115">
        <v>0.02</v>
      </c>
      <c r="Q49" s="115">
        <v>0</v>
      </c>
      <c r="R49" s="115">
        <v>6.81</v>
      </c>
      <c r="S49" s="115">
        <v>0.02</v>
      </c>
      <c r="T49" s="115">
        <v>0.02</v>
      </c>
      <c r="U49" s="115">
        <v>0.01</v>
      </c>
      <c r="V49" s="115">
        <v>0.01</v>
      </c>
      <c r="W49" s="116">
        <v>22.6</v>
      </c>
    </row>
    <row r="50" spans="2:23" x14ac:dyDescent="0.25">
      <c r="B50" s="96">
        <v>46</v>
      </c>
      <c r="C50" s="109" t="s">
        <v>13</v>
      </c>
      <c r="D50" s="117">
        <v>0.56999999999999995</v>
      </c>
      <c r="E50" s="117">
        <v>4.1399999999999997</v>
      </c>
      <c r="F50" s="117" t="s">
        <v>114</v>
      </c>
      <c r="G50" s="117">
        <v>3.14</v>
      </c>
      <c r="H50" s="117">
        <v>510.19</v>
      </c>
      <c r="I50" s="117">
        <v>23.54</v>
      </c>
      <c r="J50" s="117" t="s">
        <v>114</v>
      </c>
      <c r="K50" s="117">
        <v>758.17</v>
      </c>
      <c r="L50" s="117">
        <v>1.6</v>
      </c>
      <c r="M50" s="117" t="s">
        <v>114</v>
      </c>
      <c r="N50" s="117">
        <v>0.98</v>
      </c>
      <c r="O50" s="117">
        <v>0.15</v>
      </c>
      <c r="P50" s="117">
        <v>0.05</v>
      </c>
      <c r="Q50" s="117" t="s">
        <v>114</v>
      </c>
      <c r="R50" s="117">
        <v>0.23</v>
      </c>
      <c r="S50" s="117">
        <v>0</v>
      </c>
      <c r="T50" s="117">
        <v>0.01</v>
      </c>
      <c r="U50" s="117">
        <v>0.02</v>
      </c>
      <c r="V50" s="117" t="s">
        <v>114</v>
      </c>
      <c r="W50" s="118">
        <v>15.000999999999999</v>
      </c>
    </row>
    <row r="51" spans="2:23" x14ac:dyDescent="0.25">
      <c r="B51" s="96">
        <v>47</v>
      </c>
      <c r="C51" s="109" t="s">
        <v>14</v>
      </c>
      <c r="D51" s="117">
        <v>0.47</v>
      </c>
      <c r="E51" s="117">
        <v>4.1900000000000004</v>
      </c>
      <c r="F51" s="117" t="s">
        <v>114</v>
      </c>
      <c r="G51" s="117">
        <v>3.16</v>
      </c>
      <c r="H51" s="117">
        <v>509.23</v>
      </c>
      <c r="I51" s="117">
        <v>22.72</v>
      </c>
      <c r="J51" s="117" t="s">
        <v>114</v>
      </c>
      <c r="K51" s="117">
        <v>731.68</v>
      </c>
      <c r="L51" s="117">
        <v>1.53</v>
      </c>
      <c r="M51" s="117">
        <v>0.04</v>
      </c>
      <c r="N51" s="117">
        <v>0.23</v>
      </c>
      <c r="O51" s="117">
        <v>0.14000000000000001</v>
      </c>
      <c r="P51" s="117">
        <v>0.05</v>
      </c>
      <c r="Q51" s="117" t="s">
        <v>114</v>
      </c>
      <c r="R51" s="117">
        <v>0.25</v>
      </c>
      <c r="S51" s="117">
        <v>0.02</v>
      </c>
      <c r="T51" s="117">
        <v>0.02</v>
      </c>
      <c r="U51" s="117">
        <v>0.02</v>
      </c>
      <c r="V51" s="117" t="s">
        <v>114</v>
      </c>
      <c r="W51" s="118">
        <v>16.271999999999998</v>
      </c>
    </row>
    <row r="52" spans="2:23" x14ac:dyDescent="0.25">
      <c r="B52" s="96">
        <v>48</v>
      </c>
      <c r="C52" s="109" t="s">
        <v>15</v>
      </c>
      <c r="D52" s="117">
        <v>0.49</v>
      </c>
      <c r="E52" s="117">
        <v>4.1399999999999997</v>
      </c>
      <c r="F52" s="117" t="s">
        <v>114</v>
      </c>
      <c r="G52" s="117">
        <v>3.11</v>
      </c>
      <c r="H52" s="117">
        <v>503.48</v>
      </c>
      <c r="I52" s="117">
        <v>23.32</v>
      </c>
      <c r="J52" s="117" t="s">
        <v>114</v>
      </c>
      <c r="K52" s="117">
        <v>734.79</v>
      </c>
      <c r="L52" s="117">
        <v>1.46</v>
      </c>
      <c r="M52" s="117">
        <v>0.03</v>
      </c>
      <c r="N52" s="117">
        <v>0.12</v>
      </c>
      <c r="O52" s="117">
        <v>0.14000000000000001</v>
      </c>
      <c r="P52" s="117">
        <v>0.03</v>
      </c>
      <c r="Q52" s="117">
        <v>0.01</v>
      </c>
      <c r="R52" s="117">
        <v>0.25</v>
      </c>
      <c r="S52" s="117">
        <v>0.2</v>
      </c>
      <c r="T52" s="117">
        <v>0.1</v>
      </c>
      <c r="U52" s="117">
        <v>0.02</v>
      </c>
      <c r="V52" s="117" t="s">
        <v>114</v>
      </c>
      <c r="W52" s="118">
        <v>16.155000000000001</v>
      </c>
    </row>
    <row r="53" spans="2:23" x14ac:dyDescent="0.25">
      <c r="B53" s="96">
        <v>49</v>
      </c>
      <c r="C53" s="109" t="s">
        <v>25</v>
      </c>
      <c r="D53" s="117">
        <v>0.54</v>
      </c>
      <c r="E53" s="117">
        <v>2.06</v>
      </c>
      <c r="F53" s="117" t="s">
        <v>114</v>
      </c>
      <c r="G53" s="117">
        <v>3.12</v>
      </c>
      <c r="H53" s="117">
        <v>498.13</v>
      </c>
      <c r="I53" s="117">
        <v>15.43</v>
      </c>
      <c r="J53" s="117" t="s">
        <v>114</v>
      </c>
      <c r="K53" s="117">
        <v>285.60000000000002</v>
      </c>
      <c r="L53" s="117">
        <v>0.69</v>
      </c>
      <c r="M53" s="117">
        <v>0.04</v>
      </c>
      <c r="N53" s="117">
        <v>0.08</v>
      </c>
      <c r="O53" s="117">
        <v>0.14000000000000001</v>
      </c>
      <c r="P53" s="117">
        <v>0.01</v>
      </c>
      <c r="Q53" s="117" t="s">
        <v>114</v>
      </c>
      <c r="R53" s="117">
        <v>0.26</v>
      </c>
      <c r="S53" s="117">
        <v>0.01</v>
      </c>
      <c r="T53" s="117">
        <v>0.02</v>
      </c>
      <c r="U53" s="117">
        <v>0.01</v>
      </c>
      <c r="V53" s="117" t="s">
        <v>114</v>
      </c>
      <c r="W53" s="118">
        <v>20.309999999999999</v>
      </c>
    </row>
    <row r="54" spans="2:23" x14ac:dyDescent="0.25">
      <c r="B54" s="96">
        <v>50</v>
      </c>
      <c r="C54" s="109" t="s">
        <v>26</v>
      </c>
      <c r="D54" s="117">
        <v>0.43</v>
      </c>
      <c r="E54" s="117">
        <v>2.09</v>
      </c>
      <c r="F54" s="117" t="s">
        <v>114</v>
      </c>
      <c r="G54" s="117">
        <v>3.29</v>
      </c>
      <c r="H54" s="117">
        <v>513.15</v>
      </c>
      <c r="I54" s="117">
        <v>16.100000000000001</v>
      </c>
      <c r="J54" s="117" t="s">
        <v>114</v>
      </c>
      <c r="K54" s="117">
        <v>302.27</v>
      </c>
      <c r="L54" s="117">
        <v>0.74</v>
      </c>
      <c r="M54" s="117" t="s">
        <v>114</v>
      </c>
      <c r="N54" s="117">
        <v>0.12</v>
      </c>
      <c r="O54" s="117">
        <v>0.15</v>
      </c>
      <c r="P54" s="117">
        <v>0.02</v>
      </c>
      <c r="Q54" s="117" t="s">
        <v>114</v>
      </c>
      <c r="R54" s="117">
        <v>0.25</v>
      </c>
      <c r="S54" s="117">
        <v>0</v>
      </c>
      <c r="T54" s="117">
        <v>0.02</v>
      </c>
      <c r="U54" s="117">
        <v>0.01</v>
      </c>
      <c r="V54" s="117" t="s">
        <v>114</v>
      </c>
      <c r="W54" s="118">
        <v>20.734999999999999</v>
      </c>
    </row>
    <row r="55" spans="2:23" x14ac:dyDescent="0.25">
      <c r="B55" s="96">
        <v>51</v>
      </c>
      <c r="C55" s="109" t="s">
        <v>27</v>
      </c>
      <c r="D55" s="117">
        <v>0.54</v>
      </c>
      <c r="E55" s="117">
        <v>2.16</v>
      </c>
      <c r="F55" s="117" t="s">
        <v>114</v>
      </c>
      <c r="G55" s="117">
        <v>3.27</v>
      </c>
      <c r="H55" s="117">
        <v>551.16</v>
      </c>
      <c r="I55" s="117">
        <v>16.47</v>
      </c>
      <c r="J55" s="117" t="s">
        <v>114</v>
      </c>
      <c r="K55" s="117">
        <v>336.45</v>
      </c>
      <c r="L55" s="117">
        <v>0.84</v>
      </c>
      <c r="M55" s="117">
        <v>0.04</v>
      </c>
      <c r="N55" s="117">
        <v>0.68</v>
      </c>
      <c r="O55" s="117">
        <v>0.16</v>
      </c>
      <c r="P55" s="117">
        <v>0.01</v>
      </c>
      <c r="Q55" s="117">
        <v>0.01</v>
      </c>
      <c r="R55" s="117">
        <v>0.34</v>
      </c>
      <c r="S55" s="117">
        <v>0.21</v>
      </c>
      <c r="T55" s="117">
        <v>0.37</v>
      </c>
      <c r="U55" s="117">
        <v>0.01</v>
      </c>
      <c r="V55" s="117" t="s">
        <v>114</v>
      </c>
      <c r="W55" s="118">
        <v>21.164000000000001</v>
      </c>
    </row>
    <row r="56" spans="2:23" x14ac:dyDescent="0.25">
      <c r="B56" s="96">
        <v>52</v>
      </c>
      <c r="C56" s="109" t="s">
        <v>37</v>
      </c>
      <c r="D56" s="117">
        <v>0.42</v>
      </c>
      <c r="E56" s="117">
        <v>1.66</v>
      </c>
      <c r="F56" s="117" t="s">
        <v>114</v>
      </c>
      <c r="G56" s="117">
        <v>3.41</v>
      </c>
      <c r="H56" s="117">
        <v>98.8</v>
      </c>
      <c r="I56" s="117">
        <v>0.98</v>
      </c>
      <c r="J56" s="117">
        <v>4.97</v>
      </c>
      <c r="K56" s="117">
        <v>105.94</v>
      </c>
      <c r="L56" s="117">
        <v>0.4</v>
      </c>
      <c r="M56" s="117" t="s">
        <v>114</v>
      </c>
      <c r="N56" s="117">
        <v>4.95</v>
      </c>
      <c r="O56" s="117">
        <v>0.14000000000000001</v>
      </c>
      <c r="P56" s="117">
        <v>0.01</v>
      </c>
      <c r="Q56" s="117" t="s">
        <v>114</v>
      </c>
      <c r="R56" s="117">
        <v>0.06</v>
      </c>
      <c r="S56" s="117">
        <v>0.05</v>
      </c>
      <c r="T56" s="117">
        <v>0.05</v>
      </c>
      <c r="U56" s="117">
        <v>0.02</v>
      </c>
      <c r="V56" s="117" t="s">
        <v>114</v>
      </c>
      <c r="W56" s="118">
        <v>14.706</v>
      </c>
    </row>
    <row r="57" spans="2:23" x14ac:dyDescent="0.25">
      <c r="B57" s="96">
        <v>53</v>
      </c>
      <c r="C57" s="109" t="s">
        <v>38</v>
      </c>
      <c r="D57" s="117">
        <v>0.31</v>
      </c>
      <c r="E57" s="117">
        <v>1.64</v>
      </c>
      <c r="F57" s="117" t="s">
        <v>114</v>
      </c>
      <c r="G57" s="117">
        <v>3.44</v>
      </c>
      <c r="H57" s="117">
        <v>82.85</v>
      </c>
      <c r="I57" s="117">
        <v>1.08</v>
      </c>
      <c r="J57" s="117">
        <v>5.3</v>
      </c>
      <c r="K57" s="117">
        <v>111.85</v>
      </c>
      <c r="L57" s="117">
        <v>0.36</v>
      </c>
      <c r="M57" s="117" t="s">
        <v>114</v>
      </c>
      <c r="N57" s="117">
        <v>5.3</v>
      </c>
      <c r="O57" s="117">
        <v>0.14000000000000001</v>
      </c>
      <c r="P57" s="117" t="s">
        <v>114</v>
      </c>
      <c r="Q57" s="117" t="s">
        <v>114</v>
      </c>
      <c r="R57" s="117">
        <v>0.04</v>
      </c>
      <c r="S57" s="117">
        <v>0.01</v>
      </c>
      <c r="T57" s="117">
        <v>0.02</v>
      </c>
      <c r="U57" s="117">
        <v>0.03</v>
      </c>
      <c r="V57" s="117" t="s">
        <v>114</v>
      </c>
      <c r="W57" s="118">
        <v>8.6549999999999994</v>
      </c>
    </row>
    <row r="58" spans="2:23" x14ac:dyDescent="0.25">
      <c r="B58" s="96">
        <v>54</v>
      </c>
      <c r="C58" s="109" t="s">
        <v>39</v>
      </c>
      <c r="D58" s="117">
        <v>0.43</v>
      </c>
      <c r="E58" s="117">
        <v>9.5299999999999994</v>
      </c>
      <c r="F58" s="117" t="s">
        <v>114</v>
      </c>
      <c r="G58" s="117">
        <v>3.55</v>
      </c>
      <c r="H58" s="117">
        <v>99.62</v>
      </c>
      <c r="I58" s="117">
        <v>1.52</v>
      </c>
      <c r="J58" s="117">
        <v>5.24</v>
      </c>
      <c r="K58" s="117">
        <v>111.48</v>
      </c>
      <c r="L58" s="117">
        <v>0.35</v>
      </c>
      <c r="M58" s="117" t="s">
        <v>114</v>
      </c>
      <c r="N58" s="117">
        <v>4.3</v>
      </c>
      <c r="O58" s="117">
        <v>0.13</v>
      </c>
      <c r="P58" s="117">
        <v>0</v>
      </c>
      <c r="Q58" s="117" t="s">
        <v>114</v>
      </c>
      <c r="R58" s="117">
        <v>0.04</v>
      </c>
      <c r="S58" s="117">
        <v>0</v>
      </c>
      <c r="T58" s="117">
        <v>0.01</v>
      </c>
      <c r="U58" s="117">
        <v>0.02</v>
      </c>
      <c r="V58" s="117" t="s">
        <v>114</v>
      </c>
      <c r="W58" s="118">
        <v>14.476000000000001</v>
      </c>
    </row>
    <row r="59" spans="2:23" x14ac:dyDescent="0.25">
      <c r="B59" s="96">
        <v>55</v>
      </c>
      <c r="C59" s="109" t="s">
        <v>49</v>
      </c>
      <c r="D59" s="117">
        <v>0.27</v>
      </c>
      <c r="E59" s="117">
        <v>1.52</v>
      </c>
      <c r="F59" s="117" t="s">
        <v>114</v>
      </c>
      <c r="G59" s="117" t="s">
        <v>114</v>
      </c>
      <c r="H59" s="117">
        <v>60.23</v>
      </c>
      <c r="I59" s="117" t="s">
        <v>114</v>
      </c>
      <c r="J59" s="117">
        <v>2.16</v>
      </c>
      <c r="K59" s="117">
        <v>70.91</v>
      </c>
      <c r="L59" s="117">
        <v>0.28999999999999998</v>
      </c>
      <c r="M59" s="117" t="s">
        <v>114</v>
      </c>
      <c r="N59" s="117">
        <v>11.31</v>
      </c>
      <c r="O59" s="117">
        <v>0.1</v>
      </c>
      <c r="P59" s="117" t="s">
        <v>114</v>
      </c>
      <c r="Q59" s="117" t="s">
        <v>114</v>
      </c>
      <c r="R59" s="117" t="s">
        <v>114</v>
      </c>
      <c r="S59" s="117">
        <v>0.02</v>
      </c>
      <c r="T59" s="117">
        <v>0.02</v>
      </c>
      <c r="U59" s="117">
        <v>0.02</v>
      </c>
      <c r="V59" s="117" t="s">
        <v>114</v>
      </c>
      <c r="W59" s="118">
        <v>9.7210000000000001</v>
      </c>
    </row>
    <row r="60" spans="2:23" x14ac:dyDescent="0.25">
      <c r="B60" s="96">
        <v>56</v>
      </c>
      <c r="C60" s="109" t="s">
        <v>50</v>
      </c>
      <c r="D60" s="117">
        <v>0.27</v>
      </c>
      <c r="E60" s="117">
        <v>1.52</v>
      </c>
      <c r="F60" s="117" t="s">
        <v>114</v>
      </c>
      <c r="G60" s="117">
        <v>3.39</v>
      </c>
      <c r="H60" s="117">
        <v>59.05</v>
      </c>
      <c r="I60" s="117" t="s">
        <v>114</v>
      </c>
      <c r="J60" s="117">
        <v>8.14</v>
      </c>
      <c r="K60" s="117">
        <v>72.010000000000005</v>
      </c>
      <c r="L60" s="117">
        <v>0.25</v>
      </c>
      <c r="M60" s="117" t="s">
        <v>114</v>
      </c>
      <c r="N60" s="117">
        <v>10.39</v>
      </c>
      <c r="O60" s="117">
        <v>0.1</v>
      </c>
      <c r="P60" s="117" t="s">
        <v>114</v>
      </c>
      <c r="Q60" s="117">
        <v>0.01</v>
      </c>
      <c r="R60" s="117" t="s">
        <v>114</v>
      </c>
      <c r="S60" s="117">
        <v>0.09</v>
      </c>
      <c r="T60" s="117">
        <v>0.06</v>
      </c>
      <c r="U60" s="117">
        <v>0.02</v>
      </c>
      <c r="V60" s="117" t="s">
        <v>114</v>
      </c>
      <c r="W60" s="118">
        <v>5.3979999999999997</v>
      </c>
    </row>
    <row r="61" spans="2:23" x14ac:dyDescent="0.25">
      <c r="B61" s="96">
        <v>57</v>
      </c>
      <c r="C61" s="109" t="s">
        <v>51</v>
      </c>
      <c r="D61" s="117">
        <v>0.41</v>
      </c>
      <c r="E61" s="117">
        <v>1.54</v>
      </c>
      <c r="F61" s="117" t="s">
        <v>114</v>
      </c>
      <c r="G61" s="117">
        <v>3.5</v>
      </c>
      <c r="H61" s="117">
        <v>30.41</v>
      </c>
      <c r="I61" s="117" t="s">
        <v>114</v>
      </c>
      <c r="J61" s="117">
        <v>3.88</v>
      </c>
      <c r="K61" s="117">
        <v>70.84</v>
      </c>
      <c r="L61" s="117">
        <v>0.24</v>
      </c>
      <c r="M61" s="117" t="s">
        <v>114</v>
      </c>
      <c r="N61" s="117">
        <v>10.65</v>
      </c>
      <c r="O61" s="117">
        <v>0.1</v>
      </c>
      <c r="P61" s="117" t="s">
        <v>114</v>
      </c>
      <c r="Q61" s="117" t="s">
        <v>114</v>
      </c>
      <c r="R61" s="117" t="s">
        <v>114</v>
      </c>
      <c r="S61" s="117">
        <v>0</v>
      </c>
      <c r="T61" s="117">
        <v>0.01</v>
      </c>
      <c r="U61" s="117">
        <v>0.02</v>
      </c>
      <c r="V61" s="117" t="s">
        <v>114</v>
      </c>
      <c r="W61" s="118">
        <v>5.2439999999999998</v>
      </c>
    </row>
    <row r="62" spans="2:23" x14ac:dyDescent="0.25">
      <c r="B62" s="96">
        <v>58</v>
      </c>
      <c r="C62" s="109" t="s">
        <v>61</v>
      </c>
      <c r="D62" s="117">
        <v>0.39</v>
      </c>
      <c r="E62" s="117">
        <v>1.46</v>
      </c>
      <c r="F62" s="117" t="s">
        <v>114</v>
      </c>
      <c r="G62" s="117">
        <v>3.44</v>
      </c>
      <c r="H62" s="117">
        <v>64.92</v>
      </c>
      <c r="I62" s="117" t="s">
        <v>114</v>
      </c>
      <c r="J62" s="117">
        <v>12.19</v>
      </c>
      <c r="K62" s="117">
        <v>55.63</v>
      </c>
      <c r="L62" s="117">
        <v>0.2</v>
      </c>
      <c r="M62" s="117" t="s">
        <v>114</v>
      </c>
      <c r="N62" s="117">
        <v>5.29</v>
      </c>
      <c r="O62" s="117">
        <v>0.06</v>
      </c>
      <c r="P62" s="117" t="s">
        <v>114</v>
      </c>
      <c r="Q62" s="117">
        <v>0</v>
      </c>
      <c r="R62" s="117" t="s">
        <v>114</v>
      </c>
      <c r="S62" s="117">
        <v>0.09</v>
      </c>
      <c r="T62" s="117">
        <v>0.06</v>
      </c>
      <c r="U62" s="117">
        <v>0.01</v>
      </c>
      <c r="V62" s="117" t="s">
        <v>114</v>
      </c>
      <c r="W62" s="118">
        <v>2.6040000000000001</v>
      </c>
    </row>
    <row r="63" spans="2:23" x14ac:dyDescent="0.25">
      <c r="B63" s="96">
        <v>59</v>
      </c>
      <c r="C63" s="109" t="s">
        <v>62</v>
      </c>
      <c r="D63" s="117">
        <v>0.5</v>
      </c>
      <c r="E63" s="117">
        <v>1.47</v>
      </c>
      <c r="F63" s="117" t="s">
        <v>114</v>
      </c>
      <c r="G63" s="117">
        <v>3.52</v>
      </c>
      <c r="H63" s="117">
        <v>74.28</v>
      </c>
      <c r="I63" s="117" t="s">
        <v>114</v>
      </c>
      <c r="J63" s="117">
        <v>12.07</v>
      </c>
      <c r="K63" s="117">
        <v>56.98</v>
      </c>
      <c r="L63" s="117">
        <v>0.22</v>
      </c>
      <c r="M63" s="117" t="s">
        <v>114</v>
      </c>
      <c r="N63" s="117">
        <v>13.13</v>
      </c>
      <c r="O63" s="117">
        <v>7.0000000000000007E-2</v>
      </c>
      <c r="P63" s="117" t="s">
        <v>114</v>
      </c>
      <c r="Q63" s="117" t="s">
        <v>114</v>
      </c>
      <c r="R63" s="117" t="s">
        <v>114</v>
      </c>
      <c r="S63" s="117">
        <v>0</v>
      </c>
      <c r="T63" s="117">
        <v>0.01</v>
      </c>
      <c r="U63" s="117">
        <v>0.02</v>
      </c>
      <c r="V63" s="117" t="s">
        <v>114</v>
      </c>
      <c r="W63" s="118">
        <v>3.4649999999999999</v>
      </c>
    </row>
    <row r="64" spans="2:23" x14ac:dyDescent="0.25">
      <c r="B64" s="99">
        <v>60</v>
      </c>
      <c r="C64" s="110" t="s">
        <v>63</v>
      </c>
      <c r="D64" s="119">
        <v>0.52</v>
      </c>
      <c r="E64" s="119">
        <v>1.5</v>
      </c>
      <c r="F64" s="119" t="s">
        <v>114</v>
      </c>
      <c r="G64" s="119">
        <v>3.5</v>
      </c>
      <c r="H64" s="119">
        <v>65.66</v>
      </c>
      <c r="I64" s="119" t="s">
        <v>114</v>
      </c>
      <c r="J64" s="119">
        <v>13.34</v>
      </c>
      <c r="K64" s="119">
        <v>58.41</v>
      </c>
      <c r="L64" s="119">
        <v>0.25</v>
      </c>
      <c r="M64" s="119" t="s">
        <v>114</v>
      </c>
      <c r="N64" s="119">
        <v>13.87</v>
      </c>
      <c r="O64" s="119">
        <v>0.08</v>
      </c>
      <c r="P64" s="119" t="s">
        <v>114</v>
      </c>
      <c r="Q64" s="119">
        <v>0</v>
      </c>
      <c r="R64" s="119">
        <v>0.04</v>
      </c>
      <c r="S64" s="119">
        <v>0.08</v>
      </c>
      <c r="T64" s="119">
        <v>0.05</v>
      </c>
      <c r="U64" s="119">
        <v>0.02</v>
      </c>
      <c r="V64" s="119" t="s">
        <v>114</v>
      </c>
      <c r="W64" s="120">
        <v>3.29</v>
      </c>
    </row>
  </sheetData>
  <mergeCells count="4">
    <mergeCell ref="D2:W2"/>
    <mergeCell ref="D3:G3"/>
    <mergeCell ref="H3:J3"/>
    <mergeCell ref="K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D26" sqref="D26"/>
    </sheetView>
  </sheetViews>
  <sheetFormatPr defaultColWidth="11" defaultRowHeight="15.75" x14ac:dyDescent="0.25"/>
  <sheetData>
    <row r="2" spans="2:11" ht="16.5" thickBot="1" x14ac:dyDescent="0.3"/>
    <row r="3" spans="2:11" ht="16.5" thickBot="1" x14ac:dyDescent="0.3">
      <c r="B3" s="159" t="s">
        <v>323</v>
      </c>
      <c r="C3" s="159" t="s">
        <v>320</v>
      </c>
      <c r="D3" s="141"/>
      <c r="E3" s="125" t="s">
        <v>324</v>
      </c>
      <c r="F3" s="125"/>
      <c r="G3" s="161"/>
      <c r="H3" s="162"/>
      <c r="I3" s="125" t="s">
        <v>348</v>
      </c>
      <c r="J3" s="125"/>
      <c r="K3" s="125"/>
    </row>
    <row r="4" spans="2:11" ht="16.5" thickBot="1" x14ac:dyDescent="0.3">
      <c r="B4" s="160"/>
      <c r="C4" s="160"/>
      <c r="D4" s="130" t="s">
        <v>325</v>
      </c>
      <c r="E4" s="130" t="s">
        <v>326</v>
      </c>
      <c r="F4" s="130" t="s">
        <v>327</v>
      </c>
      <c r="G4" s="142" t="s">
        <v>349</v>
      </c>
      <c r="H4" s="130" t="s">
        <v>325</v>
      </c>
      <c r="I4" s="130" t="s">
        <v>327</v>
      </c>
      <c r="J4" s="130" t="s">
        <v>326</v>
      </c>
      <c r="K4" s="130" t="s">
        <v>327</v>
      </c>
    </row>
    <row r="5" spans="2:11" x14ac:dyDescent="0.25">
      <c r="B5" s="163">
        <v>10</v>
      </c>
      <c r="C5" s="127" t="s">
        <v>321</v>
      </c>
      <c r="D5" s="128">
        <v>11.98</v>
      </c>
      <c r="E5" s="128">
        <v>12.17</v>
      </c>
      <c r="F5" s="128">
        <f>((D5-E5)/D5)*100</f>
        <v>-1.5859766277128504</v>
      </c>
      <c r="G5" s="143">
        <v>3290</v>
      </c>
      <c r="H5" s="128">
        <v>3179.8</v>
      </c>
      <c r="I5" s="128">
        <v>3.35</v>
      </c>
      <c r="J5" s="128">
        <v>4385.6000000000004</v>
      </c>
      <c r="K5" s="128">
        <v>33.299999999999997</v>
      </c>
    </row>
    <row r="6" spans="2:11" x14ac:dyDescent="0.25">
      <c r="B6" s="157"/>
      <c r="C6" s="127" t="s">
        <v>202</v>
      </c>
      <c r="D6" s="128">
        <v>11.76</v>
      </c>
      <c r="E6" s="128">
        <v>12.17</v>
      </c>
      <c r="F6" s="128">
        <v>3.45</v>
      </c>
      <c r="G6" s="143">
        <v>2370</v>
      </c>
      <c r="H6" s="128">
        <v>2293.1</v>
      </c>
      <c r="I6" s="128">
        <v>3.24</v>
      </c>
      <c r="J6" s="128">
        <v>4278.7</v>
      </c>
      <c r="K6" s="128">
        <v>80.540000000000006</v>
      </c>
    </row>
    <row r="7" spans="2:11" x14ac:dyDescent="0.25">
      <c r="B7" s="157"/>
      <c r="C7" s="127" t="s">
        <v>200</v>
      </c>
      <c r="D7" s="128">
        <v>11.93</v>
      </c>
      <c r="E7" s="128">
        <v>12.15</v>
      </c>
      <c r="F7" s="128">
        <v>1.84</v>
      </c>
      <c r="G7" s="143">
        <v>2990</v>
      </c>
      <c r="H7" s="128">
        <v>2928.1</v>
      </c>
      <c r="I7" s="128">
        <v>2.0699999999999998</v>
      </c>
      <c r="J7" s="128">
        <v>4180.2</v>
      </c>
      <c r="K7" s="128">
        <v>39.81</v>
      </c>
    </row>
    <row r="8" spans="2:11" x14ac:dyDescent="0.25">
      <c r="B8" s="157"/>
      <c r="C8" s="127" t="s">
        <v>322</v>
      </c>
      <c r="D8" s="128">
        <v>10.92</v>
      </c>
      <c r="E8" s="128">
        <v>12.62</v>
      </c>
      <c r="F8" s="128">
        <v>15.6</v>
      </c>
      <c r="G8" s="143">
        <v>4380</v>
      </c>
      <c r="H8" s="128">
        <v>2742.6</v>
      </c>
      <c r="I8" s="128">
        <v>37.380000000000003</v>
      </c>
      <c r="J8" s="128">
        <v>12085</v>
      </c>
      <c r="K8" s="128">
        <v>175.91</v>
      </c>
    </row>
    <row r="9" spans="2:11" x14ac:dyDescent="0.25">
      <c r="B9" s="157">
        <v>20</v>
      </c>
      <c r="C9" s="127" t="s">
        <v>321</v>
      </c>
      <c r="D9" s="128">
        <v>11.82</v>
      </c>
      <c r="E9" s="128">
        <v>11.93</v>
      </c>
      <c r="F9" s="128">
        <v>0.95</v>
      </c>
      <c r="G9" s="143">
        <v>1896</v>
      </c>
      <c r="H9" s="128">
        <v>2018.9</v>
      </c>
      <c r="I9" s="128">
        <v>6.48</v>
      </c>
      <c r="J9" s="128">
        <v>2443.6999999999998</v>
      </c>
      <c r="K9" s="128">
        <v>28.89</v>
      </c>
    </row>
    <row r="10" spans="2:11" x14ac:dyDescent="0.25">
      <c r="B10" s="157"/>
      <c r="C10" s="127" t="s">
        <v>202</v>
      </c>
      <c r="D10" s="128">
        <v>11.54</v>
      </c>
      <c r="E10" s="128">
        <v>11.98</v>
      </c>
      <c r="F10" s="128">
        <v>3.79</v>
      </c>
      <c r="G10" s="143">
        <v>1378</v>
      </c>
      <c r="H10" s="128">
        <v>1427.6</v>
      </c>
      <c r="I10" s="128">
        <v>3.6</v>
      </c>
      <c r="J10" s="128">
        <v>2743.9</v>
      </c>
      <c r="K10" s="128">
        <v>99.12</v>
      </c>
    </row>
    <row r="11" spans="2:11" x14ac:dyDescent="0.25">
      <c r="B11" s="157"/>
      <c r="C11" s="127" t="s">
        <v>200</v>
      </c>
      <c r="D11" s="128">
        <v>11.76</v>
      </c>
      <c r="E11" s="128">
        <v>11.92</v>
      </c>
      <c r="F11" s="128">
        <v>1.35</v>
      </c>
      <c r="G11" s="143">
        <v>1648</v>
      </c>
      <c r="H11" s="128">
        <v>1803.9</v>
      </c>
      <c r="I11" s="128">
        <v>9.4600000000000009</v>
      </c>
      <c r="J11" s="128">
        <v>2356.8000000000002</v>
      </c>
      <c r="K11" s="128">
        <v>43.01</v>
      </c>
    </row>
    <row r="12" spans="2:11" x14ac:dyDescent="0.25">
      <c r="B12" s="157"/>
      <c r="C12" s="127" t="s">
        <v>322</v>
      </c>
      <c r="D12" s="128">
        <v>10.94</v>
      </c>
      <c r="E12" s="128">
        <v>12.44</v>
      </c>
      <c r="F12" s="128">
        <v>13.74</v>
      </c>
      <c r="G12" s="143">
        <v>2920</v>
      </c>
      <c r="H12" s="128">
        <v>1891.6</v>
      </c>
      <c r="I12" s="128">
        <v>35.22</v>
      </c>
      <c r="J12" s="128">
        <v>7837.3</v>
      </c>
      <c r="K12" s="128">
        <v>168.4</v>
      </c>
    </row>
    <row r="13" spans="2:11" x14ac:dyDescent="0.25">
      <c r="B13" s="157">
        <v>30</v>
      </c>
      <c r="C13" s="127" t="s">
        <v>321</v>
      </c>
      <c r="D13" s="128">
        <v>11.69</v>
      </c>
      <c r="E13" s="128">
        <v>11.8</v>
      </c>
      <c r="F13" s="128">
        <v>0.93</v>
      </c>
      <c r="G13" s="143">
        <v>1206</v>
      </c>
      <c r="H13" s="128">
        <v>1472.8</v>
      </c>
      <c r="I13" s="128">
        <v>22.12</v>
      </c>
      <c r="J13" s="128">
        <v>1775.3</v>
      </c>
      <c r="K13" s="128">
        <v>47.21</v>
      </c>
    </row>
    <row r="14" spans="2:11" x14ac:dyDescent="0.25">
      <c r="B14" s="157"/>
      <c r="C14" s="127" t="s">
        <v>202</v>
      </c>
      <c r="D14" s="128">
        <v>11.33</v>
      </c>
      <c r="E14" s="128">
        <v>11.81</v>
      </c>
      <c r="F14" s="128">
        <v>4.24</v>
      </c>
      <c r="G14" s="143">
        <v>903</v>
      </c>
      <c r="H14" s="128">
        <v>912.78</v>
      </c>
      <c r="I14" s="128">
        <v>1.08</v>
      </c>
      <c r="J14" s="128">
        <v>1846.3</v>
      </c>
      <c r="K14" s="128">
        <v>104.46</v>
      </c>
    </row>
    <row r="15" spans="2:11" x14ac:dyDescent="0.25">
      <c r="B15" s="157"/>
      <c r="C15" s="127" t="s">
        <v>200</v>
      </c>
      <c r="D15" s="128">
        <v>11.61</v>
      </c>
      <c r="E15" s="128">
        <v>11.81</v>
      </c>
      <c r="F15" s="128">
        <v>1.74</v>
      </c>
      <c r="G15" s="143">
        <v>1118</v>
      </c>
      <c r="H15" s="128">
        <v>1307.7</v>
      </c>
      <c r="I15" s="128">
        <v>16.97</v>
      </c>
      <c r="J15" s="128">
        <v>1828.2</v>
      </c>
      <c r="K15" s="128">
        <v>63.52</v>
      </c>
    </row>
    <row r="16" spans="2:11" x14ac:dyDescent="0.25">
      <c r="B16" s="157"/>
      <c r="C16" s="127" t="s">
        <v>322</v>
      </c>
      <c r="D16" s="128">
        <v>11.41</v>
      </c>
      <c r="E16" s="128">
        <v>11.89</v>
      </c>
      <c r="F16" s="128">
        <v>4.16</v>
      </c>
      <c r="G16" s="143">
        <v>1161</v>
      </c>
      <c r="H16" s="128">
        <v>1044.9000000000001</v>
      </c>
      <c r="I16" s="128">
        <v>10</v>
      </c>
      <c r="J16" s="128">
        <v>2145</v>
      </c>
      <c r="K16" s="128">
        <v>84.75</v>
      </c>
    </row>
    <row r="17" spans="2:11" x14ac:dyDescent="0.25">
      <c r="B17" s="157">
        <v>40</v>
      </c>
      <c r="C17" s="127" t="s">
        <v>321</v>
      </c>
      <c r="D17" s="128">
        <v>11.6</v>
      </c>
      <c r="E17" s="128">
        <v>11.67</v>
      </c>
      <c r="F17" s="128">
        <v>0.56999999999999995</v>
      </c>
      <c r="G17" s="143">
        <v>939</v>
      </c>
      <c r="H17" s="128">
        <v>1176.5</v>
      </c>
      <c r="I17" s="128">
        <v>25.29</v>
      </c>
      <c r="J17" s="128">
        <v>1317.9</v>
      </c>
      <c r="K17" s="128">
        <v>40.35</v>
      </c>
    </row>
    <row r="18" spans="2:11" x14ac:dyDescent="0.25">
      <c r="B18" s="157"/>
      <c r="C18" s="127" t="s">
        <v>202</v>
      </c>
      <c r="D18" s="128">
        <v>11.29</v>
      </c>
      <c r="E18" s="128">
        <v>11.6</v>
      </c>
      <c r="F18" s="128">
        <v>2.72</v>
      </c>
      <c r="G18" s="143">
        <v>679</v>
      </c>
      <c r="H18" s="128">
        <v>707.02</v>
      </c>
      <c r="I18" s="128">
        <v>4.13</v>
      </c>
      <c r="J18" s="128">
        <v>1135</v>
      </c>
      <c r="K18" s="128">
        <v>67.16</v>
      </c>
    </row>
    <row r="19" spans="2:11" x14ac:dyDescent="0.25">
      <c r="B19" s="157"/>
      <c r="C19" s="127" t="s">
        <v>200</v>
      </c>
      <c r="D19" s="128">
        <v>11.35</v>
      </c>
      <c r="E19" s="128">
        <v>11.67</v>
      </c>
      <c r="F19" s="128">
        <v>2.79</v>
      </c>
      <c r="G19" s="143">
        <v>832</v>
      </c>
      <c r="H19" s="128">
        <v>804.88</v>
      </c>
      <c r="I19" s="128">
        <v>3.26</v>
      </c>
      <c r="J19" s="128">
        <v>1320.6</v>
      </c>
      <c r="K19" s="128">
        <v>58.73</v>
      </c>
    </row>
    <row r="20" spans="2:11" x14ac:dyDescent="0.25">
      <c r="B20" s="157"/>
      <c r="C20" s="127" t="s">
        <v>322</v>
      </c>
      <c r="D20" s="128">
        <v>11.55</v>
      </c>
      <c r="E20" s="128">
        <v>11.67</v>
      </c>
      <c r="F20" s="128">
        <v>1.07</v>
      </c>
      <c r="G20" s="143">
        <v>932</v>
      </c>
      <c r="H20" s="128">
        <v>1056.3</v>
      </c>
      <c r="I20" s="128">
        <v>13.34</v>
      </c>
      <c r="J20" s="128">
        <v>1305.5</v>
      </c>
      <c r="K20" s="128">
        <v>40.08</v>
      </c>
    </row>
    <row r="21" spans="2:11" x14ac:dyDescent="0.25">
      <c r="B21" s="157">
        <v>50</v>
      </c>
      <c r="C21" s="127" t="s">
        <v>321</v>
      </c>
      <c r="D21" s="128">
        <v>11.52</v>
      </c>
      <c r="E21" s="128">
        <v>11.58</v>
      </c>
      <c r="F21" s="128">
        <v>0.52</v>
      </c>
      <c r="G21" s="143">
        <v>776</v>
      </c>
      <c r="H21" s="128">
        <v>974.03</v>
      </c>
      <c r="I21" s="128">
        <v>25.52</v>
      </c>
      <c r="J21" s="128">
        <v>1079.4000000000001</v>
      </c>
      <c r="K21" s="128">
        <v>39.1</v>
      </c>
    </row>
    <row r="22" spans="2:11" x14ac:dyDescent="0.25">
      <c r="B22" s="157"/>
      <c r="C22" s="127" t="s">
        <v>202</v>
      </c>
      <c r="D22" s="128">
        <v>11.23</v>
      </c>
      <c r="E22" s="128">
        <v>11.53</v>
      </c>
      <c r="F22" s="128">
        <v>2.63</v>
      </c>
      <c r="G22" s="143">
        <v>577</v>
      </c>
      <c r="H22" s="128">
        <v>618.29999999999995</v>
      </c>
      <c r="I22" s="128">
        <v>7.16</v>
      </c>
      <c r="J22" s="128">
        <v>969.62</v>
      </c>
      <c r="K22" s="128">
        <v>68.05</v>
      </c>
    </row>
    <row r="23" spans="2:11" x14ac:dyDescent="0.25">
      <c r="B23" s="157"/>
      <c r="C23" s="127" t="s">
        <v>200</v>
      </c>
      <c r="D23" s="128">
        <v>11.32</v>
      </c>
      <c r="E23" s="128">
        <v>11.59</v>
      </c>
      <c r="F23" s="128">
        <v>2.42</v>
      </c>
      <c r="G23" s="143">
        <v>712</v>
      </c>
      <c r="H23" s="128">
        <v>726.16</v>
      </c>
      <c r="I23" s="128">
        <v>1.99</v>
      </c>
      <c r="J23" s="128">
        <v>1118</v>
      </c>
      <c r="K23" s="128">
        <v>57.02</v>
      </c>
    </row>
    <row r="24" spans="2:11" ht="16.5" thickBot="1" x14ac:dyDescent="0.3">
      <c r="B24" s="158"/>
      <c r="C24" s="129" t="s">
        <v>322</v>
      </c>
      <c r="D24" s="130">
        <v>11.47</v>
      </c>
      <c r="E24" s="130">
        <v>11.69</v>
      </c>
      <c r="F24" s="130">
        <v>1.93</v>
      </c>
      <c r="G24" s="142">
        <v>830</v>
      </c>
      <c r="H24" s="130">
        <v>936.08</v>
      </c>
      <c r="I24" s="130">
        <v>12.78</v>
      </c>
      <c r="J24" s="130">
        <v>1353.9</v>
      </c>
      <c r="K24" s="130">
        <v>63.12</v>
      </c>
    </row>
  </sheetData>
  <mergeCells count="8">
    <mergeCell ref="B17:B20"/>
    <mergeCell ref="B21:B24"/>
    <mergeCell ref="B3:B4"/>
    <mergeCell ref="C3:C4"/>
    <mergeCell ref="G3:H3"/>
    <mergeCell ref="B5:B8"/>
    <mergeCell ref="B9:B12"/>
    <mergeCell ref="B13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Q4" sqref="Q4"/>
    </sheetView>
  </sheetViews>
  <sheetFormatPr defaultColWidth="11" defaultRowHeight="15.75" x14ac:dyDescent="0.25"/>
  <cols>
    <col min="1" max="1" width="4" bestFit="1" customWidth="1"/>
    <col min="2" max="2" width="10.375" bestFit="1" customWidth="1"/>
    <col min="3" max="3" width="5.625" bestFit="1" customWidth="1"/>
    <col min="4" max="4" width="4.625" bestFit="1" customWidth="1"/>
    <col min="5" max="5" width="11.125" bestFit="1" customWidth="1"/>
    <col min="6" max="6" width="4.625" bestFit="1" customWidth="1"/>
    <col min="7" max="7" width="11.125" bestFit="1" customWidth="1"/>
    <col min="8" max="9" width="5.125" bestFit="1" customWidth="1"/>
    <col min="10" max="10" width="11.125" bestFit="1" customWidth="1"/>
    <col min="11" max="11" width="5.125" bestFit="1" customWidth="1"/>
    <col min="12" max="12" width="11.125" bestFit="1" customWidth="1"/>
  </cols>
  <sheetData>
    <row r="1" spans="1:17" ht="16.5" thickBot="1" x14ac:dyDescent="0.3">
      <c r="A1" s="166" t="s">
        <v>323</v>
      </c>
      <c r="B1" s="159" t="s">
        <v>320</v>
      </c>
      <c r="C1" s="125"/>
      <c r="D1" s="125"/>
      <c r="E1" s="125" t="s">
        <v>350</v>
      </c>
      <c r="F1" s="146"/>
      <c r="G1" s="147"/>
      <c r="H1" s="164" t="s">
        <v>315</v>
      </c>
      <c r="I1" s="165"/>
      <c r="J1" s="146"/>
      <c r="K1" s="146"/>
      <c r="L1" s="146"/>
    </row>
    <row r="2" spans="1:17" ht="16.5" thickBot="1" x14ac:dyDescent="0.3">
      <c r="A2" s="167"/>
      <c r="B2" s="160"/>
      <c r="C2" s="125" t="s">
        <v>351</v>
      </c>
      <c r="D2" s="130" t="s">
        <v>316</v>
      </c>
      <c r="E2" s="130" t="s">
        <v>327</v>
      </c>
      <c r="F2" s="130" t="s">
        <v>317</v>
      </c>
      <c r="G2" s="132" t="s">
        <v>327</v>
      </c>
      <c r="H2" s="130" t="s">
        <v>351</v>
      </c>
      <c r="I2" s="130" t="s">
        <v>316</v>
      </c>
      <c r="J2" s="130" t="s">
        <v>327</v>
      </c>
      <c r="K2" s="126" t="s">
        <v>317</v>
      </c>
      <c r="L2" s="130" t="s">
        <v>327</v>
      </c>
    </row>
    <row r="3" spans="1:17" x14ac:dyDescent="0.25">
      <c r="A3" s="163">
        <v>10</v>
      </c>
      <c r="B3" s="127" t="s">
        <v>321</v>
      </c>
      <c r="C3" s="128" t="s">
        <v>328</v>
      </c>
      <c r="D3" s="128" t="s">
        <v>352</v>
      </c>
      <c r="E3" s="128">
        <v>22</v>
      </c>
      <c r="F3" s="128" t="s">
        <v>353</v>
      </c>
      <c r="G3" s="133">
        <v>36</v>
      </c>
      <c r="H3" s="128">
        <v>3290</v>
      </c>
      <c r="I3" s="128">
        <v>1680</v>
      </c>
      <c r="J3" s="128">
        <v>49</v>
      </c>
      <c r="K3" s="140">
        <v>1755</v>
      </c>
      <c r="L3" s="128">
        <v>47</v>
      </c>
    </row>
    <row r="4" spans="1:17" x14ac:dyDescent="0.25">
      <c r="A4" s="157"/>
      <c r="B4" s="127" t="s">
        <v>202</v>
      </c>
      <c r="C4" s="128" t="s">
        <v>329</v>
      </c>
      <c r="D4" s="128" t="s">
        <v>352</v>
      </c>
      <c r="E4" s="128">
        <v>21</v>
      </c>
      <c r="F4" s="128" t="s">
        <v>354</v>
      </c>
      <c r="G4" s="133">
        <v>35</v>
      </c>
      <c r="H4" s="128">
        <v>2370</v>
      </c>
      <c r="I4" s="128">
        <v>1656</v>
      </c>
      <c r="J4" s="128">
        <v>30</v>
      </c>
      <c r="K4" s="128">
        <v>1711</v>
      </c>
      <c r="L4" s="128">
        <v>28</v>
      </c>
    </row>
    <row r="5" spans="1:17" x14ac:dyDescent="0.25">
      <c r="A5" s="157"/>
      <c r="B5" s="127" t="s">
        <v>200</v>
      </c>
      <c r="C5" s="128" t="s">
        <v>330</v>
      </c>
      <c r="D5" s="128" t="s">
        <v>352</v>
      </c>
      <c r="E5" s="128">
        <v>22</v>
      </c>
      <c r="F5" s="128" t="s">
        <v>355</v>
      </c>
      <c r="G5" s="133">
        <v>36</v>
      </c>
      <c r="H5" s="128">
        <v>2990</v>
      </c>
      <c r="I5" s="128">
        <v>1784</v>
      </c>
      <c r="J5" s="128">
        <v>40</v>
      </c>
      <c r="K5" s="128">
        <v>1848</v>
      </c>
      <c r="L5" s="128">
        <v>38</v>
      </c>
    </row>
    <row r="6" spans="1:17" x14ac:dyDescent="0.25">
      <c r="A6" s="157"/>
      <c r="B6" s="127" t="s">
        <v>322</v>
      </c>
      <c r="C6" s="128" t="s">
        <v>331</v>
      </c>
      <c r="D6" s="128" t="s">
        <v>356</v>
      </c>
      <c r="E6" s="128">
        <v>12</v>
      </c>
      <c r="F6" s="128" t="s">
        <v>357</v>
      </c>
      <c r="G6" s="133">
        <v>27</v>
      </c>
      <c r="H6" s="128">
        <v>4380</v>
      </c>
      <c r="I6" s="128">
        <v>3628</v>
      </c>
      <c r="J6" s="128">
        <v>17</v>
      </c>
      <c r="K6" s="128">
        <v>4538</v>
      </c>
      <c r="L6" s="128">
        <v>4</v>
      </c>
      <c r="P6" t="s">
        <v>384</v>
      </c>
      <c r="Q6" t="s">
        <v>388</v>
      </c>
    </row>
    <row r="7" spans="1:17" x14ac:dyDescent="0.25">
      <c r="A7" s="157">
        <v>20</v>
      </c>
      <c r="B7" s="127" t="s">
        <v>321</v>
      </c>
      <c r="C7" s="128" t="s">
        <v>332</v>
      </c>
      <c r="D7" s="128" t="s">
        <v>358</v>
      </c>
      <c r="E7" s="128">
        <v>22</v>
      </c>
      <c r="F7" s="128" t="s">
        <v>359</v>
      </c>
      <c r="G7" s="133">
        <v>37</v>
      </c>
      <c r="H7" s="128">
        <v>1900</v>
      </c>
      <c r="I7" s="128">
        <v>1050</v>
      </c>
      <c r="J7" s="128">
        <v>45</v>
      </c>
      <c r="K7" s="128">
        <v>1079</v>
      </c>
      <c r="L7" s="128">
        <v>43</v>
      </c>
      <c r="O7" t="s">
        <v>385</v>
      </c>
      <c r="P7">
        <v>5</v>
      </c>
    </row>
    <row r="8" spans="1:17" x14ac:dyDescent="0.25">
      <c r="A8" s="157"/>
      <c r="B8" s="127" t="s">
        <v>202</v>
      </c>
      <c r="C8" s="128" t="s">
        <v>333</v>
      </c>
      <c r="D8" s="128" t="s">
        <v>360</v>
      </c>
      <c r="E8" s="128">
        <v>20</v>
      </c>
      <c r="F8" s="128" t="s">
        <v>361</v>
      </c>
      <c r="G8" s="133">
        <v>35</v>
      </c>
      <c r="H8" s="128">
        <v>1380</v>
      </c>
      <c r="I8" s="128">
        <v>1192</v>
      </c>
      <c r="J8" s="128">
        <v>14</v>
      </c>
      <c r="K8" s="128">
        <v>1236</v>
      </c>
      <c r="L8" s="128">
        <v>10</v>
      </c>
      <c r="O8" t="s">
        <v>386</v>
      </c>
      <c r="P8">
        <v>10</v>
      </c>
    </row>
    <row r="9" spans="1:17" x14ac:dyDescent="0.25">
      <c r="A9" s="157"/>
      <c r="B9" s="127" t="s">
        <v>200</v>
      </c>
      <c r="C9" s="128" t="s">
        <v>329</v>
      </c>
      <c r="D9" s="128" t="s">
        <v>362</v>
      </c>
      <c r="E9" s="128">
        <v>22</v>
      </c>
      <c r="F9" s="128" t="s">
        <v>363</v>
      </c>
      <c r="G9" s="133">
        <v>37</v>
      </c>
      <c r="H9" s="128">
        <v>1650</v>
      </c>
      <c r="I9" s="128">
        <v>1013</v>
      </c>
      <c r="J9" s="128">
        <v>39</v>
      </c>
      <c r="K9" s="128">
        <v>1049</v>
      </c>
      <c r="L9" s="128">
        <v>36</v>
      </c>
      <c r="O9" t="s">
        <v>387</v>
      </c>
      <c r="P9">
        <v>10</v>
      </c>
    </row>
    <row r="10" spans="1:17" x14ac:dyDescent="0.25">
      <c r="A10" s="157"/>
      <c r="B10" s="127" t="s">
        <v>322</v>
      </c>
      <c r="C10" s="128" t="s">
        <v>334</v>
      </c>
      <c r="D10" s="128" t="s">
        <v>364</v>
      </c>
      <c r="E10" s="128">
        <v>14</v>
      </c>
      <c r="F10" s="128" t="s">
        <v>365</v>
      </c>
      <c r="G10" s="133">
        <v>29</v>
      </c>
      <c r="H10" s="128">
        <v>2920</v>
      </c>
      <c r="I10" s="128">
        <v>2129</v>
      </c>
      <c r="J10" s="128">
        <v>27</v>
      </c>
      <c r="K10" s="128">
        <v>3001</v>
      </c>
      <c r="L10" s="128">
        <v>3</v>
      </c>
      <c r="P10">
        <v>25</v>
      </c>
      <c r="Q10">
        <v>100</v>
      </c>
    </row>
    <row r="11" spans="1:17" x14ac:dyDescent="0.25">
      <c r="A11" s="157">
        <v>30</v>
      </c>
      <c r="B11" s="127" t="s">
        <v>321</v>
      </c>
      <c r="C11" s="128" t="s">
        <v>335</v>
      </c>
      <c r="D11" s="128" t="s">
        <v>366</v>
      </c>
      <c r="E11" s="128">
        <v>22</v>
      </c>
      <c r="F11" s="128" t="s">
        <v>367</v>
      </c>
      <c r="G11" s="133">
        <v>38</v>
      </c>
      <c r="H11" s="128">
        <v>1210</v>
      </c>
      <c r="I11" s="128">
        <v>769</v>
      </c>
      <c r="J11" s="128">
        <v>36</v>
      </c>
      <c r="K11" s="128">
        <v>799</v>
      </c>
      <c r="L11" s="128">
        <v>34</v>
      </c>
    </row>
    <row r="12" spans="1:17" x14ac:dyDescent="0.25">
      <c r="A12" s="157"/>
      <c r="B12" s="127" t="s">
        <v>202</v>
      </c>
      <c r="C12" s="128" t="s">
        <v>336</v>
      </c>
      <c r="D12" s="128" t="s">
        <v>368</v>
      </c>
      <c r="E12" s="128">
        <v>20</v>
      </c>
      <c r="F12" s="128" t="s">
        <v>369</v>
      </c>
      <c r="G12" s="133">
        <v>36</v>
      </c>
      <c r="H12" s="128">
        <v>903</v>
      </c>
      <c r="I12" s="128">
        <v>806</v>
      </c>
      <c r="J12" s="128">
        <v>11</v>
      </c>
      <c r="K12" s="128">
        <v>843</v>
      </c>
      <c r="L12" s="128">
        <v>7</v>
      </c>
    </row>
    <row r="13" spans="1:17" x14ac:dyDescent="0.25">
      <c r="A13" s="157"/>
      <c r="B13" s="127" t="s">
        <v>200</v>
      </c>
      <c r="C13" s="128" t="s">
        <v>337</v>
      </c>
      <c r="D13" s="128" t="s">
        <v>370</v>
      </c>
      <c r="E13" s="128">
        <v>22</v>
      </c>
      <c r="F13" s="128" t="s">
        <v>371</v>
      </c>
      <c r="G13" s="133">
        <v>37</v>
      </c>
      <c r="H13" s="128">
        <v>1120</v>
      </c>
      <c r="I13" s="128">
        <v>798</v>
      </c>
      <c r="J13" s="128">
        <v>29</v>
      </c>
      <c r="K13" s="128">
        <v>835</v>
      </c>
      <c r="L13" s="128">
        <v>25</v>
      </c>
    </row>
    <row r="14" spans="1:17" x14ac:dyDescent="0.25">
      <c r="A14" s="157"/>
      <c r="B14" s="127" t="s">
        <v>322</v>
      </c>
      <c r="C14" s="128" t="s">
        <v>338</v>
      </c>
      <c r="D14" s="128" t="s">
        <v>372</v>
      </c>
      <c r="E14" s="128">
        <v>20</v>
      </c>
      <c r="F14" s="128" t="s">
        <v>367</v>
      </c>
      <c r="G14" s="133">
        <v>36</v>
      </c>
      <c r="H14" s="128">
        <v>1160</v>
      </c>
      <c r="I14" s="128">
        <v>829</v>
      </c>
      <c r="J14" s="128">
        <v>28</v>
      </c>
      <c r="K14" s="128">
        <v>935</v>
      </c>
      <c r="L14" s="128">
        <v>19</v>
      </c>
    </row>
    <row r="15" spans="1:17" x14ac:dyDescent="0.25">
      <c r="A15" s="157">
        <v>40</v>
      </c>
      <c r="B15" s="127" t="s">
        <v>321</v>
      </c>
      <c r="C15" s="128" t="s">
        <v>339</v>
      </c>
      <c r="D15" s="128" t="s">
        <v>373</v>
      </c>
      <c r="E15" s="128">
        <v>23</v>
      </c>
      <c r="F15" s="128" t="s">
        <v>374</v>
      </c>
      <c r="G15" s="133">
        <v>38</v>
      </c>
      <c r="H15" s="128">
        <v>939</v>
      </c>
      <c r="I15" s="128">
        <v>601</v>
      </c>
      <c r="J15" s="128">
        <v>36</v>
      </c>
      <c r="K15" s="128">
        <v>618</v>
      </c>
      <c r="L15" s="128">
        <v>34</v>
      </c>
    </row>
    <row r="16" spans="1:17" x14ac:dyDescent="0.25">
      <c r="A16" s="157"/>
      <c r="B16" s="127" t="s">
        <v>202</v>
      </c>
      <c r="C16" s="128" t="s">
        <v>340</v>
      </c>
      <c r="D16" s="128" t="s">
        <v>375</v>
      </c>
      <c r="E16" s="128">
        <v>21</v>
      </c>
      <c r="F16" s="128" t="s">
        <v>376</v>
      </c>
      <c r="G16" s="133">
        <v>37</v>
      </c>
      <c r="H16" s="128">
        <v>679</v>
      </c>
      <c r="I16" s="128">
        <v>527</v>
      </c>
      <c r="J16" s="128">
        <v>22</v>
      </c>
      <c r="K16" s="128">
        <v>544</v>
      </c>
      <c r="L16" s="128">
        <v>20</v>
      </c>
    </row>
    <row r="17" spans="1:12" x14ac:dyDescent="0.25">
      <c r="A17" s="157"/>
      <c r="B17" s="127" t="s">
        <v>200</v>
      </c>
      <c r="C17" s="128" t="s">
        <v>341</v>
      </c>
      <c r="D17" s="128" t="s">
        <v>377</v>
      </c>
      <c r="E17" s="128">
        <v>21</v>
      </c>
      <c r="F17" s="128" t="s">
        <v>345</v>
      </c>
      <c r="G17" s="133">
        <v>37</v>
      </c>
      <c r="H17" s="128">
        <v>832</v>
      </c>
      <c r="I17" s="128">
        <v>611</v>
      </c>
      <c r="J17" s="128">
        <v>27</v>
      </c>
      <c r="K17" s="128">
        <v>630</v>
      </c>
      <c r="L17" s="128">
        <v>24</v>
      </c>
    </row>
    <row r="18" spans="1:12" x14ac:dyDescent="0.25">
      <c r="A18" s="157"/>
      <c r="B18" s="127" t="s">
        <v>322</v>
      </c>
      <c r="C18" s="128" t="s">
        <v>342</v>
      </c>
      <c r="D18" s="128" t="s">
        <v>378</v>
      </c>
      <c r="E18" s="128">
        <v>23</v>
      </c>
      <c r="F18" s="128" t="s">
        <v>379</v>
      </c>
      <c r="G18" s="133">
        <v>39</v>
      </c>
      <c r="H18" s="128">
        <v>932</v>
      </c>
      <c r="I18" s="128">
        <v>526</v>
      </c>
      <c r="J18" s="128">
        <v>44</v>
      </c>
      <c r="K18" s="128">
        <v>562</v>
      </c>
      <c r="L18" s="128">
        <v>40</v>
      </c>
    </row>
    <row r="19" spans="1:12" x14ac:dyDescent="0.25">
      <c r="A19" s="157">
        <v>50</v>
      </c>
      <c r="B19" s="127" t="s">
        <v>321</v>
      </c>
      <c r="C19" s="128" t="s">
        <v>343</v>
      </c>
      <c r="D19" s="128" t="s">
        <v>380</v>
      </c>
      <c r="E19" s="128">
        <v>23</v>
      </c>
      <c r="F19" s="128" t="s">
        <v>379</v>
      </c>
      <c r="G19" s="133">
        <v>39</v>
      </c>
      <c r="H19" s="128">
        <v>776</v>
      </c>
      <c r="I19" s="128">
        <v>509</v>
      </c>
      <c r="J19" s="128">
        <v>34</v>
      </c>
      <c r="K19" s="128">
        <v>517</v>
      </c>
      <c r="L19" s="128">
        <v>33</v>
      </c>
    </row>
    <row r="20" spans="1:12" x14ac:dyDescent="0.25">
      <c r="A20" s="157"/>
      <c r="B20" s="127" t="s">
        <v>202</v>
      </c>
      <c r="C20" s="128" t="s">
        <v>344</v>
      </c>
      <c r="D20" s="128" t="s">
        <v>381</v>
      </c>
      <c r="E20" s="128">
        <v>21</v>
      </c>
      <c r="F20" s="128" t="s">
        <v>382</v>
      </c>
      <c r="G20" s="133">
        <v>37</v>
      </c>
      <c r="H20" s="128">
        <v>577</v>
      </c>
      <c r="I20" s="128">
        <v>470</v>
      </c>
      <c r="J20" s="128">
        <v>18</v>
      </c>
      <c r="K20" s="128">
        <v>490</v>
      </c>
      <c r="L20" s="128">
        <v>15</v>
      </c>
    </row>
    <row r="21" spans="1:12" x14ac:dyDescent="0.25">
      <c r="A21" s="157"/>
      <c r="B21" s="127" t="s">
        <v>200</v>
      </c>
      <c r="C21" s="128" t="s">
        <v>346</v>
      </c>
      <c r="D21" s="128" t="s">
        <v>380</v>
      </c>
      <c r="E21" s="128">
        <v>21</v>
      </c>
      <c r="F21" s="128" t="s">
        <v>376</v>
      </c>
      <c r="G21" s="133">
        <v>37</v>
      </c>
      <c r="H21" s="128">
        <v>712</v>
      </c>
      <c r="I21" s="128">
        <v>526</v>
      </c>
      <c r="J21" s="128">
        <v>26</v>
      </c>
      <c r="K21" s="128">
        <v>536</v>
      </c>
      <c r="L21" s="128">
        <v>25</v>
      </c>
    </row>
    <row r="22" spans="1:12" ht="16.5" thickBot="1" x14ac:dyDescent="0.3">
      <c r="A22" s="160"/>
      <c r="B22" s="129" t="s">
        <v>322</v>
      </c>
      <c r="C22" s="130" t="s">
        <v>347</v>
      </c>
      <c r="D22" s="130" t="s">
        <v>375</v>
      </c>
      <c r="E22" s="130">
        <v>22</v>
      </c>
      <c r="F22" s="130" t="s">
        <v>383</v>
      </c>
      <c r="G22" s="132">
        <v>38</v>
      </c>
      <c r="H22" s="130">
        <v>830</v>
      </c>
      <c r="I22" s="130">
        <v>542</v>
      </c>
      <c r="J22" s="130">
        <v>35</v>
      </c>
      <c r="K22" s="130">
        <v>592</v>
      </c>
      <c r="L22" s="130">
        <v>29</v>
      </c>
    </row>
  </sheetData>
  <mergeCells count="8">
    <mergeCell ref="H1:I1"/>
    <mergeCell ref="A15:A18"/>
    <mergeCell ref="A19:A22"/>
    <mergeCell ref="A7:A10"/>
    <mergeCell ref="A11:A14"/>
    <mergeCell ref="A1:A2"/>
    <mergeCell ref="B1:B2"/>
    <mergeCell ref="A3: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opLeftCell="K1" zoomScale="81" zoomScaleNormal="112" workbookViewId="0">
      <selection activeCell="AG64" sqref="AG64"/>
    </sheetView>
  </sheetViews>
  <sheetFormatPr defaultColWidth="11" defaultRowHeight="15.75" x14ac:dyDescent="0.25"/>
  <cols>
    <col min="1" max="1" width="3.625" bestFit="1" customWidth="1"/>
    <col min="2" max="2" width="10" bestFit="1" customWidth="1"/>
    <col min="3" max="5" width="7.875" bestFit="1" customWidth="1"/>
    <col min="6" max="6" width="5" bestFit="1" customWidth="1"/>
    <col min="7" max="9" width="8.875" bestFit="1" customWidth="1"/>
    <col min="10" max="10" width="3.875" bestFit="1" customWidth="1"/>
    <col min="11" max="11" width="10.625" bestFit="1" customWidth="1"/>
    <col min="12" max="12" width="6.5" bestFit="1" customWidth="1"/>
    <col min="15" max="15" width="3.625" bestFit="1" customWidth="1"/>
    <col min="16" max="16" width="10" bestFit="1" customWidth="1"/>
    <col min="17" max="17" width="4.875" bestFit="1" customWidth="1"/>
    <col min="18" max="18" width="6.125" customWidth="1"/>
    <col min="19" max="19" width="8.125" bestFit="1" customWidth="1"/>
    <col min="20" max="20" width="5.875" bestFit="1" customWidth="1"/>
    <col min="21" max="21" width="6.125" bestFit="1" customWidth="1"/>
    <col min="22" max="22" width="3.375" bestFit="1" customWidth="1"/>
    <col min="23" max="23" width="19.5" bestFit="1" customWidth="1"/>
    <col min="24" max="24" width="19.375" bestFit="1" customWidth="1"/>
    <col min="26" max="26" width="12.875" customWidth="1"/>
    <col min="27" max="27" width="13.125" bestFit="1" customWidth="1"/>
    <col min="28" max="28" width="5.875" bestFit="1" customWidth="1"/>
    <col min="29" max="30" width="11.375" bestFit="1" customWidth="1"/>
    <col min="31" max="31" width="13.375" customWidth="1"/>
    <col min="32" max="32" width="12.125" bestFit="1" customWidth="1"/>
    <col min="33" max="33" width="26.625" customWidth="1"/>
    <col min="37" max="37" width="21.125" bestFit="1" customWidth="1"/>
  </cols>
  <sheetData>
    <row r="1" spans="1:33" ht="16.5" thickBot="1" x14ac:dyDescent="0.3">
      <c r="A1" s="93" t="s">
        <v>64</v>
      </c>
      <c r="B1" s="94" t="s">
        <v>159</v>
      </c>
      <c r="C1" s="94" t="s">
        <v>67</v>
      </c>
      <c r="D1" s="94" t="s">
        <v>66</v>
      </c>
      <c r="E1" s="94" t="s">
        <v>3</v>
      </c>
      <c r="F1" s="121" t="s">
        <v>169</v>
      </c>
      <c r="G1" s="94" t="s">
        <v>67</v>
      </c>
      <c r="H1" s="94" t="s">
        <v>66</v>
      </c>
      <c r="I1" s="122" t="s">
        <v>3</v>
      </c>
      <c r="K1" s="122" t="s">
        <v>170</v>
      </c>
      <c r="L1" s="122" t="s">
        <v>171</v>
      </c>
      <c r="O1" s="93" t="s">
        <v>64</v>
      </c>
      <c r="P1" s="94" t="s">
        <v>159</v>
      </c>
      <c r="Q1" t="s">
        <v>172</v>
      </c>
      <c r="R1" t="s">
        <v>173</v>
      </c>
      <c r="T1" t="s">
        <v>172</v>
      </c>
      <c r="U1" t="s">
        <v>173</v>
      </c>
      <c r="W1" t="s">
        <v>175</v>
      </c>
      <c r="X1" t="s">
        <v>174</v>
      </c>
    </row>
    <row r="2" spans="1:33" x14ac:dyDescent="0.25">
      <c r="A2" s="96">
        <v>1</v>
      </c>
      <c r="B2" s="108" t="s">
        <v>4</v>
      </c>
      <c r="C2" s="113">
        <v>72.63</v>
      </c>
      <c r="D2" s="113">
        <v>0</v>
      </c>
      <c r="E2" s="113">
        <v>446.58</v>
      </c>
      <c r="G2" s="123">
        <f t="shared" ref="G2:G33" si="0">(C2/$K$2)*$L$2</f>
        <v>3.6315</v>
      </c>
      <c r="H2" s="123">
        <f>(D2/$K$3)*$L$3</f>
        <v>0</v>
      </c>
      <c r="I2" s="123">
        <f>(E2/$K$4)*$L$4</f>
        <v>19.416521739130435</v>
      </c>
      <c r="J2" t="s">
        <v>67</v>
      </c>
      <c r="K2">
        <v>40</v>
      </c>
      <c r="L2">
        <v>2</v>
      </c>
      <c r="O2" s="96">
        <v>1</v>
      </c>
      <c r="P2" s="108" t="s">
        <v>4</v>
      </c>
      <c r="Q2" s="124">
        <f>I2/SQRT(((G2+H2)/2))</f>
        <v>14.40931736990237</v>
      </c>
      <c r="R2" s="124">
        <f>100*(-0.0126+0.01475*Q2)/(1+(-0.0126+0.01475*Q2))</f>
        <v>16.662321384966077</v>
      </c>
      <c r="S2" s="176" t="s">
        <v>138</v>
      </c>
      <c r="T2" s="179">
        <f>AVERAGE(Q2:Q4)</f>
        <v>15.687843599250977</v>
      </c>
      <c r="U2" s="179">
        <f>AVERAGE(R2:R4)</f>
        <v>17.94138005174425</v>
      </c>
      <c r="V2" s="176">
        <v>10</v>
      </c>
      <c r="W2" s="179">
        <f>_xlfn.STDEV.P(Q2:Q4)</f>
        <v>0.92798013958243009</v>
      </c>
      <c r="X2" s="179">
        <f>_xlfn.STDEV.P(R2:R4)</f>
        <v>0.92730879272482103</v>
      </c>
    </row>
    <row r="3" spans="1:33" ht="16.5" thickBot="1" x14ac:dyDescent="0.3">
      <c r="A3" s="96">
        <v>2</v>
      </c>
      <c r="B3" s="109" t="s">
        <v>5</v>
      </c>
      <c r="C3" s="113">
        <v>58.84</v>
      </c>
      <c r="D3" s="113">
        <v>0</v>
      </c>
      <c r="E3" s="113">
        <v>448.3</v>
      </c>
      <c r="G3" s="123">
        <f t="shared" si="0"/>
        <v>2.9420000000000002</v>
      </c>
      <c r="H3" s="123">
        <f t="shared" ref="H3:H61" si="1">(D3/$K$3)*$L$3</f>
        <v>0</v>
      </c>
      <c r="I3" s="123">
        <f t="shared" ref="I3:I61" si="2">(E3/$K$4)*$L$4</f>
        <v>19.491304347826087</v>
      </c>
      <c r="J3" t="s">
        <v>66</v>
      </c>
      <c r="K3">
        <v>24.3</v>
      </c>
      <c r="L3">
        <v>2</v>
      </c>
      <c r="O3" s="96">
        <v>2</v>
      </c>
      <c r="P3" s="109" t="s">
        <v>5</v>
      </c>
      <c r="Q3" s="124">
        <f t="shared" ref="Q3:Q61" si="3">I3/SQRT(((G3+H3)/2))</f>
        <v>16.07069158207878</v>
      </c>
      <c r="R3" s="124">
        <f t="shared" ref="R3:R61" si="4">100*(-0.0126+0.01475*Q3)/(1+(-0.0126+0.01475*Q3))</f>
        <v>18.330192232146391</v>
      </c>
      <c r="S3" s="177"/>
      <c r="T3" s="179"/>
      <c r="U3" s="179"/>
      <c r="V3" s="177"/>
      <c r="W3" s="179"/>
      <c r="X3" s="179"/>
    </row>
    <row r="4" spans="1:33" ht="16.5" thickBot="1" x14ac:dyDescent="0.3">
      <c r="A4" s="96">
        <v>3</v>
      </c>
      <c r="B4" s="109" t="s">
        <v>6</v>
      </c>
      <c r="C4" s="113">
        <v>58.45</v>
      </c>
      <c r="D4" s="113">
        <v>0</v>
      </c>
      <c r="E4" s="113">
        <v>461.07</v>
      </c>
      <c r="G4" s="123">
        <f t="shared" si="0"/>
        <v>2.9225000000000003</v>
      </c>
      <c r="H4" s="123">
        <f t="shared" si="1"/>
        <v>0</v>
      </c>
      <c r="I4" s="123">
        <f t="shared" si="2"/>
        <v>20.046521739130434</v>
      </c>
      <c r="J4" t="s">
        <v>3</v>
      </c>
      <c r="K4">
        <v>23</v>
      </c>
      <c r="L4">
        <v>1</v>
      </c>
      <c r="O4" s="96">
        <v>3</v>
      </c>
      <c r="P4" s="109" t="s">
        <v>6</v>
      </c>
      <c r="Q4" s="124">
        <f t="shared" si="3"/>
        <v>16.583521845771788</v>
      </c>
      <c r="R4" s="124">
        <f t="shared" si="4"/>
        <v>18.831626538120283</v>
      </c>
      <c r="S4" s="177"/>
      <c r="T4" s="179"/>
      <c r="U4" s="179"/>
      <c r="V4" s="177"/>
      <c r="W4" s="179"/>
      <c r="X4" s="179"/>
      <c r="Z4" s="125" t="s">
        <v>176</v>
      </c>
      <c r="AA4" s="126" t="s">
        <v>177</v>
      </c>
      <c r="AB4" s="126" t="s">
        <v>172</v>
      </c>
      <c r="AC4" s="126" t="s">
        <v>178</v>
      </c>
      <c r="AD4" s="126" t="s">
        <v>179</v>
      </c>
      <c r="AE4" s="126" t="s">
        <v>180</v>
      </c>
    </row>
    <row r="5" spans="1:33" x14ac:dyDescent="0.25">
      <c r="A5" s="96">
        <v>4</v>
      </c>
      <c r="B5" s="109" t="s">
        <v>16</v>
      </c>
      <c r="C5" s="113">
        <v>36.520000000000003</v>
      </c>
      <c r="D5" s="113">
        <v>0</v>
      </c>
      <c r="E5" s="113">
        <v>241.06</v>
      </c>
      <c r="G5" s="123">
        <f t="shared" si="0"/>
        <v>1.8260000000000001</v>
      </c>
      <c r="H5" s="123">
        <f t="shared" si="1"/>
        <v>0</v>
      </c>
      <c r="I5" s="123">
        <f t="shared" si="2"/>
        <v>10.480869565217391</v>
      </c>
      <c r="O5" s="96">
        <v>4</v>
      </c>
      <c r="P5" s="109" t="s">
        <v>16</v>
      </c>
      <c r="Q5" s="124">
        <f t="shared" si="3"/>
        <v>10.968870961392934</v>
      </c>
      <c r="R5" s="124">
        <f t="shared" si="4"/>
        <v>12.98225156521962</v>
      </c>
      <c r="S5" s="177" t="s">
        <v>139</v>
      </c>
      <c r="T5" s="179">
        <f>AVERAGE(Q5:Q7)</f>
        <v>9.9969871861460984</v>
      </c>
      <c r="U5" s="179">
        <f>AVERAGE(R5:R7)</f>
        <v>11.875302187842459</v>
      </c>
      <c r="V5" s="177">
        <v>20</v>
      </c>
      <c r="W5" s="179">
        <f>_xlfn.STDEV.P(Q5:Q7)</f>
        <v>0.72324380070466543</v>
      </c>
      <c r="X5" s="179">
        <f>_xlfn.STDEV.P(R5:R7)</f>
        <v>0.82523716149752302</v>
      </c>
      <c r="Z5" s="127" t="s">
        <v>181</v>
      </c>
      <c r="AA5" s="128" t="s">
        <v>182</v>
      </c>
      <c r="AB5" s="128" t="s">
        <v>183</v>
      </c>
      <c r="AC5" s="128" t="s">
        <v>184</v>
      </c>
      <c r="AD5" s="128" t="s">
        <v>185</v>
      </c>
      <c r="AE5" s="128" t="s">
        <v>186</v>
      </c>
      <c r="AG5" s="128" t="s">
        <v>244</v>
      </c>
    </row>
    <row r="6" spans="1:33" x14ac:dyDescent="0.25">
      <c r="A6" s="96">
        <v>5</v>
      </c>
      <c r="B6" s="109" t="s">
        <v>17</v>
      </c>
      <c r="C6" s="113">
        <v>37.85</v>
      </c>
      <c r="D6" s="113">
        <v>0</v>
      </c>
      <c r="E6" s="113">
        <v>218.97</v>
      </c>
      <c r="G6" s="123">
        <f t="shared" si="0"/>
        <v>1.8925000000000001</v>
      </c>
      <c r="H6" s="123">
        <f t="shared" si="1"/>
        <v>0</v>
      </c>
      <c r="I6" s="123">
        <f t="shared" si="2"/>
        <v>9.5204347826086959</v>
      </c>
      <c r="O6" s="96">
        <v>5</v>
      </c>
      <c r="P6" s="109" t="s">
        <v>17</v>
      </c>
      <c r="Q6" s="124">
        <f t="shared" si="3"/>
        <v>9.7870957258825442</v>
      </c>
      <c r="R6" s="124">
        <f t="shared" si="4"/>
        <v>11.642017858187337</v>
      </c>
      <c r="S6" s="177"/>
      <c r="T6" s="179"/>
      <c r="U6" s="179"/>
      <c r="V6" s="177"/>
      <c r="W6" s="179"/>
      <c r="X6" s="179"/>
      <c r="Z6" s="127" t="s">
        <v>187</v>
      </c>
      <c r="AA6" s="128" t="s">
        <v>188</v>
      </c>
      <c r="AB6" s="128" t="s">
        <v>189</v>
      </c>
      <c r="AC6" s="128" t="s">
        <v>190</v>
      </c>
      <c r="AD6" s="128" t="s">
        <v>191</v>
      </c>
      <c r="AE6" s="128" t="s">
        <v>192</v>
      </c>
      <c r="AF6" s="128"/>
    </row>
    <row r="7" spans="1:33" ht="16.5" thickBot="1" x14ac:dyDescent="0.3">
      <c r="A7" s="96">
        <v>6</v>
      </c>
      <c r="B7" s="109" t="s">
        <v>18</v>
      </c>
      <c r="C7" s="113">
        <v>41.4</v>
      </c>
      <c r="D7" s="113">
        <v>0</v>
      </c>
      <c r="E7" s="113">
        <v>216.09</v>
      </c>
      <c r="G7" s="123">
        <f t="shared" si="0"/>
        <v>2.0699999999999998</v>
      </c>
      <c r="H7" s="123">
        <f t="shared" si="1"/>
        <v>0</v>
      </c>
      <c r="I7" s="123">
        <f t="shared" si="2"/>
        <v>9.3952173913043477</v>
      </c>
      <c r="O7" s="96">
        <v>6</v>
      </c>
      <c r="P7" s="109" t="s">
        <v>18</v>
      </c>
      <c r="Q7" s="124">
        <f t="shared" si="3"/>
        <v>9.2349948711628169</v>
      </c>
      <c r="R7" s="124">
        <f t="shared" si="4"/>
        <v>11.001637140120426</v>
      </c>
      <c r="S7" s="177"/>
      <c r="T7" s="179"/>
      <c r="U7" s="179"/>
      <c r="V7" s="177"/>
      <c r="W7" s="179"/>
      <c r="X7" s="179"/>
      <c r="Z7" s="129" t="s">
        <v>193</v>
      </c>
      <c r="AA7" s="130" t="s">
        <v>188</v>
      </c>
      <c r="AB7" s="130" t="s">
        <v>183</v>
      </c>
      <c r="AC7" s="130" t="s">
        <v>194</v>
      </c>
      <c r="AD7" s="130" t="s">
        <v>191</v>
      </c>
      <c r="AE7" s="130" t="s">
        <v>195</v>
      </c>
    </row>
    <row r="8" spans="1:33" x14ac:dyDescent="0.25">
      <c r="A8" s="96">
        <v>7</v>
      </c>
      <c r="B8" s="109" t="s">
        <v>28</v>
      </c>
      <c r="C8" s="113">
        <v>52.5</v>
      </c>
      <c r="D8" s="113">
        <v>0</v>
      </c>
      <c r="E8" s="113">
        <v>167.23</v>
      </c>
      <c r="G8" s="123">
        <f t="shared" si="0"/>
        <v>2.625</v>
      </c>
      <c r="H8" s="123">
        <f t="shared" si="1"/>
        <v>0</v>
      </c>
      <c r="I8" s="123">
        <f t="shared" si="2"/>
        <v>7.2708695652173905</v>
      </c>
      <c r="O8" s="96">
        <v>7</v>
      </c>
      <c r="P8" s="109" t="s">
        <v>28</v>
      </c>
      <c r="Q8" s="124">
        <f t="shared" si="3"/>
        <v>6.3465352668113049</v>
      </c>
      <c r="R8" s="124">
        <f t="shared" si="4"/>
        <v>7.494037116192267</v>
      </c>
      <c r="S8" s="177" t="s">
        <v>140</v>
      </c>
      <c r="T8" s="179">
        <f>AVERAGE(Q8:Q10)</f>
        <v>6.6784576723027316</v>
      </c>
      <c r="U8" s="179">
        <f>AVERAGE(R8:R10)</f>
        <v>7.9101421163722234</v>
      </c>
      <c r="V8" s="177">
        <v>30</v>
      </c>
      <c r="W8" s="179">
        <f>_xlfn.STDEV.P(Q8:Q10)</f>
        <v>0.23767746386070912</v>
      </c>
      <c r="X8" s="179">
        <f>_xlfn.STDEV.P(R8:R10)</f>
        <v>0.29790813649923714</v>
      </c>
    </row>
    <row r="9" spans="1:33" x14ac:dyDescent="0.25">
      <c r="A9" s="96">
        <v>8</v>
      </c>
      <c r="B9" s="109" t="s">
        <v>29</v>
      </c>
      <c r="C9" s="113">
        <v>38.65</v>
      </c>
      <c r="D9" s="113">
        <v>0</v>
      </c>
      <c r="E9" s="113">
        <v>155.78</v>
      </c>
      <c r="G9" s="123">
        <f t="shared" si="0"/>
        <v>1.9324999999999999</v>
      </c>
      <c r="H9" s="123">
        <f t="shared" si="1"/>
        <v>0</v>
      </c>
      <c r="I9" s="123">
        <f>(E9/$K$4)*$L$4</f>
        <v>6.7730434782608695</v>
      </c>
      <c r="O9" s="96">
        <v>8</v>
      </c>
      <c r="P9" s="109" t="s">
        <v>29</v>
      </c>
      <c r="Q9" s="124">
        <f t="shared" si="3"/>
        <v>6.8903155284174717</v>
      </c>
      <c r="R9" s="124">
        <f t="shared" si="4"/>
        <v>8.1753466794835958</v>
      </c>
      <c r="S9" s="177"/>
      <c r="T9" s="179"/>
      <c r="U9" s="179"/>
      <c r="V9" s="177"/>
      <c r="W9" s="179"/>
      <c r="X9" s="179"/>
    </row>
    <row r="10" spans="1:33" x14ac:dyDescent="0.25">
      <c r="A10" s="96">
        <v>9</v>
      </c>
      <c r="B10" s="109" t="s">
        <v>30</v>
      </c>
      <c r="C10" s="113">
        <v>38.97</v>
      </c>
      <c r="D10" s="113">
        <v>0.04</v>
      </c>
      <c r="E10" s="113">
        <v>154.47</v>
      </c>
      <c r="G10" s="123">
        <f t="shared" si="0"/>
        <v>1.9484999999999999</v>
      </c>
      <c r="H10" s="123">
        <f t="shared" si="1"/>
        <v>3.2921810699588477E-3</v>
      </c>
      <c r="I10" s="123">
        <f t="shared" si="2"/>
        <v>6.7160869565217389</v>
      </c>
      <c r="O10" s="96">
        <v>9</v>
      </c>
      <c r="P10" s="109" t="s">
        <v>30</v>
      </c>
      <c r="Q10" s="124">
        <f t="shared" si="3"/>
        <v>6.798522221679419</v>
      </c>
      <c r="R10" s="124">
        <f t="shared" si="4"/>
        <v>8.0610425534408048</v>
      </c>
      <c r="S10" s="177"/>
      <c r="T10" s="179"/>
      <c r="U10" s="179"/>
      <c r="V10" s="177"/>
      <c r="W10" s="179"/>
      <c r="X10" s="179"/>
    </row>
    <row r="11" spans="1:33" x14ac:dyDescent="0.25">
      <c r="A11" s="96">
        <v>10</v>
      </c>
      <c r="B11" s="109" t="s">
        <v>40</v>
      </c>
      <c r="C11" s="113">
        <v>33.549999999999997</v>
      </c>
      <c r="D11" s="113">
        <v>0</v>
      </c>
      <c r="E11" s="113">
        <v>125.52</v>
      </c>
      <c r="G11" s="123">
        <f t="shared" si="0"/>
        <v>1.6774999999999998</v>
      </c>
      <c r="H11" s="123">
        <f t="shared" si="1"/>
        <v>0</v>
      </c>
      <c r="I11" s="123">
        <f t="shared" si="2"/>
        <v>5.4573913043478255</v>
      </c>
      <c r="O11" s="96">
        <v>10</v>
      </c>
      <c r="P11" s="109" t="s">
        <v>40</v>
      </c>
      <c r="Q11" s="124">
        <f t="shared" si="3"/>
        <v>5.9589374670523227</v>
      </c>
      <c r="R11" s="124">
        <f t="shared" si="4"/>
        <v>7.0022063451541063</v>
      </c>
      <c r="S11" s="177" t="s">
        <v>141</v>
      </c>
      <c r="T11" s="179">
        <f>AVERAGE(Q11:Q13)</f>
        <v>6.1915805643596569</v>
      </c>
      <c r="U11" s="179">
        <f>AVERAGE(R11:R13)</f>
        <v>7.2975249430871054</v>
      </c>
      <c r="V11" s="177">
        <v>40</v>
      </c>
      <c r="W11" s="179">
        <f>_xlfn.STDEV.P(Q11:Q13)</f>
        <v>0.17185924394926547</v>
      </c>
      <c r="X11" s="179">
        <f>_xlfn.STDEV.P(R11:R13)</f>
        <v>0.21807495238760541</v>
      </c>
    </row>
    <row r="12" spans="1:33" x14ac:dyDescent="0.25">
      <c r="A12" s="96">
        <v>11</v>
      </c>
      <c r="B12" s="109" t="s">
        <v>41</v>
      </c>
      <c r="C12" s="113">
        <v>28.27</v>
      </c>
      <c r="D12" s="113">
        <v>0</v>
      </c>
      <c r="E12" s="113">
        <v>120.79</v>
      </c>
      <c r="G12" s="123">
        <f t="shared" si="0"/>
        <v>1.4135</v>
      </c>
      <c r="H12" s="123">
        <f t="shared" si="1"/>
        <v>0</v>
      </c>
      <c r="I12" s="123">
        <f t="shared" si="2"/>
        <v>5.2517391304347827</v>
      </c>
      <c r="O12" s="96">
        <v>11</v>
      </c>
      <c r="P12" s="109" t="s">
        <v>41</v>
      </c>
      <c r="Q12" s="124">
        <f t="shared" si="3"/>
        <v>6.2469817424246825</v>
      </c>
      <c r="R12" s="124">
        <f t="shared" si="4"/>
        <v>7.3682087811946397</v>
      </c>
      <c r="S12" s="177"/>
      <c r="T12" s="179"/>
      <c r="U12" s="179"/>
      <c r="V12" s="177"/>
      <c r="W12" s="179"/>
      <c r="X12" s="179"/>
    </row>
    <row r="13" spans="1:33" x14ac:dyDescent="0.25">
      <c r="A13" s="96">
        <v>12</v>
      </c>
      <c r="B13" s="109" t="s">
        <v>42</v>
      </c>
      <c r="C13" s="113">
        <v>28.35</v>
      </c>
      <c r="D13" s="113">
        <v>0</v>
      </c>
      <c r="E13" s="113">
        <v>123.32</v>
      </c>
      <c r="G13" s="123">
        <f t="shared" si="0"/>
        <v>1.4175</v>
      </c>
      <c r="H13" s="123">
        <f t="shared" si="1"/>
        <v>0</v>
      </c>
      <c r="I13" s="123">
        <f t="shared" si="2"/>
        <v>5.3617391304347821</v>
      </c>
      <c r="O13" s="96">
        <v>12</v>
      </c>
      <c r="P13" s="109" t="s">
        <v>42</v>
      </c>
      <c r="Q13" s="124">
        <f t="shared" si="3"/>
        <v>6.3688224836019653</v>
      </c>
      <c r="R13" s="124">
        <f t="shared" si="4"/>
        <v>7.5221597029125711</v>
      </c>
      <c r="S13" s="177"/>
      <c r="T13" s="179"/>
      <c r="U13" s="179"/>
      <c r="V13" s="177"/>
      <c r="W13" s="179"/>
      <c r="X13" s="179"/>
    </row>
    <row r="14" spans="1:33" x14ac:dyDescent="0.25">
      <c r="A14" s="96">
        <v>13</v>
      </c>
      <c r="B14" s="109" t="s">
        <v>52</v>
      </c>
      <c r="C14" s="113">
        <v>22.42</v>
      </c>
      <c r="D14" s="113">
        <v>0</v>
      </c>
      <c r="E14" s="113">
        <v>114.59</v>
      </c>
      <c r="G14" s="123">
        <f t="shared" si="0"/>
        <v>1.121</v>
      </c>
      <c r="H14" s="123">
        <f t="shared" si="1"/>
        <v>0</v>
      </c>
      <c r="I14" s="123">
        <f t="shared" si="2"/>
        <v>4.9821739130434786</v>
      </c>
      <c r="O14" s="96">
        <v>13</v>
      </c>
      <c r="P14" s="109" t="s">
        <v>52</v>
      </c>
      <c r="Q14" s="124">
        <f t="shared" si="3"/>
        <v>6.6547397340095751</v>
      </c>
      <c r="R14" s="124">
        <f t="shared" si="4"/>
        <v>7.8814266480652124</v>
      </c>
      <c r="S14" s="177" t="s">
        <v>142</v>
      </c>
      <c r="T14" s="179">
        <f>AVERAGE(Q14:Q16)</f>
        <v>4.4956265719834692</v>
      </c>
      <c r="U14" s="179">
        <f>AVERAGE(R14:R16)</f>
        <v>5.3281213942383916</v>
      </c>
      <c r="V14" s="177">
        <v>50</v>
      </c>
      <c r="W14" s="179">
        <f>_xlfn.STDEV.P(Q14:Q16)</f>
        <v>3.1797129239429145</v>
      </c>
      <c r="X14" s="179">
        <f>_xlfn.STDEV.P(R14:R16)</f>
        <v>3.7686359125484241</v>
      </c>
    </row>
    <row r="15" spans="1:33" x14ac:dyDescent="0.25">
      <c r="A15" s="96">
        <v>14</v>
      </c>
      <c r="B15" s="109" t="s">
        <v>53</v>
      </c>
      <c r="C15" s="113">
        <v>18.03</v>
      </c>
      <c r="D15" s="113">
        <v>0</v>
      </c>
      <c r="E15" s="113">
        <v>105.5</v>
      </c>
      <c r="G15" s="123">
        <f t="shared" si="0"/>
        <v>0.90150000000000008</v>
      </c>
      <c r="H15" s="123">
        <f t="shared" si="1"/>
        <v>0</v>
      </c>
      <c r="I15" s="123">
        <f t="shared" si="2"/>
        <v>4.5869565217391308</v>
      </c>
      <c r="O15" s="96">
        <v>14</v>
      </c>
      <c r="P15" s="109" t="s">
        <v>53</v>
      </c>
      <c r="Q15" s="124">
        <f>I15/SQRT(((G15+H15)/2))</f>
        <v>6.8321399819408324</v>
      </c>
      <c r="R15" s="124">
        <f t="shared" si="4"/>
        <v>8.1029375346499624</v>
      </c>
      <c r="S15" s="177"/>
      <c r="T15" s="179"/>
      <c r="U15" s="179"/>
      <c r="V15" s="177"/>
      <c r="W15" s="179"/>
      <c r="X15" s="179"/>
    </row>
    <row r="16" spans="1:33" x14ac:dyDescent="0.25">
      <c r="A16" s="99">
        <v>15</v>
      </c>
      <c r="B16" s="110" t="s">
        <v>54</v>
      </c>
      <c r="C16" s="115">
        <v>0</v>
      </c>
      <c r="D16" s="115">
        <v>7.0000000000000007E-2</v>
      </c>
      <c r="E16" s="115">
        <v>113.06</v>
      </c>
      <c r="G16" s="123">
        <f t="shared" si="0"/>
        <v>0</v>
      </c>
      <c r="H16" s="123">
        <f t="shared" si="1"/>
        <v>5.7613168724279839E-3</v>
      </c>
      <c r="I16" s="123">
        <f t="shared" si="2"/>
        <v>4.9156521739130437</v>
      </c>
      <c r="O16" s="99">
        <v>15</v>
      </c>
      <c r="P16" s="110" t="s">
        <v>54</v>
      </c>
      <c r="Q16" s="124">
        <v>0</v>
      </c>
      <c r="R16" s="124">
        <v>0</v>
      </c>
      <c r="S16" s="178"/>
      <c r="T16" s="179"/>
      <c r="U16" s="179"/>
      <c r="V16" s="178"/>
      <c r="W16" s="179"/>
      <c r="X16" s="179"/>
    </row>
    <row r="17" spans="1:24" x14ac:dyDescent="0.25">
      <c r="A17" s="96">
        <v>16</v>
      </c>
      <c r="B17" s="109" t="s">
        <v>7</v>
      </c>
      <c r="C17" s="113">
        <v>54.69</v>
      </c>
      <c r="D17" s="113">
        <v>0</v>
      </c>
      <c r="E17" s="113">
        <v>440.32</v>
      </c>
      <c r="G17" s="123">
        <f t="shared" si="0"/>
        <v>2.7344999999999997</v>
      </c>
      <c r="H17" s="123">
        <f t="shared" si="1"/>
        <v>0</v>
      </c>
      <c r="I17" s="123">
        <f t="shared" si="2"/>
        <v>19.144347826086957</v>
      </c>
      <c r="O17" s="96">
        <v>16</v>
      </c>
      <c r="P17" s="109" t="s">
        <v>7</v>
      </c>
      <c r="Q17" s="124">
        <f t="shared" si="3"/>
        <v>16.372560736248079</v>
      </c>
      <c r="R17" s="124">
        <f t="shared" si="4"/>
        <v>18.626100717235097</v>
      </c>
      <c r="S17" s="173" t="s">
        <v>144</v>
      </c>
      <c r="T17" s="179">
        <f>AVERAGE(Q17:Q19)</f>
        <v>15.612892751400432</v>
      </c>
      <c r="U17" s="179">
        <f>AVERAGE(R17:R19)</f>
        <v>17.87374976452719</v>
      </c>
      <c r="W17" s="179">
        <f>_xlfn.STDEV.P(Q17:Q19)</f>
        <v>0.54418354048061734</v>
      </c>
      <c r="X17" s="179">
        <f>_xlfn.STDEV.P(R17:R19)</f>
        <v>0.53913309020071221</v>
      </c>
    </row>
    <row r="18" spans="1:24" x14ac:dyDescent="0.25">
      <c r="A18" s="96">
        <v>17</v>
      </c>
      <c r="B18" s="109" t="s">
        <v>8</v>
      </c>
      <c r="C18" s="113">
        <v>59.56</v>
      </c>
      <c r="D18" s="113">
        <v>0</v>
      </c>
      <c r="E18" s="113">
        <v>430.52</v>
      </c>
      <c r="G18" s="123">
        <f t="shared" si="0"/>
        <v>2.9780000000000002</v>
      </c>
      <c r="H18" s="123">
        <f t="shared" si="1"/>
        <v>0</v>
      </c>
      <c r="I18" s="123">
        <f t="shared" si="2"/>
        <v>18.718260869565217</v>
      </c>
      <c r="O18" s="96">
        <v>17</v>
      </c>
      <c r="P18" s="109" t="s">
        <v>8</v>
      </c>
      <c r="Q18" s="124">
        <f t="shared" si="3"/>
        <v>15.339745230439323</v>
      </c>
      <c r="R18" s="124">
        <f t="shared" si="4"/>
        <v>17.604685288512538</v>
      </c>
      <c r="S18" s="173"/>
      <c r="T18" s="179"/>
      <c r="U18" s="179"/>
      <c r="W18" s="179"/>
      <c r="X18" s="179"/>
    </row>
    <row r="19" spans="1:24" x14ac:dyDescent="0.25">
      <c r="A19" s="96">
        <v>18</v>
      </c>
      <c r="B19" s="109" t="s">
        <v>9</v>
      </c>
      <c r="C19" s="113">
        <v>62.64</v>
      </c>
      <c r="D19" s="113">
        <v>0</v>
      </c>
      <c r="E19" s="113">
        <v>435.37</v>
      </c>
      <c r="G19" s="123">
        <f t="shared" si="0"/>
        <v>3.1320000000000001</v>
      </c>
      <c r="H19" s="123">
        <f t="shared" si="1"/>
        <v>0</v>
      </c>
      <c r="I19" s="123">
        <f t="shared" si="2"/>
        <v>18.929130434782611</v>
      </c>
      <c r="O19" s="96">
        <v>18</v>
      </c>
      <c r="P19" s="109" t="s">
        <v>9</v>
      </c>
      <c r="Q19" s="124">
        <f t="shared" si="3"/>
        <v>15.126372287513892</v>
      </c>
      <c r="R19" s="124">
        <f t="shared" si="4"/>
        <v>17.390463287833942</v>
      </c>
      <c r="S19" s="173"/>
      <c r="T19" s="179"/>
      <c r="U19" s="179"/>
      <c r="W19" s="179"/>
      <c r="X19" s="179"/>
    </row>
    <row r="20" spans="1:24" x14ac:dyDescent="0.25">
      <c r="A20" s="96">
        <v>19</v>
      </c>
      <c r="B20" s="109" t="s">
        <v>19</v>
      </c>
      <c r="C20" s="113">
        <v>44.38</v>
      </c>
      <c r="D20" s="113">
        <v>0</v>
      </c>
      <c r="E20" s="113">
        <v>269.52</v>
      </c>
      <c r="G20" s="123">
        <f t="shared" si="0"/>
        <v>2.2190000000000003</v>
      </c>
      <c r="H20" s="123">
        <f t="shared" si="1"/>
        <v>0</v>
      </c>
      <c r="I20" s="123">
        <f t="shared" si="2"/>
        <v>11.718260869565217</v>
      </c>
      <c r="O20" s="96">
        <v>19</v>
      </c>
      <c r="P20" s="109" t="s">
        <v>19</v>
      </c>
      <c r="Q20" s="124">
        <f t="shared" si="3"/>
        <v>11.124986910572867</v>
      </c>
      <c r="R20" s="124">
        <f t="shared" si="4"/>
        <v>13.156266139666661</v>
      </c>
      <c r="S20" s="173" t="s">
        <v>143</v>
      </c>
      <c r="T20" s="179">
        <f>AVERAGE(Q20:Q22)</f>
        <v>10.645074472361969</v>
      </c>
      <c r="U20" s="179">
        <f>AVERAGE(R20:R22)</f>
        <v>12.617430935655008</v>
      </c>
      <c r="W20" s="179">
        <f>_xlfn.STDEV.P(Q20:Q22)</f>
        <v>0.33956134109121333</v>
      </c>
      <c r="X20" s="179">
        <f>_xlfn.STDEV.P(R20:R22)</f>
        <v>0.38125650552958756</v>
      </c>
    </row>
    <row r="21" spans="1:24" x14ac:dyDescent="0.25">
      <c r="A21" s="96">
        <v>20</v>
      </c>
      <c r="B21" s="109" t="s">
        <v>20</v>
      </c>
      <c r="C21" s="113">
        <v>38.72</v>
      </c>
      <c r="D21" s="113">
        <v>0</v>
      </c>
      <c r="E21" s="113">
        <v>235.79</v>
      </c>
      <c r="G21" s="123">
        <f t="shared" si="0"/>
        <v>1.9359999999999999</v>
      </c>
      <c r="H21" s="123">
        <f t="shared" si="1"/>
        <v>0</v>
      </c>
      <c r="I21" s="123">
        <f t="shared" si="2"/>
        <v>10.251739130434782</v>
      </c>
      <c r="O21" s="96">
        <v>20</v>
      </c>
      <c r="P21" s="109" t="s">
        <v>20</v>
      </c>
      <c r="Q21" s="124">
        <f t="shared" si="3"/>
        <v>10.419811628748526</v>
      </c>
      <c r="R21" s="124">
        <f t="shared" si="4"/>
        <v>12.364664210540164</v>
      </c>
      <c r="S21" s="173"/>
      <c r="T21" s="179"/>
      <c r="U21" s="179"/>
      <c r="W21" s="179"/>
      <c r="X21" s="179"/>
    </row>
    <row r="22" spans="1:24" x14ac:dyDescent="0.25">
      <c r="A22" s="96">
        <v>21</v>
      </c>
      <c r="B22" s="109" t="s">
        <v>21</v>
      </c>
      <c r="C22" s="113">
        <v>38.869999999999997</v>
      </c>
      <c r="D22" s="113">
        <v>0</v>
      </c>
      <c r="E22" s="113">
        <v>235.58</v>
      </c>
      <c r="G22" s="123">
        <f t="shared" si="0"/>
        <v>1.9434999999999998</v>
      </c>
      <c r="H22" s="123">
        <f t="shared" si="1"/>
        <v>0</v>
      </c>
      <c r="I22" s="123">
        <f t="shared" si="2"/>
        <v>10.242608695652175</v>
      </c>
      <c r="O22" s="96">
        <v>21</v>
      </c>
      <c r="P22" s="109" t="s">
        <v>21</v>
      </c>
      <c r="Q22" s="124">
        <f t="shared" si="3"/>
        <v>10.390424877764517</v>
      </c>
      <c r="R22" s="124">
        <f t="shared" si="4"/>
        <v>12.331362456758198</v>
      </c>
      <c r="S22" s="173"/>
      <c r="T22" s="179"/>
      <c r="U22" s="179"/>
      <c r="W22" s="179"/>
      <c r="X22" s="179"/>
    </row>
    <row r="23" spans="1:24" x14ac:dyDescent="0.25">
      <c r="A23" s="96">
        <v>22</v>
      </c>
      <c r="B23" s="109" t="s">
        <v>31</v>
      </c>
      <c r="C23" s="113">
        <v>35.31</v>
      </c>
      <c r="D23" s="113">
        <v>0.06</v>
      </c>
      <c r="E23" s="113">
        <v>174.36</v>
      </c>
      <c r="G23" s="123">
        <f t="shared" si="0"/>
        <v>1.7655000000000001</v>
      </c>
      <c r="H23" s="123">
        <f t="shared" si="1"/>
        <v>4.9382716049382715E-3</v>
      </c>
      <c r="I23" s="123">
        <f t="shared" si="2"/>
        <v>7.5808695652173919</v>
      </c>
      <c r="O23" s="96">
        <v>22</v>
      </c>
      <c r="P23" s="109" t="s">
        <v>31</v>
      </c>
      <c r="Q23" s="124">
        <f t="shared" si="3"/>
        <v>8.0573759437195474</v>
      </c>
      <c r="R23" s="124">
        <f t="shared" si="4"/>
        <v>9.6042170386251353</v>
      </c>
      <c r="S23" s="173" t="s">
        <v>145</v>
      </c>
      <c r="T23" s="179">
        <f>AVERAGE(Q23:Q25)</f>
        <v>7.4661562734016371</v>
      </c>
      <c r="U23" s="179">
        <f>AVERAGE(R23:R25)</f>
        <v>8.8828264151803413</v>
      </c>
      <c r="W23" s="179">
        <f>_xlfn.STDEV.P(Q23:Q25)</f>
        <v>0.43756139737631233</v>
      </c>
      <c r="X23" s="179">
        <f>_xlfn.STDEV.P(R23:R25)</f>
        <v>0.53444266941023877</v>
      </c>
    </row>
    <row r="24" spans="1:24" x14ac:dyDescent="0.25">
      <c r="A24" s="96">
        <v>23</v>
      </c>
      <c r="B24" s="109" t="s">
        <v>32</v>
      </c>
      <c r="C24" s="113">
        <v>39.380000000000003</v>
      </c>
      <c r="D24" s="113">
        <v>0.04</v>
      </c>
      <c r="E24" s="113">
        <v>167.39</v>
      </c>
      <c r="G24" s="123">
        <f t="shared" si="0"/>
        <v>1.9690000000000001</v>
      </c>
      <c r="H24" s="123">
        <f t="shared" si="1"/>
        <v>3.2921810699588477E-3</v>
      </c>
      <c r="I24" s="123">
        <f t="shared" si="2"/>
        <v>7.2778260869565212</v>
      </c>
      <c r="O24" s="96">
        <v>23</v>
      </c>
      <c r="P24" s="109" t="s">
        <v>32</v>
      </c>
      <c r="Q24" s="124">
        <f t="shared" si="3"/>
        <v>7.328769195084905</v>
      </c>
      <c r="R24" s="124">
        <f t="shared" si="4"/>
        <v>8.7174260768545047</v>
      </c>
      <c r="S24" s="173"/>
      <c r="T24" s="179"/>
      <c r="U24" s="179"/>
      <c r="W24" s="179"/>
      <c r="X24" s="179"/>
    </row>
    <row r="25" spans="1:24" x14ac:dyDescent="0.25">
      <c r="A25" s="96">
        <v>24</v>
      </c>
      <c r="B25" s="109" t="s">
        <v>33</v>
      </c>
      <c r="C25" s="113">
        <v>38.85</v>
      </c>
      <c r="D25" s="113">
        <v>0.06</v>
      </c>
      <c r="E25" s="113">
        <v>159.15</v>
      </c>
      <c r="G25" s="123">
        <f t="shared" si="0"/>
        <v>1.9425000000000001</v>
      </c>
      <c r="H25" s="123">
        <f t="shared" si="1"/>
        <v>4.9382716049382715E-3</v>
      </c>
      <c r="I25" s="123">
        <f t="shared" si="2"/>
        <v>6.9195652173913045</v>
      </c>
      <c r="O25" s="96">
        <v>24</v>
      </c>
      <c r="P25" s="109" t="s">
        <v>33</v>
      </c>
      <c r="Q25" s="124">
        <f t="shared" si="3"/>
        <v>7.0123236814004599</v>
      </c>
      <c r="R25" s="124">
        <f t="shared" si="4"/>
        <v>8.3268361300613876</v>
      </c>
      <c r="S25" s="173"/>
      <c r="T25" s="179"/>
      <c r="U25" s="179"/>
      <c r="W25" s="179"/>
      <c r="X25" s="179"/>
    </row>
    <row r="26" spans="1:24" x14ac:dyDescent="0.25">
      <c r="A26" s="96">
        <v>25</v>
      </c>
      <c r="B26" s="109" t="s">
        <v>43</v>
      </c>
      <c r="C26" s="113">
        <v>23.23</v>
      </c>
      <c r="D26" s="113">
        <v>0.08</v>
      </c>
      <c r="E26" s="113">
        <v>121.72</v>
      </c>
      <c r="G26" s="123">
        <f t="shared" si="0"/>
        <v>1.1615</v>
      </c>
      <c r="H26" s="123">
        <f t="shared" si="1"/>
        <v>6.5843621399176953E-3</v>
      </c>
      <c r="I26" s="123">
        <f t="shared" si="2"/>
        <v>5.2921739130434782</v>
      </c>
      <c r="O26" s="96">
        <v>25</v>
      </c>
      <c r="P26" s="109" t="s">
        <v>43</v>
      </c>
      <c r="Q26" s="124">
        <f t="shared" si="3"/>
        <v>6.9248759915174993</v>
      </c>
      <c r="R26" s="124">
        <f t="shared" si="4"/>
        <v>8.2183089204114808</v>
      </c>
      <c r="S26" s="173" t="s">
        <v>146</v>
      </c>
      <c r="T26" s="179">
        <f>AVERAGE(Q26:Q28)</f>
        <v>8.0231669917412773</v>
      </c>
      <c r="U26" s="179">
        <f>AVERAGE(R26:R28)</f>
        <v>9.5492346827730543</v>
      </c>
      <c r="W26" s="179">
        <f>_xlfn.STDEV.P(Q26:Q28)</f>
        <v>0.92424685711942334</v>
      </c>
      <c r="X26" s="179">
        <f>_xlfn.STDEV.P(R26:R28)</f>
        <v>1.1138532385616347</v>
      </c>
    </row>
    <row r="27" spans="1:24" x14ac:dyDescent="0.25">
      <c r="A27" s="96">
        <v>26</v>
      </c>
      <c r="B27" s="109" t="s">
        <v>44</v>
      </c>
      <c r="C27" s="113">
        <v>15.77</v>
      </c>
      <c r="D27" s="113">
        <v>0.16</v>
      </c>
      <c r="E27" s="113">
        <v>115.89</v>
      </c>
      <c r="G27" s="123">
        <f t="shared" si="0"/>
        <v>0.78849999999999998</v>
      </c>
      <c r="H27" s="123">
        <f t="shared" si="1"/>
        <v>1.3168724279835391E-2</v>
      </c>
      <c r="I27" s="123">
        <f t="shared" si="2"/>
        <v>5.0386956521739128</v>
      </c>
      <c r="O27" s="96">
        <v>26</v>
      </c>
      <c r="P27" s="109" t="s">
        <v>44</v>
      </c>
      <c r="Q27" s="124">
        <f t="shared" si="3"/>
        <v>7.9585812489925134</v>
      </c>
      <c r="R27" s="124">
        <f t="shared" si="4"/>
        <v>9.4849845951139553</v>
      </c>
      <c r="S27" s="173"/>
      <c r="T27" s="179"/>
      <c r="U27" s="179"/>
      <c r="W27" s="179"/>
      <c r="X27" s="179"/>
    </row>
    <row r="28" spans="1:24" x14ac:dyDescent="0.25">
      <c r="A28" s="96">
        <v>27</v>
      </c>
      <c r="B28" s="109" t="s">
        <v>45</v>
      </c>
      <c r="C28" s="113">
        <v>15</v>
      </c>
      <c r="D28" s="113">
        <v>0.11</v>
      </c>
      <c r="E28" s="113">
        <v>130.16</v>
      </c>
      <c r="G28" s="123">
        <f t="shared" si="0"/>
        <v>0.75</v>
      </c>
      <c r="H28" s="123">
        <f t="shared" si="1"/>
        <v>9.0534979423868307E-3</v>
      </c>
      <c r="I28" s="123">
        <f t="shared" si="2"/>
        <v>5.6591304347826084</v>
      </c>
      <c r="O28" s="96">
        <v>27</v>
      </c>
      <c r="P28" s="109" t="s">
        <v>45</v>
      </c>
      <c r="Q28" s="124">
        <f t="shared" si="3"/>
        <v>9.1860437347138202</v>
      </c>
      <c r="R28" s="124">
        <f t="shared" si="4"/>
        <v>10.944410532793723</v>
      </c>
      <c r="S28" s="173"/>
      <c r="T28" s="179"/>
      <c r="U28" s="179"/>
      <c r="W28" s="179"/>
      <c r="X28" s="179"/>
    </row>
    <row r="29" spans="1:24" x14ac:dyDescent="0.25">
      <c r="A29" s="96">
        <v>28</v>
      </c>
      <c r="B29" s="109" t="s">
        <v>55</v>
      </c>
      <c r="C29" s="113">
        <v>15.85</v>
      </c>
      <c r="D29" s="113">
        <v>0.1</v>
      </c>
      <c r="E29" s="113">
        <v>96.33</v>
      </c>
      <c r="G29" s="123">
        <f t="shared" si="0"/>
        <v>0.79249999999999998</v>
      </c>
      <c r="H29" s="123">
        <f t="shared" si="1"/>
        <v>8.23045267489712E-3</v>
      </c>
      <c r="I29" s="123">
        <f t="shared" si="2"/>
        <v>4.1882608695652177</v>
      </c>
      <c r="O29" s="96">
        <v>28</v>
      </c>
      <c r="P29" s="109" t="s">
        <v>55</v>
      </c>
      <c r="Q29" s="124">
        <f t="shared" si="3"/>
        <v>6.6192006978369156</v>
      </c>
      <c r="R29" s="124">
        <f t="shared" si="4"/>
        <v>7.8369223620468649</v>
      </c>
      <c r="S29" s="173" t="s">
        <v>147</v>
      </c>
      <c r="T29" s="179">
        <f>AVERAGE(Q29:Q31)</f>
        <v>6.7285446545265692</v>
      </c>
      <c r="U29" s="179">
        <f>AVERAGE(R29:R31)</f>
        <v>7.9734350436408592</v>
      </c>
      <c r="W29" s="179">
        <f>_xlfn.STDEV.P(Q29:Q31)</f>
        <v>0.12805713638681837</v>
      </c>
      <c r="X29" s="179">
        <f>_xlfn.STDEV.P(R29:R31)</f>
        <v>0.15978073506830123</v>
      </c>
    </row>
    <row r="30" spans="1:24" x14ac:dyDescent="0.25">
      <c r="A30" s="96">
        <v>29</v>
      </c>
      <c r="B30" s="109" t="s">
        <v>56</v>
      </c>
      <c r="C30" s="113">
        <v>16.03</v>
      </c>
      <c r="D30" s="113">
        <v>0.11</v>
      </c>
      <c r="E30" s="113">
        <v>97.49</v>
      </c>
      <c r="G30" s="123">
        <f t="shared" si="0"/>
        <v>0.8015000000000001</v>
      </c>
      <c r="H30" s="123">
        <f t="shared" si="1"/>
        <v>9.0534979423868307E-3</v>
      </c>
      <c r="I30" s="123">
        <f t="shared" si="2"/>
        <v>4.238695652173913</v>
      </c>
      <c r="O30" s="96">
        <v>29</v>
      </c>
      <c r="P30" s="109" t="s">
        <v>56</v>
      </c>
      <c r="Q30" s="124">
        <f t="shared" si="3"/>
        <v>6.6581931565920316</v>
      </c>
      <c r="R30" s="124">
        <f t="shared" si="4"/>
        <v>7.8857489566913879</v>
      </c>
      <c r="S30" s="173"/>
      <c r="T30" s="179"/>
      <c r="U30" s="179"/>
      <c r="W30" s="179"/>
      <c r="X30" s="179"/>
    </row>
    <row r="31" spans="1:24" x14ac:dyDescent="0.25">
      <c r="A31" s="111">
        <v>30</v>
      </c>
      <c r="B31" s="110" t="s">
        <v>57</v>
      </c>
      <c r="C31" s="115">
        <v>15.12</v>
      </c>
      <c r="D31" s="115">
        <v>1.04</v>
      </c>
      <c r="E31" s="115">
        <v>103.07</v>
      </c>
      <c r="G31" s="123">
        <f t="shared" si="0"/>
        <v>0.75600000000000001</v>
      </c>
      <c r="H31" s="123">
        <f t="shared" si="1"/>
        <v>8.5596707818930043E-2</v>
      </c>
      <c r="I31" s="123">
        <f t="shared" si="2"/>
        <v>4.4813043478260868</v>
      </c>
      <c r="O31" s="111">
        <v>30</v>
      </c>
      <c r="P31" s="110" t="s">
        <v>57</v>
      </c>
      <c r="Q31" s="124">
        <f t="shared" si="3"/>
        <v>6.9082401091507597</v>
      </c>
      <c r="R31" s="124">
        <f t="shared" si="4"/>
        <v>8.1976338121843249</v>
      </c>
      <c r="S31" s="174"/>
      <c r="T31" s="179"/>
      <c r="U31" s="179"/>
      <c r="W31" s="179"/>
      <c r="X31" s="179"/>
    </row>
    <row r="32" spans="1:24" x14ac:dyDescent="0.25">
      <c r="A32" s="96">
        <v>31</v>
      </c>
      <c r="B32" s="109" t="s">
        <v>10</v>
      </c>
      <c r="C32" s="113">
        <v>56.78</v>
      </c>
      <c r="D32" s="113">
        <v>0</v>
      </c>
      <c r="E32" s="113">
        <v>447.91</v>
      </c>
      <c r="G32" s="123">
        <f t="shared" si="0"/>
        <v>2.839</v>
      </c>
      <c r="H32" s="123">
        <f t="shared" si="1"/>
        <v>0</v>
      </c>
      <c r="I32" s="123">
        <f t="shared" si="2"/>
        <v>19.474347826086959</v>
      </c>
      <c r="O32" s="96">
        <v>31</v>
      </c>
      <c r="P32" s="109" t="s">
        <v>10</v>
      </c>
      <c r="Q32" s="124">
        <f t="shared" si="3"/>
        <v>16.34538762309047</v>
      </c>
      <c r="R32" s="124">
        <f t="shared" si="4"/>
        <v>18.599552012360647</v>
      </c>
      <c r="S32" s="175" t="s">
        <v>148</v>
      </c>
      <c r="T32" s="179">
        <f>AVERAGE(Q32:Q34)</f>
        <v>17.057858742804587</v>
      </c>
      <c r="U32" s="179">
        <f>AVERAGE(R32:R34)</f>
        <v>19.286533201765561</v>
      </c>
      <c r="W32" s="179">
        <f>_xlfn.STDEV.P(Q32:Q34)</f>
        <v>0.54786880858579901</v>
      </c>
      <c r="X32" s="179">
        <f>_xlfn.STDEV.P(R32:R34)</f>
        <v>0.52730137380906705</v>
      </c>
    </row>
    <row r="33" spans="1:37" ht="16.5" thickBot="1" x14ac:dyDescent="0.3">
      <c r="A33" s="96">
        <v>32</v>
      </c>
      <c r="B33" s="109" t="s">
        <v>11</v>
      </c>
      <c r="C33" s="113">
        <v>49.71</v>
      </c>
      <c r="D33" s="113">
        <v>0</v>
      </c>
      <c r="E33" s="113">
        <v>453.26</v>
      </c>
      <c r="G33" s="123">
        <f t="shared" si="0"/>
        <v>2.4855</v>
      </c>
      <c r="H33" s="123">
        <f t="shared" si="1"/>
        <v>0</v>
      </c>
      <c r="I33" s="123">
        <f t="shared" si="2"/>
        <v>19.70695652173913</v>
      </c>
      <c r="O33" s="96">
        <v>32</v>
      </c>
      <c r="P33" s="109" t="s">
        <v>11</v>
      </c>
      <c r="Q33" s="124">
        <f t="shared" si="3"/>
        <v>17.677777872138051</v>
      </c>
      <c r="R33" s="124">
        <f t="shared" si="4"/>
        <v>19.881246292045645</v>
      </c>
      <c r="S33" s="175"/>
      <c r="T33" s="179"/>
      <c r="U33" s="179"/>
      <c r="W33" s="179"/>
      <c r="X33" s="179"/>
    </row>
    <row r="34" spans="1:37" ht="16.5" thickBot="1" x14ac:dyDescent="0.3">
      <c r="A34" s="96">
        <v>33</v>
      </c>
      <c r="B34" s="109" t="s">
        <v>12</v>
      </c>
      <c r="C34" s="113">
        <v>49.62</v>
      </c>
      <c r="D34" s="113">
        <v>0</v>
      </c>
      <c r="E34" s="113">
        <v>439.34</v>
      </c>
      <c r="G34" s="123">
        <f t="shared" ref="G34:G61" si="5">(C34/$K$2)*$L$2</f>
        <v>2.4809999999999999</v>
      </c>
      <c r="H34" s="123">
        <f t="shared" si="1"/>
        <v>0</v>
      </c>
      <c r="I34" s="123">
        <f t="shared" si="2"/>
        <v>19.101739130434783</v>
      </c>
      <c r="O34" s="96">
        <v>33</v>
      </c>
      <c r="P34" s="109" t="s">
        <v>12</v>
      </c>
      <c r="Q34" s="124">
        <f t="shared" si="3"/>
        <v>17.150410733185243</v>
      </c>
      <c r="R34" s="124">
        <f t="shared" si="4"/>
        <v>19.378801300890395</v>
      </c>
      <c r="S34" s="175"/>
      <c r="T34" s="179"/>
      <c r="U34" s="179"/>
      <c r="W34" s="179"/>
      <c r="X34" s="179"/>
      <c r="AA34" s="171" t="s">
        <v>196</v>
      </c>
      <c r="AB34" s="171" t="s">
        <v>197</v>
      </c>
      <c r="AC34" s="171" t="s">
        <v>198</v>
      </c>
      <c r="AD34" s="171" t="s">
        <v>203</v>
      </c>
      <c r="AE34" s="171" t="s">
        <v>173</v>
      </c>
      <c r="AF34" s="125" t="s">
        <v>176</v>
      </c>
      <c r="AG34" s="126" t="s">
        <v>177</v>
      </c>
      <c r="AH34" s="126" t="s">
        <v>172</v>
      </c>
      <c r="AI34" s="126" t="s">
        <v>178</v>
      </c>
      <c r="AJ34" s="126" t="s">
        <v>179</v>
      </c>
      <c r="AK34" s="126" t="s">
        <v>180</v>
      </c>
    </row>
    <row r="35" spans="1:37" ht="16.5" thickBot="1" x14ac:dyDescent="0.3">
      <c r="A35" s="96">
        <v>34</v>
      </c>
      <c r="B35" s="109" t="s">
        <v>22</v>
      </c>
      <c r="C35" s="113">
        <v>40.74</v>
      </c>
      <c r="D35" s="113">
        <v>0.03</v>
      </c>
      <c r="E35" s="113">
        <v>222.17</v>
      </c>
      <c r="G35" s="123">
        <f t="shared" si="5"/>
        <v>2.0369999999999999</v>
      </c>
      <c r="H35" s="123">
        <f t="shared" si="1"/>
        <v>2.4691358024691358E-3</v>
      </c>
      <c r="I35" s="123">
        <f t="shared" si="2"/>
        <v>9.6595652173913038</v>
      </c>
      <c r="O35" s="96">
        <v>34</v>
      </c>
      <c r="P35" s="109" t="s">
        <v>22</v>
      </c>
      <c r="Q35" s="124">
        <f t="shared" si="3"/>
        <v>9.5656394686557551</v>
      </c>
      <c r="R35" s="124">
        <f t="shared" si="4"/>
        <v>11.386261272436299</v>
      </c>
      <c r="S35" s="175" t="s">
        <v>149</v>
      </c>
      <c r="T35" s="179">
        <f>AVERAGE(Q35:Q37)</f>
        <v>10.664769692463393</v>
      </c>
      <c r="U35" s="179">
        <f>AVERAGE(R35:R37)</f>
        <v>12.632366922895315</v>
      </c>
      <c r="W35" s="179">
        <f>_xlfn.STDEV.P(Q35:Q37)</f>
        <v>0.78097452348570107</v>
      </c>
      <c r="X35" s="179">
        <f>_xlfn.STDEV.P(R35:R37)</f>
        <v>0.88522869997210274</v>
      </c>
      <c r="AA35" s="172"/>
      <c r="AB35" s="172"/>
      <c r="AC35" s="172"/>
      <c r="AD35" s="172"/>
      <c r="AE35" s="172"/>
      <c r="AF35" s="127" t="s">
        <v>181</v>
      </c>
      <c r="AG35" s="128" t="s">
        <v>182</v>
      </c>
      <c r="AH35" s="128" t="s">
        <v>183</v>
      </c>
      <c r="AI35" s="128" t="s">
        <v>184</v>
      </c>
      <c r="AJ35" s="128" t="s">
        <v>185</v>
      </c>
      <c r="AK35" s="128" t="s">
        <v>186</v>
      </c>
    </row>
    <row r="36" spans="1:37" x14ac:dyDescent="0.25">
      <c r="A36" s="96">
        <v>35</v>
      </c>
      <c r="B36" s="109" t="s">
        <v>23</v>
      </c>
      <c r="C36" s="113">
        <v>38.28</v>
      </c>
      <c r="D36" s="113">
        <v>0.03</v>
      </c>
      <c r="E36" s="113">
        <v>254.6</v>
      </c>
      <c r="G36" s="123">
        <f t="shared" si="5"/>
        <v>1.9140000000000001</v>
      </c>
      <c r="H36" s="123">
        <f t="shared" si="1"/>
        <v>2.4691358024691358E-3</v>
      </c>
      <c r="I36" s="123">
        <f t="shared" si="2"/>
        <v>11.069565217391304</v>
      </c>
      <c r="O36" s="96">
        <v>35</v>
      </c>
      <c r="P36" s="109" t="s">
        <v>23</v>
      </c>
      <c r="Q36" s="124">
        <f t="shared" si="3"/>
        <v>11.308230346513829</v>
      </c>
      <c r="R36" s="124">
        <f t="shared" si="4"/>
        <v>13.359632548691891</v>
      </c>
      <c r="S36" s="175"/>
      <c r="T36" s="179"/>
      <c r="U36" s="179"/>
      <c r="W36" s="179"/>
      <c r="X36" s="179"/>
      <c r="AA36" s="171">
        <v>1</v>
      </c>
      <c r="AB36" s="171">
        <v>7</v>
      </c>
      <c r="AC36" s="134" t="s">
        <v>199</v>
      </c>
      <c r="AD36" s="133" t="s">
        <v>204</v>
      </c>
      <c r="AE36" s="133" t="s">
        <v>224</v>
      </c>
      <c r="AF36" s="127" t="s">
        <v>187</v>
      </c>
      <c r="AG36" s="128" t="s">
        <v>188</v>
      </c>
      <c r="AH36" s="128" t="s">
        <v>189</v>
      </c>
      <c r="AI36" s="128" t="s">
        <v>190</v>
      </c>
      <c r="AJ36" s="128" t="s">
        <v>191</v>
      </c>
      <c r="AK36" s="128" t="s">
        <v>192</v>
      </c>
    </row>
    <row r="37" spans="1:37" ht="16.5" thickBot="1" x14ac:dyDescent="0.3">
      <c r="A37" s="96">
        <v>36</v>
      </c>
      <c r="B37" s="109" t="s">
        <v>24</v>
      </c>
      <c r="C37" s="113">
        <v>39.65</v>
      </c>
      <c r="D37" s="113">
        <v>0.04</v>
      </c>
      <c r="E37" s="113">
        <v>254.86</v>
      </c>
      <c r="G37" s="123">
        <f t="shared" si="5"/>
        <v>1.9824999999999999</v>
      </c>
      <c r="H37" s="123">
        <f t="shared" si="1"/>
        <v>3.2921810699588477E-3</v>
      </c>
      <c r="I37" s="123">
        <f t="shared" si="2"/>
        <v>11.080869565217393</v>
      </c>
      <c r="O37" s="96">
        <v>36</v>
      </c>
      <c r="P37" s="109" t="s">
        <v>24</v>
      </c>
      <c r="Q37" s="124">
        <f t="shared" si="3"/>
        <v>11.120439262220591</v>
      </c>
      <c r="R37" s="124">
        <f t="shared" si="4"/>
        <v>13.151206947557757</v>
      </c>
      <c r="S37" s="175"/>
      <c r="T37" s="179"/>
      <c r="U37" s="179"/>
      <c r="W37" s="179"/>
      <c r="X37" s="179"/>
      <c r="AA37" s="169"/>
      <c r="AB37" s="169"/>
      <c r="AC37" s="134" t="s">
        <v>202</v>
      </c>
      <c r="AD37" s="133" t="s">
        <v>205</v>
      </c>
      <c r="AE37" s="133" t="s">
        <v>229</v>
      </c>
      <c r="AF37" s="129" t="s">
        <v>193</v>
      </c>
      <c r="AG37" s="130" t="s">
        <v>188</v>
      </c>
      <c r="AH37" s="130" t="s">
        <v>183</v>
      </c>
      <c r="AI37" s="130" t="s">
        <v>194</v>
      </c>
      <c r="AJ37" s="130" t="s">
        <v>191</v>
      </c>
      <c r="AK37" s="130" t="s">
        <v>195</v>
      </c>
    </row>
    <row r="38" spans="1:37" x14ac:dyDescent="0.25">
      <c r="A38" s="96">
        <v>37</v>
      </c>
      <c r="B38" s="109" t="s">
        <v>34</v>
      </c>
      <c r="C38" s="113">
        <v>37.1</v>
      </c>
      <c r="D38" s="113">
        <v>0.04</v>
      </c>
      <c r="E38" s="113">
        <v>154.41</v>
      </c>
      <c r="G38" s="123">
        <f t="shared" si="5"/>
        <v>1.855</v>
      </c>
      <c r="H38" s="123">
        <f t="shared" si="1"/>
        <v>3.2921810699588477E-3</v>
      </c>
      <c r="I38" s="123">
        <f t="shared" si="2"/>
        <v>6.7134782608695653</v>
      </c>
      <c r="O38" s="96">
        <v>37</v>
      </c>
      <c r="P38" s="109" t="s">
        <v>34</v>
      </c>
      <c r="Q38" s="124">
        <f t="shared" si="3"/>
        <v>6.9647508496433526</v>
      </c>
      <c r="R38" s="124">
        <f t="shared" si="4"/>
        <v>8.2678275828298702</v>
      </c>
      <c r="S38" s="175" t="s">
        <v>150</v>
      </c>
      <c r="T38" s="179">
        <f>AVERAGE(Q38:Q40)</f>
        <v>6.834429106360755</v>
      </c>
      <c r="U38" s="179">
        <f>AVERAGE(R38:R40)</f>
        <v>8.1053158322123462</v>
      </c>
      <c r="W38" s="179">
        <f>_xlfn.STDEV.P(Q38:Q40)</f>
        <v>0.16725862161738131</v>
      </c>
      <c r="X38" s="179">
        <f>_xlfn.STDEV.P(R38:R40)</f>
        <v>0.20866262421468634</v>
      </c>
      <c r="AA38" s="169"/>
      <c r="AB38" s="169"/>
      <c r="AC38" s="134" t="s">
        <v>200</v>
      </c>
      <c r="AD38" s="133" t="s">
        <v>206</v>
      </c>
      <c r="AE38" s="133" t="s">
        <v>234</v>
      </c>
    </row>
    <row r="39" spans="1:37" ht="16.5" thickBot="1" x14ac:dyDescent="0.3">
      <c r="A39" s="96">
        <v>38</v>
      </c>
      <c r="B39" s="109" t="s">
        <v>35</v>
      </c>
      <c r="C39" s="113">
        <v>42.46</v>
      </c>
      <c r="D39" s="113">
        <v>0.06</v>
      </c>
      <c r="E39" s="113">
        <v>156.54</v>
      </c>
      <c r="G39" s="123">
        <f t="shared" si="5"/>
        <v>2.1230000000000002</v>
      </c>
      <c r="H39" s="123">
        <f t="shared" si="1"/>
        <v>4.9382716049382715E-3</v>
      </c>
      <c r="I39" s="123">
        <f t="shared" si="2"/>
        <v>6.8060869565217388</v>
      </c>
      <c r="O39" s="96">
        <v>38</v>
      </c>
      <c r="P39" s="109" t="s">
        <v>35</v>
      </c>
      <c r="Q39" s="124">
        <f t="shared" si="3"/>
        <v>6.5983139947051823</v>
      </c>
      <c r="R39" s="124">
        <f t="shared" si="4"/>
        <v>7.810746609220744</v>
      </c>
      <c r="S39" s="175"/>
      <c r="T39" s="179"/>
      <c r="U39" s="179"/>
      <c r="W39" s="179"/>
      <c r="X39" s="179"/>
      <c r="AA39" s="170"/>
      <c r="AB39" s="170"/>
      <c r="AC39" s="134" t="s">
        <v>201</v>
      </c>
      <c r="AD39" s="133" t="s">
        <v>207</v>
      </c>
      <c r="AE39" s="133" t="s">
        <v>239</v>
      </c>
    </row>
    <row r="40" spans="1:37" x14ac:dyDescent="0.25">
      <c r="A40" s="96">
        <v>39</v>
      </c>
      <c r="B40" s="109" t="s">
        <v>36</v>
      </c>
      <c r="C40" s="113">
        <v>40.51</v>
      </c>
      <c r="D40" s="113">
        <v>0.04</v>
      </c>
      <c r="E40" s="113">
        <v>160.77000000000001</v>
      </c>
      <c r="G40" s="123">
        <f t="shared" si="5"/>
        <v>2.0255000000000001</v>
      </c>
      <c r="H40" s="123">
        <f t="shared" si="1"/>
        <v>3.2921810699588477E-3</v>
      </c>
      <c r="I40" s="123">
        <f t="shared" si="2"/>
        <v>6.99</v>
      </c>
      <c r="O40" s="96">
        <v>39</v>
      </c>
      <c r="P40" s="109" t="s">
        <v>36</v>
      </c>
      <c r="Q40" s="124">
        <f t="shared" si="3"/>
        <v>6.9402224747337309</v>
      </c>
      <c r="R40" s="124">
        <f t="shared" si="4"/>
        <v>8.2373733045864217</v>
      </c>
      <c r="S40" s="175"/>
      <c r="T40" s="179"/>
      <c r="U40" s="179"/>
      <c r="W40" s="179"/>
      <c r="X40" s="179"/>
      <c r="AA40" s="168">
        <v>2</v>
      </c>
      <c r="AB40" s="168">
        <v>14</v>
      </c>
      <c r="AC40" s="135" t="s">
        <v>199</v>
      </c>
      <c r="AD40" s="131" t="s">
        <v>209</v>
      </c>
      <c r="AE40" s="131" t="s">
        <v>225</v>
      </c>
    </row>
    <row r="41" spans="1:37" x14ac:dyDescent="0.25">
      <c r="A41" s="96">
        <v>40</v>
      </c>
      <c r="B41" s="109" t="s">
        <v>46</v>
      </c>
      <c r="C41" s="113">
        <v>26.6</v>
      </c>
      <c r="D41" s="113">
        <v>0</v>
      </c>
      <c r="E41" s="113">
        <v>123.19</v>
      </c>
      <c r="G41" s="123">
        <f t="shared" si="5"/>
        <v>1.33</v>
      </c>
      <c r="H41" s="123">
        <f t="shared" si="1"/>
        <v>0</v>
      </c>
      <c r="I41" s="123">
        <f t="shared" si="2"/>
        <v>5.3560869565217386</v>
      </c>
      <c r="O41" s="96">
        <v>40</v>
      </c>
      <c r="P41" s="109" t="s">
        <v>46</v>
      </c>
      <c r="Q41" s="124">
        <f t="shared" si="3"/>
        <v>6.5680552374915591</v>
      </c>
      <c r="R41" s="124">
        <f t="shared" si="4"/>
        <v>7.7727991736331461</v>
      </c>
      <c r="S41" s="175" t="s">
        <v>151</v>
      </c>
      <c r="T41" s="179">
        <f>AVERAGE(Q41:Q43)</f>
        <v>6.4717415236737237</v>
      </c>
      <c r="U41" s="179">
        <f>AVERAGE(R41:R43)</f>
        <v>7.650794033653697</v>
      </c>
      <c r="W41" s="179">
        <f>_xlfn.STDEV.P(Q41:Q43)</f>
        <v>0.24258301209535507</v>
      </c>
      <c r="X41" s="179">
        <f>_xlfn.STDEV.P(R41:R43)</f>
        <v>0.30568985155659117</v>
      </c>
      <c r="AA41" s="169"/>
      <c r="AB41" s="169"/>
      <c r="AC41" s="134" t="s">
        <v>202</v>
      </c>
      <c r="AD41" s="133" t="s">
        <v>208</v>
      </c>
      <c r="AE41" s="133" t="s">
        <v>230</v>
      </c>
    </row>
    <row r="42" spans="1:37" x14ac:dyDescent="0.25">
      <c r="A42" s="96">
        <v>41</v>
      </c>
      <c r="B42" s="109" t="s">
        <v>47</v>
      </c>
      <c r="C42" s="113">
        <v>24.76</v>
      </c>
      <c r="D42" s="113">
        <v>0.04</v>
      </c>
      <c r="E42" s="113">
        <v>121.56</v>
      </c>
      <c r="G42" s="123">
        <f t="shared" si="5"/>
        <v>1.238</v>
      </c>
      <c r="H42" s="123">
        <f t="shared" si="1"/>
        <v>3.2921810699588477E-3</v>
      </c>
      <c r="I42" s="123">
        <f t="shared" si="2"/>
        <v>5.2852173913043483</v>
      </c>
      <c r="O42" s="96">
        <v>41</v>
      </c>
      <c r="P42" s="109" t="s">
        <v>47</v>
      </c>
      <c r="Q42" s="124">
        <f t="shared" si="3"/>
        <v>6.7087381833726916</v>
      </c>
      <c r="R42" s="124">
        <f t="shared" si="4"/>
        <v>7.9489648025701101</v>
      </c>
      <c r="S42" s="175"/>
      <c r="T42" s="179"/>
      <c r="U42" s="179"/>
      <c r="W42" s="179"/>
      <c r="X42" s="179"/>
      <c r="AA42" s="169"/>
      <c r="AB42" s="169"/>
      <c r="AC42" s="134" t="s">
        <v>200</v>
      </c>
      <c r="AD42" s="133" t="s">
        <v>210</v>
      </c>
      <c r="AE42" s="133" t="s">
        <v>235</v>
      </c>
    </row>
    <row r="43" spans="1:37" ht="16.5" thickBot="1" x14ac:dyDescent="0.3">
      <c r="A43" s="96">
        <v>42</v>
      </c>
      <c r="B43" s="109" t="s">
        <v>48</v>
      </c>
      <c r="C43" s="113">
        <v>32.28</v>
      </c>
      <c r="D43" s="113">
        <v>0</v>
      </c>
      <c r="E43" s="113">
        <v>126.83</v>
      </c>
      <c r="G43" s="123">
        <f t="shared" si="5"/>
        <v>1.6140000000000001</v>
      </c>
      <c r="H43" s="123">
        <f t="shared" si="1"/>
        <v>0</v>
      </c>
      <c r="I43" s="123">
        <f t="shared" si="2"/>
        <v>5.5143478260869561</v>
      </c>
      <c r="O43" s="96">
        <v>42</v>
      </c>
      <c r="P43" s="109" t="s">
        <v>48</v>
      </c>
      <c r="Q43" s="124">
        <f t="shared" si="3"/>
        <v>6.1384311501569169</v>
      </c>
      <c r="R43" s="124">
        <f t="shared" si="4"/>
        <v>7.2306181247578367</v>
      </c>
      <c r="S43" s="175"/>
      <c r="T43" s="179"/>
      <c r="U43" s="179"/>
      <c r="W43" s="179"/>
      <c r="X43" s="179"/>
      <c r="AA43" s="170"/>
      <c r="AB43" s="170"/>
      <c r="AC43" s="136" t="s">
        <v>201</v>
      </c>
      <c r="AD43" s="132" t="s">
        <v>211</v>
      </c>
      <c r="AE43" s="132" t="s">
        <v>240</v>
      </c>
    </row>
    <row r="44" spans="1:37" x14ac:dyDescent="0.25">
      <c r="A44" s="96">
        <v>43</v>
      </c>
      <c r="B44" s="109" t="s">
        <v>58</v>
      </c>
      <c r="C44" s="113">
        <v>15.92</v>
      </c>
      <c r="D44" s="113">
        <v>0.06</v>
      </c>
      <c r="E44" s="113">
        <v>104.73</v>
      </c>
      <c r="G44" s="123">
        <f t="shared" si="5"/>
        <v>0.79600000000000004</v>
      </c>
      <c r="H44" s="123">
        <f t="shared" si="1"/>
        <v>4.9382716049382715E-3</v>
      </c>
      <c r="I44" s="123">
        <f t="shared" si="2"/>
        <v>4.5534782608695652</v>
      </c>
      <c r="O44" s="96">
        <v>43</v>
      </c>
      <c r="P44" s="109" t="s">
        <v>58</v>
      </c>
      <c r="Q44" s="124">
        <f t="shared" si="3"/>
        <v>7.1954629650819113</v>
      </c>
      <c r="R44" s="124">
        <f t="shared" si="4"/>
        <v>8.5532921274920106</v>
      </c>
      <c r="S44" s="175" t="s">
        <v>152</v>
      </c>
      <c r="T44" s="179">
        <f>AVERAGE(Q44:Q46)</f>
        <v>7.5531262845109381</v>
      </c>
      <c r="U44" s="179">
        <f>AVERAGE(R44:R46)</f>
        <v>8.9895528645650078</v>
      </c>
      <c r="W44" s="179">
        <f>_xlfn.STDEV.P(Q44:Q46)</f>
        <v>0.41303629515769819</v>
      </c>
      <c r="X44" s="179">
        <f>_xlfn.STDEV.P(R44:R46)</f>
        <v>0.50279350060575767</v>
      </c>
      <c r="AA44" s="168">
        <v>3</v>
      </c>
      <c r="AB44" s="168">
        <v>21</v>
      </c>
      <c r="AC44" s="134" t="s">
        <v>199</v>
      </c>
      <c r="AD44" s="133" t="s">
        <v>212</v>
      </c>
      <c r="AE44" s="133" t="s">
        <v>226</v>
      </c>
    </row>
    <row r="45" spans="1:37" x14ac:dyDescent="0.25">
      <c r="A45" s="96">
        <v>44</v>
      </c>
      <c r="B45" s="109" t="s">
        <v>59</v>
      </c>
      <c r="C45" s="113">
        <v>14.61</v>
      </c>
      <c r="D45" s="113">
        <v>0.04</v>
      </c>
      <c r="E45" s="113">
        <v>113.29</v>
      </c>
      <c r="G45" s="123">
        <f t="shared" si="5"/>
        <v>0.73049999999999993</v>
      </c>
      <c r="H45" s="123">
        <f t="shared" si="1"/>
        <v>3.2921810699588477E-3</v>
      </c>
      <c r="I45" s="123">
        <f t="shared" si="2"/>
        <v>4.9256521739130434</v>
      </c>
      <c r="O45" s="96">
        <v>44</v>
      </c>
      <c r="P45" s="109" t="s">
        <v>59</v>
      </c>
      <c r="Q45" s="124">
        <f t="shared" si="3"/>
        <v>8.1319031706348355</v>
      </c>
      <c r="R45" s="124">
        <f t="shared" si="4"/>
        <v>9.693954128121435</v>
      </c>
      <c r="S45" s="175"/>
      <c r="T45" s="179"/>
      <c r="U45" s="179"/>
      <c r="W45" s="179"/>
      <c r="X45" s="179"/>
      <c r="AA45" s="169"/>
      <c r="AB45" s="169"/>
      <c r="AC45" s="134" t="s">
        <v>202</v>
      </c>
      <c r="AD45" s="133" t="s">
        <v>213</v>
      </c>
      <c r="AE45" s="133" t="s">
        <v>231</v>
      </c>
    </row>
    <row r="46" spans="1:37" x14ac:dyDescent="0.25">
      <c r="A46" s="111">
        <v>45</v>
      </c>
      <c r="B46" s="110" t="s">
        <v>60</v>
      </c>
      <c r="C46" s="115">
        <v>16.52</v>
      </c>
      <c r="D46" s="115">
        <v>0.04</v>
      </c>
      <c r="E46" s="115">
        <v>108.59</v>
      </c>
      <c r="G46" s="123">
        <f t="shared" si="5"/>
        <v>0.82599999999999996</v>
      </c>
      <c r="H46" s="123">
        <f t="shared" si="1"/>
        <v>3.2921810699588477E-3</v>
      </c>
      <c r="I46" s="123">
        <f t="shared" si="2"/>
        <v>4.721304347826087</v>
      </c>
      <c r="O46" s="111">
        <v>45</v>
      </c>
      <c r="P46" s="110" t="s">
        <v>60</v>
      </c>
      <c r="Q46" s="124">
        <f t="shared" si="3"/>
        <v>7.3320127178160686</v>
      </c>
      <c r="R46" s="124">
        <f t="shared" si="4"/>
        <v>8.7214123380815796</v>
      </c>
      <c r="S46" s="182"/>
      <c r="T46" s="179"/>
      <c r="U46" s="179"/>
      <c r="W46" s="179"/>
      <c r="X46" s="179"/>
      <c r="AA46" s="169"/>
      <c r="AB46" s="169"/>
      <c r="AC46" s="134" t="s">
        <v>200</v>
      </c>
      <c r="AD46" s="133" t="s">
        <v>214</v>
      </c>
      <c r="AE46" s="133" t="s">
        <v>236</v>
      </c>
    </row>
    <row r="47" spans="1:37" ht="16.5" thickBot="1" x14ac:dyDescent="0.3">
      <c r="A47" s="96">
        <v>46</v>
      </c>
      <c r="B47" s="109" t="s">
        <v>13</v>
      </c>
      <c r="C47" s="117">
        <v>510.19</v>
      </c>
      <c r="D47" s="117">
        <v>0</v>
      </c>
      <c r="E47" s="117">
        <v>758.17</v>
      </c>
      <c r="G47" s="123">
        <f t="shared" si="5"/>
        <v>25.509499999999999</v>
      </c>
      <c r="H47" s="123">
        <f t="shared" si="1"/>
        <v>0</v>
      </c>
      <c r="I47" s="123">
        <f t="shared" si="2"/>
        <v>32.963913043478257</v>
      </c>
      <c r="O47" s="96">
        <v>46</v>
      </c>
      <c r="P47" s="109" t="s">
        <v>13</v>
      </c>
      <c r="Q47" s="124">
        <f t="shared" si="3"/>
        <v>9.230023027370585</v>
      </c>
      <c r="R47" s="124">
        <f t="shared" si="4"/>
        <v>10.995828133424169</v>
      </c>
      <c r="S47" s="180" t="s">
        <v>153</v>
      </c>
      <c r="T47" s="179">
        <f>AVERAGE(Q47:Q49)</f>
        <v>9.049911141658411</v>
      </c>
      <c r="U47" s="179">
        <f>AVERAGE(R47:R49)</f>
        <v>10.784605568150404</v>
      </c>
      <c r="W47" s="179">
        <f>_xlfn.STDEV.P(Q47:Q49)</f>
        <v>0.1324415594014885</v>
      </c>
      <c r="X47" s="179">
        <f>_xlfn.STDEV.P(R47:R49)</f>
        <v>0.15535870983159736</v>
      </c>
      <c r="AA47" s="170"/>
      <c r="AB47" s="170"/>
      <c r="AC47" s="136" t="s">
        <v>201</v>
      </c>
      <c r="AD47" s="132" t="s">
        <v>215</v>
      </c>
      <c r="AE47" s="132" t="s">
        <v>241</v>
      </c>
    </row>
    <row r="48" spans="1:37" x14ac:dyDescent="0.25">
      <c r="A48" s="96">
        <v>47</v>
      </c>
      <c r="B48" s="109" t="s">
        <v>14</v>
      </c>
      <c r="C48" s="117">
        <v>509.23</v>
      </c>
      <c r="D48" s="117">
        <v>0.04</v>
      </c>
      <c r="E48" s="117">
        <v>731.68</v>
      </c>
      <c r="G48" s="123">
        <f t="shared" si="5"/>
        <v>25.461500000000001</v>
      </c>
      <c r="H48" s="123">
        <f t="shared" si="1"/>
        <v>3.2921810699588477E-3</v>
      </c>
      <c r="I48" s="123">
        <f t="shared" si="2"/>
        <v>31.812173913043477</v>
      </c>
      <c r="O48" s="96">
        <v>47</v>
      </c>
      <c r="P48" s="109" t="s">
        <v>14</v>
      </c>
      <c r="Q48" s="124">
        <f t="shared" si="3"/>
        <v>8.9153475426749722</v>
      </c>
      <c r="R48" s="124">
        <f t="shared" si="4"/>
        <v>10.626618107529772</v>
      </c>
      <c r="S48" s="180"/>
      <c r="T48" s="179"/>
      <c r="U48" s="179"/>
      <c r="W48" s="179"/>
      <c r="X48" s="179"/>
      <c r="AA48" s="168">
        <v>4</v>
      </c>
      <c r="AB48" s="168">
        <v>27</v>
      </c>
      <c r="AC48" s="134" t="s">
        <v>199</v>
      </c>
      <c r="AD48" s="133" t="s">
        <v>216</v>
      </c>
      <c r="AE48" s="133" t="s">
        <v>227</v>
      </c>
    </row>
    <row r="49" spans="1:31" x14ac:dyDescent="0.25">
      <c r="A49" s="96">
        <v>48</v>
      </c>
      <c r="B49" s="109" t="s">
        <v>15</v>
      </c>
      <c r="C49" s="117">
        <v>503.48</v>
      </c>
      <c r="D49" s="117">
        <v>0.03</v>
      </c>
      <c r="E49" s="117">
        <v>734.79</v>
      </c>
      <c r="G49" s="123">
        <f t="shared" si="5"/>
        <v>25.173999999999999</v>
      </c>
      <c r="H49" s="123">
        <f t="shared" si="1"/>
        <v>2.4691358024691358E-3</v>
      </c>
      <c r="I49" s="123">
        <f t="shared" si="2"/>
        <v>31.947391304347825</v>
      </c>
      <c r="O49" s="96">
        <v>48</v>
      </c>
      <c r="P49" s="109" t="s">
        <v>15</v>
      </c>
      <c r="Q49" s="124">
        <f t="shared" si="3"/>
        <v>9.0043628549296759</v>
      </c>
      <c r="R49" s="124">
        <f t="shared" si="4"/>
        <v>10.731370463497273</v>
      </c>
      <c r="S49" s="180"/>
      <c r="T49" s="179"/>
      <c r="U49" s="179"/>
      <c r="W49" s="179"/>
      <c r="X49" s="179"/>
      <c r="AA49" s="169"/>
      <c r="AB49" s="169"/>
      <c r="AC49" s="134" t="s">
        <v>202</v>
      </c>
      <c r="AD49" s="133" t="s">
        <v>217</v>
      </c>
      <c r="AE49" s="133" t="s">
        <v>232</v>
      </c>
    </row>
    <row r="50" spans="1:31" x14ac:dyDescent="0.25">
      <c r="A50" s="96">
        <v>49</v>
      </c>
      <c r="B50" s="109" t="s">
        <v>25</v>
      </c>
      <c r="C50" s="117">
        <v>498.13</v>
      </c>
      <c r="D50" s="117">
        <v>0.04</v>
      </c>
      <c r="E50" s="117">
        <v>285.60000000000002</v>
      </c>
      <c r="G50" s="123">
        <f t="shared" si="5"/>
        <v>24.906500000000001</v>
      </c>
      <c r="H50" s="123">
        <f t="shared" si="1"/>
        <v>3.2921810699588477E-3</v>
      </c>
      <c r="I50" s="123">
        <f t="shared" si="2"/>
        <v>12.417391304347827</v>
      </c>
      <c r="O50" s="96">
        <v>49</v>
      </c>
      <c r="P50" s="109" t="s">
        <v>25</v>
      </c>
      <c r="Q50" s="124">
        <f t="shared" si="3"/>
        <v>3.5185223396177072</v>
      </c>
      <c r="R50" s="124">
        <f t="shared" si="4"/>
        <v>3.7812250939001029</v>
      </c>
      <c r="S50" s="180" t="s">
        <v>154</v>
      </c>
      <c r="T50" s="179">
        <f>AVERAGE(Q50:Q52)</f>
        <v>3.7094376236280091</v>
      </c>
      <c r="U50" s="179">
        <f>AVERAGE(R50:R52)</f>
        <v>4.0406416795946454</v>
      </c>
      <c r="W50" s="179">
        <f>_xlfn.STDEV.P(Q50:Q52)</f>
        <v>0.17462590800067057</v>
      </c>
      <c r="X50" s="179">
        <f>_xlfn.STDEV.P(R50:R52)</f>
        <v>0.2369827805486569</v>
      </c>
      <c r="AA50" s="169"/>
      <c r="AB50" s="169"/>
      <c r="AC50" s="134" t="s">
        <v>200</v>
      </c>
      <c r="AD50" s="133" t="s">
        <v>218</v>
      </c>
      <c r="AE50" s="133" t="s">
        <v>237</v>
      </c>
    </row>
    <row r="51" spans="1:31" ht="16.5" thickBot="1" x14ac:dyDescent="0.3">
      <c r="A51" s="96">
        <v>50</v>
      </c>
      <c r="B51" s="109" t="s">
        <v>26</v>
      </c>
      <c r="C51" s="117">
        <v>513.15</v>
      </c>
      <c r="D51" s="117">
        <v>0</v>
      </c>
      <c r="E51" s="117">
        <v>302.27</v>
      </c>
      <c r="G51" s="123">
        <f t="shared" si="5"/>
        <v>25.657499999999999</v>
      </c>
      <c r="H51" s="123">
        <f t="shared" si="1"/>
        <v>0</v>
      </c>
      <c r="I51" s="123">
        <f t="shared" si="2"/>
        <v>13.142173913043477</v>
      </c>
      <c r="O51" s="96">
        <v>50</v>
      </c>
      <c r="P51" s="109" t="s">
        <v>26</v>
      </c>
      <c r="Q51" s="124">
        <f t="shared" si="3"/>
        <v>3.6692308732303003</v>
      </c>
      <c r="R51" s="124">
        <f t="shared" si="4"/>
        <v>3.9865878062737994</v>
      </c>
      <c r="S51" s="180"/>
      <c r="T51" s="179"/>
      <c r="U51" s="179"/>
      <c r="W51" s="179"/>
      <c r="X51" s="179"/>
      <c r="AA51" s="170"/>
      <c r="AB51" s="170"/>
      <c r="AC51" s="136" t="s">
        <v>201</v>
      </c>
      <c r="AD51" s="132" t="s">
        <v>219</v>
      </c>
      <c r="AE51" s="132" t="s">
        <v>242</v>
      </c>
    </row>
    <row r="52" spans="1:31" x14ac:dyDescent="0.25">
      <c r="A52" s="96">
        <v>51</v>
      </c>
      <c r="B52" s="109" t="s">
        <v>27</v>
      </c>
      <c r="C52" s="117">
        <v>551.16</v>
      </c>
      <c r="D52" s="117">
        <v>0.04</v>
      </c>
      <c r="E52" s="117">
        <v>336.45</v>
      </c>
      <c r="G52" s="123">
        <f t="shared" si="5"/>
        <v>27.558</v>
      </c>
      <c r="H52" s="123">
        <f t="shared" si="1"/>
        <v>3.2921810699588477E-3</v>
      </c>
      <c r="I52" s="123">
        <f t="shared" si="2"/>
        <v>14.628260869565217</v>
      </c>
      <c r="O52" s="96">
        <v>51</v>
      </c>
      <c r="P52" s="109" t="s">
        <v>27</v>
      </c>
      <c r="Q52" s="124">
        <f t="shared" si="3"/>
        <v>3.9405596580360207</v>
      </c>
      <c r="R52" s="124">
        <f t="shared" si="4"/>
        <v>4.3541121386100343</v>
      </c>
      <c r="S52" s="180"/>
      <c r="T52" s="179"/>
      <c r="U52" s="179"/>
      <c r="W52" s="179"/>
      <c r="X52" s="179"/>
      <c r="AA52" s="168">
        <v>5</v>
      </c>
      <c r="AB52" s="168">
        <v>32</v>
      </c>
      <c r="AC52" s="134" t="s">
        <v>199</v>
      </c>
      <c r="AD52" s="133" t="s">
        <v>220</v>
      </c>
      <c r="AE52" s="133" t="s">
        <v>228</v>
      </c>
    </row>
    <row r="53" spans="1:31" x14ac:dyDescent="0.25">
      <c r="A53" s="96">
        <v>52</v>
      </c>
      <c r="B53" s="109" t="s">
        <v>37</v>
      </c>
      <c r="C53" s="117">
        <v>98.8</v>
      </c>
      <c r="D53" s="117">
        <v>0</v>
      </c>
      <c r="E53" s="117">
        <v>105.94</v>
      </c>
      <c r="G53" s="123">
        <f t="shared" si="5"/>
        <v>4.9399999999999995</v>
      </c>
      <c r="H53" s="123">
        <f t="shared" si="1"/>
        <v>0</v>
      </c>
      <c r="I53" s="123">
        <f t="shared" si="2"/>
        <v>4.6060869565217386</v>
      </c>
      <c r="O53" s="96">
        <v>52</v>
      </c>
      <c r="P53" s="109" t="s">
        <v>37</v>
      </c>
      <c r="Q53" s="124">
        <f t="shared" si="3"/>
        <v>2.9307829473762563</v>
      </c>
      <c r="R53" s="124">
        <f t="shared" si="4"/>
        <v>2.9718790207938151</v>
      </c>
      <c r="S53" s="180" t="s">
        <v>155</v>
      </c>
      <c r="T53" s="179">
        <f>AVERAGE(Q53:Q55)</f>
        <v>3.1270457576869806</v>
      </c>
      <c r="U53" s="179">
        <f>AVERAGE(R53:R55)</f>
        <v>3.24296276476819</v>
      </c>
      <c r="W53" s="179">
        <f>_xlfn.STDEV.P(Q53:Q55)</f>
        <v>0.1871891028496829</v>
      </c>
      <c r="X53" s="179">
        <f>_xlfn.STDEV.P(R53:R55)</f>
        <v>0.25819566924343496</v>
      </c>
      <c r="AA53" s="169"/>
      <c r="AB53" s="169"/>
      <c r="AC53" s="134" t="s">
        <v>202</v>
      </c>
      <c r="AD53" s="133" t="s">
        <v>221</v>
      </c>
      <c r="AE53" s="133" t="s">
        <v>233</v>
      </c>
    </row>
    <row r="54" spans="1:31" x14ac:dyDescent="0.25">
      <c r="A54" s="96">
        <v>53</v>
      </c>
      <c r="B54" s="109" t="s">
        <v>38</v>
      </c>
      <c r="C54" s="117">
        <v>82.85</v>
      </c>
      <c r="D54" s="117">
        <v>0</v>
      </c>
      <c r="E54" s="117">
        <v>111.85</v>
      </c>
      <c r="G54" s="123">
        <f t="shared" si="5"/>
        <v>4.1425000000000001</v>
      </c>
      <c r="H54" s="123">
        <f t="shared" si="1"/>
        <v>0</v>
      </c>
      <c r="I54" s="123">
        <f t="shared" si="2"/>
        <v>4.8630434782608694</v>
      </c>
      <c r="O54" s="96">
        <v>53</v>
      </c>
      <c r="P54" s="109" t="s">
        <v>38</v>
      </c>
      <c r="Q54" s="124">
        <f t="shared" si="3"/>
        <v>3.3790287871600801</v>
      </c>
      <c r="R54" s="124">
        <f t="shared" si="4"/>
        <v>3.5903600313969219</v>
      </c>
      <c r="S54" s="180"/>
      <c r="T54" s="179"/>
      <c r="U54" s="179"/>
      <c r="W54" s="179"/>
      <c r="X54" s="179"/>
      <c r="AA54" s="169"/>
      <c r="AB54" s="169"/>
      <c r="AC54" s="134" t="s">
        <v>200</v>
      </c>
      <c r="AD54" s="133" t="s">
        <v>222</v>
      </c>
      <c r="AE54" s="133" t="s">
        <v>238</v>
      </c>
    </row>
    <row r="55" spans="1:31" ht="16.5" thickBot="1" x14ac:dyDescent="0.3">
      <c r="A55" s="96">
        <v>54</v>
      </c>
      <c r="B55" s="109" t="s">
        <v>39</v>
      </c>
      <c r="C55" s="117">
        <v>99.62</v>
      </c>
      <c r="D55" s="117">
        <v>0</v>
      </c>
      <c r="E55" s="117">
        <v>111.48</v>
      </c>
      <c r="G55" s="123">
        <f t="shared" si="5"/>
        <v>4.9809999999999999</v>
      </c>
      <c r="H55" s="123">
        <f t="shared" si="1"/>
        <v>0</v>
      </c>
      <c r="I55" s="123">
        <f t="shared" si="2"/>
        <v>4.8469565217391306</v>
      </c>
      <c r="O55" s="96">
        <v>54</v>
      </c>
      <c r="P55" s="109" t="s">
        <v>39</v>
      </c>
      <c r="Q55" s="124">
        <f t="shared" si="3"/>
        <v>3.0713255385246048</v>
      </c>
      <c r="R55" s="124">
        <f t="shared" si="4"/>
        <v>3.166649242113833</v>
      </c>
      <c r="S55" s="180"/>
      <c r="T55" s="179"/>
      <c r="U55" s="179"/>
      <c r="W55" s="179"/>
      <c r="X55" s="179"/>
      <c r="AA55" s="170"/>
      <c r="AB55" s="170"/>
      <c r="AC55" s="136" t="s">
        <v>201</v>
      </c>
      <c r="AD55" s="132" t="s">
        <v>223</v>
      </c>
      <c r="AE55" s="132" t="s">
        <v>243</v>
      </c>
    </row>
    <row r="56" spans="1:31" x14ac:dyDescent="0.25">
      <c r="A56" s="96">
        <v>55</v>
      </c>
      <c r="B56" s="109" t="s">
        <v>49</v>
      </c>
      <c r="C56" s="117">
        <v>60.23</v>
      </c>
      <c r="D56" s="117">
        <v>0</v>
      </c>
      <c r="E56" s="117">
        <v>70.91</v>
      </c>
      <c r="G56" s="123">
        <f t="shared" si="5"/>
        <v>3.0114999999999998</v>
      </c>
      <c r="H56" s="123">
        <f t="shared" si="1"/>
        <v>0</v>
      </c>
      <c r="I56" s="123">
        <f t="shared" si="2"/>
        <v>3.0830434782608696</v>
      </c>
      <c r="O56" s="96">
        <v>55</v>
      </c>
      <c r="P56" s="109" t="s">
        <v>49</v>
      </c>
      <c r="Q56" s="124">
        <f t="shared" si="3"/>
        <v>2.5124834716502868</v>
      </c>
      <c r="R56" s="124">
        <f t="shared" si="4"/>
        <v>2.3875165403648833</v>
      </c>
      <c r="S56" s="180" t="s">
        <v>156</v>
      </c>
      <c r="T56" s="179">
        <f>AVERAGE(Q56:Q58)</f>
        <v>2.8739101300537855</v>
      </c>
      <c r="U56" s="179">
        <f>AVERAGE(R56:R58)</f>
        <v>2.8885258914237668</v>
      </c>
      <c r="W56" s="179">
        <f>_xlfn.STDEV.P(Q56:Q58)</f>
        <v>0.46637806914938651</v>
      </c>
      <c r="X56" s="179">
        <f>_xlfn.STDEV.P(R56:R58)</f>
        <v>0.64570610478783563</v>
      </c>
    </row>
    <row r="57" spans="1:31" x14ac:dyDescent="0.25">
      <c r="A57" s="96">
        <v>56</v>
      </c>
      <c r="B57" s="109" t="s">
        <v>50</v>
      </c>
      <c r="C57" s="117">
        <v>59.05</v>
      </c>
      <c r="D57" s="117">
        <v>0</v>
      </c>
      <c r="E57" s="117">
        <v>72.010000000000005</v>
      </c>
      <c r="G57" s="123">
        <f t="shared" si="5"/>
        <v>2.9524999999999997</v>
      </c>
      <c r="H57" s="123">
        <f t="shared" si="1"/>
        <v>0</v>
      </c>
      <c r="I57" s="123">
        <f t="shared" si="2"/>
        <v>3.1308695652173917</v>
      </c>
      <c r="O57" s="96">
        <v>56</v>
      </c>
      <c r="P57" s="109" t="s">
        <v>50</v>
      </c>
      <c r="Q57" s="124">
        <f t="shared" si="3"/>
        <v>2.5768255594885652</v>
      </c>
      <c r="R57" s="124">
        <f t="shared" si="4"/>
        <v>2.477859799863432</v>
      </c>
      <c r="S57" s="180"/>
      <c r="T57" s="179"/>
      <c r="U57" s="179"/>
      <c r="W57" s="179"/>
      <c r="X57" s="179"/>
    </row>
    <row r="58" spans="1:31" x14ac:dyDescent="0.25">
      <c r="A58" s="96">
        <v>57</v>
      </c>
      <c r="B58" s="109" t="s">
        <v>51</v>
      </c>
      <c r="C58" s="117">
        <v>30.41</v>
      </c>
      <c r="D58" s="117">
        <v>0</v>
      </c>
      <c r="E58" s="117">
        <v>70.84</v>
      </c>
      <c r="G58" s="123">
        <f t="shared" si="5"/>
        <v>1.5205</v>
      </c>
      <c r="H58" s="123">
        <f t="shared" si="1"/>
        <v>0</v>
      </c>
      <c r="I58" s="123">
        <f t="shared" si="2"/>
        <v>3.08</v>
      </c>
      <c r="O58" s="96">
        <v>57</v>
      </c>
      <c r="P58" s="109" t="s">
        <v>51</v>
      </c>
      <c r="Q58" s="124">
        <f t="shared" si="3"/>
        <v>3.5324213590225044</v>
      </c>
      <c r="R58" s="124">
        <f t="shared" si="4"/>
        <v>3.8002013340429865</v>
      </c>
      <c r="S58" s="180"/>
      <c r="T58" s="179"/>
      <c r="U58" s="179"/>
      <c r="W58" s="179"/>
      <c r="X58" s="179"/>
    </row>
    <row r="59" spans="1:31" x14ac:dyDescent="0.25">
      <c r="A59" s="96">
        <v>58</v>
      </c>
      <c r="B59" s="109" t="s">
        <v>61</v>
      </c>
      <c r="C59" s="117">
        <v>64.92</v>
      </c>
      <c r="D59" s="117">
        <v>0</v>
      </c>
      <c r="E59" s="117">
        <v>55.63</v>
      </c>
      <c r="G59" s="123">
        <f t="shared" si="5"/>
        <v>3.246</v>
      </c>
      <c r="H59" s="123">
        <f t="shared" si="1"/>
        <v>0</v>
      </c>
      <c r="I59" s="123">
        <f t="shared" si="2"/>
        <v>2.4186956521739131</v>
      </c>
      <c r="O59" s="96">
        <v>58</v>
      </c>
      <c r="P59" s="109" t="s">
        <v>61</v>
      </c>
      <c r="Q59" s="124">
        <f t="shared" si="3"/>
        <v>1.8985496714889762</v>
      </c>
      <c r="R59" s="124">
        <f t="shared" si="4"/>
        <v>1.5169935913507391</v>
      </c>
      <c r="S59" s="180" t="s">
        <v>157</v>
      </c>
      <c r="T59" s="179">
        <f>AVERAGE(Q59:Q61)</f>
        <v>1.8995629370905069</v>
      </c>
      <c r="U59" s="179">
        <f>AVERAGE(R59:R61)</f>
        <v>1.5183497686721248</v>
      </c>
      <c r="W59" s="179">
        <f>_xlfn.STDEV.P(Q59:Q61)</f>
        <v>6.7031200448117265E-2</v>
      </c>
      <c r="X59" s="179">
        <f>_xlfn.STDEV.P(R59:R61)</f>
        <v>9.5889258896274407E-2</v>
      </c>
    </row>
    <row r="60" spans="1:31" x14ac:dyDescent="0.25">
      <c r="A60" s="96">
        <v>59</v>
      </c>
      <c r="B60" s="109" t="s">
        <v>62</v>
      </c>
      <c r="C60" s="117">
        <v>74.28</v>
      </c>
      <c r="D60" s="117">
        <v>0</v>
      </c>
      <c r="E60" s="117">
        <v>56.98</v>
      </c>
      <c r="G60" s="123">
        <f t="shared" si="5"/>
        <v>3.714</v>
      </c>
      <c r="H60" s="123">
        <f t="shared" si="1"/>
        <v>0</v>
      </c>
      <c r="I60" s="123">
        <f t="shared" si="2"/>
        <v>2.477391304347826</v>
      </c>
      <c r="O60" s="96">
        <v>59</v>
      </c>
      <c r="P60" s="109" t="s">
        <v>62</v>
      </c>
      <c r="Q60" s="124">
        <f t="shared" si="3"/>
        <v>1.81797814086309</v>
      </c>
      <c r="R60" s="124">
        <f t="shared" si="4"/>
        <v>1.4015938522711671</v>
      </c>
      <c r="S60" s="180"/>
      <c r="T60" s="179"/>
      <c r="U60" s="179"/>
      <c r="W60" s="179"/>
      <c r="X60" s="179"/>
    </row>
    <row r="61" spans="1:31" x14ac:dyDescent="0.25">
      <c r="A61" s="99">
        <v>60</v>
      </c>
      <c r="B61" s="110" t="s">
        <v>63</v>
      </c>
      <c r="C61" s="119">
        <v>65.66</v>
      </c>
      <c r="D61" s="119">
        <v>0</v>
      </c>
      <c r="E61" s="119">
        <v>58.41</v>
      </c>
      <c r="G61" s="123">
        <f t="shared" si="5"/>
        <v>3.2829999999999999</v>
      </c>
      <c r="H61" s="123">
        <f t="shared" si="1"/>
        <v>0</v>
      </c>
      <c r="I61" s="123">
        <f t="shared" si="2"/>
        <v>2.5395652173913041</v>
      </c>
      <c r="O61" s="99">
        <v>60</v>
      </c>
      <c r="P61" s="110" t="s">
        <v>63</v>
      </c>
      <c r="Q61" s="124">
        <f t="shared" si="3"/>
        <v>1.9821609989194544</v>
      </c>
      <c r="R61" s="124">
        <f t="shared" si="4"/>
        <v>1.6364618623944687</v>
      </c>
      <c r="S61" s="181"/>
      <c r="T61" s="179"/>
      <c r="U61" s="179"/>
      <c r="W61" s="179"/>
      <c r="X61" s="179"/>
    </row>
  </sheetData>
  <mergeCells count="120">
    <mergeCell ref="W59:W61"/>
    <mergeCell ref="X59:X61"/>
    <mergeCell ref="V2:V4"/>
    <mergeCell ref="V5:V7"/>
    <mergeCell ref="V8:V10"/>
    <mergeCell ref="V11:V13"/>
    <mergeCell ref="V14:V16"/>
    <mergeCell ref="W50:W52"/>
    <mergeCell ref="X50:X52"/>
    <mergeCell ref="W53:W55"/>
    <mergeCell ref="X53:X55"/>
    <mergeCell ref="W56:W58"/>
    <mergeCell ref="X56:X58"/>
    <mergeCell ref="W41:W43"/>
    <mergeCell ref="X41:X43"/>
    <mergeCell ref="W44:W46"/>
    <mergeCell ref="X44:X46"/>
    <mergeCell ref="W47:W49"/>
    <mergeCell ref="X47:X49"/>
    <mergeCell ref="W32:W34"/>
    <mergeCell ref="X32:X34"/>
    <mergeCell ref="W35:W37"/>
    <mergeCell ref="X35:X37"/>
    <mergeCell ref="W38:W40"/>
    <mergeCell ref="X38:X40"/>
    <mergeCell ref="W23:W25"/>
    <mergeCell ref="X23:X25"/>
    <mergeCell ref="W26:W28"/>
    <mergeCell ref="X26:X28"/>
    <mergeCell ref="W29:W31"/>
    <mergeCell ref="X29:X31"/>
    <mergeCell ref="W14:W16"/>
    <mergeCell ref="X14:X16"/>
    <mergeCell ref="W17:W19"/>
    <mergeCell ref="X17:X19"/>
    <mergeCell ref="W20:W22"/>
    <mergeCell ref="X20:X22"/>
    <mergeCell ref="T59:T61"/>
    <mergeCell ref="U59:U61"/>
    <mergeCell ref="W2:W4"/>
    <mergeCell ref="X2:X4"/>
    <mergeCell ref="W5:W7"/>
    <mergeCell ref="X5:X7"/>
    <mergeCell ref="W8:W10"/>
    <mergeCell ref="X8:X10"/>
    <mergeCell ref="W11:W13"/>
    <mergeCell ref="X11:X13"/>
    <mergeCell ref="T50:T52"/>
    <mergeCell ref="U50:U52"/>
    <mergeCell ref="T53:T55"/>
    <mergeCell ref="U53:U55"/>
    <mergeCell ref="T56:T58"/>
    <mergeCell ref="U56:U58"/>
    <mergeCell ref="T41:T43"/>
    <mergeCell ref="U41:U43"/>
    <mergeCell ref="T44:T46"/>
    <mergeCell ref="U44:U46"/>
    <mergeCell ref="T47:T49"/>
    <mergeCell ref="U47:U49"/>
    <mergeCell ref="T32:T34"/>
    <mergeCell ref="U32:U34"/>
    <mergeCell ref="T35:T37"/>
    <mergeCell ref="U35:U37"/>
    <mergeCell ref="T38:T40"/>
    <mergeCell ref="U38:U40"/>
    <mergeCell ref="T23:T25"/>
    <mergeCell ref="U23:U25"/>
    <mergeCell ref="T26:T28"/>
    <mergeCell ref="U26:U28"/>
    <mergeCell ref="T29:T31"/>
    <mergeCell ref="U29:U31"/>
    <mergeCell ref="T14:T16"/>
    <mergeCell ref="U14:U16"/>
    <mergeCell ref="T17:T19"/>
    <mergeCell ref="U17:U19"/>
    <mergeCell ref="T20:T22"/>
    <mergeCell ref="U20:U22"/>
    <mergeCell ref="S56:S58"/>
    <mergeCell ref="S59:S61"/>
    <mergeCell ref="T2:T4"/>
    <mergeCell ref="U2:U4"/>
    <mergeCell ref="T5:T7"/>
    <mergeCell ref="U5:U7"/>
    <mergeCell ref="T8:T10"/>
    <mergeCell ref="U8:U10"/>
    <mergeCell ref="T11:T13"/>
    <mergeCell ref="U11:U13"/>
    <mergeCell ref="S38:S40"/>
    <mergeCell ref="S41:S43"/>
    <mergeCell ref="S44:S46"/>
    <mergeCell ref="S47:S49"/>
    <mergeCell ref="S50:S52"/>
    <mergeCell ref="S53:S55"/>
    <mergeCell ref="S20:S22"/>
    <mergeCell ref="S23:S25"/>
    <mergeCell ref="S26:S28"/>
    <mergeCell ref="S29:S31"/>
    <mergeCell ref="S32:S34"/>
    <mergeCell ref="S35:S37"/>
    <mergeCell ref="S2:S4"/>
    <mergeCell ref="S5:S7"/>
    <mergeCell ref="S8:S10"/>
    <mergeCell ref="S11:S13"/>
    <mergeCell ref="S14:S16"/>
    <mergeCell ref="S17:S19"/>
    <mergeCell ref="AA48:AA51"/>
    <mergeCell ref="AB48:AB51"/>
    <mergeCell ref="AA52:AA55"/>
    <mergeCell ref="AB52:AB55"/>
    <mergeCell ref="AD34:AD35"/>
    <mergeCell ref="AA34:AA35"/>
    <mergeCell ref="AB34:AB35"/>
    <mergeCell ref="AC34:AC35"/>
    <mergeCell ref="AE34:AE35"/>
    <mergeCell ref="AA36:AA39"/>
    <mergeCell ref="AB36:AB39"/>
    <mergeCell ref="AA40:AA43"/>
    <mergeCell ref="AB40:AB43"/>
    <mergeCell ref="AA44:AA47"/>
    <mergeCell ref="AB44:AB4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topLeftCell="A63" zoomScale="93" zoomScaleNormal="150" workbookViewId="0">
      <selection activeCell="AA98" sqref="AA98"/>
    </sheetView>
  </sheetViews>
  <sheetFormatPr defaultColWidth="3.875" defaultRowHeight="15.75" x14ac:dyDescent="0.25"/>
  <cols>
    <col min="1" max="1" width="3.625" bestFit="1" customWidth="1"/>
    <col min="2" max="2" width="10" bestFit="1" customWidth="1"/>
    <col min="3" max="3" width="17.125" bestFit="1" customWidth="1"/>
    <col min="4" max="4" width="8.5" bestFit="1" customWidth="1"/>
    <col min="5" max="5" width="8.875" bestFit="1" customWidth="1"/>
    <col min="6" max="6" width="8.5" bestFit="1" customWidth="1"/>
    <col min="7" max="7" width="8.625" bestFit="1" customWidth="1"/>
    <col min="8" max="8" width="9.375" bestFit="1" customWidth="1"/>
    <col min="9" max="9" width="9" bestFit="1" customWidth="1"/>
    <col min="11" max="11" width="10.625" bestFit="1" customWidth="1"/>
    <col min="12" max="12" width="6.625" bestFit="1" customWidth="1"/>
    <col min="14" max="14" width="3.125" bestFit="1" customWidth="1"/>
    <col min="15" max="15" width="3.625" bestFit="1" customWidth="1"/>
    <col min="16" max="16" width="10" bestFit="1" customWidth="1"/>
    <col min="17" max="17" width="8.875" bestFit="1" customWidth="1"/>
    <col min="18" max="18" width="8.5" bestFit="1" customWidth="1"/>
    <col min="19" max="19" width="8.125" bestFit="1" customWidth="1"/>
    <col min="20" max="20" width="5.625" bestFit="1" customWidth="1"/>
    <col min="21" max="21" width="6.125" bestFit="1" customWidth="1"/>
    <col min="22" max="22" width="3.125" bestFit="1" customWidth="1"/>
    <col min="23" max="23" width="19.5" bestFit="1" customWidth="1"/>
    <col min="24" max="24" width="19.125" bestFit="1" customWidth="1"/>
    <col min="26" max="26" width="11.875" bestFit="1" customWidth="1"/>
    <col min="27" max="27" width="12.5" bestFit="1" customWidth="1"/>
    <col min="28" max="28" width="5.875" bestFit="1" customWidth="1"/>
    <col min="29" max="29" width="10.875" bestFit="1" customWidth="1"/>
    <col min="30" max="30" width="11.375" bestFit="1" customWidth="1"/>
    <col min="31" max="31" width="20.5" bestFit="1" customWidth="1"/>
    <col min="32" max="32" width="11.875" bestFit="1" customWidth="1"/>
    <col min="33" max="33" width="10.375" customWidth="1"/>
    <col min="34" max="35" width="8.875" bestFit="1" customWidth="1"/>
    <col min="36" max="36" width="5.375" bestFit="1" customWidth="1"/>
    <col min="37" max="37" width="20.5" bestFit="1" customWidth="1"/>
  </cols>
  <sheetData>
    <row r="1" spans="1:33" ht="16.5" thickBot="1" x14ac:dyDescent="0.3">
      <c r="A1" s="93" t="s">
        <v>64</v>
      </c>
      <c r="B1" s="94" t="s">
        <v>159</v>
      </c>
      <c r="C1" s="94" t="s">
        <v>67</v>
      </c>
      <c r="D1" s="94" t="s">
        <v>66</v>
      </c>
      <c r="E1" s="94" t="s">
        <v>3</v>
      </c>
      <c r="F1" s="121" t="s">
        <v>169</v>
      </c>
      <c r="G1" s="94" t="s">
        <v>67</v>
      </c>
      <c r="H1" s="94" t="s">
        <v>66</v>
      </c>
      <c r="I1" s="122" t="s">
        <v>3</v>
      </c>
      <c r="K1" s="122" t="s">
        <v>170</v>
      </c>
      <c r="L1" s="122" t="s">
        <v>171</v>
      </c>
      <c r="O1" s="93" t="s">
        <v>64</v>
      </c>
      <c r="P1" s="94" t="s">
        <v>159</v>
      </c>
      <c r="Q1" t="s">
        <v>172</v>
      </c>
      <c r="R1" t="s">
        <v>173</v>
      </c>
      <c r="T1" t="s">
        <v>172</v>
      </c>
      <c r="U1" t="s">
        <v>173</v>
      </c>
      <c r="W1" t="s">
        <v>175</v>
      </c>
      <c r="X1" t="s">
        <v>174</v>
      </c>
    </row>
    <row r="2" spans="1:33" x14ac:dyDescent="0.25">
      <c r="A2" s="96">
        <v>1</v>
      </c>
      <c r="B2" s="108" t="s">
        <v>4</v>
      </c>
      <c r="C2" s="113">
        <v>72.63</v>
      </c>
      <c r="D2" s="113">
        <v>0</v>
      </c>
      <c r="E2" s="113">
        <v>446.58</v>
      </c>
      <c r="G2" s="123">
        <f>(C2/$K$2)*$L$2</f>
        <v>3.6315</v>
      </c>
      <c r="H2" s="123">
        <f>(D2/$K$3)*$L$3</f>
        <v>0</v>
      </c>
      <c r="I2" s="123">
        <f>(E2/$K$4)*$L$4</f>
        <v>19.416521739130435</v>
      </c>
      <c r="J2" t="s">
        <v>67</v>
      </c>
      <c r="K2">
        <v>40</v>
      </c>
      <c r="L2">
        <v>2</v>
      </c>
      <c r="O2" s="96">
        <v>1</v>
      </c>
      <c r="P2" s="108" t="s">
        <v>4</v>
      </c>
      <c r="Q2" s="124">
        <f>I2/SQRT(((G2+H2)/2))</f>
        <v>14.40931736990237</v>
      </c>
      <c r="R2" s="124">
        <f>100*(-0.0126+0.01475*Q2)/(1+(-0.0126+0.01475*Q2))</f>
        <v>16.662321384966077</v>
      </c>
      <c r="S2" s="176" t="s">
        <v>138</v>
      </c>
      <c r="T2" s="179">
        <f>AVERAGE(Q2:Q4)</f>
        <v>15.687843599250977</v>
      </c>
      <c r="U2" s="179">
        <f>AVERAGE(R2:R4)</f>
        <v>17.94138005174425</v>
      </c>
      <c r="V2" s="176">
        <v>10</v>
      </c>
      <c r="W2" s="179">
        <f>_xlfn.STDEV.P(Q2:Q4)</f>
        <v>0.92798013958243009</v>
      </c>
      <c r="X2" s="179">
        <f>_xlfn.STDEV.P(R2:R4)</f>
        <v>0.92730879272482103</v>
      </c>
    </row>
    <row r="3" spans="1:33" ht="16.5" thickBot="1" x14ac:dyDescent="0.3">
      <c r="A3" s="96">
        <v>2</v>
      </c>
      <c r="B3" s="109" t="s">
        <v>5</v>
      </c>
      <c r="C3" s="113">
        <v>58.84</v>
      </c>
      <c r="D3" s="113">
        <v>0</v>
      </c>
      <c r="E3" s="113">
        <v>448.3</v>
      </c>
      <c r="G3" s="123">
        <f t="shared" ref="G3:G61" si="0">(C3/$K$2)*$L$2</f>
        <v>2.9420000000000002</v>
      </c>
      <c r="H3" s="123">
        <f t="shared" ref="H3:H61" si="1">(D3/$K$3)*$L$3</f>
        <v>0</v>
      </c>
      <c r="I3" s="123">
        <f t="shared" ref="I3:I61" si="2">(E3/$K$4)*$L$4</f>
        <v>19.491304347826087</v>
      </c>
      <c r="J3" t="s">
        <v>66</v>
      </c>
      <c r="K3">
        <v>24.3</v>
      </c>
      <c r="L3">
        <v>2</v>
      </c>
      <c r="O3" s="96">
        <v>2</v>
      </c>
      <c r="P3" s="109" t="s">
        <v>5</v>
      </c>
      <c r="Q3" s="124">
        <f t="shared" ref="Q3:Q61" si="3">I3/SQRT(((G3+H3)/2))</f>
        <v>16.07069158207878</v>
      </c>
      <c r="R3" s="124">
        <f t="shared" ref="R3:R61" si="4">100*(-0.0126+0.01475*Q3)/(1+(-0.0126+0.01475*Q3))</f>
        <v>18.330192232146391</v>
      </c>
      <c r="S3" s="177"/>
      <c r="T3" s="179"/>
      <c r="U3" s="179"/>
      <c r="V3" s="177"/>
      <c r="W3" s="179"/>
      <c r="X3" s="179"/>
    </row>
    <row r="4" spans="1:33" ht="16.5" thickBot="1" x14ac:dyDescent="0.3">
      <c r="A4" s="96">
        <v>3</v>
      </c>
      <c r="B4" s="109" t="s">
        <v>6</v>
      </c>
      <c r="C4" s="113">
        <v>58.45</v>
      </c>
      <c r="D4" s="113">
        <v>0</v>
      </c>
      <c r="E4" s="113">
        <v>461.07</v>
      </c>
      <c r="G4" s="123">
        <f t="shared" si="0"/>
        <v>2.9225000000000003</v>
      </c>
      <c r="H4" s="123">
        <f t="shared" si="1"/>
        <v>0</v>
      </c>
      <c r="I4" s="123">
        <f t="shared" si="2"/>
        <v>20.046521739130434</v>
      </c>
      <c r="J4" t="s">
        <v>3</v>
      </c>
      <c r="K4">
        <v>23</v>
      </c>
      <c r="L4">
        <v>1</v>
      </c>
      <c r="O4" s="96">
        <v>3</v>
      </c>
      <c r="P4" s="109" t="s">
        <v>6</v>
      </c>
      <c r="Q4" s="124">
        <f t="shared" si="3"/>
        <v>16.583521845771788</v>
      </c>
      <c r="R4" s="124">
        <f t="shared" si="4"/>
        <v>18.831626538120283</v>
      </c>
      <c r="S4" s="177"/>
      <c r="T4" s="179"/>
      <c r="U4" s="179"/>
      <c r="V4" s="177"/>
      <c r="W4" s="179"/>
      <c r="X4" s="179"/>
      <c r="Z4" s="125" t="s">
        <v>176</v>
      </c>
      <c r="AA4" s="126" t="s">
        <v>177</v>
      </c>
      <c r="AB4" s="126" t="s">
        <v>172</v>
      </c>
      <c r="AC4" s="126" t="s">
        <v>178</v>
      </c>
      <c r="AD4" s="126" t="s">
        <v>179</v>
      </c>
      <c r="AE4" s="126" t="s">
        <v>180</v>
      </c>
    </row>
    <row r="5" spans="1:33" x14ac:dyDescent="0.25">
      <c r="A5" s="96">
        <v>4</v>
      </c>
      <c r="B5" s="109" t="s">
        <v>16</v>
      </c>
      <c r="C5" s="113">
        <v>36.520000000000003</v>
      </c>
      <c r="D5" s="113">
        <v>0</v>
      </c>
      <c r="E5" s="113">
        <v>241.06</v>
      </c>
      <c r="G5" s="123">
        <f t="shared" si="0"/>
        <v>1.8260000000000001</v>
      </c>
      <c r="H5" s="123">
        <f t="shared" si="1"/>
        <v>0</v>
      </c>
      <c r="I5" s="123">
        <f t="shared" si="2"/>
        <v>10.480869565217391</v>
      </c>
      <c r="O5" s="96">
        <v>4</v>
      </c>
      <c r="P5" s="109" t="s">
        <v>16</v>
      </c>
      <c r="Q5" s="124">
        <f t="shared" si="3"/>
        <v>10.968870961392934</v>
      </c>
      <c r="R5" s="124">
        <f t="shared" si="4"/>
        <v>12.98225156521962</v>
      </c>
      <c r="S5" s="177" t="s">
        <v>139</v>
      </c>
      <c r="T5" s="179">
        <f>AVERAGE(Q5:Q7)</f>
        <v>9.9969871861460984</v>
      </c>
      <c r="U5" s="179">
        <f>AVERAGE(R5:R7)</f>
        <v>11.875302187842459</v>
      </c>
      <c r="V5" s="177">
        <v>20</v>
      </c>
      <c r="W5" s="179">
        <f>_xlfn.STDEV.P(Q5:Q7)</f>
        <v>0.72324380070466543</v>
      </c>
      <c r="X5" s="179">
        <f>_xlfn.STDEV.P(R5:R7)</f>
        <v>0.82523716149752302</v>
      </c>
      <c r="Z5" s="127" t="s">
        <v>181</v>
      </c>
      <c r="AA5" s="128" t="s">
        <v>182</v>
      </c>
      <c r="AB5" s="128" t="s">
        <v>183</v>
      </c>
      <c r="AC5" s="128" t="s">
        <v>184</v>
      </c>
      <c r="AD5" s="128" t="s">
        <v>185</v>
      </c>
      <c r="AE5" s="128" t="s">
        <v>186</v>
      </c>
      <c r="AG5" s="128" t="s">
        <v>244</v>
      </c>
    </row>
    <row r="6" spans="1:33" x14ac:dyDescent="0.25">
      <c r="A6" s="96">
        <v>5</v>
      </c>
      <c r="B6" s="109" t="s">
        <v>17</v>
      </c>
      <c r="C6" s="113">
        <v>37.85</v>
      </c>
      <c r="D6" s="113">
        <v>0</v>
      </c>
      <c r="E6" s="113">
        <v>218.97</v>
      </c>
      <c r="G6" s="123">
        <f t="shared" si="0"/>
        <v>1.8925000000000001</v>
      </c>
      <c r="H6" s="123">
        <f t="shared" si="1"/>
        <v>0</v>
      </c>
      <c r="I6" s="123">
        <f t="shared" si="2"/>
        <v>9.5204347826086959</v>
      </c>
      <c r="O6" s="96">
        <v>5</v>
      </c>
      <c r="P6" s="109" t="s">
        <v>17</v>
      </c>
      <c r="Q6" s="124">
        <f t="shared" si="3"/>
        <v>9.7870957258825442</v>
      </c>
      <c r="R6" s="124">
        <f t="shared" si="4"/>
        <v>11.642017858187337</v>
      </c>
      <c r="S6" s="177"/>
      <c r="T6" s="179"/>
      <c r="U6" s="179"/>
      <c r="V6" s="177"/>
      <c r="W6" s="179"/>
      <c r="X6" s="179"/>
      <c r="Z6" s="127" t="s">
        <v>187</v>
      </c>
      <c r="AA6" s="128" t="s">
        <v>188</v>
      </c>
      <c r="AB6" s="128" t="s">
        <v>189</v>
      </c>
      <c r="AC6" s="128" t="s">
        <v>190</v>
      </c>
      <c r="AD6" s="128" t="s">
        <v>191</v>
      </c>
      <c r="AE6" s="128" t="s">
        <v>192</v>
      </c>
      <c r="AF6" s="128"/>
    </row>
    <row r="7" spans="1:33" ht="16.5" thickBot="1" x14ac:dyDescent="0.3">
      <c r="A7" s="96">
        <v>6</v>
      </c>
      <c r="B7" s="109" t="s">
        <v>18</v>
      </c>
      <c r="C7" s="113">
        <v>41.4</v>
      </c>
      <c r="D7" s="113">
        <v>0</v>
      </c>
      <c r="E7" s="113">
        <v>216.09</v>
      </c>
      <c r="G7" s="123">
        <f t="shared" si="0"/>
        <v>2.0699999999999998</v>
      </c>
      <c r="H7" s="123">
        <f t="shared" si="1"/>
        <v>0</v>
      </c>
      <c r="I7" s="123">
        <f t="shared" si="2"/>
        <v>9.3952173913043477</v>
      </c>
      <c r="O7" s="96">
        <v>6</v>
      </c>
      <c r="P7" s="109" t="s">
        <v>18</v>
      </c>
      <c r="Q7" s="124">
        <f t="shared" si="3"/>
        <v>9.2349948711628169</v>
      </c>
      <c r="R7" s="124">
        <f t="shared" si="4"/>
        <v>11.001637140120426</v>
      </c>
      <c r="S7" s="177"/>
      <c r="T7" s="179"/>
      <c r="U7" s="179"/>
      <c r="V7" s="177"/>
      <c r="W7" s="179"/>
      <c r="X7" s="179"/>
      <c r="Z7" s="129" t="s">
        <v>193</v>
      </c>
      <c r="AA7" s="130" t="s">
        <v>188</v>
      </c>
      <c r="AB7" s="130" t="s">
        <v>183</v>
      </c>
      <c r="AC7" s="130" t="s">
        <v>194</v>
      </c>
      <c r="AD7" s="130" t="s">
        <v>191</v>
      </c>
      <c r="AE7" s="130" t="s">
        <v>195</v>
      </c>
    </row>
    <row r="8" spans="1:33" x14ac:dyDescent="0.25">
      <c r="A8" s="96">
        <v>7</v>
      </c>
      <c r="B8" s="109" t="s">
        <v>28</v>
      </c>
      <c r="C8" s="113">
        <v>52.5</v>
      </c>
      <c r="D8" s="113">
        <v>0</v>
      </c>
      <c r="E8" s="113">
        <v>167.23</v>
      </c>
      <c r="G8" s="123">
        <f t="shared" si="0"/>
        <v>2.625</v>
      </c>
      <c r="H8" s="123">
        <f t="shared" si="1"/>
        <v>0</v>
      </c>
      <c r="I8" s="123">
        <f t="shared" si="2"/>
        <v>7.2708695652173905</v>
      </c>
      <c r="O8" s="96">
        <v>7</v>
      </c>
      <c r="P8" s="109" t="s">
        <v>28</v>
      </c>
      <c r="Q8" s="124">
        <f t="shared" si="3"/>
        <v>6.3465352668113049</v>
      </c>
      <c r="R8" s="124">
        <f t="shared" si="4"/>
        <v>7.494037116192267</v>
      </c>
      <c r="S8" s="177" t="s">
        <v>140</v>
      </c>
      <c r="T8" s="179">
        <f>AVERAGE(Q8:Q10)</f>
        <v>6.6784576723027316</v>
      </c>
      <c r="U8" s="179">
        <f>AVERAGE(R8:R10)</f>
        <v>7.9101421163722234</v>
      </c>
      <c r="V8" s="177">
        <v>30</v>
      </c>
      <c r="W8" s="179">
        <f>_xlfn.STDEV.P(Q8:Q10)</f>
        <v>0.23767746386070912</v>
      </c>
      <c r="X8" s="179">
        <f>_xlfn.STDEV.P(R8:R10)</f>
        <v>0.29790813649923714</v>
      </c>
    </row>
    <row r="9" spans="1:33" x14ac:dyDescent="0.25">
      <c r="A9" s="96">
        <v>8</v>
      </c>
      <c r="B9" s="109" t="s">
        <v>29</v>
      </c>
      <c r="C9" s="113">
        <v>38.65</v>
      </c>
      <c r="D9" s="113">
        <v>0</v>
      </c>
      <c r="E9" s="113">
        <v>155.78</v>
      </c>
      <c r="G9" s="123">
        <f t="shared" si="0"/>
        <v>1.9324999999999999</v>
      </c>
      <c r="H9" s="123">
        <f t="shared" si="1"/>
        <v>0</v>
      </c>
      <c r="I9" s="123">
        <f>(E9/$K$4)*$L$4</f>
        <v>6.7730434782608695</v>
      </c>
      <c r="O9" s="96">
        <v>8</v>
      </c>
      <c r="P9" s="109" t="s">
        <v>29</v>
      </c>
      <c r="Q9" s="124">
        <f t="shared" si="3"/>
        <v>6.8903155284174717</v>
      </c>
      <c r="R9" s="124">
        <f t="shared" si="4"/>
        <v>8.1753466794835958</v>
      </c>
      <c r="S9" s="177"/>
      <c r="T9" s="179"/>
      <c r="U9" s="179"/>
      <c r="V9" s="177"/>
      <c r="W9" s="179"/>
      <c r="X9" s="179"/>
    </row>
    <row r="10" spans="1:33" x14ac:dyDescent="0.25">
      <c r="A10" s="96">
        <v>9</v>
      </c>
      <c r="B10" s="109" t="s">
        <v>30</v>
      </c>
      <c r="C10" s="113">
        <v>38.97</v>
      </c>
      <c r="D10" s="113">
        <v>0.04</v>
      </c>
      <c r="E10" s="113">
        <v>154.47</v>
      </c>
      <c r="G10" s="123">
        <f t="shared" si="0"/>
        <v>1.9484999999999999</v>
      </c>
      <c r="H10" s="123">
        <f t="shared" si="1"/>
        <v>3.2921810699588477E-3</v>
      </c>
      <c r="I10" s="123">
        <f t="shared" si="2"/>
        <v>6.7160869565217389</v>
      </c>
      <c r="O10" s="96">
        <v>9</v>
      </c>
      <c r="P10" s="109" t="s">
        <v>30</v>
      </c>
      <c r="Q10" s="124">
        <f t="shared" si="3"/>
        <v>6.798522221679419</v>
      </c>
      <c r="R10" s="124">
        <f t="shared" si="4"/>
        <v>8.0610425534408048</v>
      </c>
      <c r="S10" s="177"/>
      <c r="T10" s="179"/>
      <c r="U10" s="179"/>
      <c r="V10" s="177"/>
      <c r="W10" s="179"/>
      <c r="X10" s="179"/>
    </row>
    <row r="11" spans="1:33" x14ac:dyDescent="0.25">
      <c r="A11" s="96">
        <v>10</v>
      </c>
      <c r="B11" s="109" t="s">
        <v>40</v>
      </c>
      <c r="C11" s="113">
        <v>33.549999999999997</v>
      </c>
      <c r="D11" s="113">
        <v>0</v>
      </c>
      <c r="E11" s="113">
        <v>125.52</v>
      </c>
      <c r="G11" s="123">
        <f t="shared" si="0"/>
        <v>1.6774999999999998</v>
      </c>
      <c r="H11" s="123">
        <f t="shared" si="1"/>
        <v>0</v>
      </c>
      <c r="I11" s="123">
        <f t="shared" si="2"/>
        <v>5.4573913043478255</v>
      </c>
      <c r="O11" s="96">
        <v>10</v>
      </c>
      <c r="P11" s="109" t="s">
        <v>40</v>
      </c>
      <c r="Q11" s="124">
        <f t="shared" si="3"/>
        <v>5.9589374670523227</v>
      </c>
      <c r="R11" s="124">
        <f t="shared" si="4"/>
        <v>7.0022063451541063</v>
      </c>
      <c r="S11" s="177" t="s">
        <v>141</v>
      </c>
      <c r="T11" s="179">
        <f>AVERAGE(Q11:Q13)</f>
        <v>6.1915805643596569</v>
      </c>
      <c r="U11" s="179">
        <f>AVERAGE(R11:R13)</f>
        <v>7.2975249430871054</v>
      </c>
      <c r="V11" s="177">
        <v>40</v>
      </c>
      <c r="W11" s="179">
        <f>_xlfn.STDEV.P(Q11:Q13)</f>
        <v>0.17185924394926547</v>
      </c>
      <c r="X11" s="179">
        <f>_xlfn.STDEV.P(R11:R13)</f>
        <v>0.21807495238760541</v>
      </c>
    </row>
    <row r="12" spans="1:33" x14ac:dyDescent="0.25">
      <c r="A12" s="96">
        <v>11</v>
      </c>
      <c r="B12" s="109" t="s">
        <v>41</v>
      </c>
      <c r="C12" s="113">
        <v>28.27</v>
      </c>
      <c r="D12" s="113">
        <v>0</v>
      </c>
      <c r="E12" s="113">
        <v>120.79</v>
      </c>
      <c r="G12" s="123">
        <f t="shared" si="0"/>
        <v>1.4135</v>
      </c>
      <c r="H12" s="123">
        <f t="shared" si="1"/>
        <v>0</v>
      </c>
      <c r="I12" s="123">
        <f t="shared" si="2"/>
        <v>5.2517391304347827</v>
      </c>
      <c r="O12" s="96">
        <v>11</v>
      </c>
      <c r="P12" s="109" t="s">
        <v>41</v>
      </c>
      <c r="Q12" s="124">
        <f t="shared" si="3"/>
        <v>6.2469817424246825</v>
      </c>
      <c r="R12" s="124">
        <f t="shared" si="4"/>
        <v>7.3682087811946397</v>
      </c>
      <c r="S12" s="177"/>
      <c r="T12" s="179"/>
      <c r="U12" s="179"/>
      <c r="V12" s="177"/>
      <c r="W12" s="179"/>
      <c r="X12" s="179"/>
    </row>
    <row r="13" spans="1:33" x14ac:dyDescent="0.25">
      <c r="A13" s="96">
        <v>12</v>
      </c>
      <c r="B13" s="109" t="s">
        <v>42</v>
      </c>
      <c r="C13" s="113">
        <v>28.35</v>
      </c>
      <c r="D13" s="113">
        <v>0</v>
      </c>
      <c r="E13" s="113">
        <v>123.32</v>
      </c>
      <c r="G13" s="123">
        <f t="shared" si="0"/>
        <v>1.4175</v>
      </c>
      <c r="H13" s="123">
        <f t="shared" si="1"/>
        <v>0</v>
      </c>
      <c r="I13" s="123">
        <f t="shared" si="2"/>
        <v>5.3617391304347821</v>
      </c>
      <c r="O13" s="96">
        <v>12</v>
      </c>
      <c r="P13" s="109" t="s">
        <v>42</v>
      </c>
      <c r="Q13" s="124">
        <f t="shared" si="3"/>
        <v>6.3688224836019653</v>
      </c>
      <c r="R13" s="124">
        <f t="shared" si="4"/>
        <v>7.5221597029125711</v>
      </c>
      <c r="S13" s="177"/>
      <c r="T13" s="179"/>
      <c r="U13" s="179"/>
      <c r="V13" s="177"/>
      <c r="W13" s="179"/>
      <c r="X13" s="179"/>
    </row>
    <row r="14" spans="1:33" x14ac:dyDescent="0.25">
      <c r="A14" s="96">
        <v>13</v>
      </c>
      <c r="B14" s="109" t="s">
        <v>52</v>
      </c>
      <c r="C14" s="113">
        <v>22.42</v>
      </c>
      <c r="D14" s="113">
        <v>0</v>
      </c>
      <c r="E14" s="113">
        <v>114.59</v>
      </c>
      <c r="G14" s="123">
        <f t="shared" si="0"/>
        <v>1.121</v>
      </c>
      <c r="H14" s="123">
        <f t="shared" si="1"/>
        <v>0</v>
      </c>
      <c r="I14" s="123">
        <f t="shared" si="2"/>
        <v>4.9821739130434786</v>
      </c>
      <c r="O14" s="96">
        <v>13</v>
      </c>
      <c r="P14" s="109" t="s">
        <v>52</v>
      </c>
      <c r="Q14" s="124">
        <f t="shared" si="3"/>
        <v>6.6547397340095751</v>
      </c>
      <c r="R14" s="124">
        <f t="shared" si="4"/>
        <v>7.8814266480652124</v>
      </c>
      <c r="S14" s="177" t="s">
        <v>142</v>
      </c>
      <c r="T14" s="179">
        <f>AVERAGE(Q14:Q16)</f>
        <v>4.4956265719834692</v>
      </c>
      <c r="U14" s="179">
        <f>AVERAGE(R14:R16)</f>
        <v>5.3281213942383916</v>
      </c>
      <c r="V14" s="177">
        <v>50</v>
      </c>
      <c r="W14" s="179">
        <f>_xlfn.STDEV.P(Q14:Q16)</f>
        <v>3.1797129239429145</v>
      </c>
      <c r="X14" s="179">
        <f>_xlfn.STDEV.P(R14:R16)</f>
        <v>3.7686359125484241</v>
      </c>
    </row>
    <row r="15" spans="1:33" x14ac:dyDescent="0.25">
      <c r="A15" s="96">
        <v>14</v>
      </c>
      <c r="B15" s="109" t="s">
        <v>53</v>
      </c>
      <c r="C15" s="113">
        <v>18.03</v>
      </c>
      <c r="D15" s="113">
        <v>0</v>
      </c>
      <c r="E15" s="113">
        <v>105.5</v>
      </c>
      <c r="G15" s="123">
        <f t="shared" si="0"/>
        <v>0.90150000000000008</v>
      </c>
      <c r="H15" s="123">
        <f t="shared" si="1"/>
        <v>0</v>
      </c>
      <c r="I15" s="123">
        <f t="shared" si="2"/>
        <v>4.5869565217391308</v>
      </c>
      <c r="O15" s="96">
        <v>14</v>
      </c>
      <c r="P15" s="109" t="s">
        <v>53</v>
      </c>
      <c r="Q15" s="124">
        <f>I15/SQRT(((G15+H15)/2))</f>
        <v>6.8321399819408324</v>
      </c>
      <c r="R15" s="124">
        <f t="shared" si="4"/>
        <v>8.1029375346499624</v>
      </c>
      <c r="S15" s="177"/>
      <c r="T15" s="179"/>
      <c r="U15" s="179"/>
      <c r="V15" s="177"/>
      <c r="W15" s="179"/>
      <c r="X15" s="179"/>
    </row>
    <row r="16" spans="1:33" x14ac:dyDescent="0.25">
      <c r="A16" s="99">
        <v>15</v>
      </c>
      <c r="B16" s="110" t="s">
        <v>54</v>
      </c>
      <c r="C16" s="115">
        <v>0</v>
      </c>
      <c r="D16" s="115">
        <v>7.0000000000000007E-2</v>
      </c>
      <c r="E16" s="115">
        <v>113.06</v>
      </c>
      <c r="G16" s="123">
        <f t="shared" si="0"/>
        <v>0</v>
      </c>
      <c r="H16" s="123">
        <f t="shared" si="1"/>
        <v>5.7613168724279839E-3</v>
      </c>
      <c r="I16" s="123">
        <f t="shared" si="2"/>
        <v>4.9156521739130437</v>
      </c>
      <c r="O16" s="99">
        <v>15</v>
      </c>
      <c r="P16" s="110" t="s">
        <v>54</v>
      </c>
      <c r="Q16" s="124">
        <v>0</v>
      </c>
      <c r="R16" s="124">
        <v>0</v>
      </c>
      <c r="S16" s="178"/>
      <c r="T16" s="179"/>
      <c r="U16" s="179"/>
      <c r="V16" s="178"/>
      <c r="W16" s="179"/>
      <c r="X16" s="179"/>
    </row>
    <row r="17" spans="1:24" x14ac:dyDescent="0.25">
      <c r="A17" s="96">
        <v>16</v>
      </c>
      <c r="B17" s="109" t="s">
        <v>7</v>
      </c>
      <c r="C17" s="113">
        <v>54.69</v>
      </c>
      <c r="D17" s="113">
        <v>0</v>
      </c>
      <c r="E17" s="113">
        <v>440.32</v>
      </c>
      <c r="G17" s="123">
        <f t="shared" si="0"/>
        <v>2.7344999999999997</v>
      </c>
      <c r="H17" s="123">
        <f t="shared" si="1"/>
        <v>0</v>
      </c>
      <c r="I17" s="123">
        <f t="shared" si="2"/>
        <v>19.144347826086957</v>
      </c>
      <c r="O17" s="96">
        <v>16</v>
      </c>
      <c r="P17" s="109" t="s">
        <v>7</v>
      </c>
      <c r="Q17" s="124">
        <f t="shared" si="3"/>
        <v>16.372560736248079</v>
      </c>
      <c r="R17" s="124">
        <f t="shared" si="4"/>
        <v>18.626100717235097</v>
      </c>
      <c r="S17" s="173" t="s">
        <v>144</v>
      </c>
      <c r="T17" s="179">
        <f>AVERAGE(Q17:Q19)</f>
        <v>15.612892751400432</v>
      </c>
      <c r="U17" s="179">
        <f>AVERAGE(R17:R19)</f>
        <v>17.87374976452719</v>
      </c>
      <c r="W17" s="179">
        <f>_xlfn.STDEV.P(Q17:Q19)</f>
        <v>0.54418354048061734</v>
      </c>
      <c r="X17" s="179">
        <f>_xlfn.STDEV.P(R17:R19)</f>
        <v>0.53913309020071221</v>
      </c>
    </row>
    <row r="18" spans="1:24" x14ac:dyDescent="0.25">
      <c r="A18" s="96">
        <v>17</v>
      </c>
      <c r="B18" s="109" t="s">
        <v>8</v>
      </c>
      <c r="C18" s="113">
        <v>59.56</v>
      </c>
      <c r="D18" s="113">
        <v>0</v>
      </c>
      <c r="E18" s="113">
        <v>430.52</v>
      </c>
      <c r="G18" s="123">
        <f t="shared" si="0"/>
        <v>2.9780000000000002</v>
      </c>
      <c r="H18" s="123">
        <f t="shared" si="1"/>
        <v>0</v>
      </c>
      <c r="I18" s="123">
        <f t="shared" si="2"/>
        <v>18.718260869565217</v>
      </c>
      <c r="O18" s="96">
        <v>17</v>
      </c>
      <c r="P18" s="109" t="s">
        <v>8</v>
      </c>
      <c r="Q18" s="124">
        <f t="shared" si="3"/>
        <v>15.339745230439323</v>
      </c>
      <c r="R18" s="124">
        <f t="shared" si="4"/>
        <v>17.604685288512538</v>
      </c>
      <c r="S18" s="173"/>
      <c r="T18" s="179"/>
      <c r="U18" s="179"/>
      <c r="W18" s="179"/>
      <c r="X18" s="179"/>
    </row>
    <row r="19" spans="1:24" x14ac:dyDescent="0.25">
      <c r="A19" s="96">
        <v>18</v>
      </c>
      <c r="B19" s="109" t="s">
        <v>9</v>
      </c>
      <c r="C19" s="113">
        <v>62.64</v>
      </c>
      <c r="D19" s="113">
        <v>0</v>
      </c>
      <c r="E19" s="113">
        <v>435.37</v>
      </c>
      <c r="G19" s="123">
        <f t="shared" si="0"/>
        <v>3.1320000000000001</v>
      </c>
      <c r="H19" s="123">
        <f t="shared" si="1"/>
        <v>0</v>
      </c>
      <c r="I19" s="123">
        <f t="shared" si="2"/>
        <v>18.929130434782611</v>
      </c>
      <c r="O19" s="96">
        <v>18</v>
      </c>
      <c r="P19" s="109" t="s">
        <v>9</v>
      </c>
      <c r="Q19" s="124">
        <f t="shared" si="3"/>
        <v>15.126372287513892</v>
      </c>
      <c r="R19" s="124">
        <f t="shared" si="4"/>
        <v>17.390463287833942</v>
      </c>
      <c r="S19" s="173"/>
      <c r="T19" s="179"/>
      <c r="U19" s="179"/>
      <c r="W19" s="179"/>
      <c r="X19" s="179"/>
    </row>
    <row r="20" spans="1:24" x14ac:dyDescent="0.25">
      <c r="A20" s="96">
        <v>19</v>
      </c>
      <c r="B20" s="109" t="s">
        <v>19</v>
      </c>
      <c r="C20" s="113">
        <v>44.38</v>
      </c>
      <c r="D20" s="113">
        <v>0</v>
      </c>
      <c r="E20" s="113">
        <v>269.52</v>
      </c>
      <c r="G20" s="123">
        <f t="shared" si="0"/>
        <v>2.2190000000000003</v>
      </c>
      <c r="H20" s="123">
        <f t="shared" si="1"/>
        <v>0</v>
      </c>
      <c r="I20" s="123">
        <f t="shared" si="2"/>
        <v>11.718260869565217</v>
      </c>
      <c r="O20" s="96">
        <v>19</v>
      </c>
      <c r="P20" s="109" t="s">
        <v>19</v>
      </c>
      <c r="Q20" s="124">
        <f t="shared" si="3"/>
        <v>11.124986910572867</v>
      </c>
      <c r="R20" s="124">
        <f t="shared" si="4"/>
        <v>13.156266139666661</v>
      </c>
      <c r="S20" s="173" t="s">
        <v>143</v>
      </c>
      <c r="T20" s="179">
        <f>AVERAGE(Q20:Q22)</f>
        <v>10.645074472361969</v>
      </c>
      <c r="U20" s="179">
        <f>AVERAGE(R20:R22)</f>
        <v>12.617430935655008</v>
      </c>
      <c r="W20" s="179">
        <f>_xlfn.STDEV.P(Q20:Q22)</f>
        <v>0.33956134109121333</v>
      </c>
      <c r="X20" s="179">
        <f>_xlfn.STDEV.P(R20:R22)</f>
        <v>0.38125650552958756</v>
      </c>
    </row>
    <row r="21" spans="1:24" x14ac:dyDescent="0.25">
      <c r="A21" s="96">
        <v>20</v>
      </c>
      <c r="B21" s="109" t="s">
        <v>20</v>
      </c>
      <c r="C21" s="113">
        <v>38.72</v>
      </c>
      <c r="D21" s="113">
        <v>0</v>
      </c>
      <c r="E21" s="113">
        <v>235.79</v>
      </c>
      <c r="G21" s="123">
        <f t="shared" si="0"/>
        <v>1.9359999999999999</v>
      </c>
      <c r="H21" s="123">
        <f t="shared" si="1"/>
        <v>0</v>
      </c>
      <c r="I21" s="123">
        <f t="shared" si="2"/>
        <v>10.251739130434782</v>
      </c>
      <c r="O21" s="96">
        <v>20</v>
      </c>
      <c r="P21" s="109" t="s">
        <v>20</v>
      </c>
      <c r="Q21" s="124">
        <f t="shared" si="3"/>
        <v>10.419811628748526</v>
      </c>
      <c r="R21" s="124">
        <f t="shared" si="4"/>
        <v>12.364664210540164</v>
      </c>
      <c r="S21" s="173"/>
      <c r="T21" s="179"/>
      <c r="U21" s="179"/>
      <c r="W21" s="179"/>
      <c r="X21" s="179"/>
    </row>
    <row r="22" spans="1:24" x14ac:dyDescent="0.25">
      <c r="A22" s="96">
        <v>21</v>
      </c>
      <c r="B22" s="109" t="s">
        <v>21</v>
      </c>
      <c r="C22" s="113">
        <v>38.869999999999997</v>
      </c>
      <c r="D22" s="113">
        <v>0</v>
      </c>
      <c r="E22" s="113">
        <v>235.58</v>
      </c>
      <c r="G22" s="123">
        <f t="shared" si="0"/>
        <v>1.9434999999999998</v>
      </c>
      <c r="H22" s="123">
        <f t="shared" si="1"/>
        <v>0</v>
      </c>
      <c r="I22" s="123">
        <f t="shared" si="2"/>
        <v>10.242608695652175</v>
      </c>
      <c r="O22" s="96">
        <v>21</v>
      </c>
      <c r="P22" s="109" t="s">
        <v>21</v>
      </c>
      <c r="Q22" s="124">
        <f t="shared" si="3"/>
        <v>10.390424877764517</v>
      </c>
      <c r="R22" s="124">
        <f t="shared" si="4"/>
        <v>12.331362456758198</v>
      </c>
      <c r="S22" s="173"/>
      <c r="T22" s="179"/>
      <c r="U22" s="179"/>
      <c r="W22" s="179"/>
      <c r="X22" s="179"/>
    </row>
    <row r="23" spans="1:24" x14ac:dyDescent="0.25">
      <c r="A23" s="96">
        <v>22</v>
      </c>
      <c r="B23" s="109" t="s">
        <v>31</v>
      </c>
      <c r="C23" s="113">
        <v>35.31</v>
      </c>
      <c r="D23" s="113">
        <v>0.06</v>
      </c>
      <c r="E23" s="113">
        <v>174.36</v>
      </c>
      <c r="G23" s="123">
        <f t="shared" si="0"/>
        <v>1.7655000000000001</v>
      </c>
      <c r="H23" s="123">
        <f t="shared" si="1"/>
        <v>4.9382716049382715E-3</v>
      </c>
      <c r="I23" s="123">
        <f t="shared" si="2"/>
        <v>7.5808695652173919</v>
      </c>
      <c r="O23" s="96">
        <v>22</v>
      </c>
      <c r="P23" s="109" t="s">
        <v>31</v>
      </c>
      <c r="Q23" s="124">
        <f t="shared" si="3"/>
        <v>8.0573759437195474</v>
      </c>
      <c r="R23" s="124">
        <f t="shared" si="4"/>
        <v>9.6042170386251353</v>
      </c>
      <c r="S23" s="173" t="s">
        <v>145</v>
      </c>
      <c r="T23" s="179">
        <f>AVERAGE(Q23:Q25)</f>
        <v>7.4661562734016371</v>
      </c>
      <c r="U23" s="179">
        <f>AVERAGE(R23:R25)</f>
        <v>8.8828264151803413</v>
      </c>
      <c r="W23" s="179">
        <f>_xlfn.STDEV.P(Q23:Q25)</f>
        <v>0.43756139737631233</v>
      </c>
      <c r="X23" s="179">
        <f>_xlfn.STDEV.P(R23:R25)</f>
        <v>0.53444266941023877</v>
      </c>
    </row>
    <row r="24" spans="1:24" x14ac:dyDescent="0.25">
      <c r="A24" s="96">
        <v>23</v>
      </c>
      <c r="B24" s="109" t="s">
        <v>32</v>
      </c>
      <c r="C24" s="113">
        <v>39.380000000000003</v>
      </c>
      <c r="D24" s="113">
        <v>0.04</v>
      </c>
      <c r="E24" s="113">
        <v>167.39</v>
      </c>
      <c r="G24" s="123">
        <f t="shared" si="0"/>
        <v>1.9690000000000001</v>
      </c>
      <c r="H24" s="123">
        <f t="shared" si="1"/>
        <v>3.2921810699588477E-3</v>
      </c>
      <c r="I24" s="123">
        <f t="shared" si="2"/>
        <v>7.2778260869565212</v>
      </c>
      <c r="O24" s="96">
        <v>23</v>
      </c>
      <c r="P24" s="109" t="s">
        <v>32</v>
      </c>
      <c r="Q24" s="124">
        <f t="shared" si="3"/>
        <v>7.328769195084905</v>
      </c>
      <c r="R24" s="124">
        <f t="shared" si="4"/>
        <v>8.7174260768545047</v>
      </c>
      <c r="S24" s="173"/>
      <c r="T24" s="179"/>
      <c r="U24" s="179"/>
      <c r="W24" s="179"/>
      <c r="X24" s="179"/>
    </row>
    <row r="25" spans="1:24" x14ac:dyDescent="0.25">
      <c r="A25" s="96">
        <v>24</v>
      </c>
      <c r="B25" s="109" t="s">
        <v>33</v>
      </c>
      <c r="C25" s="113">
        <v>38.85</v>
      </c>
      <c r="D25" s="113">
        <v>0.06</v>
      </c>
      <c r="E25" s="113">
        <v>159.15</v>
      </c>
      <c r="G25" s="123">
        <f t="shared" si="0"/>
        <v>1.9425000000000001</v>
      </c>
      <c r="H25" s="123">
        <f t="shared" si="1"/>
        <v>4.9382716049382715E-3</v>
      </c>
      <c r="I25" s="123">
        <f t="shared" si="2"/>
        <v>6.9195652173913045</v>
      </c>
      <c r="O25" s="96">
        <v>24</v>
      </c>
      <c r="P25" s="109" t="s">
        <v>33</v>
      </c>
      <c r="Q25" s="124">
        <f t="shared" si="3"/>
        <v>7.0123236814004599</v>
      </c>
      <c r="R25" s="124">
        <f t="shared" si="4"/>
        <v>8.3268361300613876</v>
      </c>
      <c r="S25" s="173"/>
      <c r="T25" s="179"/>
      <c r="U25" s="179"/>
      <c r="W25" s="179"/>
      <c r="X25" s="179"/>
    </row>
    <row r="26" spans="1:24" x14ac:dyDescent="0.25">
      <c r="A26" s="96">
        <v>25</v>
      </c>
      <c r="B26" s="109" t="s">
        <v>43</v>
      </c>
      <c r="C26" s="113">
        <v>23.23</v>
      </c>
      <c r="D26" s="113">
        <v>0.08</v>
      </c>
      <c r="E26" s="113">
        <v>121.72</v>
      </c>
      <c r="G26" s="123">
        <f t="shared" si="0"/>
        <v>1.1615</v>
      </c>
      <c r="H26" s="123">
        <f t="shared" si="1"/>
        <v>6.5843621399176953E-3</v>
      </c>
      <c r="I26" s="123">
        <f t="shared" si="2"/>
        <v>5.2921739130434782</v>
      </c>
      <c r="O26" s="96">
        <v>25</v>
      </c>
      <c r="P26" s="109" t="s">
        <v>43</v>
      </c>
      <c r="Q26" s="124">
        <f t="shared" si="3"/>
        <v>6.9248759915174993</v>
      </c>
      <c r="R26" s="124">
        <f t="shared" si="4"/>
        <v>8.2183089204114808</v>
      </c>
      <c r="S26" s="173" t="s">
        <v>146</v>
      </c>
      <c r="T26" s="179">
        <f>AVERAGE(Q26:Q28)</f>
        <v>8.0231669917412773</v>
      </c>
      <c r="U26" s="179">
        <f>AVERAGE(R26:R28)</f>
        <v>9.5492346827730543</v>
      </c>
      <c r="W26" s="179">
        <f>_xlfn.STDEV.P(Q26:Q28)</f>
        <v>0.92424685711942334</v>
      </c>
      <c r="X26" s="179">
        <f>_xlfn.STDEV.P(R26:R28)</f>
        <v>1.1138532385616347</v>
      </c>
    </row>
    <row r="27" spans="1:24" x14ac:dyDescent="0.25">
      <c r="A27" s="96">
        <v>26</v>
      </c>
      <c r="B27" s="109" t="s">
        <v>44</v>
      </c>
      <c r="C27" s="113">
        <v>15.77</v>
      </c>
      <c r="D27" s="113">
        <v>0.16</v>
      </c>
      <c r="E27" s="113">
        <v>115.89</v>
      </c>
      <c r="G27" s="123">
        <f t="shared" si="0"/>
        <v>0.78849999999999998</v>
      </c>
      <c r="H27" s="123">
        <f t="shared" si="1"/>
        <v>1.3168724279835391E-2</v>
      </c>
      <c r="I27" s="123">
        <f t="shared" si="2"/>
        <v>5.0386956521739128</v>
      </c>
      <c r="O27" s="96">
        <v>26</v>
      </c>
      <c r="P27" s="109" t="s">
        <v>44</v>
      </c>
      <c r="Q27" s="124">
        <f t="shared" si="3"/>
        <v>7.9585812489925134</v>
      </c>
      <c r="R27" s="124">
        <f t="shared" si="4"/>
        <v>9.4849845951139553</v>
      </c>
      <c r="S27" s="173"/>
      <c r="T27" s="179"/>
      <c r="U27" s="179"/>
      <c r="W27" s="179"/>
      <c r="X27" s="179"/>
    </row>
    <row r="28" spans="1:24" x14ac:dyDescent="0.25">
      <c r="A28" s="96">
        <v>27</v>
      </c>
      <c r="B28" s="109" t="s">
        <v>45</v>
      </c>
      <c r="C28" s="113">
        <v>15</v>
      </c>
      <c r="D28" s="113">
        <v>0.11</v>
      </c>
      <c r="E28" s="113">
        <v>130.16</v>
      </c>
      <c r="G28" s="123">
        <f t="shared" si="0"/>
        <v>0.75</v>
      </c>
      <c r="H28" s="123">
        <f t="shared" si="1"/>
        <v>9.0534979423868307E-3</v>
      </c>
      <c r="I28" s="123">
        <f t="shared" si="2"/>
        <v>5.6591304347826084</v>
      </c>
      <c r="O28" s="96">
        <v>27</v>
      </c>
      <c r="P28" s="109" t="s">
        <v>45</v>
      </c>
      <c r="Q28" s="124">
        <f t="shared" si="3"/>
        <v>9.1860437347138202</v>
      </c>
      <c r="R28" s="124">
        <f t="shared" si="4"/>
        <v>10.944410532793723</v>
      </c>
      <c r="S28" s="173"/>
      <c r="T28" s="179"/>
      <c r="U28" s="179"/>
      <c r="W28" s="179"/>
      <c r="X28" s="179"/>
    </row>
    <row r="29" spans="1:24" x14ac:dyDescent="0.25">
      <c r="A29" s="96">
        <v>28</v>
      </c>
      <c r="B29" s="109" t="s">
        <v>55</v>
      </c>
      <c r="C29" s="113">
        <v>15.85</v>
      </c>
      <c r="D29" s="113">
        <v>0.1</v>
      </c>
      <c r="E29" s="113">
        <v>96.33</v>
      </c>
      <c r="G29" s="123">
        <f t="shared" si="0"/>
        <v>0.79249999999999998</v>
      </c>
      <c r="H29" s="123">
        <f t="shared" si="1"/>
        <v>8.23045267489712E-3</v>
      </c>
      <c r="I29" s="123">
        <f t="shared" si="2"/>
        <v>4.1882608695652177</v>
      </c>
      <c r="O29" s="96">
        <v>28</v>
      </c>
      <c r="P29" s="109" t="s">
        <v>55</v>
      </c>
      <c r="Q29" s="124">
        <f t="shared" si="3"/>
        <v>6.6192006978369156</v>
      </c>
      <c r="R29" s="124">
        <f t="shared" si="4"/>
        <v>7.8369223620468649</v>
      </c>
      <c r="S29" s="173" t="s">
        <v>147</v>
      </c>
      <c r="T29" s="179">
        <f>AVERAGE(Q29:Q31)</f>
        <v>6.7285446545265692</v>
      </c>
      <c r="U29" s="179">
        <f>AVERAGE(R29:R31)</f>
        <v>7.9734350436408592</v>
      </c>
      <c r="W29" s="179">
        <f>_xlfn.STDEV.P(Q29:Q31)</f>
        <v>0.12805713638681837</v>
      </c>
      <c r="X29" s="179">
        <f>_xlfn.STDEV.P(R29:R31)</f>
        <v>0.15978073506830123</v>
      </c>
    </row>
    <row r="30" spans="1:24" x14ac:dyDescent="0.25">
      <c r="A30" s="96">
        <v>29</v>
      </c>
      <c r="B30" s="109" t="s">
        <v>56</v>
      </c>
      <c r="C30" s="113">
        <v>16.03</v>
      </c>
      <c r="D30" s="113">
        <v>0.11</v>
      </c>
      <c r="E30" s="113">
        <v>97.49</v>
      </c>
      <c r="G30" s="123">
        <f t="shared" si="0"/>
        <v>0.8015000000000001</v>
      </c>
      <c r="H30" s="123">
        <f t="shared" si="1"/>
        <v>9.0534979423868307E-3</v>
      </c>
      <c r="I30" s="123">
        <f t="shared" si="2"/>
        <v>4.238695652173913</v>
      </c>
      <c r="O30" s="96">
        <v>29</v>
      </c>
      <c r="P30" s="109" t="s">
        <v>56</v>
      </c>
      <c r="Q30" s="124">
        <f t="shared" si="3"/>
        <v>6.6581931565920316</v>
      </c>
      <c r="R30" s="124">
        <f t="shared" si="4"/>
        <v>7.8857489566913879</v>
      </c>
      <c r="S30" s="173"/>
      <c r="T30" s="179"/>
      <c r="U30" s="179"/>
      <c r="W30" s="179"/>
      <c r="X30" s="179"/>
    </row>
    <row r="31" spans="1:24" x14ac:dyDescent="0.25">
      <c r="A31" s="111">
        <v>30</v>
      </c>
      <c r="B31" s="110" t="s">
        <v>57</v>
      </c>
      <c r="C31" s="115">
        <v>15.12</v>
      </c>
      <c r="D31" s="115">
        <v>1.04</v>
      </c>
      <c r="E31" s="115">
        <v>103.07</v>
      </c>
      <c r="G31" s="123">
        <f t="shared" si="0"/>
        <v>0.75600000000000001</v>
      </c>
      <c r="H31" s="123">
        <f t="shared" si="1"/>
        <v>8.5596707818930043E-2</v>
      </c>
      <c r="I31" s="123">
        <f t="shared" si="2"/>
        <v>4.4813043478260868</v>
      </c>
      <c r="O31" s="111">
        <v>30</v>
      </c>
      <c r="P31" s="110" t="s">
        <v>57</v>
      </c>
      <c r="Q31" s="124">
        <f t="shared" si="3"/>
        <v>6.9082401091507597</v>
      </c>
      <c r="R31" s="124">
        <f t="shared" si="4"/>
        <v>8.1976338121843249</v>
      </c>
      <c r="S31" s="174"/>
      <c r="T31" s="179"/>
      <c r="U31" s="179"/>
      <c r="W31" s="179"/>
      <c r="X31" s="179"/>
    </row>
    <row r="32" spans="1:24" x14ac:dyDescent="0.25">
      <c r="A32" s="96">
        <v>31</v>
      </c>
      <c r="B32" s="109" t="s">
        <v>10</v>
      </c>
      <c r="C32" s="113">
        <v>56.78</v>
      </c>
      <c r="D32" s="113">
        <v>0</v>
      </c>
      <c r="E32" s="113">
        <v>447.91</v>
      </c>
      <c r="G32" s="123">
        <f t="shared" si="0"/>
        <v>2.839</v>
      </c>
      <c r="H32" s="123">
        <f t="shared" si="1"/>
        <v>0</v>
      </c>
      <c r="I32" s="123">
        <f t="shared" si="2"/>
        <v>19.474347826086959</v>
      </c>
      <c r="O32" s="96">
        <v>31</v>
      </c>
      <c r="P32" s="109" t="s">
        <v>10</v>
      </c>
      <c r="Q32" s="124">
        <f t="shared" si="3"/>
        <v>16.34538762309047</v>
      </c>
      <c r="R32" s="124">
        <f t="shared" si="4"/>
        <v>18.599552012360647</v>
      </c>
      <c r="S32" s="175" t="s">
        <v>148</v>
      </c>
      <c r="T32" s="179">
        <f>AVERAGE(Q32:Q34)</f>
        <v>17.057858742804587</v>
      </c>
      <c r="U32" s="179">
        <f>AVERAGE(R32:R34)</f>
        <v>19.286533201765561</v>
      </c>
      <c r="W32" s="179">
        <f>_xlfn.STDEV.P(Q32:Q34)</f>
        <v>0.54786880858579901</v>
      </c>
      <c r="X32" s="179">
        <f>_xlfn.STDEV.P(R32:R34)</f>
        <v>0.52730137380906705</v>
      </c>
    </row>
    <row r="33" spans="1:37" ht="16.5" thickBot="1" x14ac:dyDescent="0.3">
      <c r="A33" s="96">
        <v>32</v>
      </c>
      <c r="B33" s="109" t="s">
        <v>11</v>
      </c>
      <c r="C33" s="113">
        <v>49.71</v>
      </c>
      <c r="D33" s="113">
        <v>0</v>
      </c>
      <c r="E33" s="113">
        <v>453.26</v>
      </c>
      <c r="G33" s="123">
        <f t="shared" si="0"/>
        <v>2.4855</v>
      </c>
      <c r="H33" s="123">
        <f t="shared" si="1"/>
        <v>0</v>
      </c>
      <c r="I33" s="123">
        <f t="shared" si="2"/>
        <v>19.70695652173913</v>
      </c>
      <c r="O33" s="96">
        <v>32</v>
      </c>
      <c r="P33" s="109" t="s">
        <v>11</v>
      </c>
      <c r="Q33" s="124">
        <f t="shared" si="3"/>
        <v>17.677777872138051</v>
      </c>
      <c r="R33" s="124">
        <f t="shared" si="4"/>
        <v>19.881246292045645</v>
      </c>
      <c r="S33" s="175"/>
      <c r="T33" s="179"/>
      <c r="U33" s="179"/>
      <c r="W33" s="179"/>
      <c r="X33" s="179"/>
    </row>
    <row r="34" spans="1:37" ht="16.5" thickBot="1" x14ac:dyDescent="0.3">
      <c r="A34" s="96">
        <v>33</v>
      </c>
      <c r="B34" s="109" t="s">
        <v>12</v>
      </c>
      <c r="C34" s="113">
        <v>49.62</v>
      </c>
      <c r="D34" s="113">
        <v>0</v>
      </c>
      <c r="E34" s="113">
        <v>439.34</v>
      </c>
      <c r="G34" s="123">
        <f t="shared" si="0"/>
        <v>2.4809999999999999</v>
      </c>
      <c r="H34" s="123">
        <f t="shared" si="1"/>
        <v>0</v>
      </c>
      <c r="I34" s="123">
        <f t="shared" si="2"/>
        <v>19.101739130434783</v>
      </c>
      <c r="O34" s="96">
        <v>33</v>
      </c>
      <c r="P34" s="109" t="s">
        <v>12</v>
      </c>
      <c r="Q34" s="124">
        <f t="shared" si="3"/>
        <v>17.150410733185243</v>
      </c>
      <c r="R34" s="124">
        <f t="shared" si="4"/>
        <v>19.378801300890395</v>
      </c>
      <c r="S34" s="175"/>
      <c r="T34" s="179"/>
      <c r="U34" s="179"/>
      <c r="W34" s="179"/>
      <c r="X34" s="179"/>
      <c r="AA34" s="171" t="s">
        <v>196</v>
      </c>
      <c r="AB34" s="171" t="s">
        <v>197</v>
      </c>
      <c r="AC34" s="171" t="s">
        <v>198</v>
      </c>
      <c r="AD34" s="171" t="s">
        <v>203</v>
      </c>
      <c r="AE34" s="171" t="s">
        <v>173</v>
      </c>
      <c r="AF34" s="125" t="s">
        <v>176</v>
      </c>
      <c r="AG34" s="126" t="s">
        <v>177</v>
      </c>
      <c r="AH34" s="126" t="s">
        <v>172</v>
      </c>
      <c r="AI34" s="126" t="s">
        <v>178</v>
      </c>
      <c r="AJ34" s="126" t="s">
        <v>179</v>
      </c>
      <c r="AK34" s="126" t="s">
        <v>180</v>
      </c>
    </row>
    <row r="35" spans="1:37" ht="16.5" thickBot="1" x14ac:dyDescent="0.3">
      <c r="A35" s="96">
        <v>34</v>
      </c>
      <c r="B35" s="109" t="s">
        <v>22</v>
      </c>
      <c r="C35" s="113">
        <v>40.74</v>
      </c>
      <c r="D35" s="113">
        <v>0.03</v>
      </c>
      <c r="E35" s="113">
        <v>222.17</v>
      </c>
      <c r="G35" s="123">
        <f t="shared" si="0"/>
        <v>2.0369999999999999</v>
      </c>
      <c r="H35" s="123">
        <f t="shared" si="1"/>
        <v>2.4691358024691358E-3</v>
      </c>
      <c r="I35" s="123">
        <f t="shared" si="2"/>
        <v>9.6595652173913038</v>
      </c>
      <c r="O35" s="96">
        <v>34</v>
      </c>
      <c r="P35" s="109" t="s">
        <v>22</v>
      </c>
      <c r="Q35" s="124">
        <f t="shared" si="3"/>
        <v>9.5656394686557551</v>
      </c>
      <c r="R35" s="124">
        <f t="shared" si="4"/>
        <v>11.386261272436299</v>
      </c>
      <c r="S35" s="175" t="s">
        <v>149</v>
      </c>
      <c r="T35" s="179">
        <f>AVERAGE(Q35:Q37)</f>
        <v>10.664769692463393</v>
      </c>
      <c r="U35" s="179">
        <f>AVERAGE(R35:R37)</f>
        <v>12.632366922895315</v>
      </c>
      <c r="W35" s="179">
        <f>_xlfn.STDEV.P(Q35:Q37)</f>
        <v>0.78097452348570107</v>
      </c>
      <c r="X35" s="179">
        <f>_xlfn.STDEV.P(R35:R37)</f>
        <v>0.88522869997210274</v>
      </c>
      <c r="AA35" s="172"/>
      <c r="AB35" s="172"/>
      <c r="AC35" s="172"/>
      <c r="AD35" s="172"/>
      <c r="AE35" s="172"/>
      <c r="AF35" s="127" t="s">
        <v>181</v>
      </c>
      <c r="AG35" s="128" t="s">
        <v>182</v>
      </c>
      <c r="AH35" s="128" t="s">
        <v>183</v>
      </c>
      <c r="AI35" s="128" t="s">
        <v>184</v>
      </c>
      <c r="AJ35" s="128" t="s">
        <v>185</v>
      </c>
      <c r="AK35" s="128" t="s">
        <v>186</v>
      </c>
    </row>
    <row r="36" spans="1:37" x14ac:dyDescent="0.25">
      <c r="A36" s="96">
        <v>35</v>
      </c>
      <c r="B36" s="109" t="s">
        <v>23</v>
      </c>
      <c r="C36" s="113">
        <v>38.28</v>
      </c>
      <c r="D36" s="113">
        <v>0.03</v>
      </c>
      <c r="E36" s="113">
        <v>254.6</v>
      </c>
      <c r="G36" s="123">
        <f t="shared" si="0"/>
        <v>1.9140000000000001</v>
      </c>
      <c r="H36" s="123">
        <f t="shared" si="1"/>
        <v>2.4691358024691358E-3</v>
      </c>
      <c r="I36" s="123">
        <f t="shared" si="2"/>
        <v>11.069565217391304</v>
      </c>
      <c r="O36" s="96">
        <v>35</v>
      </c>
      <c r="P36" s="109" t="s">
        <v>23</v>
      </c>
      <c r="Q36" s="124">
        <f t="shared" si="3"/>
        <v>11.308230346513829</v>
      </c>
      <c r="R36" s="124">
        <f t="shared" si="4"/>
        <v>13.359632548691891</v>
      </c>
      <c r="S36" s="175"/>
      <c r="T36" s="179"/>
      <c r="U36" s="179"/>
      <c r="W36" s="179"/>
      <c r="X36" s="179"/>
      <c r="AA36" s="171">
        <v>1</v>
      </c>
      <c r="AB36" s="171">
        <v>7</v>
      </c>
      <c r="AC36" s="134" t="s">
        <v>199</v>
      </c>
      <c r="AD36" s="133" t="s">
        <v>204</v>
      </c>
      <c r="AE36" s="133" t="s">
        <v>224</v>
      </c>
      <c r="AF36" s="127" t="s">
        <v>187</v>
      </c>
      <c r="AG36" s="128" t="s">
        <v>188</v>
      </c>
      <c r="AH36" s="128" t="s">
        <v>189</v>
      </c>
      <c r="AI36" s="128" t="s">
        <v>190</v>
      </c>
      <c r="AJ36" s="128" t="s">
        <v>191</v>
      </c>
      <c r="AK36" s="128" t="s">
        <v>192</v>
      </c>
    </row>
    <row r="37" spans="1:37" ht="16.5" thickBot="1" x14ac:dyDescent="0.3">
      <c r="A37" s="96">
        <v>36</v>
      </c>
      <c r="B37" s="109" t="s">
        <v>24</v>
      </c>
      <c r="C37" s="113">
        <v>39.65</v>
      </c>
      <c r="D37" s="113">
        <v>0.04</v>
      </c>
      <c r="E37" s="113">
        <v>254.86</v>
      </c>
      <c r="G37" s="123">
        <f t="shared" si="0"/>
        <v>1.9824999999999999</v>
      </c>
      <c r="H37" s="123">
        <f t="shared" si="1"/>
        <v>3.2921810699588477E-3</v>
      </c>
      <c r="I37" s="123">
        <f t="shared" si="2"/>
        <v>11.080869565217393</v>
      </c>
      <c r="O37" s="96">
        <v>36</v>
      </c>
      <c r="P37" s="109" t="s">
        <v>24</v>
      </c>
      <c r="Q37" s="124">
        <f t="shared" si="3"/>
        <v>11.120439262220591</v>
      </c>
      <c r="R37" s="124">
        <f t="shared" si="4"/>
        <v>13.151206947557757</v>
      </c>
      <c r="S37" s="175"/>
      <c r="T37" s="179"/>
      <c r="U37" s="179"/>
      <c r="W37" s="179"/>
      <c r="X37" s="179"/>
      <c r="AA37" s="169"/>
      <c r="AB37" s="169"/>
      <c r="AC37" s="134" t="s">
        <v>202</v>
      </c>
      <c r="AD37" s="133" t="s">
        <v>205</v>
      </c>
      <c r="AE37" s="133" t="s">
        <v>229</v>
      </c>
      <c r="AF37" s="129" t="s">
        <v>193</v>
      </c>
      <c r="AG37" s="130" t="s">
        <v>188</v>
      </c>
      <c r="AH37" s="130" t="s">
        <v>183</v>
      </c>
      <c r="AI37" s="130" t="s">
        <v>194</v>
      </c>
      <c r="AJ37" s="130" t="s">
        <v>191</v>
      </c>
      <c r="AK37" s="130" t="s">
        <v>195</v>
      </c>
    </row>
    <row r="38" spans="1:37" x14ac:dyDescent="0.25">
      <c r="A38" s="96">
        <v>37</v>
      </c>
      <c r="B38" s="109" t="s">
        <v>34</v>
      </c>
      <c r="C38" s="113">
        <v>37.1</v>
      </c>
      <c r="D38" s="113">
        <v>0.04</v>
      </c>
      <c r="E38" s="113">
        <v>154.41</v>
      </c>
      <c r="G38" s="123">
        <f t="shared" si="0"/>
        <v>1.855</v>
      </c>
      <c r="H38" s="123">
        <f t="shared" si="1"/>
        <v>3.2921810699588477E-3</v>
      </c>
      <c r="I38" s="123">
        <f t="shared" si="2"/>
        <v>6.7134782608695653</v>
      </c>
      <c r="O38" s="96">
        <v>37</v>
      </c>
      <c r="P38" s="109" t="s">
        <v>34</v>
      </c>
      <c r="Q38" s="124">
        <f t="shared" si="3"/>
        <v>6.9647508496433526</v>
      </c>
      <c r="R38" s="124">
        <f t="shared" si="4"/>
        <v>8.2678275828298702</v>
      </c>
      <c r="S38" s="175" t="s">
        <v>150</v>
      </c>
      <c r="T38" s="179">
        <f>AVERAGE(Q38:Q40)</f>
        <v>6.834429106360755</v>
      </c>
      <c r="U38" s="179">
        <f>AVERAGE(R38:R40)</f>
        <v>8.1053158322123462</v>
      </c>
      <c r="W38" s="179">
        <f>_xlfn.STDEV.P(Q38:Q40)</f>
        <v>0.16725862161738131</v>
      </c>
      <c r="X38" s="179">
        <f>_xlfn.STDEV.P(R38:R40)</f>
        <v>0.20866262421468634</v>
      </c>
      <c r="AA38" s="169"/>
      <c r="AB38" s="169"/>
      <c r="AC38" s="134" t="s">
        <v>200</v>
      </c>
      <c r="AD38" s="133" t="s">
        <v>206</v>
      </c>
      <c r="AE38" s="133" t="s">
        <v>234</v>
      </c>
    </row>
    <row r="39" spans="1:37" ht="16.5" thickBot="1" x14ac:dyDescent="0.3">
      <c r="A39" s="96">
        <v>38</v>
      </c>
      <c r="B39" s="109" t="s">
        <v>35</v>
      </c>
      <c r="C39" s="113">
        <v>42.46</v>
      </c>
      <c r="D39" s="113">
        <v>0.06</v>
      </c>
      <c r="E39" s="113">
        <v>156.54</v>
      </c>
      <c r="G39" s="123">
        <f t="shared" si="0"/>
        <v>2.1230000000000002</v>
      </c>
      <c r="H39" s="123">
        <f t="shared" si="1"/>
        <v>4.9382716049382715E-3</v>
      </c>
      <c r="I39" s="123">
        <f t="shared" si="2"/>
        <v>6.8060869565217388</v>
      </c>
      <c r="O39" s="96">
        <v>38</v>
      </c>
      <c r="P39" s="109" t="s">
        <v>35</v>
      </c>
      <c r="Q39" s="124">
        <f t="shared" si="3"/>
        <v>6.5983139947051823</v>
      </c>
      <c r="R39" s="124">
        <f t="shared" si="4"/>
        <v>7.810746609220744</v>
      </c>
      <c r="S39" s="175"/>
      <c r="T39" s="179"/>
      <c r="U39" s="179"/>
      <c r="W39" s="179"/>
      <c r="X39" s="179"/>
      <c r="AA39" s="170"/>
      <c r="AB39" s="170"/>
      <c r="AC39" s="134" t="s">
        <v>201</v>
      </c>
      <c r="AD39" s="133" t="s">
        <v>207</v>
      </c>
      <c r="AE39" s="133" t="s">
        <v>239</v>
      </c>
    </row>
    <row r="40" spans="1:37" x14ac:dyDescent="0.25">
      <c r="A40" s="96">
        <v>39</v>
      </c>
      <c r="B40" s="109" t="s">
        <v>36</v>
      </c>
      <c r="C40" s="113">
        <v>40.51</v>
      </c>
      <c r="D40" s="113">
        <v>0.04</v>
      </c>
      <c r="E40" s="113">
        <v>160.77000000000001</v>
      </c>
      <c r="G40" s="123">
        <f t="shared" si="0"/>
        <v>2.0255000000000001</v>
      </c>
      <c r="H40" s="123">
        <f t="shared" si="1"/>
        <v>3.2921810699588477E-3</v>
      </c>
      <c r="I40" s="123">
        <f t="shared" si="2"/>
        <v>6.99</v>
      </c>
      <c r="O40" s="96">
        <v>39</v>
      </c>
      <c r="P40" s="109" t="s">
        <v>36</v>
      </c>
      <c r="Q40" s="124">
        <f t="shared" si="3"/>
        <v>6.9402224747337309</v>
      </c>
      <c r="R40" s="124">
        <f t="shared" si="4"/>
        <v>8.2373733045864217</v>
      </c>
      <c r="S40" s="175"/>
      <c r="T40" s="179"/>
      <c r="U40" s="179"/>
      <c r="W40" s="179"/>
      <c r="X40" s="179"/>
      <c r="AA40" s="168">
        <v>2</v>
      </c>
      <c r="AB40" s="168">
        <v>14</v>
      </c>
      <c r="AC40" s="135" t="s">
        <v>199</v>
      </c>
      <c r="AD40" s="131" t="s">
        <v>209</v>
      </c>
      <c r="AE40" s="131" t="s">
        <v>225</v>
      </c>
    </row>
    <row r="41" spans="1:37" x14ac:dyDescent="0.25">
      <c r="A41" s="96">
        <v>40</v>
      </c>
      <c r="B41" s="109" t="s">
        <v>46</v>
      </c>
      <c r="C41" s="113">
        <v>26.6</v>
      </c>
      <c r="D41" s="113">
        <v>0</v>
      </c>
      <c r="E41" s="113">
        <v>123.19</v>
      </c>
      <c r="G41" s="123">
        <f t="shared" si="0"/>
        <v>1.33</v>
      </c>
      <c r="H41" s="123">
        <f t="shared" si="1"/>
        <v>0</v>
      </c>
      <c r="I41" s="123">
        <f t="shared" si="2"/>
        <v>5.3560869565217386</v>
      </c>
      <c r="O41" s="96">
        <v>40</v>
      </c>
      <c r="P41" s="109" t="s">
        <v>46</v>
      </c>
      <c r="Q41" s="124">
        <f t="shared" si="3"/>
        <v>6.5680552374915591</v>
      </c>
      <c r="R41" s="124">
        <f t="shared" si="4"/>
        <v>7.7727991736331461</v>
      </c>
      <c r="S41" s="175" t="s">
        <v>151</v>
      </c>
      <c r="T41" s="179">
        <f>AVERAGE(Q41:Q43)</f>
        <v>6.4717415236737237</v>
      </c>
      <c r="U41" s="179">
        <f>AVERAGE(R41:R43)</f>
        <v>7.650794033653697</v>
      </c>
      <c r="W41" s="179">
        <f>_xlfn.STDEV.P(Q41:Q43)</f>
        <v>0.24258301209535507</v>
      </c>
      <c r="X41" s="179">
        <f>_xlfn.STDEV.P(R41:R43)</f>
        <v>0.30568985155659117</v>
      </c>
      <c r="AA41" s="169"/>
      <c r="AB41" s="169"/>
      <c r="AC41" s="134" t="s">
        <v>202</v>
      </c>
      <c r="AD41" s="133" t="s">
        <v>208</v>
      </c>
      <c r="AE41" s="133" t="s">
        <v>230</v>
      </c>
    </row>
    <row r="42" spans="1:37" x14ac:dyDescent="0.25">
      <c r="A42" s="96">
        <v>41</v>
      </c>
      <c r="B42" s="109" t="s">
        <v>47</v>
      </c>
      <c r="C42" s="113">
        <v>24.76</v>
      </c>
      <c r="D42" s="113">
        <v>0.04</v>
      </c>
      <c r="E42" s="113">
        <v>121.56</v>
      </c>
      <c r="G42" s="123">
        <f t="shared" si="0"/>
        <v>1.238</v>
      </c>
      <c r="H42" s="123">
        <f t="shared" si="1"/>
        <v>3.2921810699588477E-3</v>
      </c>
      <c r="I42" s="123">
        <f t="shared" si="2"/>
        <v>5.2852173913043483</v>
      </c>
      <c r="O42" s="96">
        <v>41</v>
      </c>
      <c r="P42" s="109" t="s">
        <v>47</v>
      </c>
      <c r="Q42" s="124">
        <f t="shared" si="3"/>
        <v>6.7087381833726916</v>
      </c>
      <c r="R42" s="124">
        <f t="shared" si="4"/>
        <v>7.9489648025701101</v>
      </c>
      <c r="S42" s="175"/>
      <c r="T42" s="179"/>
      <c r="U42" s="179"/>
      <c r="W42" s="179"/>
      <c r="X42" s="179"/>
      <c r="AA42" s="169"/>
      <c r="AB42" s="169"/>
      <c r="AC42" s="134" t="s">
        <v>200</v>
      </c>
      <c r="AD42" s="133" t="s">
        <v>210</v>
      </c>
      <c r="AE42" s="133" t="s">
        <v>235</v>
      </c>
    </row>
    <row r="43" spans="1:37" ht="16.5" thickBot="1" x14ac:dyDescent="0.3">
      <c r="A43" s="96">
        <v>42</v>
      </c>
      <c r="B43" s="109" t="s">
        <v>48</v>
      </c>
      <c r="C43" s="113">
        <v>32.28</v>
      </c>
      <c r="D43" s="113">
        <v>0</v>
      </c>
      <c r="E43" s="113">
        <v>126.83</v>
      </c>
      <c r="G43" s="123">
        <f t="shared" si="0"/>
        <v>1.6140000000000001</v>
      </c>
      <c r="H43" s="123">
        <f t="shared" si="1"/>
        <v>0</v>
      </c>
      <c r="I43" s="123">
        <f t="shared" si="2"/>
        <v>5.5143478260869561</v>
      </c>
      <c r="O43" s="96">
        <v>42</v>
      </c>
      <c r="P43" s="109" t="s">
        <v>48</v>
      </c>
      <c r="Q43" s="124">
        <f t="shared" si="3"/>
        <v>6.1384311501569169</v>
      </c>
      <c r="R43" s="124">
        <f t="shared" si="4"/>
        <v>7.2306181247578367</v>
      </c>
      <c r="S43" s="175"/>
      <c r="T43" s="179"/>
      <c r="U43" s="179"/>
      <c r="W43" s="179"/>
      <c r="X43" s="179"/>
      <c r="AA43" s="170"/>
      <c r="AB43" s="170"/>
      <c r="AC43" s="136" t="s">
        <v>201</v>
      </c>
      <c r="AD43" s="132" t="s">
        <v>211</v>
      </c>
      <c r="AE43" s="132" t="s">
        <v>240</v>
      </c>
    </row>
    <row r="44" spans="1:37" x14ac:dyDescent="0.25">
      <c r="A44" s="96">
        <v>43</v>
      </c>
      <c r="B44" s="109" t="s">
        <v>58</v>
      </c>
      <c r="C44" s="113">
        <v>15.92</v>
      </c>
      <c r="D44" s="113">
        <v>0.06</v>
      </c>
      <c r="E44" s="113">
        <v>104.73</v>
      </c>
      <c r="G44" s="123">
        <f t="shared" si="0"/>
        <v>0.79600000000000004</v>
      </c>
      <c r="H44" s="123">
        <f t="shared" si="1"/>
        <v>4.9382716049382715E-3</v>
      </c>
      <c r="I44" s="123">
        <f t="shared" si="2"/>
        <v>4.5534782608695652</v>
      </c>
      <c r="O44" s="96">
        <v>43</v>
      </c>
      <c r="P44" s="109" t="s">
        <v>58</v>
      </c>
      <c r="Q44" s="124">
        <f t="shared" si="3"/>
        <v>7.1954629650819113</v>
      </c>
      <c r="R44" s="124">
        <f t="shared" si="4"/>
        <v>8.5532921274920106</v>
      </c>
      <c r="S44" s="175" t="s">
        <v>152</v>
      </c>
      <c r="T44" s="179">
        <f>AVERAGE(Q44:Q46)</f>
        <v>7.5531262845109381</v>
      </c>
      <c r="U44" s="179">
        <f>AVERAGE(R44:R46)</f>
        <v>8.9895528645650078</v>
      </c>
      <c r="W44" s="179">
        <f>_xlfn.STDEV.P(Q44:Q46)</f>
        <v>0.41303629515769819</v>
      </c>
      <c r="X44" s="179">
        <f>_xlfn.STDEV.P(R44:R46)</f>
        <v>0.50279350060575767</v>
      </c>
      <c r="AA44" s="168">
        <v>3</v>
      </c>
      <c r="AB44" s="168">
        <v>21</v>
      </c>
      <c r="AC44" s="134" t="s">
        <v>199</v>
      </c>
      <c r="AD44" s="133" t="s">
        <v>212</v>
      </c>
      <c r="AE44" s="133" t="s">
        <v>226</v>
      </c>
    </row>
    <row r="45" spans="1:37" x14ac:dyDescent="0.25">
      <c r="A45" s="96">
        <v>44</v>
      </c>
      <c r="B45" s="109" t="s">
        <v>59</v>
      </c>
      <c r="C45" s="113">
        <v>14.61</v>
      </c>
      <c r="D45" s="113">
        <v>0.04</v>
      </c>
      <c r="E45" s="113">
        <v>113.29</v>
      </c>
      <c r="G45" s="123">
        <f t="shared" si="0"/>
        <v>0.73049999999999993</v>
      </c>
      <c r="H45" s="123">
        <f t="shared" si="1"/>
        <v>3.2921810699588477E-3</v>
      </c>
      <c r="I45" s="123">
        <f t="shared" si="2"/>
        <v>4.9256521739130434</v>
      </c>
      <c r="O45" s="96">
        <v>44</v>
      </c>
      <c r="P45" s="109" t="s">
        <v>59</v>
      </c>
      <c r="Q45" s="124">
        <f t="shared" si="3"/>
        <v>8.1319031706348355</v>
      </c>
      <c r="R45" s="124">
        <f t="shared" si="4"/>
        <v>9.693954128121435</v>
      </c>
      <c r="S45" s="175"/>
      <c r="T45" s="179"/>
      <c r="U45" s="179"/>
      <c r="W45" s="179"/>
      <c r="X45" s="179"/>
      <c r="AA45" s="169"/>
      <c r="AB45" s="169"/>
      <c r="AC45" s="134" t="s">
        <v>202</v>
      </c>
      <c r="AD45" s="133" t="s">
        <v>213</v>
      </c>
      <c r="AE45" s="133" t="s">
        <v>231</v>
      </c>
    </row>
    <row r="46" spans="1:37" x14ac:dyDescent="0.25">
      <c r="A46" s="111">
        <v>45</v>
      </c>
      <c r="B46" s="110" t="s">
        <v>60</v>
      </c>
      <c r="C46" s="115">
        <v>16.52</v>
      </c>
      <c r="D46" s="115">
        <v>0.04</v>
      </c>
      <c r="E46" s="115">
        <v>108.59</v>
      </c>
      <c r="G46" s="123">
        <f t="shared" si="0"/>
        <v>0.82599999999999996</v>
      </c>
      <c r="H46" s="123">
        <f t="shared" si="1"/>
        <v>3.2921810699588477E-3</v>
      </c>
      <c r="I46" s="123">
        <f t="shared" si="2"/>
        <v>4.721304347826087</v>
      </c>
      <c r="O46" s="111">
        <v>45</v>
      </c>
      <c r="P46" s="110" t="s">
        <v>60</v>
      </c>
      <c r="Q46" s="124">
        <f t="shared" si="3"/>
        <v>7.3320127178160686</v>
      </c>
      <c r="R46" s="124">
        <f t="shared" si="4"/>
        <v>8.7214123380815796</v>
      </c>
      <c r="S46" s="182"/>
      <c r="T46" s="179"/>
      <c r="U46" s="179"/>
      <c r="W46" s="179"/>
      <c r="X46" s="179"/>
      <c r="AA46" s="169"/>
      <c r="AB46" s="169"/>
      <c r="AC46" s="134" t="s">
        <v>200</v>
      </c>
      <c r="AD46" s="133" t="s">
        <v>214</v>
      </c>
      <c r="AE46" s="133" t="s">
        <v>236</v>
      </c>
    </row>
    <row r="47" spans="1:37" ht="16.5" thickBot="1" x14ac:dyDescent="0.3">
      <c r="A47" s="96">
        <v>46</v>
      </c>
      <c r="B47" s="109" t="s">
        <v>13</v>
      </c>
      <c r="C47" s="117">
        <v>510.19</v>
      </c>
      <c r="D47" s="117">
        <v>0</v>
      </c>
      <c r="E47" s="117">
        <v>758.17</v>
      </c>
      <c r="G47" s="123">
        <f t="shared" si="0"/>
        <v>25.509499999999999</v>
      </c>
      <c r="H47" s="123">
        <f t="shared" si="1"/>
        <v>0</v>
      </c>
      <c r="I47" s="123">
        <f t="shared" si="2"/>
        <v>32.963913043478257</v>
      </c>
      <c r="O47" s="96">
        <v>46</v>
      </c>
      <c r="P47" s="109" t="s">
        <v>13</v>
      </c>
      <c r="Q47" s="124">
        <f t="shared" si="3"/>
        <v>9.230023027370585</v>
      </c>
      <c r="R47" s="124">
        <f t="shared" si="4"/>
        <v>10.995828133424169</v>
      </c>
      <c r="S47" s="180" t="s">
        <v>153</v>
      </c>
      <c r="T47" s="179">
        <f>AVERAGE(Q47:Q49)</f>
        <v>9.049911141658411</v>
      </c>
      <c r="U47" s="179">
        <f>AVERAGE(R47:R49)</f>
        <v>10.784605568150404</v>
      </c>
      <c r="W47" s="179">
        <f>_xlfn.STDEV.P(Q47:Q49)</f>
        <v>0.1324415594014885</v>
      </c>
      <c r="X47" s="179">
        <f>_xlfn.STDEV.P(R47:R49)</f>
        <v>0.15535870983159736</v>
      </c>
      <c r="AA47" s="170"/>
      <c r="AB47" s="170"/>
      <c r="AC47" s="136" t="s">
        <v>201</v>
      </c>
      <c r="AD47" s="132" t="s">
        <v>215</v>
      </c>
      <c r="AE47" s="132" t="s">
        <v>241</v>
      </c>
    </row>
    <row r="48" spans="1:37" x14ac:dyDescent="0.25">
      <c r="A48" s="96">
        <v>47</v>
      </c>
      <c r="B48" s="109" t="s">
        <v>14</v>
      </c>
      <c r="C48" s="117">
        <v>509.23</v>
      </c>
      <c r="D48" s="117">
        <v>0.04</v>
      </c>
      <c r="E48" s="117">
        <v>731.68</v>
      </c>
      <c r="G48" s="123">
        <f t="shared" si="0"/>
        <v>25.461500000000001</v>
      </c>
      <c r="H48" s="123">
        <f t="shared" si="1"/>
        <v>3.2921810699588477E-3</v>
      </c>
      <c r="I48" s="123">
        <f t="shared" si="2"/>
        <v>31.812173913043477</v>
      </c>
      <c r="O48" s="96">
        <v>47</v>
      </c>
      <c r="P48" s="109" t="s">
        <v>14</v>
      </c>
      <c r="Q48" s="124">
        <f t="shared" si="3"/>
        <v>8.9153475426749722</v>
      </c>
      <c r="R48" s="124">
        <f t="shared" si="4"/>
        <v>10.626618107529772</v>
      </c>
      <c r="S48" s="180"/>
      <c r="T48" s="179"/>
      <c r="U48" s="179"/>
      <c r="W48" s="179"/>
      <c r="X48" s="179"/>
      <c r="AA48" s="168">
        <v>4</v>
      </c>
      <c r="AB48" s="168">
        <v>27</v>
      </c>
      <c r="AC48" s="134" t="s">
        <v>199</v>
      </c>
      <c r="AD48" s="133" t="s">
        <v>216</v>
      </c>
      <c r="AE48" s="133" t="s">
        <v>227</v>
      </c>
    </row>
    <row r="49" spans="1:31" x14ac:dyDescent="0.25">
      <c r="A49" s="96">
        <v>48</v>
      </c>
      <c r="B49" s="109" t="s">
        <v>15</v>
      </c>
      <c r="C49" s="117">
        <v>503.48</v>
      </c>
      <c r="D49" s="117">
        <v>0.03</v>
      </c>
      <c r="E49" s="117">
        <v>734.79</v>
      </c>
      <c r="G49" s="123">
        <f t="shared" si="0"/>
        <v>25.173999999999999</v>
      </c>
      <c r="H49" s="123">
        <f t="shared" si="1"/>
        <v>2.4691358024691358E-3</v>
      </c>
      <c r="I49" s="123">
        <f t="shared" si="2"/>
        <v>31.947391304347825</v>
      </c>
      <c r="O49" s="96">
        <v>48</v>
      </c>
      <c r="P49" s="109" t="s">
        <v>15</v>
      </c>
      <c r="Q49" s="124">
        <f t="shared" si="3"/>
        <v>9.0043628549296759</v>
      </c>
      <c r="R49" s="124">
        <f t="shared" si="4"/>
        <v>10.731370463497273</v>
      </c>
      <c r="S49" s="180"/>
      <c r="T49" s="179"/>
      <c r="U49" s="179"/>
      <c r="W49" s="179"/>
      <c r="X49" s="179"/>
      <c r="AA49" s="169"/>
      <c r="AB49" s="169"/>
      <c r="AC49" s="134" t="s">
        <v>202</v>
      </c>
      <c r="AD49" s="133" t="s">
        <v>217</v>
      </c>
      <c r="AE49" s="133" t="s">
        <v>232</v>
      </c>
    </row>
    <row r="50" spans="1:31" x14ac:dyDescent="0.25">
      <c r="A50" s="96">
        <v>49</v>
      </c>
      <c r="B50" s="109" t="s">
        <v>25</v>
      </c>
      <c r="C50" s="117">
        <v>498.13</v>
      </c>
      <c r="D50" s="117">
        <v>0.04</v>
      </c>
      <c r="E50" s="117">
        <v>285.60000000000002</v>
      </c>
      <c r="G50" s="123">
        <f t="shared" si="0"/>
        <v>24.906500000000001</v>
      </c>
      <c r="H50" s="123">
        <f t="shared" si="1"/>
        <v>3.2921810699588477E-3</v>
      </c>
      <c r="I50" s="123">
        <f t="shared" si="2"/>
        <v>12.417391304347827</v>
      </c>
      <c r="O50" s="96">
        <v>49</v>
      </c>
      <c r="P50" s="109" t="s">
        <v>25</v>
      </c>
      <c r="Q50" s="124">
        <f t="shared" si="3"/>
        <v>3.5185223396177072</v>
      </c>
      <c r="R50" s="124">
        <f t="shared" si="4"/>
        <v>3.7812250939001029</v>
      </c>
      <c r="S50" s="180" t="s">
        <v>154</v>
      </c>
      <c r="T50" s="179">
        <f>AVERAGE(Q50:Q52)</f>
        <v>3.7094376236280091</v>
      </c>
      <c r="U50" s="179">
        <f>AVERAGE(R50:R52)</f>
        <v>4.0406416795946454</v>
      </c>
      <c r="W50" s="179">
        <f>_xlfn.STDEV.P(Q50:Q52)</f>
        <v>0.17462590800067057</v>
      </c>
      <c r="X50" s="179">
        <f>_xlfn.STDEV.P(R50:R52)</f>
        <v>0.2369827805486569</v>
      </c>
      <c r="AA50" s="169"/>
      <c r="AB50" s="169"/>
      <c r="AC50" s="134" t="s">
        <v>200</v>
      </c>
      <c r="AD50" s="133" t="s">
        <v>218</v>
      </c>
      <c r="AE50" s="133" t="s">
        <v>237</v>
      </c>
    </row>
    <row r="51" spans="1:31" ht="16.5" thickBot="1" x14ac:dyDescent="0.3">
      <c r="A51" s="96">
        <v>50</v>
      </c>
      <c r="B51" s="109" t="s">
        <v>26</v>
      </c>
      <c r="C51" s="117">
        <v>513.15</v>
      </c>
      <c r="D51" s="117">
        <v>0</v>
      </c>
      <c r="E51" s="117">
        <v>302.27</v>
      </c>
      <c r="G51" s="123">
        <f t="shared" si="0"/>
        <v>25.657499999999999</v>
      </c>
      <c r="H51" s="123">
        <f t="shared" si="1"/>
        <v>0</v>
      </c>
      <c r="I51" s="123">
        <f t="shared" si="2"/>
        <v>13.142173913043477</v>
      </c>
      <c r="O51" s="96">
        <v>50</v>
      </c>
      <c r="P51" s="109" t="s">
        <v>26</v>
      </c>
      <c r="Q51" s="124">
        <f t="shared" si="3"/>
        <v>3.6692308732303003</v>
      </c>
      <c r="R51" s="124">
        <f t="shared" si="4"/>
        <v>3.9865878062737994</v>
      </c>
      <c r="S51" s="180"/>
      <c r="T51" s="179"/>
      <c r="U51" s="179"/>
      <c r="W51" s="179"/>
      <c r="X51" s="179"/>
      <c r="AA51" s="170"/>
      <c r="AB51" s="170"/>
      <c r="AC51" s="136" t="s">
        <v>201</v>
      </c>
      <c r="AD51" s="132" t="s">
        <v>219</v>
      </c>
      <c r="AE51" s="132" t="s">
        <v>242</v>
      </c>
    </row>
    <row r="52" spans="1:31" x14ac:dyDescent="0.25">
      <c r="A52" s="96">
        <v>51</v>
      </c>
      <c r="B52" s="109" t="s">
        <v>27</v>
      </c>
      <c r="C52" s="117">
        <v>551.16</v>
      </c>
      <c r="D52" s="117">
        <v>0.04</v>
      </c>
      <c r="E52" s="117">
        <v>336.45</v>
      </c>
      <c r="G52" s="123">
        <f t="shared" si="0"/>
        <v>27.558</v>
      </c>
      <c r="H52" s="123">
        <f t="shared" si="1"/>
        <v>3.2921810699588477E-3</v>
      </c>
      <c r="I52" s="123">
        <f t="shared" si="2"/>
        <v>14.628260869565217</v>
      </c>
      <c r="O52" s="96">
        <v>51</v>
      </c>
      <c r="P52" s="109" t="s">
        <v>27</v>
      </c>
      <c r="Q52" s="124">
        <f t="shared" si="3"/>
        <v>3.9405596580360207</v>
      </c>
      <c r="R52" s="124">
        <f t="shared" si="4"/>
        <v>4.3541121386100343</v>
      </c>
      <c r="S52" s="180"/>
      <c r="T52" s="179"/>
      <c r="U52" s="179"/>
      <c r="W52" s="179"/>
      <c r="X52" s="179"/>
      <c r="AA52" s="168">
        <v>5</v>
      </c>
      <c r="AB52" s="168">
        <v>32</v>
      </c>
      <c r="AC52" s="134" t="s">
        <v>199</v>
      </c>
      <c r="AD52" s="133" t="s">
        <v>220</v>
      </c>
      <c r="AE52" s="133" t="s">
        <v>228</v>
      </c>
    </row>
    <row r="53" spans="1:31" x14ac:dyDescent="0.25">
      <c r="A53" s="96">
        <v>52</v>
      </c>
      <c r="B53" s="109" t="s">
        <v>37</v>
      </c>
      <c r="C53" s="117">
        <v>98.8</v>
      </c>
      <c r="D53" s="117">
        <v>0</v>
      </c>
      <c r="E53" s="117">
        <v>105.94</v>
      </c>
      <c r="G53" s="123">
        <f t="shared" si="0"/>
        <v>4.9399999999999995</v>
      </c>
      <c r="H53" s="123">
        <f t="shared" si="1"/>
        <v>0</v>
      </c>
      <c r="I53" s="123">
        <f t="shared" si="2"/>
        <v>4.6060869565217386</v>
      </c>
      <c r="O53" s="96">
        <v>52</v>
      </c>
      <c r="P53" s="109" t="s">
        <v>37</v>
      </c>
      <c r="Q53" s="124">
        <f t="shared" si="3"/>
        <v>2.9307829473762563</v>
      </c>
      <c r="R53" s="124">
        <f t="shared" si="4"/>
        <v>2.9718790207938151</v>
      </c>
      <c r="S53" s="180" t="s">
        <v>155</v>
      </c>
      <c r="T53" s="179">
        <f>AVERAGE(Q53:Q55)</f>
        <v>3.1270457576869806</v>
      </c>
      <c r="U53" s="179">
        <f>AVERAGE(R53:R55)</f>
        <v>3.24296276476819</v>
      </c>
      <c r="W53" s="179">
        <f>_xlfn.STDEV.P(Q53:Q55)</f>
        <v>0.1871891028496829</v>
      </c>
      <c r="X53" s="179">
        <f>_xlfn.STDEV.P(R53:R55)</f>
        <v>0.25819566924343496</v>
      </c>
      <c r="AA53" s="169"/>
      <c r="AB53" s="169"/>
      <c r="AC53" s="134" t="s">
        <v>202</v>
      </c>
      <c r="AD53" s="133" t="s">
        <v>221</v>
      </c>
      <c r="AE53" s="133" t="s">
        <v>233</v>
      </c>
    </row>
    <row r="54" spans="1:31" x14ac:dyDescent="0.25">
      <c r="A54" s="96">
        <v>53</v>
      </c>
      <c r="B54" s="109" t="s">
        <v>38</v>
      </c>
      <c r="C54" s="117">
        <v>82.85</v>
      </c>
      <c r="D54" s="117">
        <v>0</v>
      </c>
      <c r="E54" s="117">
        <v>111.85</v>
      </c>
      <c r="G54" s="123">
        <f t="shared" si="0"/>
        <v>4.1425000000000001</v>
      </c>
      <c r="H54" s="123">
        <f t="shared" si="1"/>
        <v>0</v>
      </c>
      <c r="I54" s="123">
        <f t="shared" si="2"/>
        <v>4.8630434782608694</v>
      </c>
      <c r="O54" s="96">
        <v>53</v>
      </c>
      <c r="P54" s="109" t="s">
        <v>38</v>
      </c>
      <c r="Q54" s="124">
        <f t="shared" si="3"/>
        <v>3.3790287871600801</v>
      </c>
      <c r="R54" s="124">
        <f t="shared" si="4"/>
        <v>3.5903600313969219</v>
      </c>
      <c r="S54" s="180"/>
      <c r="T54" s="179"/>
      <c r="U54" s="179"/>
      <c r="W54" s="179"/>
      <c r="X54" s="179"/>
      <c r="AA54" s="169"/>
      <c r="AB54" s="169"/>
      <c r="AC54" s="134" t="s">
        <v>200</v>
      </c>
      <c r="AD54" s="133" t="s">
        <v>222</v>
      </c>
      <c r="AE54" s="133" t="s">
        <v>238</v>
      </c>
    </row>
    <row r="55" spans="1:31" ht="16.5" thickBot="1" x14ac:dyDescent="0.3">
      <c r="A55" s="96">
        <v>54</v>
      </c>
      <c r="B55" s="109" t="s">
        <v>39</v>
      </c>
      <c r="C55" s="117">
        <v>99.62</v>
      </c>
      <c r="D55" s="117">
        <v>0</v>
      </c>
      <c r="E55" s="117">
        <v>111.48</v>
      </c>
      <c r="G55" s="123">
        <f t="shared" si="0"/>
        <v>4.9809999999999999</v>
      </c>
      <c r="H55" s="123">
        <f t="shared" si="1"/>
        <v>0</v>
      </c>
      <c r="I55" s="123">
        <f t="shared" si="2"/>
        <v>4.8469565217391306</v>
      </c>
      <c r="O55" s="96">
        <v>54</v>
      </c>
      <c r="P55" s="109" t="s">
        <v>39</v>
      </c>
      <c r="Q55" s="124">
        <f t="shared" si="3"/>
        <v>3.0713255385246048</v>
      </c>
      <c r="R55" s="124">
        <f t="shared" si="4"/>
        <v>3.166649242113833</v>
      </c>
      <c r="S55" s="180"/>
      <c r="T55" s="179"/>
      <c r="U55" s="179"/>
      <c r="W55" s="179"/>
      <c r="X55" s="179"/>
      <c r="AA55" s="170"/>
      <c r="AB55" s="170"/>
      <c r="AC55" s="136" t="s">
        <v>201</v>
      </c>
      <c r="AD55" s="132" t="s">
        <v>223</v>
      </c>
      <c r="AE55" s="132" t="s">
        <v>243</v>
      </c>
    </row>
    <row r="56" spans="1:31" x14ac:dyDescent="0.25">
      <c r="A56" s="96">
        <v>55</v>
      </c>
      <c r="B56" s="109" t="s">
        <v>49</v>
      </c>
      <c r="C56" s="117">
        <v>60.23</v>
      </c>
      <c r="D56" s="117">
        <v>0</v>
      </c>
      <c r="E56" s="117">
        <v>70.91</v>
      </c>
      <c r="G56" s="123">
        <f t="shared" si="0"/>
        <v>3.0114999999999998</v>
      </c>
      <c r="H56" s="123">
        <f t="shared" si="1"/>
        <v>0</v>
      </c>
      <c r="I56" s="123">
        <f t="shared" si="2"/>
        <v>3.0830434782608696</v>
      </c>
      <c r="O56" s="96">
        <v>55</v>
      </c>
      <c r="P56" s="109" t="s">
        <v>49</v>
      </c>
      <c r="Q56" s="124">
        <f t="shared" si="3"/>
        <v>2.5124834716502868</v>
      </c>
      <c r="R56" s="124">
        <f t="shared" si="4"/>
        <v>2.3875165403648833</v>
      </c>
      <c r="S56" s="180" t="s">
        <v>156</v>
      </c>
      <c r="T56" s="179">
        <f>AVERAGE(Q56:Q58)</f>
        <v>2.8739101300537855</v>
      </c>
      <c r="U56" s="179">
        <f>AVERAGE(R56:R58)</f>
        <v>2.8885258914237668</v>
      </c>
      <c r="W56" s="179">
        <f>_xlfn.STDEV.P(Q56:Q58)</f>
        <v>0.46637806914938651</v>
      </c>
      <c r="X56" s="179">
        <f>_xlfn.STDEV.P(R56:R58)</f>
        <v>0.64570610478783563</v>
      </c>
    </row>
    <row r="57" spans="1:31" x14ac:dyDescent="0.25">
      <c r="A57" s="96">
        <v>56</v>
      </c>
      <c r="B57" s="109" t="s">
        <v>50</v>
      </c>
      <c r="C57" s="117">
        <v>59.05</v>
      </c>
      <c r="D57" s="117">
        <v>0</v>
      </c>
      <c r="E57" s="117">
        <v>72.010000000000005</v>
      </c>
      <c r="G57" s="123">
        <f t="shared" si="0"/>
        <v>2.9524999999999997</v>
      </c>
      <c r="H57" s="123">
        <f t="shared" si="1"/>
        <v>0</v>
      </c>
      <c r="I57" s="123">
        <f t="shared" si="2"/>
        <v>3.1308695652173917</v>
      </c>
      <c r="O57" s="96">
        <v>56</v>
      </c>
      <c r="P57" s="109" t="s">
        <v>50</v>
      </c>
      <c r="Q57" s="124">
        <f t="shared" si="3"/>
        <v>2.5768255594885652</v>
      </c>
      <c r="R57" s="124">
        <f t="shared" si="4"/>
        <v>2.477859799863432</v>
      </c>
      <c r="S57" s="180"/>
      <c r="T57" s="179"/>
      <c r="U57" s="179"/>
      <c r="W57" s="179"/>
      <c r="X57" s="179"/>
    </row>
    <row r="58" spans="1:31" x14ac:dyDescent="0.25">
      <c r="A58" s="96">
        <v>57</v>
      </c>
      <c r="B58" s="109" t="s">
        <v>51</v>
      </c>
      <c r="C58" s="117">
        <v>30.41</v>
      </c>
      <c r="D58" s="117">
        <v>0</v>
      </c>
      <c r="E58" s="117">
        <v>70.84</v>
      </c>
      <c r="G58" s="123">
        <f t="shared" si="0"/>
        <v>1.5205</v>
      </c>
      <c r="H58" s="123">
        <f t="shared" si="1"/>
        <v>0</v>
      </c>
      <c r="I58" s="123">
        <f t="shared" si="2"/>
        <v>3.08</v>
      </c>
      <c r="O58" s="96">
        <v>57</v>
      </c>
      <c r="P58" s="109" t="s">
        <v>51</v>
      </c>
      <c r="Q58" s="124">
        <f t="shared" si="3"/>
        <v>3.5324213590225044</v>
      </c>
      <c r="R58" s="124">
        <f t="shared" si="4"/>
        <v>3.8002013340429865</v>
      </c>
      <c r="S58" s="180"/>
      <c r="T58" s="179"/>
      <c r="U58" s="179"/>
      <c r="W58" s="179"/>
      <c r="X58" s="179"/>
    </row>
    <row r="59" spans="1:31" x14ac:dyDescent="0.25">
      <c r="A59" s="96">
        <v>58</v>
      </c>
      <c r="B59" s="109" t="s">
        <v>61</v>
      </c>
      <c r="C59" s="117">
        <v>64.92</v>
      </c>
      <c r="D59" s="117">
        <v>0</v>
      </c>
      <c r="E59" s="117">
        <v>55.63</v>
      </c>
      <c r="G59" s="123">
        <f t="shared" si="0"/>
        <v>3.246</v>
      </c>
      <c r="H59" s="123">
        <f t="shared" si="1"/>
        <v>0</v>
      </c>
      <c r="I59" s="123">
        <f t="shared" si="2"/>
        <v>2.4186956521739131</v>
      </c>
      <c r="O59" s="96">
        <v>58</v>
      </c>
      <c r="P59" s="109" t="s">
        <v>61</v>
      </c>
      <c r="Q59" s="124">
        <f t="shared" si="3"/>
        <v>1.8985496714889762</v>
      </c>
      <c r="R59" s="124">
        <f t="shared" si="4"/>
        <v>1.5169935913507391</v>
      </c>
      <c r="S59" s="180" t="s">
        <v>157</v>
      </c>
      <c r="T59" s="179">
        <f>AVERAGE(Q59:Q61)</f>
        <v>1.8995629370905069</v>
      </c>
      <c r="U59" s="179">
        <f>AVERAGE(R59:R61)</f>
        <v>1.5183497686721248</v>
      </c>
      <c r="W59" s="179">
        <f>_xlfn.STDEV.P(Q59:Q61)</f>
        <v>6.7031200448117265E-2</v>
      </c>
      <c r="X59" s="179">
        <f>_xlfn.STDEV.P(R59:R61)</f>
        <v>9.5889258896274407E-2</v>
      </c>
    </row>
    <row r="60" spans="1:31" x14ac:dyDescent="0.25">
      <c r="A60" s="96">
        <v>59</v>
      </c>
      <c r="B60" s="109" t="s">
        <v>62</v>
      </c>
      <c r="C60" s="117">
        <v>74.28</v>
      </c>
      <c r="D60" s="117">
        <v>0</v>
      </c>
      <c r="E60" s="117">
        <v>56.98</v>
      </c>
      <c r="G60" s="123">
        <f t="shared" si="0"/>
        <v>3.714</v>
      </c>
      <c r="H60" s="123">
        <f t="shared" si="1"/>
        <v>0</v>
      </c>
      <c r="I60" s="123">
        <f t="shared" si="2"/>
        <v>2.477391304347826</v>
      </c>
      <c r="O60" s="96">
        <v>59</v>
      </c>
      <c r="P60" s="109" t="s">
        <v>62</v>
      </c>
      <c r="Q60" s="124">
        <f t="shared" si="3"/>
        <v>1.81797814086309</v>
      </c>
      <c r="R60" s="124">
        <f t="shared" si="4"/>
        <v>1.4015938522711671</v>
      </c>
      <c r="S60" s="180"/>
      <c r="T60" s="179"/>
      <c r="U60" s="179"/>
      <c r="W60" s="179"/>
      <c r="X60" s="179"/>
    </row>
    <row r="61" spans="1:31" x14ac:dyDescent="0.25">
      <c r="A61" s="99">
        <v>60</v>
      </c>
      <c r="B61" s="110" t="s">
        <v>63</v>
      </c>
      <c r="C61" s="119">
        <v>65.66</v>
      </c>
      <c r="D61" s="119">
        <v>0</v>
      </c>
      <c r="E61" s="119">
        <v>58.41</v>
      </c>
      <c r="G61" s="123">
        <f t="shared" si="0"/>
        <v>3.2829999999999999</v>
      </c>
      <c r="H61" s="123">
        <f t="shared" si="1"/>
        <v>0</v>
      </c>
      <c r="I61" s="123">
        <f t="shared" si="2"/>
        <v>2.5395652173913041</v>
      </c>
      <c r="O61" s="99">
        <v>60</v>
      </c>
      <c r="P61" s="110" t="s">
        <v>63</v>
      </c>
      <c r="Q61" s="124">
        <f t="shared" si="3"/>
        <v>1.9821609989194544</v>
      </c>
      <c r="R61" s="124">
        <f t="shared" si="4"/>
        <v>1.6364618623944687</v>
      </c>
      <c r="S61" s="181"/>
      <c r="T61" s="179"/>
      <c r="U61" s="179"/>
      <c r="W61" s="179"/>
      <c r="X61" s="179"/>
    </row>
    <row r="65" spans="3:35" x14ac:dyDescent="0.25">
      <c r="G65">
        <v>2</v>
      </c>
      <c r="H65">
        <v>2</v>
      </c>
      <c r="I65">
        <v>1</v>
      </c>
      <c r="AF65" s="138"/>
      <c r="AG65" s="183" t="s">
        <v>315</v>
      </c>
      <c r="AH65" s="183"/>
      <c r="AI65" s="183"/>
    </row>
    <row r="66" spans="3:35" ht="16.5" thickBot="1" x14ac:dyDescent="0.3">
      <c r="C66" t="s">
        <v>254</v>
      </c>
      <c r="D66" t="s">
        <v>247</v>
      </c>
      <c r="E66" t="s">
        <v>246</v>
      </c>
      <c r="F66" t="s">
        <v>245</v>
      </c>
      <c r="G66" t="s">
        <v>252</v>
      </c>
      <c r="H66" t="s">
        <v>251</v>
      </c>
      <c r="I66" t="s">
        <v>250</v>
      </c>
      <c r="O66" s="93" t="s">
        <v>64</v>
      </c>
      <c r="P66" s="94" t="s">
        <v>159</v>
      </c>
      <c r="Q66" t="s">
        <v>172</v>
      </c>
      <c r="R66" t="s">
        <v>173</v>
      </c>
      <c r="AF66" s="139"/>
      <c r="AG66" s="82" t="s">
        <v>318</v>
      </c>
      <c r="AH66" s="139" t="s">
        <v>316</v>
      </c>
      <c r="AI66" s="139" t="s">
        <v>317</v>
      </c>
    </row>
    <row r="67" spans="3:35" x14ac:dyDescent="0.25">
      <c r="C67" t="s">
        <v>248</v>
      </c>
      <c r="D67" s="123">
        <v>1.8136999999999999E-3</v>
      </c>
      <c r="E67" s="123">
        <v>1.2308E-8</v>
      </c>
      <c r="F67" s="123">
        <v>1.9442000000000001E-2</v>
      </c>
      <c r="G67" s="123">
        <f>D67*1000*$L$2</f>
        <v>3.6273999999999997</v>
      </c>
      <c r="H67" s="123">
        <f>E67*$L$2*1000</f>
        <v>2.4615999999999999E-5</v>
      </c>
      <c r="I67" s="123">
        <f>F67*1000</f>
        <v>19.442</v>
      </c>
      <c r="N67">
        <v>10</v>
      </c>
      <c r="O67" s="96">
        <v>1</v>
      </c>
      <c r="P67" s="108" t="s">
        <v>4</v>
      </c>
      <c r="Q67" s="137">
        <f>I67/SQRT(((G67+H67)/2))</f>
        <v>14.436327928224069</v>
      </c>
      <c r="R67" s="124">
        <f>100*(-0.0126+0.01475*Q67)/(1+(-0.0126+0.01475*Q67))</f>
        <v>16.689982151311973</v>
      </c>
      <c r="AE67">
        <v>1</v>
      </c>
      <c r="AF67" s="139" t="s">
        <v>255</v>
      </c>
      <c r="AG67" s="82" t="s">
        <v>256</v>
      </c>
      <c r="AH67" s="139" t="s">
        <v>257</v>
      </c>
      <c r="AI67" s="139" t="s">
        <v>257</v>
      </c>
    </row>
    <row r="68" spans="3:35" x14ac:dyDescent="0.25">
      <c r="D68" s="123">
        <v>1.4871999999999999E-3</v>
      </c>
      <c r="E68" s="123">
        <v>1.2307000000000001E-8</v>
      </c>
      <c r="F68" s="123">
        <v>1.8738999999999999E-2</v>
      </c>
      <c r="G68" s="123">
        <f t="shared" ref="G68:G86" si="5">D68*1000*$L$2</f>
        <v>2.9743999999999997</v>
      </c>
      <c r="H68" s="123">
        <f t="shared" ref="H68:H86" si="6">E68*$L$2*1000</f>
        <v>2.4614000000000002E-5</v>
      </c>
      <c r="I68" s="123">
        <f t="shared" ref="I68:I86" si="7">F68*1000</f>
        <v>18.738999999999997</v>
      </c>
      <c r="N68">
        <v>20</v>
      </c>
      <c r="O68" s="96">
        <v>2</v>
      </c>
      <c r="P68" s="109" t="s">
        <v>8</v>
      </c>
      <c r="Q68" s="137">
        <f t="shared" ref="Q68:Q79" si="8">I68/SQRT(((G68+H68)/2))</f>
        <v>15.365968051221984</v>
      </c>
      <c r="R68" s="124">
        <f t="shared" ref="R68:R80" si="9">100*(-0.0126+0.01475*Q68)/(1+(-0.0126+0.01475*Q68))</f>
        <v>17.630935818489569</v>
      </c>
      <c r="AE68">
        <v>2</v>
      </c>
      <c r="AF68" s="139" t="s">
        <v>258</v>
      </c>
      <c r="AG68" s="82" t="s">
        <v>259</v>
      </c>
      <c r="AH68" s="139" t="s">
        <v>260</v>
      </c>
      <c r="AI68" s="139" t="s">
        <v>260</v>
      </c>
    </row>
    <row r="69" spans="3:35" x14ac:dyDescent="0.25">
      <c r="D69" s="123">
        <v>1.4178999999999999E-3</v>
      </c>
      <c r="E69" s="123">
        <v>1.2308E-8</v>
      </c>
      <c r="F69" s="123">
        <v>1.9498000000000001E-2</v>
      </c>
      <c r="G69" s="123">
        <f t="shared" si="5"/>
        <v>2.8357999999999999</v>
      </c>
      <c r="H69" s="123">
        <f t="shared" si="6"/>
        <v>2.4615999999999999E-5</v>
      </c>
      <c r="I69" s="123">
        <f t="shared" si="7"/>
        <v>19.498000000000001</v>
      </c>
      <c r="N69">
        <v>30</v>
      </c>
      <c r="O69" s="96">
        <v>3</v>
      </c>
      <c r="P69" s="109" t="s">
        <v>253</v>
      </c>
      <c r="Q69" s="137">
        <f t="shared" si="8"/>
        <v>16.374399418629228</v>
      </c>
      <c r="R69" s="124">
        <f t="shared" si="9"/>
        <v>18.627896523178681</v>
      </c>
      <c r="AE69">
        <v>3</v>
      </c>
      <c r="AF69" s="139" t="s">
        <v>261</v>
      </c>
      <c r="AG69" s="82" t="s">
        <v>262</v>
      </c>
      <c r="AH69" s="139" t="s">
        <v>263</v>
      </c>
      <c r="AI69" s="139" t="s">
        <v>263</v>
      </c>
    </row>
    <row r="70" spans="3:35" x14ac:dyDescent="0.25">
      <c r="D70" s="123">
        <v>1.2721E-2</v>
      </c>
      <c r="E70" s="123">
        <v>1.5563E-6</v>
      </c>
      <c r="F70" s="123">
        <v>3.1865999999999998E-2</v>
      </c>
      <c r="G70" s="123">
        <f t="shared" si="5"/>
        <v>25.442</v>
      </c>
      <c r="H70" s="123">
        <f t="shared" si="6"/>
        <v>3.1126000000000001E-3</v>
      </c>
      <c r="I70" s="123">
        <f t="shared" si="7"/>
        <v>31.866</v>
      </c>
      <c r="N70">
        <v>40</v>
      </c>
      <c r="O70" s="96">
        <v>4</v>
      </c>
      <c r="P70" s="109" t="s">
        <v>14</v>
      </c>
      <c r="Q70" s="137">
        <f t="shared" si="8"/>
        <v>8.9338850682904472</v>
      </c>
      <c r="R70" s="124">
        <f t="shared" si="9"/>
        <v>10.648453150545109</v>
      </c>
      <c r="AE70">
        <v>4</v>
      </c>
      <c r="AF70" s="139" t="s">
        <v>264</v>
      </c>
      <c r="AG70" s="82" t="s">
        <v>265</v>
      </c>
      <c r="AH70" s="139" t="s">
        <v>266</v>
      </c>
      <c r="AI70" s="139" t="s">
        <v>266</v>
      </c>
    </row>
    <row r="71" spans="3:35" x14ac:dyDescent="0.25">
      <c r="D71" s="123">
        <v>9.1160000000000004E-4</v>
      </c>
      <c r="E71" s="123">
        <v>1.2302999999999999E-8</v>
      </c>
      <c r="F71" s="123">
        <v>1.0492E-2</v>
      </c>
      <c r="G71" s="123">
        <f t="shared" si="5"/>
        <v>1.8232000000000002</v>
      </c>
      <c r="H71" s="123">
        <f t="shared" si="6"/>
        <v>2.4605999999999998E-5</v>
      </c>
      <c r="I71" s="123">
        <f t="shared" si="7"/>
        <v>10.491999999999999</v>
      </c>
      <c r="N71">
        <v>50</v>
      </c>
      <c r="O71" s="96">
        <v>5</v>
      </c>
      <c r="P71" s="109" t="s">
        <v>16</v>
      </c>
      <c r="Q71" s="137">
        <f t="shared" si="8"/>
        <v>10.988873982884071</v>
      </c>
      <c r="R71" s="124">
        <f t="shared" si="9"/>
        <v>13.00458686668199</v>
      </c>
      <c r="AE71">
        <v>5</v>
      </c>
      <c r="AF71" s="139" t="s">
        <v>267</v>
      </c>
      <c r="AG71" s="82" t="s">
        <v>268</v>
      </c>
      <c r="AH71" s="139" t="s">
        <v>269</v>
      </c>
      <c r="AI71" s="139" t="s">
        <v>269</v>
      </c>
    </row>
    <row r="72" spans="3:35" x14ac:dyDescent="0.25">
      <c r="D72" s="123">
        <v>1.1079E-3</v>
      </c>
      <c r="E72" s="123">
        <v>1.2304000000000001E-8</v>
      </c>
      <c r="F72" s="123">
        <v>1.1728000000000001E-2</v>
      </c>
      <c r="G72" s="123">
        <f t="shared" si="5"/>
        <v>2.2157999999999998</v>
      </c>
      <c r="H72" s="123">
        <f t="shared" si="6"/>
        <v>2.4608000000000002E-5</v>
      </c>
      <c r="I72" s="123">
        <f t="shared" si="7"/>
        <v>11.728</v>
      </c>
      <c r="O72" s="96">
        <v>6</v>
      </c>
      <c r="P72" s="109" t="s">
        <v>19</v>
      </c>
      <c r="Q72" s="137">
        <f t="shared" si="8"/>
        <v>11.142208078308586</v>
      </c>
      <c r="R72" s="124">
        <f t="shared" si="9"/>
        <v>13.175419095208261</v>
      </c>
      <c r="AE72">
        <v>6</v>
      </c>
      <c r="AF72" s="139" t="s">
        <v>270</v>
      </c>
      <c r="AG72" s="82" t="s">
        <v>271</v>
      </c>
      <c r="AH72" s="139" t="s">
        <v>272</v>
      </c>
      <c r="AI72" s="139" t="s">
        <v>272</v>
      </c>
    </row>
    <row r="73" spans="3:35" x14ac:dyDescent="0.25">
      <c r="D73" s="123">
        <v>1.0169000000000001E-3</v>
      </c>
      <c r="E73" s="123">
        <v>1.2652E-6</v>
      </c>
      <c r="F73" s="123">
        <v>9.6688E-3</v>
      </c>
      <c r="G73" s="123">
        <f t="shared" si="5"/>
        <v>2.0338000000000003</v>
      </c>
      <c r="H73" s="123">
        <f t="shared" si="6"/>
        <v>2.5303999999999999E-3</v>
      </c>
      <c r="I73" s="123">
        <f t="shared" si="7"/>
        <v>9.6687999999999992</v>
      </c>
      <c r="O73" s="96">
        <v>7</v>
      </c>
      <c r="P73" s="109" t="s">
        <v>22</v>
      </c>
      <c r="Q73" s="137">
        <f t="shared" si="8"/>
        <v>9.5821607508371045</v>
      </c>
      <c r="R73" s="124">
        <f t="shared" si="9"/>
        <v>11.405392556394185</v>
      </c>
      <c r="AE73">
        <v>7</v>
      </c>
      <c r="AF73" s="139" t="s">
        <v>273</v>
      </c>
      <c r="AG73" s="82" t="s">
        <v>274</v>
      </c>
      <c r="AH73" s="139" t="s">
        <v>275</v>
      </c>
      <c r="AI73" s="139" t="s">
        <v>275</v>
      </c>
    </row>
    <row r="74" spans="3:35" x14ac:dyDescent="0.25">
      <c r="D74" s="123">
        <v>1.2437999999999999E-2</v>
      </c>
      <c r="E74" s="123">
        <v>1.4818999999999999E-6</v>
      </c>
      <c r="F74" s="123">
        <v>1.2433E-2</v>
      </c>
      <c r="G74" s="123">
        <f t="shared" si="5"/>
        <v>24.875999999999998</v>
      </c>
      <c r="H74" s="123">
        <f t="shared" si="6"/>
        <v>2.9637999999999999E-3</v>
      </c>
      <c r="I74" s="123">
        <f t="shared" si="7"/>
        <v>12.433</v>
      </c>
      <c r="O74" s="96">
        <v>8</v>
      </c>
      <c r="P74" s="109" t="s">
        <v>25</v>
      </c>
      <c r="Q74" s="137">
        <f t="shared" si="8"/>
        <v>3.5251271576433187</v>
      </c>
      <c r="R74" s="124">
        <f t="shared" si="9"/>
        <v>3.7902435421003422</v>
      </c>
      <c r="X74" s="123"/>
      <c r="AE74">
        <v>8</v>
      </c>
      <c r="AF74" s="139" t="s">
        <v>276</v>
      </c>
      <c r="AG74" s="82" t="s">
        <v>277</v>
      </c>
      <c r="AH74" s="139" t="s">
        <v>278</v>
      </c>
      <c r="AI74" s="139" t="s">
        <v>278</v>
      </c>
    </row>
    <row r="75" spans="3:35" x14ac:dyDescent="0.25">
      <c r="D75" s="123">
        <v>9.6464000000000001E-4</v>
      </c>
      <c r="E75" s="123">
        <v>1.2301E-8</v>
      </c>
      <c r="F75" s="123">
        <v>6.7787999999999998E-3</v>
      </c>
      <c r="G75" s="123">
        <f t="shared" si="5"/>
        <v>1.9292800000000001</v>
      </c>
      <c r="H75" s="123">
        <f t="shared" si="6"/>
        <v>2.4601999999999999E-5</v>
      </c>
      <c r="I75" s="123">
        <f t="shared" si="7"/>
        <v>6.7787999999999995</v>
      </c>
      <c r="O75" s="96">
        <v>9</v>
      </c>
      <c r="P75" s="109" t="s">
        <v>29</v>
      </c>
      <c r="Q75" s="137">
        <f t="shared" si="8"/>
        <v>6.9018802283467098</v>
      </c>
      <c r="R75" s="124">
        <f t="shared" si="9"/>
        <v>8.1897272780683004</v>
      </c>
      <c r="AE75">
        <v>9</v>
      </c>
      <c r="AF75" s="139" t="s">
        <v>279</v>
      </c>
      <c r="AG75" s="82" t="s">
        <v>280</v>
      </c>
      <c r="AH75" s="139" t="s">
        <v>281</v>
      </c>
      <c r="AI75" s="139" t="s">
        <v>281</v>
      </c>
    </row>
    <row r="76" spans="3:35" x14ac:dyDescent="0.25">
      <c r="D76" s="123">
        <v>9.8288999999999994E-4</v>
      </c>
      <c r="E76" s="123">
        <v>1.6681E-6</v>
      </c>
      <c r="F76" s="123">
        <v>7.2838E-3</v>
      </c>
      <c r="G76" s="123">
        <f t="shared" si="5"/>
        <v>1.9657799999999999</v>
      </c>
      <c r="H76" s="123">
        <f t="shared" si="6"/>
        <v>3.3362000000000001E-3</v>
      </c>
      <c r="I76" s="123">
        <f t="shared" si="7"/>
        <v>7.2838000000000003</v>
      </c>
      <c r="O76" s="96">
        <v>10</v>
      </c>
      <c r="P76" s="109" t="s">
        <v>32</v>
      </c>
      <c r="Q76" s="137">
        <f t="shared" si="8"/>
        <v>7.3406976662362586</v>
      </c>
      <c r="R76" s="124">
        <f t="shared" si="9"/>
        <v>8.7320843501546896</v>
      </c>
      <c r="AE76">
        <v>10</v>
      </c>
      <c r="AF76" s="139" t="s">
        <v>282</v>
      </c>
      <c r="AG76" s="82" t="s">
        <v>283</v>
      </c>
      <c r="AH76" s="139" t="s">
        <v>284</v>
      </c>
      <c r="AI76" s="139" t="s">
        <v>284</v>
      </c>
    </row>
    <row r="77" spans="3:35" x14ac:dyDescent="0.25">
      <c r="D77" s="123">
        <v>1.0597E-3</v>
      </c>
      <c r="E77" s="123">
        <v>2.452E-6</v>
      </c>
      <c r="F77" s="123">
        <v>6.8092999999999999E-3</v>
      </c>
      <c r="G77" s="123">
        <f t="shared" si="5"/>
        <v>2.1194000000000002</v>
      </c>
      <c r="H77" s="123">
        <f t="shared" si="6"/>
        <v>4.9040000000000004E-3</v>
      </c>
      <c r="I77" s="123">
        <f t="shared" si="7"/>
        <v>6.8092999999999995</v>
      </c>
      <c r="O77" s="96">
        <v>11</v>
      </c>
      <c r="P77" s="109" t="s">
        <v>35</v>
      </c>
      <c r="Q77" s="137">
        <f t="shared" si="8"/>
        <v>6.607073420286687</v>
      </c>
      <c r="R77" s="124">
        <f t="shared" si="9"/>
        <v>7.8217259563823704</v>
      </c>
      <c r="AE77">
        <v>11</v>
      </c>
      <c r="AF77" s="139" t="s">
        <v>285</v>
      </c>
      <c r="AG77" s="82" t="s">
        <v>286</v>
      </c>
      <c r="AH77" s="139" t="s">
        <v>287</v>
      </c>
      <c r="AI77" s="139" t="s">
        <v>287</v>
      </c>
    </row>
    <row r="78" spans="3:35" x14ac:dyDescent="0.25">
      <c r="D78" s="123">
        <v>2.4862999999999999E-3</v>
      </c>
      <c r="E78" s="123">
        <v>1.2301E-8</v>
      </c>
      <c r="F78" s="123">
        <v>4.8512E-3</v>
      </c>
      <c r="G78" s="123">
        <f t="shared" si="5"/>
        <v>4.9725999999999999</v>
      </c>
      <c r="H78" s="123">
        <f t="shared" si="6"/>
        <v>2.4601999999999999E-5</v>
      </c>
      <c r="I78" s="123">
        <f t="shared" si="7"/>
        <v>4.8512000000000004</v>
      </c>
      <c r="O78" s="96">
        <v>12</v>
      </c>
      <c r="P78" s="109" t="s">
        <v>39</v>
      </c>
      <c r="Q78" s="137">
        <f t="shared" si="8"/>
        <v>3.0766021577440008</v>
      </c>
      <c r="R78" s="124">
        <f t="shared" si="9"/>
        <v>3.1739465885745926</v>
      </c>
      <c r="AE78">
        <v>12</v>
      </c>
      <c r="AF78" s="139" t="s">
        <v>288</v>
      </c>
      <c r="AG78" s="82" t="s">
        <v>289</v>
      </c>
      <c r="AH78" s="139" t="s">
        <v>290</v>
      </c>
      <c r="AI78" s="139" t="s">
        <v>290</v>
      </c>
    </row>
    <row r="79" spans="3:35" x14ac:dyDescent="0.25">
      <c r="D79" s="123">
        <v>7.0554000000000005E-4</v>
      </c>
      <c r="E79" s="123">
        <v>1.2301E-8</v>
      </c>
      <c r="F79" s="123">
        <v>5.2557000000000003E-3</v>
      </c>
      <c r="G79" s="123">
        <f t="shared" si="5"/>
        <v>1.4110800000000001</v>
      </c>
      <c r="H79" s="123">
        <f t="shared" si="6"/>
        <v>2.4601999999999999E-5</v>
      </c>
      <c r="I79" s="123">
        <f t="shared" si="7"/>
        <v>5.2557</v>
      </c>
      <c r="O79" s="96">
        <v>13</v>
      </c>
      <c r="P79" s="109" t="s">
        <v>41</v>
      </c>
      <c r="Q79" s="137">
        <f t="shared" si="8"/>
        <v>6.2569972063164743</v>
      </c>
      <c r="R79" s="124">
        <f t="shared" si="9"/>
        <v>7.3808830755099164</v>
      </c>
      <c r="AE79">
        <v>13</v>
      </c>
      <c r="AF79" s="139" t="s">
        <v>291</v>
      </c>
      <c r="AG79" s="82" t="s">
        <v>292</v>
      </c>
      <c r="AH79" s="139" t="s">
        <v>293</v>
      </c>
      <c r="AI79" s="139" t="s">
        <v>293</v>
      </c>
    </row>
    <row r="80" spans="3:35" x14ac:dyDescent="0.25">
      <c r="D80" s="123">
        <v>3.9356999999999999E-4</v>
      </c>
      <c r="E80" s="123">
        <v>6.7696000000000004E-6</v>
      </c>
      <c r="F80" s="123">
        <v>5.0423999999999998E-3</v>
      </c>
      <c r="G80" s="123">
        <f t="shared" si="5"/>
        <v>0.78713999999999995</v>
      </c>
      <c r="H80" s="123">
        <f t="shared" si="6"/>
        <v>1.3539200000000001E-2</v>
      </c>
      <c r="I80" s="123">
        <f t="shared" si="7"/>
        <v>5.0423999999999998</v>
      </c>
      <c r="O80" s="96">
        <v>14</v>
      </c>
      <c r="P80" s="109" t="s">
        <v>44</v>
      </c>
      <c r="Q80" s="137">
        <f>I80/SQRT(((G80+H80)/2))</f>
        <v>7.9693521645576437</v>
      </c>
      <c r="R80" s="124">
        <f t="shared" si="9"/>
        <v>9.4979989742075475</v>
      </c>
      <c r="AE80">
        <v>14</v>
      </c>
      <c r="AF80" s="139" t="s">
        <v>294</v>
      </c>
      <c r="AG80" s="82" t="s">
        <v>295</v>
      </c>
      <c r="AH80" s="139" t="s">
        <v>296</v>
      </c>
      <c r="AI80" s="139" t="s">
        <v>296</v>
      </c>
    </row>
    <row r="81" spans="3:35" x14ac:dyDescent="0.25">
      <c r="D81" s="123">
        <v>6.6385999999999995E-4</v>
      </c>
      <c r="E81" s="123">
        <v>1.2301E-8</v>
      </c>
      <c r="F81" s="123">
        <v>5.3600999999999996E-3</v>
      </c>
      <c r="G81" s="123">
        <f t="shared" si="5"/>
        <v>1.3277199999999998</v>
      </c>
      <c r="H81" s="123">
        <f t="shared" si="6"/>
        <v>2.4601999999999999E-5</v>
      </c>
      <c r="I81" s="123">
        <f t="shared" si="7"/>
        <v>5.3600999999999992</v>
      </c>
      <c r="O81" s="99">
        <v>15</v>
      </c>
      <c r="P81" s="110" t="s">
        <v>46</v>
      </c>
      <c r="Q81" s="137">
        <v>0</v>
      </c>
      <c r="R81" s="124">
        <v>0</v>
      </c>
      <c r="AE81">
        <v>15</v>
      </c>
      <c r="AF81" s="139" t="s">
        <v>297</v>
      </c>
      <c r="AG81" s="82" t="s">
        <v>298</v>
      </c>
      <c r="AH81" s="139" t="s">
        <v>299</v>
      </c>
      <c r="AI81" s="139" t="s">
        <v>299</v>
      </c>
    </row>
    <row r="82" spans="3:35" x14ac:dyDescent="0.25">
      <c r="D82" s="123">
        <v>1.4736E-3</v>
      </c>
      <c r="E82" s="123">
        <v>1.2299999999999999E-8</v>
      </c>
      <c r="F82" s="123">
        <v>3.1327999999999998E-3</v>
      </c>
      <c r="G82" s="123">
        <f t="shared" si="5"/>
        <v>2.9472</v>
      </c>
      <c r="H82" s="123">
        <f t="shared" si="6"/>
        <v>2.4599999999999998E-5</v>
      </c>
      <c r="I82" s="123">
        <f t="shared" si="7"/>
        <v>3.1328</v>
      </c>
      <c r="O82" s="96">
        <v>16</v>
      </c>
      <c r="P82" s="109" t="s">
        <v>50</v>
      </c>
      <c r="Q82" s="137">
        <f>I82/SQRT(((G82+H82)/2))</f>
        <v>2.5807209726503428</v>
      </c>
      <c r="R82" s="124">
        <f>100*(-0.0126+0.01475*Q82)/(1+(-0.0126+0.01475*Q82))</f>
        <v>2.4833240133706456</v>
      </c>
      <c r="AE82">
        <v>16</v>
      </c>
      <c r="AF82" s="139" t="s">
        <v>300</v>
      </c>
      <c r="AG82" s="82" t="s">
        <v>301</v>
      </c>
      <c r="AH82" s="139" t="s">
        <v>302</v>
      </c>
      <c r="AI82" s="139" t="s">
        <v>302</v>
      </c>
    </row>
    <row r="83" spans="3:35" x14ac:dyDescent="0.25">
      <c r="D83" s="123">
        <v>4.4996000000000001E-4</v>
      </c>
      <c r="E83" s="123">
        <v>1.2299999999999999E-8</v>
      </c>
      <c r="F83" s="123">
        <v>4.5899000000000001E-3</v>
      </c>
      <c r="G83" s="123">
        <f t="shared" si="5"/>
        <v>0.89992000000000005</v>
      </c>
      <c r="H83" s="123">
        <f t="shared" si="6"/>
        <v>2.4599999999999998E-5</v>
      </c>
      <c r="I83" s="123">
        <f t="shared" si="7"/>
        <v>4.5899000000000001</v>
      </c>
      <c r="O83" s="96">
        <v>17</v>
      </c>
      <c r="P83" s="109" t="s">
        <v>53</v>
      </c>
      <c r="Q83" s="137">
        <f>I83/SQRT(((G83+H83)/2))</f>
        <v>6.8424295379675559</v>
      </c>
      <c r="R83" s="124">
        <f>100*(-0.0126+0.01475*Q83)/(1+(-0.0126+0.01475*Q83))</f>
        <v>8.1157529104715955</v>
      </c>
      <c r="AE83">
        <v>17</v>
      </c>
      <c r="AF83" s="139" t="s">
        <v>303</v>
      </c>
      <c r="AG83" s="82" t="s">
        <v>304</v>
      </c>
      <c r="AH83" s="139" t="s">
        <v>305</v>
      </c>
      <c r="AI83" s="139" t="s">
        <v>305</v>
      </c>
    </row>
    <row r="84" spans="3:35" x14ac:dyDescent="0.25">
      <c r="D84" s="123">
        <v>4.0004999999999999E-4</v>
      </c>
      <c r="E84" s="123">
        <v>4.3332999999999997E-6</v>
      </c>
      <c r="F84" s="123">
        <v>4.2414000000000002E-3</v>
      </c>
      <c r="G84" s="123">
        <f t="shared" si="5"/>
        <v>0.80010000000000003</v>
      </c>
      <c r="H84" s="123">
        <f t="shared" si="6"/>
        <v>8.6666E-3</v>
      </c>
      <c r="I84" s="123">
        <f t="shared" si="7"/>
        <v>4.2414000000000005</v>
      </c>
      <c r="O84" s="96">
        <v>18</v>
      </c>
      <c r="P84" s="109" t="s">
        <v>56</v>
      </c>
      <c r="Q84" s="137">
        <f>I84/SQRT(((G84+H84)/2))</f>
        <v>6.6697971531298679</v>
      </c>
      <c r="R84" s="124">
        <f>100*(-0.0126+0.01475*Q84)/(1+(-0.0126+0.01475*Q84))</f>
        <v>7.9002695644888652</v>
      </c>
      <c r="AE84">
        <v>18</v>
      </c>
      <c r="AF84" s="139" t="s">
        <v>306</v>
      </c>
      <c r="AG84" s="82" t="s">
        <v>307</v>
      </c>
      <c r="AH84" s="139" t="s">
        <v>308</v>
      </c>
      <c r="AI84" s="139" t="s">
        <v>308</v>
      </c>
    </row>
    <row r="85" spans="3:35" x14ac:dyDescent="0.25">
      <c r="D85" s="123">
        <v>3.6461000000000002E-4</v>
      </c>
      <c r="E85" s="123">
        <v>1.793E-6</v>
      </c>
      <c r="F85" s="123">
        <v>4.9293000000000002E-3</v>
      </c>
      <c r="G85" s="123">
        <f t="shared" si="5"/>
        <v>0.72922000000000009</v>
      </c>
      <c r="H85" s="123">
        <f t="shared" si="6"/>
        <v>3.5860000000000002E-3</v>
      </c>
      <c r="I85" s="123">
        <f t="shared" si="7"/>
        <v>4.9293000000000005</v>
      </c>
      <c r="O85" s="96">
        <v>19</v>
      </c>
      <c r="P85" s="109" t="s">
        <v>59</v>
      </c>
      <c r="Q85" s="137">
        <f>I85/SQRT(((G85+H85)/2))</f>
        <v>8.1433994799735334</v>
      </c>
      <c r="R85" s="124">
        <f>100*(-0.0126+0.01475*Q85)/(1+(-0.0126+0.01475*Q85))</f>
        <v>9.7077807986856239</v>
      </c>
      <c r="AE85">
        <v>19</v>
      </c>
      <c r="AF85" s="139" t="s">
        <v>309</v>
      </c>
      <c r="AG85" s="82" t="s">
        <v>310</v>
      </c>
      <c r="AH85" s="139" t="s">
        <v>311</v>
      </c>
      <c r="AI85" s="139" t="s">
        <v>311</v>
      </c>
    </row>
    <row r="86" spans="3:35" x14ac:dyDescent="0.25">
      <c r="D86" s="123">
        <v>1.8537E-3</v>
      </c>
      <c r="E86" s="123">
        <v>1.2299999999999999E-8</v>
      </c>
      <c r="F86" s="123">
        <v>2.4789E-3</v>
      </c>
      <c r="G86" s="123">
        <f t="shared" si="5"/>
        <v>3.7073999999999998</v>
      </c>
      <c r="H86" s="123">
        <f t="shared" si="6"/>
        <v>2.4599999999999998E-5</v>
      </c>
      <c r="I86" s="123">
        <f t="shared" si="7"/>
        <v>2.4788999999999999</v>
      </c>
      <c r="O86" s="96">
        <v>20</v>
      </c>
      <c r="P86" s="109" t="s">
        <v>62</v>
      </c>
      <c r="Q86" s="137">
        <f>I86/SQRT(((G86+H86)/2))</f>
        <v>1.8206976919199849</v>
      </c>
      <c r="R86" s="124">
        <f>100*(-0.0126+0.01475*Q86)/(1+(-0.0126+0.01475*Q86))</f>
        <v>1.4054933785344901</v>
      </c>
      <c r="AE86">
        <v>20</v>
      </c>
      <c r="AF86" s="139" t="s">
        <v>312</v>
      </c>
      <c r="AG86" s="82" t="s">
        <v>313</v>
      </c>
      <c r="AH86" s="139" t="s">
        <v>314</v>
      </c>
      <c r="AI86" s="139" t="s">
        <v>314</v>
      </c>
    </row>
    <row r="88" spans="3:35" x14ac:dyDescent="0.25">
      <c r="AG88" s="183" t="s">
        <v>315</v>
      </c>
      <c r="AH88" s="183"/>
      <c r="AI88" s="183"/>
    </row>
    <row r="89" spans="3:35" x14ac:dyDescent="0.25">
      <c r="C89" t="s">
        <v>249</v>
      </c>
      <c r="D89" t="s">
        <v>245</v>
      </c>
      <c r="E89" t="s">
        <v>246</v>
      </c>
      <c r="F89" t="s">
        <v>247</v>
      </c>
      <c r="AE89" t="s">
        <v>319</v>
      </c>
      <c r="AF89" t="s">
        <v>320</v>
      </c>
      <c r="AG89" s="82" t="s">
        <v>318</v>
      </c>
      <c r="AH89" s="139" t="s">
        <v>316</v>
      </c>
      <c r="AI89" s="139" t="s">
        <v>317</v>
      </c>
    </row>
    <row r="90" spans="3:35" x14ac:dyDescent="0.25">
      <c r="C90" t="s">
        <v>248</v>
      </c>
      <c r="D90" s="123">
        <v>1.9438E-2</v>
      </c>
      <c r="E90" s="123">
        <v>1.2305E-8</v>
      </c>
      <c r="F90" s="123">
        <v>1.8132999999999999E-3</v>
      </c>
      <c r="AE90">
        <v>1</v>
      </c>
      <c r="AF90" t="s">
        <v>321</v>
      </c>
      <c r="AG90" s="82" t="s">
        <v>256</v>
      </c>
      <c r="AH90" s="139" t="s">
        <v>257</v>
      </c>
      <c r="AI90" s="139" t="s">
        <v>257</v>
      </c>
    </row>
    <row r="91" spans="3:35" x14ac:dyDescent="0.25">
      <c r="D91" s="123">
        <v>1.8735999999999999E-2</v>
      </c>
      <c r="E91" s="123">
        <v>1.2305E-8</v>
      </c>
      <c r="F91" s="123">
        <v>1.487E-3</v>
      </c>
      <c r="P91" t="s">
        <v>247</v>
      </c>
      <c r="Q91" t="s">
        <v>246</v>
      </c>
      <c r="R91" t="s">
        <v>245</v>
      </c>
      <c r="AF91" t="s">
        <v>202</v>
      </c>
      <c r="AG91" s="82" t="s">
        <v>259</v>
      </c>
      <c r="AH91" s="139" t="s">
        <v>260</v>
      </c>
      <c r="AI91" s="139" t="s">
        <v>260</v>
      </c>
    </row>
    <row r="92" spans="3:35" x14ac:dyDescent="0.25">
      <c r="D92" s="123">
        <v>1.9494000000000001E-2</v>
      </c>
      <c r="E92" s="123">
        <v>1.2305E-8</v>
      </c>
      <c r="F92" s="123">
        <v>1.4176E-3</v>
      </c>
      <c r="P92" s="123">
        <v>1.8136999999999999E-3</v>
      </c>
      <c r="Q92" s="123">
        <v>1.2308E-8</v>
      </c>
      <c r="R92" s="123">
        <v>1.9442000000000001E-2</v>
      </c>
      <c r="AF92" t="s">
        <v>200</v>
      </c>
      <c r="AG92" s="82" t="s">
        <v>262</v>
      </c>
      <c r="AH92" s="139" t="s">
        <v>263</v>
      </c>
      <c r="AI92" s="139" t="s">
        <v>263</v>
      </c>
    </row>
    <row r="93" spans="3:35" x14ac:dyDescent="0.25">
      <c r="D93" s="123">
        <v>3.1857000000000003E-2</v>
      </c>
      <c r="E93" s="123">
        <v>1.5559E-6</v>
      </c>
      <c r="F93" s="123">
        <v>1.2716999999999999E-2</v>
      </c>
      <c r="P93" s="123">
        <v>1.4871999999999999E-3</v>
      </c>
      <c r="Q93" s="123">
        <v>1.2307000000000001E-8</v>
      </c>
      <c r="R93" s="123">
        <v>1.8738999999999999E-2</v>
      </c>
      <c r="AF93" t="s">
        <v>322</v>
      </c>
      <c r="AG93" s="82" t="s">
        <v>265</v>
      </c>
      <c r="AH93" s="139" t="s">
        <v>266</v>
      </c>
      <c r="AI93" s="139" t="s">
        <v>266</v>
      </c>
    </row>
    <row r="94" spans="3:35" x14ac:dyDescent="0.25">
      <c r="D94" s="123">
        <v>1.0491E-2</v>
      </c>
      <c r="E94" s="123">
        <v>1.2302E-8</v>
      </c>
      <c r="F94" s="123">
        <v>9.1151999999999997E-4</v>
      </c>
      <c r="P94" s="123">
        <v>1.4178999999999999E-3</v>
      </c>
      <c r="Q94" s="123">
        <v>1.2308E-8</v>
      </c>
      <c r="R94" s="123">
        <v>1.9498000000000001E-2</v>
      </c>
      <c r="AE94">
        <v>2</v>
      </c>
      <c r="AF94" t="s">
        <v>321</v>
      </c>
      <c r="AG94" s="82" t="s">
        <v>268</v>
      </c>
      <c r="AH94" s="139" t="s">
        <v>269</v>
      </c>
      <c r="AI94" s="139" t="s">
        <v>269</v>
      </c>
    </row>
    <row r="95" spans="3:35" x14ac:dyDescent="0.25">
      <c r="D95" s="123">
        <v>1.1727E-2</v>
      </c>
      <c r="E95" s="123">
        <v>1.2302999999999999E-8</v>
      </c>
      <c r="F95" s="123">
        <v>1.1077999999999999E-3</v>
      </c>
      <c r="P95" s="123">
        <v>1.2721E-2</v>
      </c>
      <c r="Q95" s="123">
        <v>1.5563E-6</v>
      </c>
      <c r="R95" s="123">
        <v>3.1865999999999998E-2</v>
      </c>
      <c r="AF95" t="s">
        <v>202</v>
      </c>
      <c r="AG95" s="82" t="s">
        <v>271</v>
      </c>
      <c r="AH95" s="139" t="s">
        <v>272</v>
      </c>
      <c r="AI95" s="139" t="s">
        <v>272</v>
      </c>
    </row>
    <row r="96" spans="3:35" x14ac:dyDescent="0.25">
      <c r="D96" s="123">
        <v>9.6681000000000007E-3</v>
      </c>
      <c r="E96" s="123">
        <v>1.2652E-6</v>
      </c>
      <c r="F96" s="123">
        <v>1.0168E-3</v>
      </c>
      <c r="P96" s="123">
        <v>9.1160000000000004E-4</v>
      </c>
      <c r="Q96" s="123">
        <v>1.2302999999999999E-8</v>
      </c>
      <c r="R96" s="123">
        <v>1.0492E-2</v>
      </c>
      <c r="AF96" t="s">
        <v>200</v>
      </c>
      <c r="AG96" s="82" t="s">
        <v>274</v>
      </c>
      <c r="AH96" s="139" t="s">
        <v>275</v>
      </c>
      <c r="AI96" s="139" t="s">
        <v>275</v>
      </c>
    </row>
    <row r="97" spans="4:35" x14ac:dyDescent="0.25">
      <c r="D97" s="123">
        <v>1.243E-2</v>
      </c>
      <c r="E97" s="123">
        <v>1.4816999999999999E-6</v>
      </c>
      <c r="F97" s="123">
        <v>1.2435999999999999E-2</v>
      </c>
      <c r="P97" s="123">
        <v>1.1079E-3</v>
      </c>
      <c r="Q97" s="123">
        <v>1.2304000000000001E-8</v>
      </c>
      <c r="R97" s="123">
        <v>1.1728000000000001E-2</v>
      </c>
      <c r="AF97" t="s">
        <v>322</v>
      </c>
      <c r="AG97" s="82" t="s">
        <v>277</v>
      </c>
      <c r="AH97" s="139" t="s">
        <v>278</v>
      </c>
      <c r="AI97" s="139" t="s">
        <v>278</v>
      </c>
    </row>
    <row r="98" spans="4:35" x14ac:dyDescent="0.25">
      <c r="D98" s="123">
        <v>6.7784999999999998E-3</v>
      </c>
      <c r="E98" s="123">
        <v>1.2301E-8</v>
      </c>
      <c r="F98" s="123">
        <v>9.6458999999999998E-4</v>
      </c>
      <c r="P98" s="123">
        <v>1.0169000000000001E-3</v>
      </c>
      <c r="Q98" s="123">
        <v>1.2652E-6</v>
      </c>
      <c r="R98" s="123">
        <v>9.6688E-3</v>
      </c>
      <c r="AE98">
        <v>3</v>
      </c>
      <c r="AF98" t="s">
        <v>321</v>
      </c>
      <c r="AG98" s="82" t="s">
        <v>280</v>
      </c>
      <c r="AH98" s="139" t="s">
        <v>281</v>
      </c>
      <c r="AI98" s="139" t="s">
        <v>281</v>
      </c>
    </row>
    <row r="99" spans="4:35" x14ac:dyDescent="0.25">
      <c r="D99" s="123">
        <v>7.2833999999999998E-3</v>
      </c>
      <c r="E99" s="123">
        <v>1.668E-6</v>
      </c>
      <c r="F99" s="123">
        <v>9.8284000000000002E-4</v>
      </c>
      <c r="P99" s="123">
        <v>1.2437999999999999E-2</v>
      </c>
      <c r="Q99" s="123">
        <v>1.4818999999999999E-6</v>
      </c>
      <c r="R99" s="123">
        <v>1.2433E-2</v>
      </c>
      <c r="AF99" t="s">
        <v>202</v>
      </c>
      <c r="AG99" s="82" t="s">
        <v>283</v>
      </c>
      <c r="AH99" s="139" t="s">
        <v>284</v>
      </c>
      <c r="AI99" s="139" t="s">
        <v>284</v>
      </c>
    </row>
    <row r="100" spans="4:35" x14ac:dyDescent="0.25">
      <c r="D100" s="123">
        <v>6.8088999999999997E-3</v>
      </c>
      <c r="E100" s="123">
        <v>2.4519000000000002E-6</v>
      </c>
      <c r="F100" s="123">
        <v>1.0597E-3</v>
      </c>
      <c r="P100" s="123">
        <v>9.6464000000000001E-4</v>
      </c>
      <c r="Q100" s="123">
        <v>1.2301E-8</v>
      </c>
      <c r="R100" s="123">
        <v>6.7787999999999998E-3</v>
      </c>
      <c r="AF100" t="s">
        <v>200</v>
      </c>
      <c r="AG100" s="82" t="s">
        <v>286</v>
      </c>
      <c r="AH100" s="139" t="s">
        <v>287</v>
      </c>
      <c r="AI100" s="139" t="s">
        <v>287</v>
      </c>
    </row>
    <row r="101" spans="4:35" x14ac:dyDescent="0.25">
      <c r="D101" s="123">
        <v>4.8510999999999997E-3</v>
      </c>
      <c r="E101" s="123">
        <v>1.2301E-8</v>
      </c>
      <c r="F101" s="123">
        <v>2.4862E-3</v>
      </c>
      <c r="P101" s="123">
        <v>9.8288999999999994E-4</v>
      </c>
      <c r="Q101" s="123">
        <v>1.6681E-6</v>
      </c>
      <c r="R101" s="123">
        <v>7.2838E-3</v>
      </c>
      <c r="AF101" t="s">
        <v>322</v>
      </c>
      <c r="AG101" s="82" t="s">
        <v>289</v>
      </c>
      <c r="AH101" s="139" t="s">
        <v>290</v>
      </c>
      <c r="AI101" s="139" t="s">
        <v>290</v>
      </c>
    </row>
    <row r="102" spans="4:35" x14ac:dyDescent="0.25">
      <c r="D102" s="123">
        <v>5.2554999999999998E-3</v>
      </c>
      <c r="E102" s="123">
        <v>1.2299999999999999E-8</v>
      </c>
      <c r="F102" s="123">
        <v>7.0551000000000001E-4</v>
      </c>
      <c r="P102" s="123">
        <v>1.0597E-3</v>
      </c>
      <c r="Q102" s="123">
        <v>2.452E-6</v>
      </c>
      <c r="R102" s="123">
        <v>6.8092999999999999E-3</v>
      </c>
      <c r="AE102">
        <v>4</v>
      </c>
      <c r="AF102" t="s">
        <v>321</v>
      </c>
      <c r="AG102" s="82" t="s">
        <v>292</v>
      </c>
      <c r="AH102" s="139" t="s">
        <v>293</v>
      </c>
      <c r="AI102" s="139" t="s">
        <v>293</v>
      </c>
    </row>
    <row r="103" spans="4:35" x14ac:dyDescent="0.25">
      <c r="D103" s="123">
        <v>5.0423000000000004E-3</v>
      </c>
      <c r="E103" s="123">
        <v>6.7693999999999999E-6</v>
      </c>
      <c r="F103" s="123">
        <v>3.9355E-4</v>
      </c>
      <c r="P103" s="123">
        <v>2.4862999999999999E-3</v>
      </c>
      <c r="Q103" s="123">
        <v>1.2301E-8</v>
      </c>
      <c r="R103" s="123">
        <v>4.8512E-3</v>
      </c>
      <c r="AF103" t="s">
        <v>202</v>
      </c>
      <c r="AG103" s="82" t="s">
        <v>295</v>
      </c>
      <c r="AH103" s="139" t="s">
        <v>296</v>
      </c>
      <c r="AI103" s="139" t="s">
        <v>296</v>
      </c>
    </row>
    <row r="104" spans="4:35" x14ac:dyDescent="0.25">
      <c r="D104" s="123">
        <v>5.3598999999999999E-3</v>
      </c>
      <c r="E104" s="123">
        <v>1.2299999999999999E-8</v>
      </c>
      <c r="F104" s="123">
        <v>6.6383999999999996E-4</v>
      </c>
      <c r="P104" s="123">
        <v>7.0554000000000005E-4</v>
      </c>
      <c r="Q104" s="123">
        <v>1.2301E-8</v>
      </c>
      <c r="R104" s="123">
        <v>5.2557000000000003E-3</v>
      </c>
      <c r="AF104" t="s">
        <v>200</v>
      </c>
      <c r="AG104" s="82" t="s">
        <v>298</v>
      </c>
      <c r="AH104" s="139" t="s">
        <v>299</v>
      </c>
      <c r="AI104" s="139" t="s">
        <v>299</v>
      </c>
    </row>
    <row r="105" spans="4:35" x14ac:dyDescent="0.25">
      <c r="D105" s="123">
        <v>3.1327E-3</v>
      </c>
      <c r="E105" s="123">
        <v>1.2299999999999999E-8</v>
      </c>
      <c r="F105" s="123">
        <v>1.4736E-3</v>
      </c>
      <c r="P105" s="123">
        <v>3.9356999999999999E-4</v>
      </c>
      <c r="Q105" s="123">
        <v>6.7696000000000004E-6</v>
      </c>
      <c r="R105" s="123">
        <v>5.0423999999999998E-3</v>
      </c>
      <c r="AF105" t="s">
        <v>322</v>
      </c>
      <c r="AG105" s="82" t="s">
        <v>301</v>
      </c>
      <c r="AH105" s="139" t="s">
        <v>302</v>
      </c>
      <c r="AI105" s="139" t="s">
        <v>302</v>
      </c>
    </row>
    <row r="106" spans="4:35" x14ac:dyDescent="0.25">
      <c r="D106" s="123">
        <v>4.5897999999999998E-3</v>
      </c>
      <c r="E106" s="123">
        <v>1.2299999999999999E-8</v>
      </c>
      <c r="F106" s="123">
        <v>4.4995000000000001E-4</v>
      </c>
      <c r="P106" s="123">
        <v>6.6385999999999995E-4</v>
      </c>
      <c r="Q106" s="123">
        <v>1.2301E-8</v>
      </c>
      <c r="R106" s="123">
        <v>5.3600999999999996E-3</v>
      </c>
      <c r="AE106">
        <v>5</v>
      </c>
      <c r="AF106" t="s">
        <v>321</v>
      </c>
      <c r="AG106" s="82" t="s">
        <v>304</v>
      </c>
      <c r="AH106" s="139" t="s">
        <v>305</v>
      </c>
      <c r="AI106" s="139" t="s">
        <v>305</v>
      </c>
    </row>
    <row r="107" spans="4:35" x14ac:dyDescent="0.25">
      <c r="D107" s="123">
        <v>4.2412999999999999E-3</v>
      </c>
      <c r="E107" s="123">
        <v>4.3332000000000003E-6</v>
      </c>
      <c r="F107" s="123">
        <v>4.0004E-4</v>
      </c>
      <c r="P107" s="123">
        <v>1.4736E-3</v>
      </c>
      <c r="Q107" s="123">
        <v>1.2299999999999999E-8</v>
      </c>
      <c r="R107" s="123">
        <v>3.1327999999999998E-3</v>
      </c>
      <c r="AF107" t="s">
        <v>202</v>
      </c>
      <c r="AG107" s="82" t="s">
        <v>307</v>
      </c>
      <c r="AH107" s="139" t="s">
        <v>308</v>
      </c>
      <c r="AI107" s="139" t="s">
        <v>308</v>
      </c>
    </row>
    <row r="108" spans="4:35" x14ac:dyDescent="0.25">
      <c r="D108" s="123">
        <v>4.9290999999999996E-3</v>
      </c>
      <c r="E108" s="123">
        <v>1.7929E-6</v>
      </c>
      <c r="F108" s="123">
        <v>3.6460000000000003E-4</v>
      </c>
      <c r="P108" s="123">
        <v>4.4996000000000001E-4</v>
      </c>
      <c r="Q108" s="123">
        <v>1.2299999999999999E-8</v>
      </c>
      <c r="R108" s="123">
        <v>4.5899000000000001E-3</v>
      </c>
      <c r="AF108" t="s">
        <v>200</v>
      </c>
      <c r="AG108" s="82" t="s">
        <v>310</v>
      </c>
      <c r="AH108" s="139" t="s">
        <v>311</v>
      </c>
      <c r="AI108" s="139" t="s">
        <v>311</v>
      </c>
    </row>
    <row r="109" spans="4:35" x14ac:dyDescent="0.25">
      <c r="D109" s="123">
        <v>2.4788000000000002E-3</v>
      </c>
      <c r="E109" s="123">
        <v>1.2299999999999999E-8</v>
      </c>
      <c r="F109" s="123">
        <v>1.8537E-3</v>
      </c>
      <c r="P109" s="123">
        <v>4.0004999999999999E-4</v>
      </c>
      <c r="Q109" s="123">
        <v>4.3332999999999997E-6</v>
      </c>
      <c r="R109" s="123">
        <v>4.2414000000000002E-3</v>
      </c>
      <c r="AF109" t="s">
        <v>322</v>
      </c>
      <c r="AG109" s="82" t="s">
        <v>313</v>
      </c>
      <c r="AH109" s="139" t="s">
        <v>314</v>
      </c>
      <c r="AI109" s="139" t="s">
        <v>314</v>
      </c>
    </row>
    <row r="110" spans="4:35" x14ac:dyDescent="0.25">
      <c r="P110" s="123">
        <v>3.6461000000000002E-4</v>
      </c>
      <c r="Q110" s="123">
        <v>1.793E-6</v>
      </c>
      <c r="R110" s="123">
        <v>4.9293000000000002E-3</v>
      </c>
    </row>
    <row r="111" spans="4:35" x14ac:dyDescent="0.25">
      <c r="P111" s="123">
        <v>1.8537E-3</v>
      </c>
      <c r="Q111" s="123">
        <v>1.2299999999999999E-8</v>
      </c>
      <c r="R111" s="123">
        <v>2.4789E-3</v>
      </c>
    </row>
  </sheetData>
  <mergeCells count="122">
    <mergeCell ref="S2:S4"/>
    <mergeCell ref="T2:T4"/>
    <mergeCell ref="U2:U4"/>
    <mergeCell ref="V2:V4"/>
    <mergeCell ref="W2:W4"/>
    <mergeCell ref="X2:X4"/>
    <mergeCell ref="S8:S10"/>
    <mergeCell ref="T8:T10"/>
    <mergeCell ref="U8:U10"/>
    <mergeCell ref="V8:V10"/>
    <mergeCell ref="W8:W10"/>
    <mergeCell ref="X8:X10"/>
    <mergeCell ref="S5:S7"/>
    <mergeCell ref="T5:T7"/>
    <mergeCell ref="U5:U7"/>
    <mergeCell ref="V5:V7"/>
    <mergeCell ref="W5:W7"/>
    <mergeCell ref="X5:X7"/>
    <mergeCell ref="S14:S16"/>
    <mergeCell ref="T14:T16"/>
    <mergeCell ref="U14:U16"/>
    <mergeCell ref="V14:V16"/>
    <mergeCell ref="W14:W16"/>
    <mergeCell ref="X14:X16"/>
    <mergeCell ref="S11:S13"/>
    <mergeCell ref="T11:T13"/>
    <mergeCell ref="U11:U13"/>
    <mergeCell ref="V11:V13"/>
    <mergeCell ref="W11:W13"/>
    <mergeCell ref="X11:X13"/>
    <mergeCell ref="S17:S19"/>
    <mergeCell ref="T17:T19"/>
    <mergeCell ref="U17:U19"/>
    <mergeCell ref="W17:W19"/>
    <mergeCell ref="X17:X19"/>
    <mergeCell ref="S20:S22"/>
    <mergeCell ref="T20:T22"/>
    <mergeCell ref="U20:U22"/>
    <mergeCell ref="W20:W22"/>
    <mergeCell ref="X20:X22"/>
    <mergeCell ref="S23:S25"/>
    <mergeCell ref="T23:T25"/>
    <mergeCell ref="U23:U25"/>
    <mergeCell ref="W23:W25"/>
    <mergeCell ref="X23:X25"/>
    <mergeCell ref="S26:S28"/>
    <mergeCell ref="T26:T28"/>
    <mergeCell ref="U26:U28"/>
    <mergeCell ref="W26:W28"/>
    <mergeCell ref="X26:X28"/>
    <mergeCell ref="S29:S31"/>
    <mergeCell ref="T29:T31"/>
    <mergeCell ref="U29:U31"/>
    <mergeCell ref="W29:W31"/>
    <mergeCell ref="X29:X31"/>
    <mergeCell ref="S32:S34"/>
    <mergeCell ref="T32:T34"/>
    <mergeCell ref="U32:U34"/>
    <mergeCell ref="W32:W34"/>
    <mergeCell ref="X32:X34"/>
    <mergeCell ref="AA34:AA35"/>
    <mergeCell ref="AB34:AB35"/>
    <mergeCell ref="AC34:AC35"/>
    <mergeCell ref="AD34:AD35"/>
    <mergeCell ref="AE34:AE35"/>
    <mergeCell ref="S35:S37"/>
    <mergeCell ref="T35:T37"/>
    <mergeCell ref="U35:U37"/>
    <mergeCell ref="W35:W37"/>
    <mergeCell ref="X35:X37"/>
    <mergeCell ref="AA36:AA39"/>
    <mergeCell ref="AB36:AB39"/>
    <mergeCell ref="S38:S40"/>
    <mergeCell ref="T38:T40"/>
    <mergeCell ref="U38:U40"/>
    <mergeCell ref="W38:W40"/>
    <mergeCell ref="X38:X40"/>
    <mergeCell ref="AA40:AA43"/>
    <mergeCell ref="AB40:AB43"/>
    <mergeCell ref="S41:S43"/>
    <mergeCell ref="T41:T43"/>
    <mergeCell ref="U41:U43"/>
    <mergeCell ref="W41:W43"/>
    <mergeCell ref="X41:X43"/>
    <mergeCell ref="AA44:AA47"/>
    <mergeCell ref="AB44:AB47"/>
    <mergeCell ref="S47:S49"/>
    <mergeCell ref="T47:T49"/>
    <mergeCell ref="U47:U49"/>
    <mergeCell ref="W47:W49"/>
    <mergeCell ref="X47:X49"/>
    <mergeCell ref="AA48:AA51"/>
    <mergeCell ref="AB48:AB51"/>
    <mergeCell ref="S50:S52"/>
    <mergeCell ref="S44:S46"/>
    <mergeCell ref="T44:T46"/>
    <mergeCell ref="U44:U46"/>
    <mergeCell ref="W44:W46"/>
    <mergeCell ref="X44:X46"/>
    <mergeCell ref="T50:T52"/>
    <mergeCell ref="U50:U52"/>
    <mergeCell ref="W50:W52"/>
    <mergeCell ref="X50:X52"/>
    <mergeCell ref="AG88:AI88"/>
    <mergeCell ref="S59:S61"/>
    <mergeCell ref="T59:T61"/>
    <mergeCell ref="U59:U61"/>
    <mergeCell ref="W59:W61"/>
    <mergeCell ref="X59:X61"/>
    <mergeCell ref="AG65:AI65"/>
    <mergeCell ref="S53:S55"/>
    <mergeCell ref="T53:T55"/>
    <mergeCell ref="U53:U55"/>
    <mergeCell ref="W53:W55"/>
    <mergeCell ref="X53:X55"/>
    <mergeCell ref="S56:S58"/>
    <mergeCell ref="T56:T58"/>
    <mergeCell ref="U56:U58"/>
    <mergeCell ref="W56:W58"/>
    <mergeCell ref="X56:X58"/>
    <mergeCell ref="AA52:AA55"/>
    <mergeCell ref="AB52:AB5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topLeftCell="A54" zoomScale="93" zoomScaleNormal="150" workbookViewId="0">
      <selection activeCell="X96" sqref="X96"/>
    </sheetView>
  </sheetViews>
  <sheetFormatPr defaultColWidth="3.875" defaultRowHeight="15.75" x14ac:dyDescent="0.25"/>
  <cols>
    <col min="1" max="1" width="3.625" bestFit="1" customWidth="1"/>
    <col min="2" max="2" width="10" bestFit="1" customWidth="1"/>
    <col min="3" max="3" width="17.125" bestFit="1" customWidth="1"/>
    <col min="4" max="4" width="8.5" bestFit="1" customWidth="1"/>
    <col min="5" max="5" width="8.875" bestFit="1" customWidth="1"/>
    <col min="6" max="6" width="8.5" bestFit="1" customWidth="1"/>
    <col min="7" max="7" width="8.625" bestFit="1" customWidth="1"/>
    <col min="8" max="8" width="9.375" bestFit="1" customWidth="1"/>
    <col min="9" max="9" width="9" bestFit="1" customWidth="1"/>
    <col min="11" max="11" width="10.625" bestFit="1" customWidth="1"/>
    <col min="12" max="12" width="6.625" bestFit="1" customWidth="1"/>
    <col min="14" max="14" width="3.125" bestFit="1" customWidth="1"/>
    <col min="15" max="15" width="3.625" bestFit="1" customWidth="1"/>
    <col min="16" max="16" width="10" bestFit="1" customWidth="1"/>
    <col min="17" max="17" width="8.875" bestFit="1" customWidth="1"/>
    <col min="18" max="18" width="8.5" bestFit="1" customWidth="1"/>
    <col min="19" max="19" width="8.125" bestFit="1" customWidth="1"/>
    <col min="20" max="20" width="5.625" bestFit="1" customWidth="1"/>
    <col min="21" max="21" width="6.125" bestFit="1" customWidth="1"/>
    <col min="22" max="22" width="3.125" bestFit="1" customWidth="1"/>
    <col min="23" max="23" width="19.5" bestFit="1" customWidth="1"/>
    <col min="24" max="24" width="19.125" bestFit="1" customWidth="1"/>
    <col min="26" max="26" width="11.875" bestFit="1" customWidth="1"/>
    <col min="27" max="27" width="12.5" bestFit="1" customWidth="1"/>
    <col min="28" max="28" width="5.875" bestFit="1" customWidth="1"/>
    <col min="29" max="29" width="10.875" bestFit="1" customWidth="1"/>
    <col min="30" max="30" width="11.375" bestFit="1" customWidth="1"/>
    <col min="31" max="31" width="20.5" bestFit="1" customWidth="1"/>
    <col min="32" max="32" width="11.875" bestFit="1" customWidth="1"/>
    <col min="33" max="33" width="10.375" customWidth="1"/>
    <col min="34" max="35" width="8.875" bestFit="1" customWidth="1"/>
    <col min="36" max="36" width="5.375" bestFit="1" customWidth="1"/>
    <col min="37" max="37" width="20.5" bestFit="1" customWidth="1"/>
  </cols>
  <sheetData>
    <row r="1" spans="1:33" ht="16.5" thickBot="1" x14ac:dyDescent="0.3">
      <c r="A1" s="93" t="s">
        <v>64</v>
      </c>
      <c r="B1" s="94" t="s">
        <v>159</v>
      </c>
      <c r="C1" s="94" t="s">
        <v>67</v>
      </c>
      <c r="D1" s="94" t="s">
        <v>66</v>
      </c>
      <c r="E1" s="94" t="s">
        <v>3</v>
      </c>
      <c r="F1" s="121" t="s">
        <v>169</v>
      </c>
      <c r="G1" s="94" t="s">
        <v>67</v>
      </c>
      <c r="H1" s="94" t="s">
        <v>66</v>
      </c>
      <c r="I1" s="122" t="s">
        <v>3</v>
      </c>
      <c r="K1" s="122" t="s">
        <v>170</v>
      </c>
      <c r="L1" s="122" t="s">
        <v>171</v>
      </c>
      <c r="O1" s="93" t="s">
        <v>64</v>
      </c>
      <c r="P1" s="94" t="s">
        <v>159</v>
      </c>
      <c r="Q1" t="s">
        <v>172</v>
      </c>
      <c r="R1" t="s">
        <v>173</v>
      </c>
      <c r="T1" t="s">
        <v>172</v>
      </c>
      <c r="U1" t="s">
        <v>173</v>
      </c>
      <c r="W1" t="s">
        <v>175</v>
      </c>
      <c r="X1" t="s">
        <v>174</v>
      </c>
    </row>
    <row r="2" spans="1:33" x14ac:dyDescent="0.25">
      <c r="A2" s="96">
        <v>1</v>
      </c>
      <c r="B2" s="108" t="s">
        <v>4</v>
      </c>
      <c r="C2" s="113">
        <v>72.63</v>
      </c>
      <c r="D2" s="113">
        <v>0</v>
      </c>
      <c r="E2" s="113">
        <v>446.58</v>
      </c>
      <c r="G2" s="123">
        <f>(C2/$K$2)*$L$2</f>
        <v>3.6315</v>
      </c>
      <c r="H2" s="123">
        <f>(D2/$K$3)*$L$3</f>
        <v>0</v>
      </c>
      <c r="I2" s="123">
        <f>(E2/$K$4)*$L$4</f>
        <v>19.416521739130435</v>
      </c>
      <c r="J2" t="s">
        <v>67</v>
      </c>
      <c r="K2">
        <v>40</v>
      </c>
      <c r="L2">
        <v>2</v>
      </c>
      <c r="O2" s="96">
        <v>1</v>
      </c>
      <c r="P2" s="108" t="s">
        <v>4</v>
      </c>
      <c r="Q2" s="124">
        <f>I2/SQRT(((G2+H2)/2))</f>
        <v>14.40931736990237</v>
      </c>
      <c r="R2" s="124">
        <f>100*(-0.0126+0.01475*Q2)/(1+(-0.0126+0.01475*Q2))</f>
        <v>16.662321384966077</v>
      </c>
      <c r="S2" s="176" t="s">
        <v>138</v>
      </c>
      <c r="T2" s="179">
        <f>AVERAGE(Q2:Q4)</f>
        <v>15.687843599250977</v>
      </c>
      <c r="U2" s="179">
        <f>AVERAGE(R2:R4)</f>
        <v>17.94138005174425</v>
      </c>
      <c r="V2" s="176">
        <v>10</v>
      </c>
      <c r="W2" s="179">
        <f>_xlfn.STDEV.P(Q2:Q4)</f>
        <v>0.92798013958243009</v>
      </c>
      <c r="X2" s="179">
        <f>_xlfn.STDEV.P(R2:R4)</f>
        <v>0.92730879272482103</v>
      </c>
    </row>
    <row r="3" spans="1:33" ht="16.5" thickBot="1" x14ac:dyDescent="0.3">
      <c r="A3" s="96">
        <v>2</v>
      </c>
      <c r="B3" s="109" t="s">
        <v>5</v>
      </c>
      <c r="C3" s="113">
        <v>58.84</v>
      </c>
      <c r="D3" s="113">
        <v>0</v>
      </c>
      <c r="E3" s="113">
        <v>448.3</v>
      </c>
      <c r="G3" s="123">
        <f t="shared" ref="G3:G61" si="0">(C3/$K$2)*$L$2</f>
        <v>2.9420000000000002</v>
      </c>
      <c r="H3" s="123">
        <f t="shared" ref="H3:H61" si="1">(D3/$K$3)*$L$3</f>
        <v>0</v>
      </c>
      <c r="I3" s="123">
        <f t="shared" ref="I3:I61" si="2">(E3/$K$4)*$L$4</f>
        <v>19.491304347826087</v>
      </c>
      <c r="J3" t="s">
        <v>66</v>
      </c>
      <c r="K3">
        <v>24.3</v>
      </c>
      <c r="L3">
        <v>2</v>
      </c>
      <c r="O3" s="96">
        <v>2</v>
      </c>
      <c r="P3" s="109" t="s">
        <v>5</v>
      </c>
      <c r="Q3" s="124">
        <f t="shared" ref="Q3:Q61" si="3">I3/SQRT(((G3+H3)/2))</f>
        <v>16.07069158207878</v>
      </c>
      <c r="R3" s="124">
        <f t="shared" ref="R3:R61" si="4">100*(-0.0126+0.01475*Q3)/(1+(-0.0126+0.01475*Q3))</f>
        <v>18.330192232146391</v>
      </c>
      <c r="S3" s="177"/>
      <c r="T3" s="179"/>
      <c r="U3" s="179"/>
      <c r="V3" s="177"/>
      <c r="W3" s="179"/>
      <c r="X3" s="179"/>
    </row>
    <row r="4" spans="1:33" ht="16.5" thickBot="1" x14ac:dyDescent="0.3">
      <c r="A4" s="96">
        <v>3</v>
      </c>
      <c r="B4" s="109" t="s">
        <v>6</v>
      </c>
      <c r="C4" s="113">
        <v>58.45</v>
      </c>
      <c r="D4" s="113">
        <v>0</v>
      </c>
      <c r="E4" s="113">
        <v>461.07</v>
      </c>
      <c r="G4" s="123">
        <f t="shared" si="0"/>
        <v>2.9225000000000003</v>
      </c>
      <c r="H4" s="123">
        <f t="shared" si="1"/>
        <v>0</v>
      </c>
      <c r="I4" s="123">
        <f t="shared" si="2"/>
        <v>20.046521739130434</v>
      </c>
      <c r="J4" t="s">
        <v>3</v>
      </c>
      <c r="K4">
        <v>23</v>
      </c>
      <c r="L4">
        <v>1</v>
      </c>
      <c r="O4" s="96">
        <v>3</v>
      </c>
      <c r="P4" s="109" t="s">
        <v>6</v>
      </c>
      <c r="Q4" s="124">
        <f t="shared" si="3"/>
        <v>16.583521845771788</v>
      </c>
      <c r="R4" s="124">
        <f t="shared" si="4"/>
        <v>18.831626538120283</v>
      </c>
      <c r="S4" s="177"/>
      <c r="T4" s="179"/>
      <c r="U4" s="179"/>
      <c r="V4" s="177"/>
      <c r="W4" s="179"/>
      <c r="X4" s="179"/>
      <c r="Z4" s="125" t="s">
        <v>176</v>
      </c>
      <c r="AA4" s="126" t="s">
        <v>177</v>
      </c>
      <c r="AB4" s="126" t="s">
        <v>172</v>
      </c>
      <c r="AC4" s="126" t="s">
        <v>178</v>
      </c>
      <c r="AD4" s="126" t="s">
        <v>179</v>
      </c>
      <c r="AE4" s="126" t="s">
        <v>180</v>
      </c>
    </row>
    <row r="5" spans="1:33" x14ac:dyDescent="0.25">
      <c r="A5" s="96">
        <v>4</v>
      </c>
      <c r="B5" s="109" t="s">
        <v>16</v>
      </c>
      <c r="C5" s="113">
        <v>36.520000000000003</v>
      </c>
      <c r="D5" s="113">
        <v>0</v>
      </c>
      <c r="E5" s="113">
        <v>241.06</v>
      </c>
      <c r="G5" s="123">
        <f t="shared" si="0"/>
        <v>1.8260000000000001</v>
      </c>
      <c r="H5" s="123">
        <f t="shared" si="1"/>
        <v>0</v>
      </c>
      <c r="I5" s="123">
        <f t="shared" si="2"/>
        <v>10.480869565217391</v>
      </c>
      <c r="O5" s="96">
        <v>4</v>
      </c>
      <c r="P5" s="109" t="s">
        <v>16</v>
      </c>
      <c r="Q5" s="124">
        <f t="shared" si="3"/>
        <v>10.968870961392934</v>
      </c>
      <c r="R5" s="124">
        <f t="shared" si="4"/>
        <v>12.98225156521962</v>
      </c>
      <c r="S5" s="177" t="s">
        <v>139</v>
      </c>
      <c r="T5" s="179">
        <f>AVERAGE(Q5:Q7)</f>
        <v>9.9969871861460984</v>
      </c>
      <c r="U5" s="179">
        <f>AVERAGE(R5:R7)</f>
        <v>11.875302187842459</v>
      </c>
      <c r="V5" s="177">
        <v>20</v>
      </c>
      <c r="W5" s="179">
        <f>_xlfn.STDEV.P(Q5:Q7)</f>
        <v>0.72324380070466543</v>
      </c>
      <c r="X5" s="179">
        <f>_xlfn.STDEV.P(R5:R7)</f>
        <v>0.82523716149752302</v>
      </c>
      <c r="Z5" s="127" t="s">
        <v>181</v>
      </c>
      <c r="AA5" s="128" t="s">
        <v>182</v>
      </c>
      <c r="AB5" s="128" t="s">
        <v>183</v>
      </c>
      <c r="AC5" s="128" t="s">
        <v>184</v>
      </c>
      <c r="AD5" s="128" t="s">
        <v>185</v>
      </c>
      <c r="AE5" s="128" t="s">
        <v>186</v>
      </c>
      <c r="AG5" s="128" t="s">
        <v>244</v>
      </c>
    </row>
    <row r="6" spans="1:33" x14ac:dyDescent="0.25">
      <c r="A6" s="96">
        <v>5</v>
      </c>
      <c r="B6" s="109" t="s">
        <v>17</v>
      </c>
      <c r="C6" s="113">
        <v>37.85</v>
      </c>
      <c r="D6" s="113">
        <v>0</v>
      </c>
      <c r="E6" s="113">
        <v>218.97</v>
      </c>
      <c r="G6" s="123">
        <f t="shared" si="0"/>
        <v>1.8925000000000001</v>
      </c>
      <c r="H6" s="123">
        <f t="shared" si="1"/>
        <v>0</v>
      </c>
      <c r="I6" s="123">
        <f t="shared" si="2"/>
        <v>9.5204347826086959</v>
      </c>
      <c r="O6" s="96">
        <v>5</v>
      </c>
      <c r="P6" s="109" t="s">
        <v>17</v>
      </c>
      <c r="Q6" s="124">
        <f t="shared" si="3"/>
        <v>9.7870957258825442</v>
      </c>
      <c r="R6" s="124">
        <f t="shared" si="4"/>
        <v>11.642017858187337</v>
      </c>
      <c r="S6" s="177"/>
      <c r="T6" s="179"/>
      <c r="U6" s="179"/>
      <c r="V6" s="177"/>
      <c r="W6" s="179"/>
      <c r="X6" s="179"/>
      <c r="Z6" s="127" t="s">
        <v>187</v>
      </c>
      <c r="AA6" s="128" t="s">
        <v>188</v>
      </c>
      <c r="AB6" s="128" t="s">
        <v>189</v>
      </c>
      <c r="AC6" s="128" t="s">
        <v>190</v>
      </c>
      <c r="AD6" s="128" t="s">
        <v>191</v>
      </c>
      <c r="AE6" s="128" t="s">
        <v>192</v>
      </c>
      <c r="AF6" s="128"/>
    </row>
    <row r="7" spans="1:33" ht="16.5" thickBot="1" x14ac:dyDescent="0.3">
      <c r="A7" s="96">
        <v>6</v>
      </c>
      <c r="B7" s="109" t="s">
        <v>18</v>
      </c>
      <c r="C7" s="113">
        <v>41.4</v>
      </c>
      <c r="D7" s="113">
        <v>0</v>
      </c>
      <c r="E7" s="113">
        <v>216.09</v>
      </c>
      <c r="G7" s="123">
        <f t="shared" si="0"/>
        <v>2.0699999999999998</v>
      </c>
      <c r="H7" s="123">
        <f t="shared" si="1"/>
        <v>0</v>
      </c>
      <c r="I7" s="123">
        <f t="shared" si="2"/>
        <v>9.3952173913043477</v>
      </c>
      <c r="O7" s="96">
        <v>6</v>
      </c>
      <c r="P7" s="109" t="s">
        <v>18</v>
      </c>
      <c r="Q7" s="124">
        <f t="shared" si="3"/>
        <v>9.2349948711628169</v>
      </c>
      <c r="R7" s="124">
        <f t="shared" si="4"/>
        <v>11.001637140120426</v>
      </c>
      <c r="S7" s="177"/>
      <c r="T7" s="179"/>
      <c r="U7" s="179"/>
      <c r="V7" s="177"/>
      <c r="W7" s="179"/>
      <c r="X7" s="179"/>
      <c r="Z7" s="129" t="s">
        <v>193</v>
      </c>
      <c r="AA7" s="130" t="s">
        <v>188</v>
      </c>
      <c r="AB7" s="130" t="s">
        <v>183</v>
      </c>
      <c r="AC7" s="130" t="s">
        <v>194</v>
      </c>
      <c r="AD7" s="130" t="s">
        <v>191</v>
      </c>
      <c r="AE7" s="130" t="s">
        <v>195</v>
      </c>
    </row>
    <row r="8" spans="1:33" x14ac:dyDescent="0.25">
      <c r="A8" s="96">
        <v>7</v>
      </c>
      <c r="B8" s="109" t="s">
        <v>28</v>
      </c>
      <c r="C8" s="113">
        <v>52.5</v>
      </c>
      <c r="D8" s="113">
        <v>0</v>
      </c>
      <c r="E8" s="113">
        <v>167.23</v>
      </c>
      <c r="G8" s="123">
        <f t="shared" si="0"/>
        <v>2.625</v>
      </c>
      <c r="H8" s="123">
        <f t="shared" si="1"/>
        <v>0</v>
      </c>
      <c r="I8" s="123">
        <f t="shared" si="2"/>
        <v>7.2708695652173905</v>
      </c>
      <c r="O8" s="96">
        <v>7</v>
      </c>
      <c r="P8" s="109" t="s">
        <v>28</v>
      </c>
      <c r="Q8" s="124">
        <f t="shared" si="3"/>
        <v>6.3465352668113049</v>
      </c>
      <c r="R8" s="124">
        <f t="shared" si="4"/>
        <v>7.494037116192267</v>
      </c>
      <c r="S8" s="177" t="s">
        <v>140</v>
      </c>
      <c r="T8" s="179">
        <f>AVERAGE(Q8:Q10)</f>
        <v>6.6784576723027316</v>
      </c>
      <c r="U8" s="179">
        <f>AVERAGE(R8:R10)</f>
        <v>7.9101421163722234</v>
      </c>
      <c r="V8" s="177">
        <v>30</v>
      </c>
      <c r="W8" s="179">
        <f>_xlfn.STDEV.P(Q8:Q10)</f>
        <v>0.23767746386070912</v>
      </c>
      <c r="X8" s="179">
        <f>_xlfn.STDEV.P(R8:R10)</f>
        <v>0.29790813649923714</v>
      </c>
    </row>
    <row r="9" spans="1:33" x14ac:dyDescent="0.25">
      <c r="A9" s="96">
        <v>8</v>
      </c>
      <c r="B9" s="109" t="s">
        <v>29</v>
      </c>
      <c r="C9" s="113">
        <v>38.65</v>
      </c>
      <c r="D9" s="113">
        <v>0</v>
      </c>
      <c r="E9" s="113">
        <v>155.78</v>
      </c>
      <c r="G9" s="123">
        <f t="shared" si="0"/>
        <v>1.9324999999999999</v>
      </c>
      <c r="H9" s="123">
        <f t="shared" si="1"/>
        <v>0</v>
      </c>
      <c r="I9" s="123">
        <f>(E9/$K$4)*$L$4</f>
        <v>6.7730434782608695</v>
      </c>
      <c r="O9" s="96">
        <v>8</v>
      </c>
      <c r="P9" s="109" t="s">
        <v>29</v>
      </c>
      <c r="Q9" s="124">
        <f t="shared" si="3"/>
        <v>6.8903155284174717</v>
      </c>
      <c r="R9" s="124">
        <f t="shared" si="4"/>
        <v>8.1753466794835958</v>
      </c>
      <c r="S9" s="177"/>
      <c r="T9" s="179"/>
      <c r="U9" s="179"/>
      <c r="V9" s="177"/>
      <c r="W9" s="179"/>
      <c r="X9" s="179"/>
    </row>
    <row r="10" spans="1:33" x14ac:dyDescent="0.25">
      <c r="A10" s="96">
        <v>9</v>
      </c>
      <c r="B10" s="109" t="s">
        <v>30</v>
      </c>
      <c r="C10" s="113">
        <v>38.97</v>
      </c>
      <c r="D10" s="113">
        <v>0.04</v>
      </c>
      <c r="E10" s="113">
        <v>154.47</v>
      </c>
      <c r="G10" s="123">
        <f t="shared" si="0"/>
        <v>1.9484999999999999</v>
      </c>
      <c r="H10" s="123">
        <f t="shared" si="1"/>
        <v>3.2921810699588477E-3</v>
      </c>
      <c r="I10" s="123">
        <f t="shared" si="2"/>
        <v>6.7160869565217389</v>
      </c>
      <c r="O10" s="96">
        <v>9</v>
      </c>
      <c r="P10" s="109" t="s">
        <v>30</v>
      </c>
      <c r="Q10" s="124">
        <f t="shared" si="3"/>
        <v>6.798522221679419</v>
      </c>
      <c r="R10" s="124">
        <f t="shared" si="4"/>
        <v>8.0610425534408048</v>
      </c>
      <c r="S10" s="177"/>
      <c r="T10" s="179"/>
      <c r="U10" s="179"/>
      <c r="V10" s="177"/>
      <c r="W10" s="179"/>
      <c r="X10" s="179"/>
    </row>
    <row r="11" spans="1:33" x14ac:dyDescent="0.25">
      <c r="A11" s="96">
        <v>10</v>
      </c>
      <c r="B11" s="109" t="s">
        <v>40</v>
      </c>
      <c r="C11" s="113">
        <v>33.549999999999997</v>
      </c>
      <c r="D11" s="113">
        <v>0</v>
      </c>
      <c r="E11" s="113">
        <v>125.52</v>
      </c>
      <c r="G11" s="123">
        <f t="shared" si="0"/>
        <v>1.6774999999999998</v>
      </c>
      <c r="H11" s="123">
        <f t="shared" si="1"/>
        <v>0</v>
      </c>
      <c r="I11" s="123">
        <f t="shared" si="2"/>
        <v>5.4573913043478255</v>
      </c>
      <c r="O11" s="96">
        <v>10</v>
      </c>
      <c r="P11" s="109" t="s">
        <v>40</v>
      </c>
      <c r="Q11" s="124">
        <f t="shared" si="3"/>
        <v>5.9589374670523227</v>
      </c>
      <c r="R11" s="124">
        <f t="shared" si="4"/>
        <v>7.0022063451541063</v>
      </c>
      <c r="S11" s="177" t="s">
        <v>141</v>
      </c>
      <c r="T11" s="179">
        <f>AVERAGE(Q11:Q13)</f>
        <v>6.1915805643596569</v>
      </c>
      <c r="U11" s="179">
        <f>AVERAGE(R11:R13)</f>
        <v>7.2975249430871054</v>
      </c>
      <c r="V11" s="177">
        <v>40</v>
      </c>
      <c r="W11" s="179">
        <f>_xlfn.STDEV.P(Q11:Q13)</f>
        <v>0.17185924394926547</v>
      </c>
      <c r="X11" s="179">
        <f>_xlfn.STDEV.P(R11:R13)</f>
        <v>0.21807495238760541</v>
      </c>
    </row>
    <row r="12" spans="1:33" x14ac:dyDescent="0.25">
      <c r="A12" s="96">
        <v>11</v>
      </c>
      <c r="B12" s="109" t="s">
        <v>41</v>
      </c>
      <c r="C12" s="113">
        <v>28.27</v>
      </c>
      <c r="D12" s="113">
        <v>0</v>
      </c>
      <c r="E12" s="113">
        <v>120.79</v>
      </c>
      <c r="G12" s="123">
        <f t="shared" si="0"/>
        <v>1.4135</v>
      </c>
      <c r="H12" s="123">
        <f t="shared" si="1"/>
        <v>0</v>
      </c>
      <c r="I12" s="123">
        <f t="shared" si="2"/>
        <v>5.2517391304347827</v>
      </c>
      <c r="O12" s="96">
        <v>11</v>
      </c>
      <c r="P12" s="109" t="s">
        <v>41</v>
      </c>
      <c r="Q12" s="124">
        <f t="shared" si="3"/>
        <v>6.2469817424246825</v>
      </c>
      <c r="R12" s="124">
        <f t="shared" si="4"/>
        <v>7.3682087811946397</v>
      </c>
      <c r="S12" s="177"/>
      <c r="T12" s="179"/>
      <c r="U12" s="179"/>
      <c r="V12" s="177"/>
      <c r="W12" s="179"/>
      <c r="X12" s="179"/>
    </row>
    <row r="13" spans="1:33" x14ac:dyDescent="0.25">
      <c r="A13" s="96">
        <v>12</v>
      </c>
      <c r="B13" s="109" t="s">
        <v>42</v>
      </c>
      <c r="C13" s="113">
        <v>28.35</v>
      </c>
      <c r="D13" s="113">
        <v>0</v>
      </c>
      <c r="E13" s="113">
        <v>123.32</v>
      </c>
      <c r="G13" s="123">
        <f t="shared" si="0"/>
        <v>1.4175</v>
      </c>
      <c r="H13" s="123">
        <f t="shared" si="1"/>
        <v>0</v>
      </c>
      <c r="I13" s="123">
        <f t="shared" si="2"/>
        <v>5.3617391304347821</v>
      </c>
      <c r="O13" s="96">
        <v>12</v>
      </c>
      <c r="P13" s="109" t="s">
        <v>42</v>
      </c>
      <c r="Q13" s="124">
        <f t="shared" si="3"/>
        <v>6.3688224836019653</v>
      </c>
      <c r="R13" s="124">
        <f t="shared" si="4"/>
        <v>7.5221597029125711</v>
      </c>
      <c r="S13" s="177"/>
      <c r="T13" s="179"/>
      <c r="U13" s="179"/>
      <c r="V13" s="177"/>
      <c r="W13" s="179"/>
      <c r="X13" s="179"/>
    </row>
    <row r="14" spans="1:33" x14ac:dyDescent="0.25">
      <c r="A14" s="96">
        <v>13</v>
      </c>
      <c r="B14" s="109" t="s">
        <v>52</v>
      </c>
      <c r="C14" s="113">
        <v>22.42</v>
      </c>
      <c r="D14" s="113">
        <v>0</v>
      </c>
      <c r="E14" s="113">
        <v>114.59</v>
      </c>
      <c r="G14" s="123">
        <f t="shared" si="0"/>
        <v>1.121</v>
      </c>
      <c r="H14" s="123">
        <f t="shared" si="1"/>
        <v>0</v>
      </c>
      <c r="I14" s="123">
        <f t="shared" si="2"/>
        <v>4.9821739130434786</v>
      </c>
      <c r="O14" s="96">
        <v>13</v>
      </c>
      <c r="P14" s="109" t="s">
        <v>52</v>
      </c>
      <c r="Q14" s="124">
        <f t="shared" si="3"/>
        <v>6.6547397340095751</v>
      </c>
      <c r="R14" s="124">
        <f t="shared" si="4"/>
        <v>7.8814266480652124</v>
      </c>
      <c r="S14" s="177" t="s">
        <v>142</v>
      </c>
      <c r="T14" s="179">
        <f>AVERAGE(Q14:Q16)</f>
        <v>4.4956265719834692</v>
      </c>
      <c r="U14" s="179">
        <f>AVERAGE(R14:R16)</f>
        <v>5.3281213942383916</v>
      </c>
      <c r="V14" s="177">
        <v>50</v>
      </c>
      <c r="W14" s="179">
        <f>_xlfn.STDEV.P(Q14:Q16)</f>
        <v>3.1797129239429145</v>
      </c>
      <c r="X14" s="179">
        <f>_xlfn.STDEV.P(R14:R16)</f>
        <v>3.7686359125484241</v>
      </c>
    </row>
    <row r="15" spans="1:33" x14ac:dyDescent="0.25">
      <c r="A15" s="96">
        <v>14</v>
      </c>
      <c r="B15" s="109" t="s">
        <v>53</v>
      </c>
      <c r="C15" s="113">
        <v>18.03</v>
      </c>
      <c r="D15" s="113">
        <v>0</v>
      </c>
      <c r="E15" s="113">
        <v>105.5</v>
      </c>
      <c r="G15" s="123">
        <f t="shared" si="0"/>
        <v>0.90150000000000008</v>
      </c>
      <c r="H15" s="123">
        <f t="shared" si="1"/>
        <v>0</v>
      </c>
      <c r="I15" s="123">
        <f t="shared" si="2"/>
        <v>4.5869565217391308</v>
      </c>
      <c r="O15" s="96">
        <v>14</v>
      </c>
      <c r="P15" s="109" t="s">
        <v>53</v>
      </c>
      <c r="Q15" s="124">
        <f>I15/SQRT(((G15+H15)/2))</f>
        <v>6.8321399819408324</v>
      </c>
      <c r="R15" s="124">
        <f t="shared" si="4"/>
        <v>8.1029375346499624</v>
      </c>
      <c r="S15" s="177"/>
      <c r="T15" s="179"/>
      <c r="U15" s="179"/>
      <c r="V15" s="177"/>
      <c r="W15" s="179"/>
      <c r="X15" s="179"/>
    </row>
    <row r="16" spans="1:33" x14ac:dyDescent="0.25">
      <c r="A16" s="99">
        <v>15</v>
      </c>
      <c r="B16" s="110" t="s">
        <v>54</v>
      </c>
      <c r="C16" s="115">
        <v>0</v>
      </c>
      <c r="D16" s="115">
        <v>7.0000000000000007E-2</v>
      </c>
      <c r="E16" s="115">
        <v>113.06</v>
      </c>
      <c r="G16" s="123">
        <f t="shared" si="0"/>
        <v>0</v>
      </c>
      <c r="H16" s="123">
        <f t="shared" si="1"/>
        <v>5.7613168724279839E-3</v>
      </c>
      <c r="I16" s="123">
        <f t="shared" si="2"/>
        <v>4.9156521739130437</v>
      </c>
      <c r="O16" s="99">
        <v>15</v>
      </c>
      <c r="P16" s="110" t="s">
        <v>54</v>
      </c>
      <c r="Q16" s="124">
        <v>0</v>
      </c>
      <c r="R16" s="124">
        <v>0</v>
      </c>
      <c r="S16" s="178"/>
      <c r="T16" s="179"/>
      <c r="U16" s="179"/>
      <c r="V16" s="178"/>
      <c r="W16" s="179"/>
      <c r="X16" s="179"/>
    </row>
    <row r="17" spans="1:24" x14ac:dyDescent="0.25">
      <c r="A17" s="96">
        <v>16</v>
      </c>
      <c r="B17" s="109" t="s">
        <v>7</v>
      </c>
      <c r="C17" s="113">
        <v>54.69</v>
      </c>
      <c r="D17" s="113">
        <v>0</v>
      </c>
      <c r="E17" s="113">
        <v>440.32</v>
      </c>
      <c r="G17" s="123">
        <f t="shared" si="0"/>
        <v>2.7344999999999997</v>
      </c>
      <c r="H17" s="123">
        <f t="shared" si="1"/>
        <v>0</v>
      </c>
      <c r="I17" s="123">
        <f t="shared" si="2"/>
        <v>19.144347826086957</v>
      </c>
      <c r="O17" s="96">
        <v>16</v>
      </c>
      <c r="P17" s="109" t="s">
        <v>7</v>
      </c>
      <c r="Q17" s="124">
        <f t="shared" si="3"/>
        <v>16.372560736248079</v>
      </c>
      <c r="R17" s="124">
        <f t="shared" si="4"/>
        <v>18.626100717235097</v>
      </c>
      <c r="S17" s="173" t="s">
        <v>144</v>
      </c>
      <c r="T17" s="179">
        <f>AVERAGE(Q17:Q19)</f>
        <v>15.612892751400432</v>
      </c>
      <c r="U17" s="179">
        <f>AVERAGE(R17:R19)</f>
        <v>17.87374976452719</v>
      </c>
      <c r="W17" s="179">
        <f>_xlfn.STDEV.P(Q17:Q19)</f>
        <v>0.54418354048061734</v>
      </c>
      <c r="X17" s="179">
        <f>_xlfn.STDEV.P(R17:R19)</f>
        <v>0.53913309020071221</v>
      </c>
    </row>
    <row r="18" spans="1:24" x14ac:dyDescent="0.25">
      <c r="A18" s="96">
        <v>17</v>
      </c>
      <c r="B18" s="109" t="s">
        <v>8</v>
      </c>
      <c r="C18" s="113">
        <v>59.56</v>
      </c>
      <c r="D18" s="113">
        <v>0</v>
      </c>
      <c r="E18" s="113">
        <v>430.52</v>
      </c>
      <c r="G18" s="123">
        <f t="shared" si="0"/>
        <v>2.9780000000000002</v>
      </c>
      <c r="H18" s="123">
        <f t="shared" si="1"/>
        <v>0</v>
      </c>
      <c r="I18" s="123">
        <f t="shared" si="2"/>
        <v>18.718260869565217</v>
      </c>
      <c r="O18" s="96">
        <v>17</v>
      </c>
      <c r="P18" s="109" t="s">
        <v>8</v>
      </c>
      <c r="Q18" s="124">
        <f t="shared" si="3"/>
        <v>15.339745230439323</v>
      </c>
      <c r="R18" s="124">
        <f t="shared" si="4"/>
        <v>17.604685288512538</v>
      </c>
      <c r="S18" s="173"/>
      <c r="T18" s="179"/>
      <c r="U18" s="179"/>
      <c r="W18" s="179"/>
      <c r="X18" s="179"/>
    </row>
    <row r="19" spans="1:24" x14ac:dyDescent="0.25">
      <c r="A19" s="96">
        <v>18</v>
      </c>
      <c r="B19" s="109" t="s">
        <v>9</v>
      </c>
      <c r="C19" s="113">
        <v>62.64</v>
      </c>
      <c r="D19" s="113">
        <v>0</v>
      </c>
      <c r="E19" s="113">
        <v>435.37</v>
      </c>
      <c r="G19" s="123">
        <f t="shared" si="0"/>
        <v>3.1320000000000001</v>
      </c>
      <c r="H19" s="123">
        <f t="shared" si="1"/>
        <v>0</v>
      </c>
      <c r="I19" s="123">
        <f t="shared" si="2"/>
        <v>18.929130434782611</v>
      </c>
      <c r="O19" s="96">
        <v>18</v>
      </c>
      <c r="P19" s="109" t="s">
        <v>9</v>
      </c>
      <c r="Q19" s="124">
        <f t="shared" si="3"/>
        <v>15.126372287513892</v>
      </c>
      <c r="R19" s="124">
        <f t="shared" si="4"/>
        <v>17.390463287833942</v>
      </c>
      <c r="S19" s="173"/>
      <c r="T19" s="179"/>
      <c r="U19" s="179"/>
      <c r="W19" s="179"/>
      <c r="X19" s="179"/>
    </row>
    <row r="20" spans="1:24" x14ac:dyDescent="0.25">
      <c r="A20" s="96">
        <v>19</v>
      </c>
      <c r="B20" s="109" t="s">
        <v>19</v>
      </c>
      <c r="C20" s="113">
        <v>44.38</v>
      </c>
      <c r="D20" s="113">
        <v>0</v>
      </c>
      <c r="E20" s="113">
        <v>269.52</v>
      </c>
      <c r="G20" s="123">
        <f t="shared" si="0"/>
        <v>2.2190000000000003</v>
      </c>
      <c r="H20" s="123">
        <f t="shared" si="1"/>
        <v>0</v>
      </c>
      <c r="I20" s="123">
        <f t="shared" si="2"/>
        <v>11.718260869565217</v>
      </c>
      <c r="O20" s="96">
        <v>19</v>
      </c>
      <c r="P20" s="109" t="s">
        <v>19</v>
      </c>
      <c r="Q20" s="124">
        <f t="shared" si="3"/>
        <v>11.124986910572867</v>
      </c>
      <c r="R20" s="124">
        <f t="shared" si="4"/>
        <v>13.156266139666661</v>
      </c>
      <c r="S20" s="173" t="s">
        <v>143</v>
      </c>
      <c r="T20" s="179">
        <f>AVERAGE(Q20:Q22)</f>
        <v>10.645074472361969</v>
      </c>
      <c r="U20" s="179">
        <f>AVERAGE(R20:R22)</f>
        <v>12.617430935655008</v>
      </c>
      <c r="W20" s="179">
        <f>_xlfn.STDEV.P(Q20:Q22)</f>
        <v>0.33956134109121333</v>
      </c>
      <c r="X20" s="179">
        <f>_xlfn.STDEV.P(R20:R22)</f>
        <v>0.38125650552958756</v>
      </c>
    </row>
    <row r="21" spans="1:24" x14ac:dyDescent="0.25">
      <c r="A21" s="96">
        <v>20</v>
      </c>
      <c r="B21" s="109" t="s">
        <v>20</v>
      </c>
      <c r="C21" s="113">
        <v>38.72</v>
      </c>
      <c r="D21" s="113">
        <v>0</v>
      </c>
      <c r="E21" s="113">
        <v>235.79</v>
      </c>
      <c r="G21" s="123">
        <f t="shared" si="0"/>
        <v>1.9359999999999999</v>
      </c>
      <c r="H21" s="123">
        <f t="shared" si="1"/>
        <v>0</v>
      </c>
      <c r="I21" s="123">
        <f t="shared" si="2"/>
        <v>10.251739130434782</v>
      </c>
      <c r="O21" s="96">
        <v>20</v>
      </c>
      <c r="P21" s="109" t="s">
        <v>20</v>
      </c>
      <c r="Q21" s="124">
        <f t="shared" si="3"/>
        <v>10.419811628748526</v>
      </c>
      <c r="R21" s="124">
        <f t="shared" si="4"/>
        <v>12.364664210540164</v>
      </c>
      <c r="S21" s="173"/>
      <c r="T21" s="179"/>
      <c r="U21" s="179"/>
      <c r="W21" s="179"/>
      <c r="X21" s="179"/>
    </row>
    <row r="22" spans="1:24" x14ac:dyDescent="0.25">
      <c r="A22" s="96">
        <v>21</v>
      </c>
      <c r="B22" s="109" t="s">
        <v>21</v>
      </c>
      <c r="C22" s="113">
        <v>38.869999999999997</v>
      </c>
      <c r="D22" s="113">
        <v>0</v>
      </c>
      <c r="E22" s="113">
        <v>235.58</v>
      </c>
      <c r="G22" s="123">
        <f t="shared" si="0"/>
        <v>1.9434999999999998</v>
      </c>
      <c r="H22" s="123">
        <f t="shared" si="1"/>
        <v>0</v>
      </c>
      <c r="I22" s="123">
        <f t="shared" si="2"/>
        <v>10.242608695652175</v>
      </c>
      <c r="O22" s="96">
        <v>21</v>
      </c>
      <c r="P22" s="109" t="s">
        <v>21</v>
      </c>
      <c r="Q22" s="124">
        <f t="shared" si="3"/>
        <v>10.390424877764517</v>
      </c>
      <c r="R22" s="124">
        <f t="shared" si="4"/>
        <v>12.331362456758198</v>
      </c>
      <c r="S22" s="173"/>
      <c r="T22" s="179"/>
      <c r="U22" s="179"/>
      <c r="W22" s="179"/>
      <c r="X22" s="179"/>
    </row>
    <row r="23" spans="1:24" x14ac:dyDescent="0.25">
      <c r="A23" s="96">
        <v>22</v>
      </c>
      <c r="B23" s="109" t="s">
        <v>31</v>
      </c>
      <c r="C23" s="113">
        <v>35.31</v>
      </c>
      <c r="D23" s="113">
        <v>0.06</v>
      </c>
      <c r="E23" s="113">
        <v>174.36</v>
      </c>
      <c r="G23" s="123">
        <f t="shared" si="0"/>
        <v>1.7655000000000001</v>
      </c>
      <c r="H23" s="123">
        <f t="shared" si="1"/>
        <v>4.9382716049382715E-3</v>
      </c>
      <c r="I23" s="123">
        <f t="shared" si="2"/>
        <v>7.5808695652173919</v>
      </c>
      <c r="O23" s="96">
        <v>22</v>
      </c>
      <c r="P23" s="109" t="s">
        <v>31</v>
      </c>
      <c r="Q23" s="124">
        <f t="shared" si="3"/>
        <v>8.0573759437195474</v>
      </c>
      <c r="R23" s="124">
        <f t="shared" si="4"/>
        <v>9.6042170386251353</v>
      </c>
      <c r="S23" s="173" t="s">
        <v>145</v>
      </c>
      <c r="T23" s="179">
        <f>AVERAGE(Q23:Q25)</f>
        <v>7.4661562734016371</v>
      </c>
      <c r="U23" s="179">
        <f>AVERAGE(R23:R25)</f>
        <v>8.8828264151803413</v>
      </c>
      <c r="W23" s="179">
        <f>_xlfn.STDEV.P(Q23:Q25)</f>
        <v>0.43756139737631233</v>
      </c>
      <c r="X23" s="179">
        <f>_xlfn.STDEV.P(R23:R25)</f>
        <v>0.53444266941023877</v>
      </c>
    </row>
    <row r="24" spans="1:24" x14ac:dyDescent="0.25">
      <c r="A24" s="96">
        <v>23</v>
      </c>
      <c r="B24" s="109" t="s">
        <v>32</v>
      </c>
      <c r="C24" s="113">
        <v>39.380000000000003</v>
      </c>
      <c r="D24" s="113">
        <v>0.04</v>
      </c>
      <c r="E24" s="113">
        <v>167.39</v>
      </c>
      <c r="G24" s="123">
        <f t="shared" si="0"/>
        <v>1.9690000000000001</v>
      </c>
      <c r="H24" s="123">
        <f t="shared" si="1"/>
        <v>3.2921810699588477E-3</v>
      </c>
      <c r="I24" s="123">
        <f t="shared" si="2"/>
        <v>7.2778260869565212</v>
      </c>
      <c r="O24" s="96">
        <v>23</v>
      </c>
      <c r="P24" s="109" t="s">
        <v>32</v>
      </c>
      <c r="Q24" s="124">
        <f t="shared" si="3"/>
        <v>7.328769195084905</v>
      </c>
      <c r="R24" s="124">
        <f t="shared" si="4"/>
        <v>8.7174260768545047</v>
      </c>
      <c r="S24" s="173"/>
      <c r="T24" s="179"/>
      <c r="U24" s="179"/>
      <c r="W24" s="179"/>
      <c r="X24" s="179"/>
    </row>
    <row r="25" spans="1:24" x14ac:dyDescent="0.25">
      <c r="A25" s="96">
        <v>24</v>
      </c>
      <c r="B25" s="109" t="s">
        <v>33</v>
      </c>
      <c r="C25" s="113">
        <v>38.85</v>
      </c>
      <c r="D25" s="113">
        <v>0.06</v>
      </c>
      <c r="E25" s="113">
        <v>159.15</v>
      </c>
      <c r="G25" s="123">
        <f t="shared" si="0"/>
        <v>1.9425000000000001</v>
      </c>
      <c r="H25" s="123">
        <f t="shared" si="1"/>
        <v>4.9382716049382715E-3</v>
      </c>
      <c r="I25" s="123">
        <f t="shared" si="2"/>
        <v>6.9195652173913045</v>
      </c>
      <c r="O25" s="96">
        <v>24</v>
      </c>
      <c r="P25" s="109" t="s">
        <v>33</v>
      </c>
      <c r="Q25" s="124">
        <f t="shared" si="3"/>
        <v>7.0123236814004599</v>
      </c>
      <c r="R25" s="124">
        <f t="shared" si="4"/>
        <v>8.3268361300613876</v>
      </c>
      <c r="S25" s="173"/>
      <c r="T25" s="179"/>
      <c r="U25" s="179"/>
      <c r="W25" s="179"/>
      <c r="X25" s="179"/>
    </row>
    <row r="26" spans="1:24" x14ac:dyDescent="0.25">
      <c r="A26" s="96">
        <v>25</v>
      </c>
      <c r="B26" s="109" t="s">
        <v>43</v>
      </c>
      <c r="C26" s="113">
        <v>23.23</v>
      </c>
      <c r="D26" s="113">
        <v>0.08</v>
      </c>
      <c r="E26" s="113">
        <v>121.72</v>
      </c>
      <c r="G26" s="123">
        <f t="shared" si="0"/>
        <v>1.1615</v>
      </c>
      <c r="H26" s="123">
        <f t="shared" si="1"/>
        <v>6.5843621399176953E-3</v>
      </c>
      <c r="I26" s="123">
        <f t="shared" si="2"/>
        <v>5.2921739130434782</v>
      </c>
      <c r="O26" s="96">
        <v>25</v>
      </c>
      <c r="P26" s="109" t="s">
        <v>43</v>
      </c>
      <c r="Q26" s="124">
        <f t="shared" si="3"/>
        <v>6.9248759915174993</v>
      </c>
      <c r="R26" s="124">
        <f t="shared" si="4"/>
        <v>8.2183089204114808</v>
      </c>
      <c r="S26" s="173" t="s">
        <v>146</v>
      </c>
      <c r="T26" s="179">
        <f>AVERAGE(Q26:Q28)</f>
        <v>8.0231669917412773</v>
      </c>
      <c r="U26" s="179">
        <f>AVERAGE(R26:R28)</f>
        <v>9.5492346827730543</v>
      </c>
      <c r="W26" s="179">
        <f>_xlfn.STDEV.P(Q26:Q28)</f>
        <v>0.92424685711942334</v>
      </c>
      <c r="X26" s="179">
        <f>_xlfn.STDEV.P(R26:R28)</f>
        <v>1.1138532385616347</v>
      </c>
    </row>
    <row r="27" spans="1:24" x14ac:dyDescent="0.25">
      <c r="A27" s="96">
        <v>26</v>
      </c>
      <c r="B27" s="109" t="s">
        <v>44</v>
      </c>
      <c r="C27" s="113">
        <v>15.77</v>
      </c>
      <c r="D27" s="113">
        <v>0.16</v>
      </c>
      <c r="E27" s="113">
        <v>115.89</v>
      </c>
      <c r="G27" s="123">
        <f t="shared" si="0"/>
        <v>0.78849999999999998</v>
      </c>
      <c r="H27" s="123">
        <f t="shared" si="1"/>
        <v>1.3168724279835391E-2</v>
      </c>
      <c r="I27" s="123">
        <f t="shared" si="2"/>
        <v>5.0386956521739128</v>
      </c>
      <c r="O27" s="96">
        <v>26</v>
      </c>
      <c r="P27" s="109" t="s">
        <v>44</v>
      </c>
      <c r="Q27" s="124">
        <f t="shared" si="3"/>
        <v>7.9585812489925134</v>
      </c>
      <c r="R27" s="124">
        <f t="shared" si="4"/>
        <v>9.4849845951139553</v>
      </c>
      <c r="S27" s="173"/>
      <c r="T27" s="179"/>
      <c r="U27" s="179"/>
      <c r="W27" s="179"/>
      <c r="X27" s="179"/>
    </row>
    <row r="28" spans="1:24" x14ac:dyDescent="0.25">
      <c r="A28" s="96">
        <v>27</v>
      </c>
      <c r="B28" s="109" t="s">
        <v>45</v>
      </c>
      <c r="C28" s="113">
        <v>15</v>
      </c>
      <c r="D28" s="113">
        <v>0.11</v>
      </c>
      <c r="E28" s="113">
        <v>130.16</v>
      </c>
      <c r="G28" s="123">
        <f t="shared" si="0"/>
        <v>0.75</v>
      </c>
      <c r="H28" s="123">
        <f t="shared" si="1"/>
        <v>9.0534979423868307E-3</v>
      </c>
      <c r="I28" s="123">
        <f t="shared" si="2"/>
        <v>5.6591304347826084</v>
      </c>
      <c r="O28" s="96">
        <v>27</v>
      </c>
      <c r="P28" s="109" t="s">
        <v>45</v>
      </c>
      <c r="Q28" s="124">
        <f t="shared" si="3"/>
        <v>9.1860437347138202</v>
      </c>
      <c r="R28" s="124">
        <f t="shared" si="4"/>
        <v>10.944410532793723</v>
      </c>
      <c r="S28" s="173"/>
      <c r="T28" s="179"/>
      <c r="U28" s="179"/>
      <c r="W28" s="179"/>
      <c r="X28" s="179"/>
    </row>
    <row r="29" spans="1:24" x14ac:dyDescent="0.25">
      <c r="A29" s="96">
        <v>28</v>
      </c>
      <c r="B29" s="109" t="s">
        <v>55</v>
      </c>
      <c r="C29" s="113">
        <v>15.85</v>
      </c>
      <c r="D29" s="113">
        <v>0.1</v>
      </c>
      <c r="E29" s="113">
        <v>96.33</v>
      </c>
      <c r="G29" s="123">
        <f t="shared" si="0"/>
        <v>0.79249999999999998</v>
      </c>
      <c r="H29" s="123">
        <f t="shared" si="1"/>
        <v>8.23045267489712E-3</v>
      </c>
      <c r="I29" s="123">
        <f t="shared" si="2"/>
        <v>4.1882608695652177</v>
      </c>
      <c r="O29" s="96">
        <v>28</v>
      </c>
      <c r="P29" s="109" t="s">
        <v>55</v>
      </c>
      <c r="Q29" s="124">
        <f t="shared" si="3"/>
        <v>6.6192006978369156</v>
      </c>
      <c r="R29" s="124">
        <f t="shared" si="4"/>
        <v>7.8369223620468649</v>
      </c>
      <c r="S29" s="173" t="s">
        <v>147</v>
      </c>
      <c r="T29" s="179">
        <f>AVERAGE(Q29:Q31)</f>
        <v>6.7285446545265692</v>
      </c>
      <c r="U29" s="179">
        <f>AVERAGE(R29:R31)</f>
        <v>7.9734350436408592</v>
      </c>
      <c r="W29" s="179">
        <f>_xlfn.STDEV.P(Q29:Q31)</f>
        <v>0.12805713638681837</v>
      </c>
      <c r="X29" s="179">
        <f>_xlfn.STDEV.P(R29:R31)</f>
        <v>0.15978073506830123</v>
      </c>
    </row>
    <row r="30" spans="1:24" x14ac:dyDescent="0.25">
      <c r="A30" s="96">
        <v>29</v>
      </c>
      <c r="B30" s="109" t="s">
        <v>56</v>
      </c>
      <c r="C30" s="113">
        <v>16.03</v>
      </c>
      <c r="D30" s="113">
        <v>0.11</v>
      </c>
      <c r="E30" s="113">
        <v>97.49</v>
      </c>
      <c r="G30" s="123">
        <f t="shared" si="0"/>
        <v>0.8015000000000001</v>
      </c>
      <c r="H30" s="123">
        <f t="shared" si="1"/>
        <v>9.0534979423868307E-3</v>
      </c>
      <c r="I30" s="123">
        <f t="shared" si="2"/>
        <v>4.238695652173913</v>
      </c>
      <c r="O30" s="96">
        <v>29</v>
      </c>
      <c r="P30" s="109" t="s">
        <v>56</v>
      </c>
      <c r="Q30" s="124">
        <f t="shared" si="3"/>
        <v>6.6581931565920316</v>
      </c>
      <c r="R30" s="124">
        <f t="shared" si="4"/>
        <v>7.8857489566913879</v>
      </c>
      <c r="S30" s="173"/>
      <c r="T30" s="179"/>
      <c r="U30" s="179"/>
      <c r="W30" s="179"/>
      <c r="X30" s="179"/>
    </row>
    <row r="31" spans="1:24" x14ac:dyDescent="0.25">
      <c r="A31" s="111">
        <v>30</v>
      </c>
      <c r="B31" s="110" t="s">
        <v>57</v>
      </c>
      <c r="C31" s="115">
        <v>15.12</v>
      </c>
      <c r="D31" s="115">
        <v>1.04</v>
      </c>
      <c r="E31" s="115">
        <v>103.07</v>
      </c>
      <c r="G31" s="123">
        <f t="shared" si="0"/>
        <v>0.75600000000000001</v>
      </c>
      <c r="H31" s="123">
        <f t="shared" si="1"/>
        <v>8.5596707818930043E-2</v>
      </c>
      <c r="I31" s="123">
        <f t="shared" si="2"/>
        <v>4.4813043478260868</v>
      </c>
      <c r="O31" s="111">
        <v>30</v>
      </c>
      <c r="P31" s="110" t="s">
        <v>57</v>
      </c>
      <c r="Q31" s="124">
        <f t="shared" si="3"/>
        <v>6.9082401091507597</v>
      </c>
      <c r="R31" s="124">
        <f t="shared" si="4"/>
        <v>8.1976338121843249</v>
      </c>
      <c r="S31" s="174"/>
      <c r="T31" s="179"/>
      <c r="U31" s="179"/>
      <c r="W31" s="179"/>
      <c r="X31" s="179"/>
    </row>
    <row r="32" spans="1:24" x14ac:dyDescent="0.25">
      <c r="A32" s="96">
        <v>31</v>
      </c>
      <c r="B32" s="109" t="s">
        <v>10</v>
      </c>
      <c r="C32" s="113">
        <v>56.78</v>
      </c>
      <c r="D32" s="113">
        <v>0</v>
      </c>
      <c r="E32" s="113">
        <v>447.91</v>
      </c>
      <c r="G32" s="123">
        <f t="shared" si="0"/>
        <v>2.839</v>
      </c>
      <c r="H32" s="123">
        <f t="shared" si="1"/>
        <v>0</v>
      </c>
      <c r="I32" s="123">
        <f t="shared" si="2"/>
        <v>19.474347826086959</v>
      </c>
      <c r="O32" s="96">
        <v>31</v>
      </c>
      <c r="P32" s="109" t="s">
        <v>10</v>
      </c>
      <c r="Q32" s="124">
        <f t="shared" si="3"/>
        <v>16.34538762309047</v>
      </c>
      <c r="R32" s="124">
        <f t="shared" si="4"/>
        <v>18.599552012360647</v>
      </c>
      <c r="S32" s="175" t="s">
        <v>148</v>
      </c>
      <c r="T32" s="179">
        <f>AVERAGE(Q32:Q34)</f>
        <v>17.057858742804587</v>
      </c>
      <c r="U32" s="179">
        <f>AVERAGE(R32:R34)</f>
        <v>19.286533201765561</v>
      </c>
      <c r="W32" s="179">
        <f>_xlfn.STDEV.P(Q32:Q34)</f>
        <v>0.54786880858579901</v>
      </c>
      <c r="X32" s="179">
        <f>_xlfn.STDEV.P(R32:R34)</f>
        <v>0.52730137380906705</v>
      </c>
    </row>
    <row r="33" spans="1:37" ht="16.5" thickBot="1" x14ac:dyDescent="0.3">
      <c r="A33" s="96">
        <v>32</v>
      </c>
      <c r="B33" s="109" t="s">
        <v>11</v>
      </c>
      <c r="C33" s="113">
        <v>49.71</v>
      </c>
      <c r="D33" s="113">
        <v>0</v>
      </c>
      <c r="E33" s="113">
        <v>453.26</v>
      </c>
      <c r="G33" s="123">
        <f t="shared" si="0"/>
        <v>2.4855</v>
      </c>
      <c r="H33" s="123">
        <f t="shared" si="1"/>
        <v>0</v>
      </c>
      <c r="I33" s="123">
        <f t="shared" si="2"/>
        <v>19.70695652173913</v>
      </c>
      <c r="O33" s="96">
        <v>32</v>
      </c>
      <c r="P33" s="109" t="s">
        <v>11</v>
      </c>
      <c r="Q33" s="124">
        <f t="shared" si="3"/>
        <v>17.677777872138051</v>
      </c>
      <c r="R33" s="124">
        <f t="shared" si="4"/>
        <v>19.881246292045645</v>
      </c>
      <c r="S33" s="175"/>
      <c r="T33" s="179"/>
      <c r="U33" s="179"/>
      <c r="W33" s="179"/>
      <c r="X33" s="179"/>
    </row>
    <row r="34" spans="1:37" ht="16.5" thickBot="1" x14ac:dyDescent="0.3">
      <c r="A34" s="96">
        <v>33</v>
      </c>
      <c r="B34" s="109" t="s">
        <v>12</v>
      </c>
      <c r="C34" s="113">
        <v>49.62</v>
      </c>
      <c r="D34" s="113">
        <v>0</v>
      </c>
      <c r="E34" s="113">
        <v>439.34</v>
      </c>
      <c r="G34" s="123">
        <f t="shared" si="0"/>
        <v>2.4809999999999999</v>
      </c>
      <c r="H34" s="123">
        <f t="shared" si="1"/>
        <v>0</v>
      </c>
      <c r="I34" s="123">
        <f t="shared" si="2"/>
        <v>19.101739130434783</v>
      </c>
      <c r="O34" s="96">
        <v>33</v>
      </c>
      <c r="P34" s="109" t="s">
        <v>12</v>
      </c>
      <c r="Q34" s="124">
        <f t="shared" si="3"/>
        <v>17.150410733185243</v>
      </c>
      <c r="R34" s="124">
        <f t="shared" si="4"/>
        <v>19.378801300890395</v>
      </c>
      <c r="S34" s="175"/>
      <c r="T34" s="179"/>
      <c r="U34" s="179"/>
      <c r="W34" s="179"/>
      <c r="X34" s="179"/>
      <c r="AA34" s="171" t="s">
        <v>196</v>
      </c>
      <c r="AB34" s="171" t="s">
        <v>197</v>
      </c>
      <c r="AC34" s="171" t="s">
        <v>198</v>
      </c>
      <c r="AD34" s="171" t="s">
        <v>203</v>
      </c>
      <c r="AE34" s="171" t="s">
        <v>173</v>
      </c>
      <c r="AF34" s="125" t="s">
        <v>176</v>
      </c>
      <c r="AG34" s="126" t="s">
        <v>177</v>
      </c>
      <c r="AH34" s="126" t="s">
        <v>172</v>
      </c>
      <c r="AI34" s="126" t="s">
        <v>178</v>
      </c>
      <c r="AJ34" s="126" t="s">
        <v>179</v>
      </c>
      <c r="AK34" s="126" t="s">
        <v>180</v>
      </c>
    </row>
    <row r="35" spans="1:37" ht="16.5" thickBot="1" x14ac:dyDescent="0.3">
      <c r="A35" s="96">
        <v>34</v>
      </c>
      <c r="B35" s="109" t="s">
        <v>22</v>
      </c>
      <c r="C35" s="113">
        <v>40.74</v>
      </c>
      <c r="D35" s="113">
        <v>0.03</v>
      </c>
      <c r="E35" s="113">
        <v>222.17</v>
      </c>
      <c r="G35" s="123">
        <f t="shared" si="0"/>
        <v>2.0369999999999999</v>
      </c>
      <c r="H35" s="123">
        <f t="shared" si="1"/>
        <v>2.4691358024691358E-3</v>
      </c>
      <c r="I35" s="123">
        <f t="shared" si="2"/>
        <v>9.6595652173913038</v>
      </c>
      <c r="O35" s="96">
        <v>34</v>
      </c>
      <c r="P35" s="109" t="s">
        <v>22</v>
      </c>
      <c r="Q35" s="124">
        <f t="shared" si="3"/>
        <v>9.5656394686557551</v>
      </c>
      <c r="R35" s="124">
        <f t="shared" si="4"/>
        <v>11.386261272436299</v>
      </c>
      <c r="S35" s="175" t="s">
        <v>149</v>
      </c>
      <c r="T35" s="179">
        <f>AVERAGE(Q35:Q37)</f>
        <v>10.664769692463393</v>
      </c>
      <c r="U35" s="179">
        <f>AVERAGE(R35:R37)</f>
        <v>12.632366922895315</v>
      </c>
      <c r="W35" s="179">
        <f>_xlfn.STDEV.P(Q35:Q37)</f>
        <v>0.78097452348570107</v>
      </c>
      <c r="X35" s="179">
        <f>_xlfn.STDEV.P(R35:R37)</f>
        <v>0.88522869997210274</v>
      </c>
      <c r="AA35" s="172"/>
      <c r="AB35" s="172"/>
      <c r="AC35" s="172"/>
      <c r="AD35" s="172"/>
      <c r="AE35" s="172"/>
      <c r="AF35" s="127" t="s">
        <v>181</v>
      </c>
      <c r="AG35" s="128" t="s">
        <v>182</v>
      </c>
      <c r="AH35" s="128" t="s">
        <v>183</v>
      </c>
      <c r="AI35" s="128" t="s">
        <v>184</v>
      </c>
      <c r="AJ35" s="128" t="s">
        <v>185</v>
      </c>
      <c r="AK35" s="128" t="s">
        <v>186</v>
      </c>
    </row>
    <row r="36" spans="1:37" x14ac:dyDescent="0.25">
      <c r="A36" s="96">
        <v>35</v>
      </c>
      <c r="B36" s="109" t="s">
        <v>23</v>
      </c>
      <c r="C36" s="113">
        <v>38.28</v>
      </c>
      <c r="D36" s="113">
        <v>0.03</v>
      </c>
      <c r="E36" s="113">
        <v>254.6</v>
      </c>
      <c r="G36" s="123">
        <f t="shared" si="0"/>
        <v>1.9140000000000001</v>
      </c>
      <c r="H36" s="123">
        <f t="shared" si="1"/>
        <v>2.4691358024691358E-3</v>
      </c>
      <c r="I36" s="123">
        <f t="shared" si="2"/>
        <v>11.069565217391304</v>
      </c>
      <c r="O36" s="96">
        <v>35</v>
      </c>
      <c r="P36" s="109" t="s">
        <v>23</v>
      </c>
      <c r="Q36" s="124">
        <f t="shared" si="3"/>
        <v>11.308230346513829</v>
      </c>
      <c r="R36" s="124">
        <f t="shared" si="4"/>
        <v>13.359632548691891</v>
      </c>
      <c r="S36" s="175"/>
      <c r="T36" s="179"/>
      <c r="U36" s="179"/>
      <c r="W36" s="179"/>
      <c r="X36" s="179"/>
      <c r="AA36" s="171">
        <v>1</v>
      </c>
      <c r="AB36" s="171">
        <v>7</v>
      </c>
      <c r="AC36" s="134" t="s">
        <v>199</v>
      </c>
      <c r="AD36" s="133" t="s">
        <v>204</v>
      </c>
      <c r="AE36" s="133" t="s">
        <v>224</v>
      </c>
      <c r="AF36" s="127" t="s">
        <v>187</v>
      </c>
      <c r="AG36" s="128" t="s">
        <v>188</v>
      </c>
      <c r="AH36" s="128" t="s">
        <v>189</v>
      </c>
      <c r="AI36" s="128" t="s">
        <v>190</v>
      </c>
      <c r="AJ36" s="128" t="s">
        <v>191</v>
      </c>
      <c r="AK36" s="128" t="s">
        <v>192</v>
      </c>
    </row>
    <row r="37" spans="1:37" ht="16.5" thickBot="1" x14ac:dyDescent="0.3">
      <c r="A37" s="96">
        <v>36</v>
      </c>
      <c r="B37" s="109" t="s">
        <v>24</v>
      </c>
      <c r="C37" s="113">
        <v>39.65</v>
      </c>
      <c r="D37" s="113">
        <v>0.04</v>
      </c>
      <c r="E37" s="113">
        <v>254.86</v>
      </c>
      <c r="G37" s="123">
        <f t="shared" si="0"/>
        <v>1.9824999999999999</v>
      </c>
      <c r="H37" s="123">
        <f t="shared" si="1"/>
        <v>3.2921810699588477E-3</v>
      </c>
      <c r="I37" s="123">
        <f t="shared" si="2"/>
        <v>11.080869565217393</v>
      </c>
      <c r="O37" s="96">
        <v>36</v>
      </c>
      <c r="P37" s="109" t="s">
        <v>24</v>
      </c>
      <c r="Q37" s="124">
        <f t="shared" si="3"/>
        <v>11.120439262220591</v>
      </c>
      <c r="R37" s="124">
        <f t="shared" si="4"/>
        <v>13.151206947557757</v>
      </c>
      <c r="S37" s="175"/>
      <c r="T37" s="179"/>
      <c r="U37" s="179"/>
      <c r="W37" s="179"/>
      <c r="X37" s="179"/>
      <c r="AA37" s="169"/>
      <c r="AB37" s="169"/>
      <c r="AC37" s="134" t="s">
        <v>202</v>
      </c>
      <c r="AD37" s="133" t="s">
        <v>205</v>
      </c>
      <c r="AE37" s="133" t="s">
        <v>229</v>
      </c>
      <c r="AF37" s="129" t="s">
        <v>193</v>
      </c>
      <c r="AG37" s="130" t="s">
        <v>188</v>
      </c>
      <c r="AH37" s="130" t="s">
        <v>183</v>
      </c>
      <c r="AI37" s="130" t="s">
        <v>194</v>
      </c>
      <c r="AJ37" s="130" t="s">
        <v>191</v>
      </c>
      <c r="AK37" s="130" t="s">
        <v>195</v>
      </c>
    </row>
    <row r="38" spans="1:37" x14ac:dyDescent="0.25">
      <c r="A38" s="96">
        <v>37</v>
      </c>
      <c r="B38" s="109" t="s">
        <v>34</v>
      </c>
      <c r="C38" s="113">
        <v>37.1</v>
      </c>
      <c r="D38" s="113">
        <v>0.04</v>
      </c>
      <c r="E38" s="113">
        <v>154.41</v>
      </c>
      <c r="G38" s="123">
        <f t="shared" si="0"/>
        <v>1.855</v>
      </c>
      <c r="H38" s="123">
        <f t="shared" si="1"/>
        <v>3.2921810699588477E-3</v>
      </c>
      <c r="I38" s="123">
        <f t="shared" si="2"/>
        <v>6.7134782608695653</v>
      </c>
      <c r="O38" s="96">
        <v>37</v>
      </c>
      <c r="P38" s="109" t="s">
        <v>34</v>
      </c>
      <c r="Q38" s="124">
        <f t="shared" si="3"/>
        <v>6.9647508496433526</v>
      </c>
      <c r="R38" s="124">
        <f t="shared" si="4"/>
        <v>8.2678275828298702</v>
      </c>
      <c r="S38" s="175" t="s">
        <v>150</v>
      </c>
      <c r="T38" s="179">
        <f>AVERAGE(Q38:Q40)</f>
        <v>6.834429106360755</v>
      </c>
      <c r="U38" s="179">
        <f>AVERAGE(R38:R40)</f>
        <v>8.1053158322123462</v>
      </c>
      <c r="W38" s="179">
        <f>_xlfn.STDEV.P(Q38:Q40)</f>
        <v>0.16725862161738131</v>
      </c>
      <c r="X38" s="179">
        <f>_xlfn.STDEV.P(R38:R40)</f>
        <v>0.20866262421468634</v>
      </c>
      <c r="AA38" s="169"/>
      <c r="AB38" s="169"/>
      <c r="AC38" s="134" t="s">
        <v>200</v>
      </c>
      <c r="AD38" s="133" t="s">
        <v>206</v>
      </c>
      <c r="AE38" s="133" t="s">
        <v>234</v>
      </c>
    </row>
    <row r="39" spans="1:37" ht="16.5" thickBot="1" x14ac:dyDescent="0.3">
      <c r="A39" s="96">
        <v>38</v>
      </c>
      <c r="B39" s="109" t="s">
        <v>35</v>
      </c>
      <c r="C39" s="113">
        <v>42.46</v>
      </c>
      <c r="D39" s="113">
        <v>0.06</v>
      </c>
      <c r="E39" s="113">
        <v>156.54</v>
      </c>
      <c r="G39" s="123">
        <f t="shared" si="0"/>
        <v>2.1230000000000002</v>
      </c>
      <c r="H39" s="123">
        <f t="shared" si="1"/>
        <v>4.9382716049382715E-3</v>
      </c>
      <c r="I39" s="123">
        <f t="shared" si="2"/>
        <v>6.8060869565217388</v>
      </c>
      <c r="O39" s="96">
        <v>38</v>
      </c>
      <c r="P39" s="109" t="s">
        <v>35</v>
      </c>
      <c r="Q39" s="124">
        <f t="shared" si="3"/>
        <v>6.5983139947051823</v>
      </c>
      <c r="R39" s="124">
        <f t="shared" si="4"/>
        <v>7.810746609220744</v>
      </c>
      <c r="S39" s="175"/>
      <c r="T39" s="179"/>
      <c r="U39" s="179"/>
      <c r="W39" s="179"/>
      <c r="X39" s="179"/>
      <c r="AA39" s="170"/>
      <c r="AB39" s="170"/>
      <c r="AC39" s="134" t="s">
        <v>201</v>
      </c>
      <c r="AD39" s="133" t="s">
        <v>207</v>
      </c>
      <c r="AE39" s="133" t="s">
        <v>239</v>
      </c>
    </row>
    <row r="40" spans="1:37" x14ac:dyDescent="0.25">
      <c r="A40" s="96">
        <v>39</v>
      </c>
      <c r="B40" s="109" t="s">
        <v>36</v>
      </c>
      <c r="C40" s="113">
        <v>40.51</v>
      </c>
      <c r="D40" s="113">
        <v>0.04</v>
      </c>
      <c r="E40" s="113">
        <v>160.77000000000001</v>
      </c>
      <c r="G40" s="123">
        <f t="shared" si="0"/>
        <v>2.0255000000000001</v>
      </c>
      <c r="H40" s="123">
        <f t="shared" si="1"/>
        <v>3.2921810699588477E-3</v>
      </c>
      <c r="I40" s="123">
        <f t="shared" si="2"/>
        <v>6.99</v>
      </c>
      <c r="O40" s="96">
        <v>39</v>
      </c>
      <c r="P40" s="109" t="s">
        <v>36</v>
      </c>
      <c r="Q40" s="124">
        <f t="shared" si="3"/>
        <v>6.9402224747337309</v>
      </c>
      <c r="R40" s="124">
        <f t="shared" si="4"/>
        <v>8.2373733045864217</v>
      </c>
      <c r="S40" s="175"/>
      <c r="T40" s="179"/>
      <c r="U40" s="179"/>
      <c r="W40" s="179"/>
      <c r="X40" s="179"/>
      <c r="AA40" s="168">
        <v>2</v>
      </c>
      <c r="AB40" s="168">
        <v>14</v>
      </c>
      <c r="AC40" s="135" t="s">
        <v>199</v>
      </c>
      <c r="AD40" s="131" t="s">
        <v>209</v>
      </c>
      <c r="AE40" s="131" t="s">
        <v>225</v>
      </c>
    </row>
    <row r="41" spans="1:37" x14ac:dyDescent="0.25">
      <c r="A41" s="96">
        <v>40</v>
      </c>
      <c r="B41" s="109" t="s">
        <v>46</v>
      </c>
      <c r="C41" s="113">
        <v>26.6</v>
      </c>
      <c r="D41" s="113">
        <v>0</v>
      </c>
      <c r="E41" s="113">
        <v>123.19</v>
      </c>
      <c r="G41" s="123">
        <f t="shared" si="0"/>
        <v>1.33</v>
      </c>
      <c r="H41" s="123">
        <f t="shared" si="1"/>
        <v>0</v>
      </c>
      <c r="I41" s="123">
        <f t="shared" si="2"/>
        <v>5.3560869565217386</v>
      </c>
      <c r="O41" s="96">
        <v>40</v>
      </c>
      <c r="P41" s="109" t="s">
        <v>46</v>
      </c>
      <c r="Q41" s="124">
        <f t="shared" si="3"/>
        <v>6.5680552374915591</v>
      </c>
      <c r="R41" s="124">
        <f t="shared" si="4"/>
        <v>7.7727991736331461</v>
      </c>
      <c r="S41" s="175" t="s">
        <v>151</v>
      </c>
      <c r="T41" s="179">
        <f>AVERAGE(Q41:Q43)</f>
        <v>6.4717415236737237</v>
      </c>
      <c r="U41" s="179">
        <f>AVERAGE(R41:R43)</f>
        <v>7.650794033653697</v>
      </c>
      <c r="W41" s="179">
        <f>_xlfn.STDEV.P(Q41:Q43)</f>
        <v>0.24258301209535507</v>
      </c>
      <c r="X41" s="179">
        <f>_xlfn.STDEV.P(R41:R43)</f>
        <v>0.30568985155659117</v>
      </c>
      <c r="AA41" s="169"/>
      <c r="AB41" s="169"/>
      <c r="AC41" s="134" t="s">
        <v>202</v>
      </c>
      <c r="AD41" s="133" t="s">
        <v>208</v>
      </c>
      <c r="AE41" s="133" t="s">
        <v>230</v>
      </c>
    </row>
    <row r="42" spans="1:37" x14ac:dyDescent="0.25">
      <c r="A42" s="96">
        <v>41</v>
      </c>
      <c r="B42" s="109" t="s">
        <v>47</v>
      </c>
      <c r="C42" s="113">
        <v>24.76</v>
      </c>
      <c r="D42" s="113">
        <v>0.04</v>
      </c>
      <c r="E42" s="113">
        <v>121.56</v>
      </c>
      <c r="G42" s="123">
        <f t="shared" si="0"/>
        <v>1.238</v>
      </c>
      <c r="H42" s="123">
        <f t="shared" si="1"/>
        <v>3.2921810699588477E-3</v>
      </c>
      <c r="I42" s="123">
        <f t="shared" si="2"/>
        <v>5.2852173913043483</v>
      </c>
      <c r="O42" s="96">
        <v>41</v>
      </c>
      <c r="P42" s="109" t="s">
        <v>47</v>
      </c>
      <c r="Q42" s="124">
        <f t="shared" si="3"/>
        <v>6.7087381833726916</v>
      </c>
      <c r="R42" s="124">
        <f t="shared" si="4"/>
        <v>7.9489648025701101</v>
      </c>
      <c r="S42" s="175"/>
      <c r="T42" s="179"/>
      <c r="U42" s="179"/>
      <c r="W42" s="179"/>
      <c r="X42" s="179"/>
      <c r="AA42" s="169"/>
      <c r="AB42" s="169"/>
      <c r="AC42" s="134" t="s">
        <v>200</v>
      </c>
      <c r="AD42" s="133" t="s">
        <v>210</v>
      </c>
      <c r="AE42" s="133" t="s">
        <v>235</v>
      </c>
    </row>
    <row r="43" spans="1:37" ht="16.5" thickBot="1" x14ac:dyDescent="0.3">
      <c r="A43" s="96">
        <v>42</v>
      </c>
      <c r="B43" s="109" t="s">
        <v>48</v>
      </c>
      <c r="C43" s="113">
        <v>32.28</v>
      </c>
      <c r="D43" s="113">
        <v>0</v>
      </c>
      <c r="E43" s="113">
        <v>126.83</v>
      </c>
      <c r="G43" s="123">
        <f t="shared" si="0"/>
        <v>1.6140000000000001</v>
      </c>
      <c r="H43" s="123">
        <f t="shared" si="1"/>
        <v>0</v>
      </c>
      <c r="I43" s="123">
        <f t="shared" si="2"/>
        <v>5.5143478260869561</v>
      </c>
      <c r="O43" s="96">
        <v>42</v>
      </c>
      <c r="P43" s="109" t="s">
        <v>48</v>
      </c>
      <c r="Q43" s="124">
        <f t="shared" si="3"/>
        <v>6.1384311501569169</v>
      </c>
      <c r="R43" s="124">
        <f t="shared" si="4"/>
        <v>7.2306181247578367</v>
      </c>
      <c r="S43" s="175"/>
      <c r="T43" s="179"/>
      <c r="U43" s="179"/>
      <c r="W43" s="179"/>
      <c r="X43" s="179"/>
      <c r="AA43" s="170"/>
      <c r="AB43" s="170"/>
      <c r="AC43" s="136" t="s">
        <v>201</v>
      </c>
      <c r="AD43" s="132" t="s">
        <v>211</v>
      </c>
      <c r="AE43" s="132" t="s">
        <v>240</v>
      </c>
    </row>
    <row r="44" spans="1:37" x14ac:dyDescent="0.25">
      <c r="A44" s="96">
        <v>43</v>
      </c>
      <c r="B44" s="109" t="s">
        <v>58</v>
      </c>
      <c r="C44" s="113">
        <v>15.92</v>
      </c>
      <c r="D44" s="113">
        <v>0.06</v>
      </c>
      <c r="E44" s="113">
        <v>104.73</v>
      </c>
      <c r="G44" s="123">
        <f t="shared" si="0"/>
        <v>0.79600000000000004</v>
      </c>
      <c r="H44" s="123">
        <f t="shared" si="1"/>
        <v>4.9382716049382715E-3</v>
      </c>
      <c r="I44" s="123">
        <f t="shared" si="2"/>
        <v>4.5534782608695652</v>
      </c>
      <c r="O44" s="96">
        <v>43</v>
      </c>
      <c r="P44" s="109" t="s">
        <v>58</v>
      </c>
      <c r="Q44" s="124">
        <f t="shared" si="3"/>
        <v>7.1954629650819113</v>
      </c>
      <c r="R44" s="124">
        <f t="shared" si="4"/>
        <v>8.5532921274920106</v>
      </c>
      <c r="S44" s="175" t="s">
        <v>152</v>
      </c>
      <c r="T44" s="179">
        <f>AVERAGE(Q44:Q46)</f>
        <v>7.5531262845109381</v>
      </c>
      <c r="U44" s="179">
        <f>AVERAGE(R44:R46)</f>
        <v>8.9895528645650078</v>
      </c>
      <c r="W44" s="179">
        <f>_xlfn.STDEV.P(Q44:Q46)</f>
        <v>0.41303629515769819</v>
      </c>
      <c r="X44" s="179">
        <f>_xlfn.STDEV.P(R44:R46)</f>
        <v>0.50279350060575767</v>
      </c>
      <c r="AA44" s="168">
        <v>3</v>
      </c>
      <c r="AB44" s="168">
        <v>21</v>
      </c>
      <c r="AC44" s="134" t="s">
        <v>199</v>
      </c>
      <c r="AD44" s="133" t="s">
        <v>212</v>
      </c>
      <c r="AE44" s="133" t="s">
        <v>226</v>
      </c>
    </row>
    <row r="45" spans="1:37" x14ac:dyDescent="0.25">
      <c r="A45" s="96">
        <v>44</v>
      </c>
      <c r="B45" s="109" t="s">
        <v>59</v>
      </c>
      <c r="C45" s="113">
        <v>14.61</v>
      </c>
      <c r="D45" s="113">
        <v>0.04</v>
      </c>
      <c r="E45" s="113">
        <v>113.29</v>
      </c>
      <c r="G45" s="123">
        <f t="shared" si="0"/>
        <v>0.73049999999999993</v>
      </c>
      <c r="H45" s="123">
        <f t="shared" si="1"/>
        <v>3.2921810699588477E-3</v>
      </c>
      <c r="I45" s="123">
        <f t="shared" si="2"/>
        <v>4.9256521739130434</v>
      </c>
      <c r="O45" s="96">
        <v>44</v>
      </c>
      <c r="P45" s="109" t="s">
        <v>59</v>
      </c>
      <c r="Q45" s="124">
        <f t="shared" si="3"/>
        <v>8.1319031706348355</v>
      </c>
      <c r="R45" s="124">
        <f t="shared" si="4"/>
        <v>9.693954128121435</v>
      </c>
      <c r="S45" s="175"/>
      <c r="T45" s="179"/>
      <c r="U45" s="179"/>
      <c r="W45" s="179"/>
      <c r="X45" s="179"/>
      <c r="AA45" s="169"/>
      <c r="AB45" s="169"/>
      <c r="AC45" s="134" t="s">
        <v>202</v>
      </c>
      <c r="AD45" s="133" t="s">
        <v>213</v>
      </c>
      <c r="AE45" s="133" t="s">
        <v>231</v>
      </c>
    </row>
    <row r="46" spans="1:37" x14ac:dyDescent="0.25">
      <c r="A46" s="111">
        <v>45</v>
      </c>
      <c r="B46" s="110" t="s">
        <v>60</v>
      </c>
      <c r="C46" s="115">
        <v>16.52</v>
      </c>
      <c r="D46" s="115">
        <v>0.04</v>
      </c>
      <c r="E46" s="115">
        <v>108.59</v>
      </c>
      <c r="G46" s="123">
        <f t="shared" si="0"/>
        <v>0.82599999999999996</v>
      </c>
      <c r="H46" s="123">
        <f t="shared" si="1"/>
        <v>3.2921810699588477E-3</v>
      </c>
      <c r="I46" s="123">
        <f t="shared" si="2"/>
        <v>4.721304347826087</v>
      </c>
      <c r="O46" s="111">
        <v>45</v>
      </c>
      <c r="P46" s="110" t="s">
        <v>60</v>
      </c>
      <c r="Q46" s="124">
        <f t="shared" si="3"/>
        <v>7.3320127178160686</v>
      </c>
      <c r="R46" s="124">
        <f t="shared" si="4"/>
        <v>8.7214123380815796</v>
      </c>
      <c r="S46" s="182"/>
      <c r="T46" s="179"/>
      <c r="U46" s="179"/>
      <c r="W46" s="179"/>
      <c r="X46" s="179"/>
      <c r="AA46" s="169"/>
      <c r="AB46" s="169"/>
      <c r="AC46" s="134" t="s">
        <v>200</v>
      </c>
      <c r="AD46" s="133" t="s">
        <v>214</v>
      </c>
      <c r="AE46" s="133" t="s">
        <v>236</v>
      </c>
    </row>
    <row r="47" spans="1:37" ht="16.5" thickBot="1" x14ac:dyDescent="0.3">
      <c r="A47" s="96">
        <v>46</v>
      </c>
      <c r="B47" s="109" t="s">
        <v>13</v>
      </c>
      <c r="C47" s="117">
        <v>510.19</v>
      </c>
      <c r="D47" s="117">
        <v>0</v>
      </c>
      <c r="E47" s="117">
        <v>758.17</v>
      </c>
      <c r="G47" s="123">
        <f t="shared" si="0"/>
        <v>25.509499999999999</v>
      </c>
      <c r="H47" s="123">
        <f t="shared" si="1"/>
        <v>0</v>
      </c>
      <c r="I47" s="123">
        <f t="shared" si="2"/>
        <v>32.963913043478257</v>
      </c>
      <c r="O47" s="96">
        <v>46</v>
      </c>
      <c r="P47" s="109" t="s">
        <v>13</v>
      </c>
      <c r="Q47" s="124">
        <f t="shared" si="3"/>
        <v>9.230023027370585</v>
      </c>
      <c r="R47" s="124">
        <f t="shared" si="4"/>
        <v>10.995828133424169</v>
      </c>
      <c r="S47" s="180" t="s">
        <v>153</v>
      </c>
      <c r="T47" s="179">
        <f>AVERAGE(Q47:Q49)</f>
        <v>9.049911141658411</v>
      </c>
      <c r="U47" s="179">
        <f>AVERAGE(R47:R49)</f>
        <v>10.784605568150404</v>
      </c>
      <c r="W47" s="179">
        <f>_xlfn.STDEV.P(Q47:Q49)</f>
        <v>0.1324415594014885</v>
      </c>
      <c r="X47" s="179">
        <f>_xlfn.STDEV.P(R47:R49)</f>
        <v>0.15535870983159736</v>
      </c>
      <c r="AA47" s="170"/>
      <c r="AB47" s="170"/>
      <c r="AC47" s="136" t="s">
        <v>201</v>
      </c>
      <c r="AD47" s="132" t="s">
        <v>215</v>
      </c>
      <c r="AE47" s="132" t="s">
        <v>241</v>
      </c>
    </row>
    <row r="48" spans="1:37" x14ac:dyDescent="0.25">
      <c r="A48" s="96">
        <v>47</v>
      </c>
      <c r="B48" s="109" t="s">
        <v>14</v>
      </c>
      <c r="C48" s="117">
        <v>509.23</v>
      </c>
      <c r="D48" s="117">
        <v>0.04</v>
      </c>
      <c r="E48" s="117">
        <v>731.68</v>
      </c>
      <c r="G48" s="123">
        <f t="shared" si="0"/>
        <v>25.461500000000001</v>
      </c>
      <c r="H48" s="123">
        <f t="shared" si="1"/>
        <v>3.2921810699588477E-3</v>
      </c>
      <c r="I48" s="123">
        <f t="shared" si="2"/>
        <v>31.812173913043477</v>
      </c>
      <c r="O48" s="96">
        <v>47</v>
      </c>
      <c r="P48" s="109" t="s">
        <v>14</v>
      </c>
      <c r="Q48" s="124">
        <f t="shared" si="3"/>
        <v>8.9153475426749722</v>
      </c>
      <c r="R48" s="124">
        <f t="shared" si="4"/>
        <v>10.626618107529772</v>
      </c>
      <c r="S48" s="180"/>
      <c r="T48" s="179"/>
      <c r="U48" s="179"/>
      <c r="W48" s="179"/>
      <c r="X48" s="179"/>
      <c r="AA48" s="168">
        <v>4</v>
      </c>
      <c r="AB48" s="168">
        <v>27</v>
      </c>
      <c r="AC48" s="134" t="s">
        <v>199</v>
      </c>
      <c r="AD48" s="133" t="s">
        <v>216</v>
      </c>
      <c r="AE48" s="133" t="s">
        <v>227</v>
      </c>
    </row>
    <row r="49" spans="1:31" x14ac:dyDescent="0.25">
      <c r="A49" s="96">
        <v>48</v>
      </c>
      <c r="B49" s="109" t="s">
        <v>15</v>
      </c>
      <c r="C49" s="117">
        <v>503.48</v>
      </c>
      <c r="D49" s="117">
        <v>0.03</v>
      </c>
      <c r="E49" s="117">
        <v>734.79</v>
      </c>
      <c r="G49" s="123">
        <f t="shared" si="0"/>
        <v>25.173999999999999</v>
      </c>
      <c r="H49" s="123">
        <f t="shared" si="1"/>
        <v>2.4691358024691358E-3</v>
      </c>
      <c r="I49" s="123">
        <f t="shared" si="2"/>
        <v>31.947391304347825</v>
      </c>
      <c r="O49" s="96">
        <v>48</v>
      </c>
      <c r="P49" s="109" t="s">
        <v>15</v>
      </c>
      <c r="Q49" s="124">
        <f t="shared" si="3"/>
        <v>9.0043628549296759</v>
      </c>
      <c r="R49" s="124">
        <f t="shared" si="4"/>
        <v>10.731370463497273</v>
      </c>
      <c r="S49" s="180"/>
      <c r="T49" s="179"/>
      <c r="U49" s="179"/>
      <c r="W49" s="179"/>
      <c r="X49" s="179"/>
      <c r="AA49" s="169"/>
      <c r="AB49" s="169"/>
      <c r="AC49" s="134" t="s">
        <v>202</v>
      </c>
      <c r="AD49" s="133" t="s">
        <v>217</v>
      </c>
      <c r="AE49" s="133" t="s">
        <v>232</v>
      </c>
    </row>
    <row r="50" spans="1:31" x14ac:dyDescent="0.25">
      <c r="A50" s="96">
        <v>49</v>
      </c>
      <c r="B50" s="109" t="s">
        <v>25</v>
      </c>
      <c r="C50" s="117">
        <v>498.13</v>
      </c>
      <c r="D50" s="117">
        <v>0.04</v>
      </c>
      <c r="E50" s="117">
        <v>285.60000000000002</v>
      </c>
      <c r="G50" s="123">
        <f t="shared" si="0"/>
        <v>24.906500000000001</v>
      </c>
      <c r="H50" s="123">
        <f t="shared" si="1"/>
        <v>3.2921810699588477E-3</v>
      </c>
      <c r="I50" s="123">
        <f t="shared" si="2"/>
        <v>12.417391304347827</v>
      </c>
      <c r="O50" s="96">
        <v>49</v>
      </c>
      <c r="P50" s="109" t="s">
        <v>25</v>
      </c>
      <c r="Q50" s="124">
        <f t="shared" si="3"/>
        <v>3.5185223396177072</v>
      </c>
      <c r="R50" s="124">
        <f t="shared" si="4"/>
        <v>3.7812250939001029</v>
      </c>
      <c r="S50" s="180" t="s">
        <v>154</v>
      </c>
      <c r="T50" s="179">
        <f>AVERAGE(Q50:Q52)</f>
        <v>3.7094376236280091</v>
      </c>
      <c r="U50" s="179">
        <f>AVERAGE(R50:R52)</f>
        <v>4.0406416795946454</v>
      </c>
      <c r="W50" s="179">
        <f>_xlfn.STDEV.P(Q50:Q52)</f>
        <v>0.17462590800067057</v>
      </c>
      <c r="X50" s="179">
        <f>_xlfn.STDEV.P(R50:R52)</f>
        <v>0.2369827805486569</v>
      </c>
      <c r="AA50" s="169"/>
      <c r="AB50" s="169"/>
      <c r="AC50" s="134" t="s">
        <v>200</v>
      </c>
      <c r="AD50" s="133" t="s">
        <v>218</v>
      </c>
      <c r="AE50" s="133" t="s">
        <v>237</v>
      </c>
    </row>
    <row r="51" spans="1:31" ht="16.5" thickBot="1" x14ac:dyDescent="0.3">
      <c r="A51" s="96">
        <v>50</v>
      </c>
      <c r="B51" s="109" t="s">
        <v>26</v>
      </c>
      <c r="C51" s="117">
        <v>513.15</v>
      </c>
      <c r="D51" s="117">
        <v>0</v>
      </c>
      <c r="E51" s="117">
        <v>302.27</v>
      </c>
      <c r="G51" s="123">
        <f t="shared" si="0"/>
        <v>25.657499999999999</v>
      </c>
      <c r="H51" s="123">
        <f t="shared" si="1"/>
        <v>0</v>
      </c>
      <c r="I51" s="123">
        <f t="shared" si="2"/>
        <v>13.142173913043477</v>
      </c>
      <c r="O51" s="96">
        <v>50</v>
      </c>
      <c r="P51" s="109" t="s">
        <v>26</v>
      </c>
      <c r="Q51" s="124">
        <f t="shared" si="3"/>
        <v>3.6692308732303003</v>
      </c>
      <c r="R51" s="124">
        <f t="shared" si="4"/>
        <v>3.9865878062737994</v>
      </c>
      <c r="S51" s="180"/>
      <c r="T51" s="179"/>
      <c r="U51" s="179"/>
      <c r="W51" s="179"/>
      <c r="X51" s="179"/>
      <c r="AA51" s="170"/>
      <c r="AB51" s="170"/>
      <c r="AC51" s="136" t="s">
        <v>201</v>
      </c>
      <c r="AD51" s="132" t="s">
        <v>219</v>
      </c>
      <c r="AE51" s="132" t="s">
        <v>242</v>
      </c>
    </row>
    <row r="52" spans="1:31" x14ac:dyDescent="0.25">
      <c r="A52" s="96">
        <v>51</v>
      </c>
      <c r="B52" s="109" t="s">
        <v>27</v>
      </c>
      <c r="C52" s="117">
        <v>551.16</v>
      </c>
      <c r="D52" s="117">
        <v>0.04</v>
      </c>
      <c r="E52" s="117">
        <v>336.45</v>
      </c>
      <c r="G52" s="123">
        <f t="shared" si="0"/>
        <v>27.558</v>
      </c>
      <c r="H52" s="123">
        <f t="shared" si="1"/>
        <v>3.2921810699588477E-3</v>
      </c>
      <c r="I52" s="123">
        <f t="shared" si="2"/>
        <v>14.628260869565217</v>
      </c>
      <c r="O52" s="96">
        <v>51</v>
      </c>
      <c r="P52" s="109" t="s">
        <v>27</v>
      </c>
      <c r="Q52" s="124">
        <f t="shared" si="3"/>
        <v>3.9405596580360207</v>
      </c>
      <c r="R52" s="124">
        <f t="shared" si="4"/>
        <v>4.3541121386100343</v>
      </c>
      <c r="S52" s="180"/>
      <c r="T52" s="179"/>
      <c r="U52" s="179"/>
      <c r="W52" s="179"/>
      <c r="X52" s="179"/>
      <c r="AA52" s="168">
        <v>5</v>
      </c>
      <c r="AB52" s="168">
        <v>32</v>
      </c>
      <c r="AC52" s="134" t="s">
        <v>199</v>
      </c>
      <c r="AD52" s="133" t="s">
        <v>220</v>
      </c>
      <c r="AE52" s="133" t="s">
        <v>228</v>
      </c>
    </row>
    <row r="53" spans="1:31" x14ac:dyDescent="0.25">
      <c r="A53" s="96">
        <v>52</v>
      </c>
      <c r="B53" s="109" t="s">
        <v>37</v>
      </c>
      <c r="C53" s="117">
        <v>98.8</v>
      </c>
      <c r="D53" s="117">
        <v>0</v>
      </c>
      <c r="E53" s="117">
        <v>105.94</v>
      </c>
      <c r="G53" s="123">
        <f t="shared" si="0"/>
        <v>4.9399999999999995</v>
      </c>
      <c r="H53" s="123">
        <f t="shared" si="1"/>
        <v>0</v>
      </c>
      <c r="I53" s="123">
        <f t="shared" si="2"/>
        <v>4.6060869565217386</v>
      </c>
      <c r="O53" s="96">
        <v>52</v>
      </c>
      <c r="P53" s="109" t="s">
        <v>37</v>
      </c>
      <c r="Q53" s="124">
        <f t="shared" si="3"/>
        <v>2.9307829473762563</v>
      </c>
      <c r="R53" s="124">
        <f t="shared" si="4"/>
        <v>2.9718790207938151</v>
      </c>
      <c r="S53" s="180" t="s">
        <v>155</v>
      </c>
      <c r="T53" s="179">
        <f>AVERAGE(Q53:Q55)</f>
        <v>3.1270457576869806</v>
      </c>
      <c r="U53" s="179">
        <f>AVERAGE(R53:R55)</f>
        <v>3.24296276476819</v>
      </c>
      <c r="W53" s="179">
        <f>_xlfn.STDEV.P(Q53:Q55)</f>
        <v>0.1871891028496829</v>
      </c>
      <c r="X53" s="179">
        <f>_xlfn.STDEV.P(R53:R55)</f>
        <v>0.25819566924343496</v>
      </c>
      <c r="AA53" s="169"/>
      <c r="AB53" s="169"/>
      <c r="AC53" s="134" t="s">
        <v>202</v>
      </c>
      <c r="AD53" s="133" t="s">
        <v>221</v>
      </c>
      <c r="AE53" s="133" t="s">
        <v>233</v>
      </c>
    </row>
    <row r="54" spans="1:31" x14ac:dyDescent="0.25">
      <c r="A54" s="96">
        <v>53</v>
      </c>
      <c r="B54" s="109" t="s">
        <v>38</v>
      </c>
      <c r="C54" s="117">
        <v>82.85</v>
      </c>
      <c r="D54" s="117">
        <v>0</v>
      </c>
      <c r="E54" s="117">
        <v>111.85</v>
      </c>
      <c r="G54" s="123">
        <f t="shared" si="0"/>
        <v>4.1425000000000001</v>
      </c>
      <c r="H54" s="123">
        <f t="shared" si="1"/>
        <v>0</v>
      </c>
      <c r="I54" s="123">
        <f t="shared" si="2"/>
        <v>4.8630434782608694</v>
      </c>
      <c r="O54" s="96">
        <v>53</v>
      </c>
      <c r="P54" s="109" t="s">
        <v>38</v>
      </c>
      <c r="Q54" s="124">
        <f t="shared" si="3"/>
        <v>3.3790287871600801</v>
      </c>
      <c r="R54" s="124">
        <f t="shared" si="4"/>
        <v>3.5903600313969219</v>
      </c>
      <c r="S54" s="180"/>
      <c r="T54" s="179"/>
      <c r="U54" s="179"/>
      <c r="W54" s="179"/>
      <c r="X54" s="179"/>
      <c r="AA54" s="169"/>
      <c r="AB54" s="169"/>
      <c r="AC54" s="134" t="s">
        <v>200</v>
      </c>
      <c r="AD54" s="133" t="s">
        <v>222</v>
      </c>
      <c r="AE54" s="133" t="s">
        <v>238</v>
      </c>
    </row>
    <row r="55" spans="1:31" ht="16.5" thickBot="1" x14ac:dyDescent="0.3">
      <c r="A55" s="96">
        <v>54</v>
      </c>
      <c r="B55" s="109" t="s">
        <v>39</v>
      </c>
      <c r="C55" s="117">
        <v>99.62</v>
      </c>
      <c r="D55" s="117">
        <v>0</v>
      </c>
      <c r="E55" s="117">
        <v>111.48</v>
      </c>
      <c r="G55" s="123">
        <f t="shared" si="0"/>
        <v>4.9809999999999999</v>
      </c>
      <c r="H55" s="123">
        <f t="shared" si="1"/>
        <v>0</v>
      </c>
      <c r="I55" s="123">
        <f t="shared" si="2"/>
        <v>4.8469565217391306</v>
      </c>
      <c r="O55" s="96">
        <v>54</v>
      </c>
      <c r="P55" s="109" t="s">
        <v>39</v>
      </c>
      <c r="Q55" s="124">
        <f t="shared" si="3"/>
        <v>3.0713255385246048</v>
      </c>
      <c r="R55" s="124">
        <f t="shared" si="4"/>
        <v>3.166649242113833</v>
      </c>
      <c r="S55" s="180"/>
      <c r="T55" s="179"/>
      <c r="U55" s="179"/>
      <c r="W55" s="179"/>
      <c r="X55" s="179"/>
      <c r="AA55" s="170"/>
      <c r="AB55" s="170"/>
      <c r="AC55" s="136" t="s">
        <v>201</v>
      </c>
      <c r="AD55" s="132" t="s">
        <v>223</v>
      </c>
      <c r="AE55" s="132" t="s">
        <v>243</v>
      </c>
    </row>
    <row r="56" spans="1:31" x14ac:dyDescent="0.25">
      <c r="A56" s="96">
        <v>55</v>
      </c>
      <c r="B56" s="109" t="s">
        <v>49</v>
      </c>
      <c r="C56" s="117">
        <v>60.23</v>
      </c>
      <c r="D56" s="117">
        <v>0</v>
      </c>
      <c r="E56" s="117">
        <v>70.91</v>
      </c>
      <c r="G56" s="123">
        <f t="shared" si="0"/>
        <v>3.0114999999999998</v>
      </c>
      <c r="H56" s="123">
        <f t="shared" si="1"/>
        <v>0</v>
      </c>
      <c r="I56" s="123">
        <f t="shared" si="2"/>
        <v>3.0830434782608696</v>
      </c>
      <c r="O56" s="96">
        <v>55</v>
      </c>
      <c r="P56" s="109" t="s">
        <v>49</v>
      </c>
      <c r="Q56" s="124">
        <f t="shared" si="3"/>
        <v>2.5124834716502868</v>
      </c>
      <c r="R56" s="124">
        <f t="shared" si="4"/>
        <v>2.3875165403648833</v>
      </c>
      <c r="S56" s="180" t="s">
        <v>156</v>
      </c>
      <c r="T56" s="179">
        <f>AVERAGE(Q56:Q58)</f>
        <v>2.8739101300537855</v>
      </c>
      <c r="U56" s="179">
        <f>AVERAGE(R56:R58)</f>
        <v>2.8885258914237668</v>
      </c>
      <c r="W56" s="179">
        <f>_xlfn.STDEV.P(Q56:Q58)</f>
        <v>0.46637806914938651</v>
      </c>
      <c r="X56" s="179">
        <f>_xlfn.STDEV.P(R56:R58)</f>
        <v>0.64570610478783563</v>
      </c>
    </row>
    <row r="57" spans="1:31" x14ac:dyDescent="0.25">
      <c r="A57" s="96">
        <v>56</v>
      </c>
      <c r="B57" s="109" t="s">
        <v>50</v>
      </c>
      <c r="C57" s="117">
        <v>59.05</v>
      </c>
      <c r="D57" s="117">
        <v>0</v>
      </c>
      <c r="E57" s="117">
        <v>72.010000000000005</v>
      </c>
      <c r="G57" s="123">
        <f t="shared" si="0"/>
        <v>2.9524999999999997</v>
      </c>
      <c r="H57" s="123">
        <f t="shared" si="1"/>
        <v>0</v>
      </c>
      <c r="I57" s="123">
        <f t="shared" si="2"/>
        <v>3.1308695652173917</v>
      </c>
      <c r="O57" s="96">
        <v>56</v>
      </c>
      <c r="P57" s="109" t="s">
        <v>50</v>
      </c>
      <c r="Q57" s="124">
        <f t="shared" si="3"/>
        <v>2.5768255594885652</v>
      </c>
      <c r="R57" s="124">
        <f t="shared" si="4"/>
        <v>2.477859799863432</v>
      </c>
      <c r="S57" s="180"/>
      <c r="T57" s="179"/>
      <c r="U57" s="179"/>
      <c r="W57" s="179"/>
      <c r="X57" s="179"/>
    </row>
    <row r="58" spans="1:31" x14ac:dyDescent="0.25">
      <c r="A58" s="96">
        <v>57</v>
      </c>
      <c r="B58" s="109" t="s">
        <v>51</v>
      </c>
      <c r="C58" s="117">
        <v>30.41</v>
      </c>
      <c r="D58" s="117">
        <v>0</v>
      </c>
      <c r="E58" s="117">
        <v>70.84</v>
      </c>
      <c r="G58" s="123">
        <f t="shared" si="0"/>
        <v>1.5205</v>
      </c>
      <c r="H58" s="123">
        <f t="shared" si="1"/>
        <v>0</v>
      </c>
      <c r="I58" s="123">
        <f t="shared" si="2"/>
        <v>3.08</v>
      </c>
      <c r="O58" s="96">
        <v>57</v>
      </c>
      <c r="P58" s="109" t="s">
        <v>51</v>
      </c>
      <c r="Q58" s="124">
        <f t="shared" si="3"/>
        <v>3.5324213590225044</v>
      </c>
      <c r="R58" s="124">
        <f t="shared" si="4"/>
        <v>3.8002013340429865</v>
      </c>
      <c r="S58" s="180"/>
      <c r="T58" s="179"/>
      <c r="U58" s="179"/>
      <c r="W58" s="179"/>
      <c r="X58" s="179"/>
    </row>
    <row r="59" spans="1:31" x14ac:dyDescent="0.25">
      <c r="A59" s="96">
        <v>58</v>
      </c>
      <c r="B59" s="109" t="s">
        <v>61</v>
      </c>
      <c r="C59" s="117">
        <v>64.92</v>
      </c>
      <c r="D59" s="117">
        <v>0</v>
      </c>
      <c r="E59" s="117">
        <v>55.63</v>
      </c>
      <c r="G59" s="123">
        <f t="shared" si="0"/>
        <v>3.246</v>
      </c>
      <c r="H59" s="123">
        <f t="shared" si="1"/>
        <v>0</v>
      </c>
      <c r="I59" s="123">
        <f t="shared" si="2"/>
        <v>2.4186956521739131</v>
      </c>
      <c r="O59" s="96">
        <v>58</v>
      </c>
      <c r="P59" s="109" t="s">
        <v>61</v>
      </c>
      <c r="Q59" s="124">
        <f t="shared" si="3"/>
        <v>1.8985496714889762</v>
      </c>
      <c r="R59" s="124">
        <f t="shared" si="4"/>
        <v>1.5169935913507391</v>
      </c>
      <c r="S59" s="180" t="s">
        <v>157</v>
      </c>
      <c r="T59" s="179">
        <f>AVERAGE(Q59:Q61)</f>
        <v>1.8995629370905069</v>
      </c>
      <c r="U59" s="179">
        <f>AVERAGE(R59:R61)</f>
        <v>1.5183497686721248</v>
      </c>
      <c r="W59" s="179">
        <f>_xlfn.STDEV.P(Q59:Q61)</f>
        <v>6.7031200448117265E-2</v>
      </c>
      <c r="X59" s="179">
        <f>_xlfn.STDEV.P(R59:R61)</f>
        <v>9.5889258896274407E-2</v>
      </c>
    </row>
    <row r="60" spans="1:31" x14ac:dyDescent="0.25">
      <c r="A60" s="96">
        <v>59</v>
      </c>
      <c r="B60" s="109" t="s">
        <v>62</v>
      </c>
      <c r="C60" s="117">
        <v>74.28</v>
      </c>
      <c r="D60" s="117">
        <v>0</v>
      </c>
      <c r="E60" s="117">
        <v>56.98</v>
      </c>
      <c r="G60" s="123">
        <f t="shared" si="0"/>
        <v>3.714</v>
      </c>
      <c r="H60" s="123">
        <f t="shared" si="1"/>
        <v>0</v>
      </c>
      <c r="I60" s="123">
        <f t="shared" si="2"/>
        <v>2.477391304347826</v>
      </c>
      <c r="O60" s="96">
        <v>59</v>
      </c>
      <c r="P60" s="109" t="s">
        <v>62</v>
      </c>
      <c r="Q60" s="124">
        <f t="shared" si="3"/>
        <v>1.81797814086309</v>
      </c>
      <c r="R60" s="124">
        <f t="shared" si="4"/>
        <v>1.4015938522711671</v>
      </c>
      <c r="S60" s="180"/>
      <c r="T60" s="179"/>
      <c r="U60" s="179"/>
      <c r="W60" s="179"/>
      <c r="X60" s="179"/>
    </row>
    <row r="61" spans="1:31" x14ac:dyDescent="0.25">
      <c r="A61" s="99">
        <v>60</v>
      </c>
      <c r="B61" s="110" t="s">
        <v>63</v>
      </c>
      <c r="C61" s="119">
        <v>65.66</v>
      </c>
      <c r="D61" s="119">
        <v>0</v>
      </c>
      <c r="E61" s="119">
        <v>58.41</v>
      </c>
      <c r="G61" s="123">
        <f t="shared" si="0"/>
        <v>3.2829999999999999</v>
      </c>
      <c r="H61" s="123">
        <f t="shared" si="1"/>
        <v>0</v>
      </c>
      <c r="I61" s="123">
        <f t="shared" si="2"/>
        <v>2.5395652173913041</v>
      </c>
      <c r="O61" s="99">
        <v>60</v>
      </c>
      <c r="P61" s="110" t="s">
        <v>63</v>
      </c>
      <c r="Q61" s="124">
        <f t="shared" si="3"/>
        <v>1.9821609989194544</v>
      </c>
      <c r="R61" s="124">
        <f t="shared" si="4"/>
        <v>1.6364618623944687</v>
      </c>
      <c r="S61" s="181"/>
      <c r="T61" s="179"/>
      <c r="U61" s="179"/>
      <c r="W61" s="179"/>
      <c r="X61" s="179"/>
    </row>
    <row r="65" spans="3:35" x14ac:dyDescent="0.25">
      <c r="G65">
        <v>2</v>
      </c>
      <c r="H65">
        <v>2</v>
      </c>
      <c r="I65">
        <v>1</v>
      </c>
      <c r="AF65" s="138"/>
      <c r="AG65" s="183" t="s">
        <v>315</v>
      </c>
      <c r="AH65" s="183"/>
      <c r="AI65" s="183"/>
    </row>
    <row r="66" spans="3:35" ht="16.5" thickBot="1" x14ac:dyDescent="0.3">
      <c r="C66" t="s">
        <v>389</v>
      </c>
      <c r="D66" t="s">
        <v>247</v>
      </c>
      <c r="E66" t="s">
        <v>246</v>
      </c>
      <c r="F66" t="s">
        <v>245</v>
      </c>
      <c r="G66" t="s">
        <v>252</v>
      </c>
      <c r="H66" t="s">
        <v>251</v>
      </c>
      <c r="I66" t="s">
        <v>250</v>
      </c>
      <c r="O66" s="93" t="s">
        <v>64</v>
      </c>
      <c r="P66" s="94" t="s">
        <v>159</v>
      </c>
      <c r="Q66" t="s">
        <v>172</v>
      </c>
      <c r="R66" t="s">
        <v>173</v>
      </c>
      <c r="AF66" s="139"/>
      <c r="AG66" s="82" t="s">
        <v>318</v>
      </c>
      <c r="AH66" s="139" t="s">
        <v>316</v>
      </c>
      <c r="AI66" s="139" t="s">
        <v>317</v>
      </c>
    </row>
    <row r="67" spans="3:35" x14ac:dyDescent="0.25">
      <c r="C67" t="s">
        <v>248</v>
      </c>
      <c r="D67" s="123">
        <v>1.0844E-5</v>
      </c>
      <c r="E67" s="123">
        <v>1.2305999999999999E-8</v>
      </c>
      <c r="F67" s="123">
        <v>1.9439000000000001E-2</v>
      </c>
      <c r="G67" s="123">
        <f>D67*1000*$L$2</f>
        <v>2.1687999999999999E-2</v>
      </c>
      <c r="H67" s="123">
        <f>E67*$L$2*1000</f>
        <v>2.4611999999999997E-5</v>
      </c>
      <c r="I67" s="123">
        <f>F67*1000</f>
        <v>19.439</v>
      </c>
      <c r="N67">
        <v>10</v>
      </c>
      <c r="O67" s="96">
        <v>1</v>
      </c>
      <c r="P67" s="108" t="s">
        <v>4</v>
      </c>
      <c r="Q67" s="137">
        <f>I67/SQRT(((G67+H67)/2))</f>
        <v>186.56616386745046</v>
      </c>
      <c r="R67" s="124">
        <f>100*(-0.0126+0.01475*Q67)/(1+(-0.0126+0.01475*Q67))</f>
        <v>73.25667567689483</v>
      </c>
      <c r="AE67">
        <v>1</v>
      </c>
      <c r="AF67" s="139" t="s">
        <v>255</v>
      </c>
      <c r="AG67" s="82" t="s">
        <v>256</v>
      </c>
      <c r="AH67" s="139" t="s">
        <v>257</v>
      </c>
      <c r="AI67" s="139" t="s">
        <v>257</v>
      </c>
    </row>
    <row r="68" spans="3:35" x14ac:dyDescent="0.25">
      <c r="D68" s="123">
        <v>1.1070000000000001E-5</v>
      </c>
      <c r="E68" s="123">
        <v>1.2305E-8</v>
      </c>
      <c r="F68" s="123">
        <v>1.8737E-2</v>
      </c>
      <c r="G68" s="123">
        <f t="shared" ref="G68:G86" si="5">D68*1000*$L$2</f>
        <v>2.214E-2</v>
      </c>
      <c r="H68" s="123">
        <f t="shared" ref="H68:H86" si="6">E68*$L$2*1000</f>
        <v>2.461E-5</v>
      </c>
      <c r="I68" s="123">
        <f t="shared" ref="I68:I86" si="7">F68*1000</f>
        <v>18.737000000000002</v>
      </c>
      <c r="N68">
        <v>20</v>
      </c>
      <c r="O68" s="96">
        <v>2</v>
      </c>
      <c r="P68" s="109" t="s">
        <v>8</v>
      </c>
      <c r="Q68" s="137">
        <f t="shared" ref="Q68:Q79" si="8">I68/SQRT(((G68+H68)/2))</f>
        <v>177.98565764546518</v>
      </c>
      <c r="R68" s="124">
        <f t="shared" ref="R68:R80" si="9">100*(-0.0126+0.01475*Q68)/(1+(-0.0126+0.01475*Q68))</f>
        <v>72.319783071106116</v>
      </c>
      <c r="AE68">
        <v>2</v>
      </c>
      <c r="AF68" s="139" t="s">
        <v>258</v>
      </c>
      <c r="AG68" s="82" t="s">
        <v>259</v>
      </c>
      <c r="AH68" s="139" t="s">
        <v>260</v>
      </c>
      <c r="AI68" s="139" t="s">
        <v>260</v>
      </c>
    </row>
    <row r="69" spans="3:35" x14ac:dyDescent="0.25">
      <c r="D69" s="123">
        <v>1.0606E-5</v>
      </c>
      <c r="E69" s="123">
        <v>1.2305999999999999E-8</v>
      </c>
      <c r="F69" s="123">
        <v>1.9495999999999999E-2</v>
      </c>
      <c r="G69" s="123">
        <f t="shared" si="5"/>
        <v>2.1211999999999998E-2</v>
      </c>
      <c r="H69" s="123">
        <f t="shared" si="6"/>
        <v>2.4611999999999997E-5</v>
      </c>
      <c r="I69" s="123">
        <f t="shared" si="7"/>
        <v>19.495999999999999</v>
      </c>
      <c r="N69">
        <v>30</v>
      </c>
      <c r="O69" s="96">
        <v>3</v>
      </c>
      <c r="P69" s="109" t="s">
        <v>253</v>
      </c>
      <c r="Q69" s="137">
        <f t="shared" si="8"/>
        <v>189.19859100063942</v>
      </c>
      <c r="R69" s="124">
        <f t="shared" si="9"/>
        <v>73.53152375864191</v>
      </c>
      <c r="AE69">
        <v>3</v>
      </c>
      <c r="AF69" s="139" t="s">
        <v>261</v>
      </c>
      <c r="AG69" s="82" t="s">
        <v>262</v>
      </c>
      <c r="AH69" s="139" t="s">
        <v>263</v>
      </c>
      <c r="AI69" s="139" t="s">
        <v>263</v>
      </c>
    </row>
    <row r="70" spans="3:35" x14ac:dyDescent="0.25">
      <c r="D70" s="123">
        <v>9.1722E-6</v>
      </c>
      <c r="E70" s="123">
        <v>3.1894999999999998E-7</v>
      </c>
      <c r="F70" s="123">
        <v>3.1856000000000002E-2</v>
      </c>
      <c r="G70" s="123">
        <f t="shared" si="5"/>
        <v>1.83444E-2</v>
      </c>
      <c r="H70" s="123">
        <f t="shared" si="6"/>
        <v>6.3789999999999995E-4</v>
      </c>
      <c r="I70" s="123">
        <f t="shared" si="7"/>
        <v>31.856000000000002</v>
      </c>
      <c r="N70">
        <v>40</v>
      </c>
      <c r="O70" s="96">
        <v>4</v>
      </c>
      <c r="P70" s="109" t="s">
        <v>14</v>
      </c>
      <c r="Q70" s="137">
        <f t="shared" si="8"/>
        <v>326.98800690004543</v>
      </c>
      <c r="R70" s="124">
        <f t="shared" si="9"/>
        <v>82.789697456917892</v>
      </c>
      <c r="AE70">
        <v>4</v>
      </c>
      <c r="AF70" s="139" t="s">
        <v>264</v>
      </c>
      <c r="AG70" s="82" t="s">
        <v>265</v>
      </c>
      <c r="AH70" s="139" t="s">
        <v>266</v>
      </c>
      <c r="AI70" s="139" t="s">
        <v>266</v>
      </c>
    </row>
    <row r="71" spans="3:35" x14ac:dyDescent="0.25">
      <c r="D71" s="123">
        <v>1.4287999999999999E-5</v>
      </c>
      <c r="E71" s="123">
        <v>1.2302E-8</v>
      </c>
      <c r="F71" s="123">
        <v>1.0491E-2</v>
      </c>
      <c r="G71" s="123">
        <f t="shared" si="5"/>
        <v>2.8575999999999997E-2</v>
      </c>
      <c r="H71" s="123">
        <f t="shared" si="6"/>
        <v>2.4604E-5</v>
      </c>
      <c r="I71" s="123">
        <f t="shared" si="7"/>
        <v>10.491</v>
      </c>
      <c r="N71">
        <v>50</v>
      </c>
      <c r="O71" s="96">
        <v>5</v>
      </c>
      <c r="P71" s="109" t="s">
        <v>16</v>
      </c>
      <c r="Q71" s="137">
        <f t="shared" si="8"/>
        <v>87.729222903220247</v>
      </c>
      <c r="R71" s="124">
        <f t="shared" si="9"/>
        <v>56.167381718930855</v>
      </c>
      <c r="AE71">
        <v>5</v>
      </c>
      <c r="AF71" s="139" t="s">
        <v>267</v>
      </c>
      <c r="AG71" s="82" t="s">
        <v>268</v>
      </c>
      <c r="AH71" s="139" t="s">
        <v>269</v>
      </c>
      <c r="AI71" s="139" t="s">
        <v>269</v>
      </c>
    </row>
    <row r="72" spans="3:35" x14ac:dyDescent="0.25">
      <c r="D72" s="123">
        <v>1.3426E-5</v>
      </c>
      <c r="E72" s="123">
        <v>1.2302999999999999E-8</v>
      </c>
      <c r="F72" s="123">
        <v>1.1727E-2</v>
      </c>
      <c r="G72" s="123">
        <f t="shared" si="5"/>
        <v>2.6852000000000001E-2</v>
      </c>
      <c r="H72" s="123">
        <f t="shared" si="6"/>
        <v>2.4605999999999998E-5</v>
      </c>
      <c r="I72" s="123">
        <f t="shared" si="7"/>
        <v>11.727</v>
      </c>
      <c r="O72" s="96">
        <v>6</v>
      </c>
      <c r="P72" s="109" t="s">
        <v>19</v>
      </c>
      <c r="Q72" s="137">
        <f t="shared" si="8"/>
        <v>101.16137194600265</v>
      </c>
      <c r="R72" s="124">
        <f t="shared" si="9"/>
        <v>59.669779968841148</v>
      </c>
      <c r="AE72">
        <v>6</v>
      </c>
      <c r="AF72" s="139" t="s">
        <v>270</v>
      </c>
      <c r="AG72" s="82" t="s">
        <v>271</v>
      </c>
      <c r="AH72" s="139" t="s">
        <v>272</v>
      </c>
      <c r="AI72" s="139" t="s">
        <v>272</v>
      </c>
    </row>
    <row r="73" spans="3:35" x14ac:dyDescent="0.25">
      <c r="D73" s="123">
        <v>1.5113000000000001E-5</v>
      </c>
      <c r="E73" s="123">
        <v>6.8940000000000002E-7</v>
      </c>
      <c r="F73" s="123">
        <v>9.6682999999999995E-3</v>
      </c>
      <c r="G73" s="123">
        <f t="shared" si="5"/>
        <v>3.0226000000000003E-2</v>
      </c>
      <c r="H73" s="123">
        <f t="shared" si="6"/>
        <v>1.3788000000000001E-3</v>
      </c>
      <c r="I73" s="123">
        <f t="shared" si="7"/>
        <v>9.6683000000000003</v>
      </c>
      <c r="O73" s="96">
        <v>7</v>
      </c>
      <c r="P73" s="109" t="s">
        <v>22</v>
      </c>
      <c r="Q73" s="137">
        <f t="shared" si="8"/>
        <v>76.911023784189894</v>
      </c>
      <c r="R73" s="124">
        <f t="shared" si="9"/>
        <v>52.871039724479843</v>
      </c>
      <c r="AE73">
        <v>7</v>
      </c>
      <c r="AF73" s="139" t="s">
        <v>273</v>
      </c>
      <c r="AG73" s="82" t="s">
        <v>274</v>
      </c>
      <c r="AH73" s="139" t="s">
        <v>275</v>
      </c>
      <c r="AI73" s="139" t="s">
        <v>275</v>
      </c>
    </row>
    <row r="74" spans="3:35" x14ac:dyDescent="0.25">
      <c r="D74" s="123">
        <v>1.3012E-5</v>
      </c>
      <c r="E74" s="123">
        <v>5.6380000000000001E-7</v>
      </c>
      <c r="F74" s="123">
        <v>1.243E-2</v>
      </c>
      <c r="G74" s="123">
        <f t="shared" si="5"/>
        <v>2.6023999999999999E-2</v>
      </c>
      <c r="H74" s="123">
        <f t="shared" si="6"/>
        <v>1.1276000000000001E-3</v>
      </c>
      <c r="I74" s="123">
        <f t="shared" si="7"/>
        <v>12.43</v>
      </c>
      <c r="O74" s="96">
        <v>8</v>
      </c>
      <c r="P74" s="109" t="s">
        <v>25</v>
      </c>
      <c r="Q74" s="137">
        <f t="shared" si="8"/>
        <v>106.68132793189469</v>
      </c>
      <c r="R74" s="124">
        <f t="shared" si="9"/>
        <v>60.951984175009919</v>
      </c>
      <c r="X74" s="123"/>
      <c r="AE74">
        <v>8</v>
      </c>
      <c r="AF74" s="139" t="s">
        <v>276</v>
      </c>
      <c r="AG74" s="82" t="s">
        <v>277</v>
      </c>
      <c r="AH74" s="139" t="s">
        <v>278</v>
      </c>
      <c r="AI74" s="139" t="s">
        <v>278</v>
      </c>
    </row>
    <row r="75" spans="3:35" x14ac:dyDescent="0.25">
      <c r="D75" s="123">
        <v>2.0296E-5</v>
      </c>
      <c r="E75" s="123">
        <v>1.2301E-8</v>
      </c>
      <c r="F75" s="123">
        <v>6.7786000000000001E-3</v>
      </c>
      <c r="G75" s="123">
        <f t="shared" si="5"/>
        <v>4.0592000000000003E-2</v>
      </c>
      <c r="H75" s="123">
        <f t="shared" si="6"/>
        <v>2.4601999999999999E-5</v>
      </c>
      <c r="I75" s="123">
        <f t="shared" si="7"/>
        <v>6.7786</v>
      </c>
      <c r="O75" s="96">
        <v>9</v>
      </c>
      <c r="P75" s="109" t="s">
        <v>29</v>
      </c>
      <c r="Q75" s="137">
        <f t="shared" si="8"/>
        <v>47.566720667756037</v>
      </c>
      <c r="R75" s="124">
        <f t="shared" si="9"/>
        <v>40.793688895621081</v>
      </c>
      <c r="AE75">
        <v>9</v>
      </c>
      <c r="AF75" s="139" t="s">
        <v>279</v>
      </c>
      <c r="AG75" s="82" t="s">
        <v>280</v>
      </c>
      <c r="AH75" s="139" t="s">
        <v>281</v>
      </c>
      <c r="AI75" s="139" t="s">
        <v>281</v>
      </c>
    </row>
    <row r="76" spans="3:35" x14ac:dyDescent="0.25">
      <c r="D76" s="123">
        <v>1.9395999999999999E-5</v>
      </c>
      <c r="E76" s="123">
        <v>9.6342999999999994E-7</v>
      </c>
      <c r="F76" s="123">
        <v>7.2835E-3</v>
      </c>
      <c r="G76" s="123">
        <f t="shared" si="5"/>
        <v>3.8792E-2</v>
      </c>
      <c r="H76" s="123">
        <f t="shared" si="6"/>
        <v>1.9268599999999999E-3</v>
      </c>
      <c r="I76" s="123">
        <f t="shared" si="7"/>
        <v>7.2835000000000001</v>
      </c>
      <c r="O76" s="96">
        <v>10</v>
      </c>
      <c r="P76" s="109" t="s">
        <v>32</v>
      </c>
      <c r="Q76" s="137">
        <f t="shared" si="8"/>
        <v>51.045482947559563</v>
      </c>
      <c r="R76" s="124">
        <f t="shared" si="9"/>
        <v>42.539331956504213</v>
      </c>
      <c r="AE76">
        <v>10</v>
      </c>
      <c r="AF76" s="139" t="s">
        <v>282</v>
      </c>
      <c r="AG76" s="82" t="s">
        <v>283</v>
      </c>
      <c r="AH76" s="139" t="s">
        <v>284</v>
      </c>
      <c r="AI76" s="139" t="s">
        <v>284</v>
      </c>
    </row>
    <row r="77" spans="3:35" x14ac:dyDescent="0.25">
      <c r="D77" s="123">
        <v>1.9595000000000001E-5</v>
      </c>
      <c r="E77" s="123">
        <v>9.5209999999999996E-7</v>
      </c>
      <c r="F77" s="123">
        <v>6.8089999999999999E-3</v>
      </c>
      <c r="G77" s="123">
        <f t="shared" si="5"/>
        <v>3.9190000000000003E-2</v>
      </c>
      <c r="H77" s="123">
        <f t="shared" si="6"/>
        <v>1.9042E-3</v>
      </c>
      <c r="I77" s="123">
        <f t="shared" si="7"/>
        <v>6.8090000000000002</v>
      </c>
      <c r="O77" s="96">
        <v>11</v>
      </c>
      <c r="P77" s="109" t="s">
        <v>35</v>
      </c>
      <c r="Q77" s="137">
        <f t="shared" si="8"/>
        <v>47.501581257144785</v>
      </c>
      <c r="R77" s="124">
        <f t="shared" si="9"/>
        <v>40.759989743587781</v>
      </c>
      <c r="AE77">
        <v>11</v>
      </c>
      <c r="AF77" s="139" t="s">
        <v>285</v>
      </c>
      <c r="AG77" s="82" t="s">
        <v>286</v>
      </c>
      <c r="AH77" s="139" t="s">
        <v>287</v>
      </c>
      <c r="AI77" s="139" t="s">
        <v>287</v>
      </c>
    </row>
    <row r="78" spans="3:35" x14ac:dyDescent="0.25">
      <c r="D78" s="123">
        <v>3.4008999999999999E-5</v>
      </c>
      <c r="E78" s="123">
        <v>1.2299999999999999E-8</v>
      </c>
      <c r="F78" s="123">
        <v>4.8510000000000003E-3</v>
      </c>
      <c r="G78" s="123">
        <f t="shared" si="5"/>
        <v>6.8017999999999995E-2</v>
      </c>
      <c r="H78" s="123">
        <f t="shared" si="6"/>
        <v>2.4599999999999998E-5</v>
      </c>
      <c r="I78" s="123">
        <f t="shared" si="7"/>
        <v>4.851</v>
      </c>
      <c r="O78" s="96">
        <v>12</v>
      </c>
      <c r="P78" s="109" t="s">
        <v>39</v>
      </c>
      <c r="Q78" s="137">
        <f t="shared" si="8"/>
        <v>26.300004472147627</v>
      </c>
      <c r="R78" s="124">
        <f t="shared" si="9"/>
        <v>27.289916780587014</v>
      </c>
      <c r="AE78">
        <v>12</v>
      </c>
      <c r="AF78" s="139" t="s">
        <v>288</v>
      </c>
      <c r="AG78" s="82" t="s">
        <v>289</v>
      </c>
      <c r="AH78" s="139" t="s">
        <v>290</v>
      </c>
      <c r="AI78" s="139" t="s">
        <v>290</v>
      </c>
    </row>
    <row r="79" spans="3:35" x14ac:dyDescent="0.25">
      <c r="D79" s="123">
        <v>2.6797000000000001E-5</v>
      </c>
      <c r="E79" s="123">
        <v>1.2299999999999999E-8</v>
      </c>
      <c r="F79" s="123">
        <v>5.2556E-3</v>
      </c>
      <c r="G79" s="123">
        <f t="shared" si="5"/>
        <v>5.3594000000000003E-2</v>
      </c>
      <c r="H79" s="123">
        <f t="shared" si="6"/>
        <v>2.4599999999999998E-5</v>
      </c>
      <c r="I79" s="123">
        <f t="shared" si="7"/>
        <v>5.2556000000000003</v>
      </c>
      <c r="O79" s="96">
        <v>13</v>
      </c>
      <c r="P79" s="109" t="s">
        <v>41</v>
      </c>
      <c r="Q79" s="137">
        <f t="shared" si="8"/>
        <v>32.098117808042531</v>
      </c>
      <c r="R79" s="124">
        <f t="shared" si="9"/>
        <v>31.546572823322411</v>
      </c>
      <c r="AE79">
        <v>13</v>
      </c>
      <c r="AF79" s="139" t="s">
        <v>291</v>
      </c>
      <c r="AG79" s="82" t="s">
        <v>292</v>
      </c>
      <c r="AH79" s="139" t="s">
        <v>293</v>
      </c>
      <c r="AI79" s="139" t="s">
        <v>293</v>
      </c>
    </row>
    <row r="80" spans="3:35" x14ac:dyDescent="0.25">
      <c r="D80" s="123">
        <v>2.8697999999999999E-5</v>
      </c>
      <c r="E80" s="123">
        <v>1.5544999999999999E-6</v>
      </c>
      <c r="F80" s="123">
        <v>5.0423000000000004E-3</v>
      </c>
      <c r="G80" s="123">
        <f t="shared" si="5"/>
        <v>5.7395999999999996E-2</v>
      </c>
      <c r="H80" s="123">
        <f t="shared" si="6"/>
        <v>3.1089999999999998E-3</v>
      </c>
      <c r="I80" s="123">
        <f t="shared" si="7"/>
        <v>5.0423</v>
      </c>
      <c r="O80" s="96">
        <v>14</v>
      </c>
      <c r="P80" s="109" t="s">
        <v>44</v>
      </c>
      <c r="Q80" s="137">
        <f>I80/SQRT(((G80+H80)/2))</f>
        <v>28.989988720180605</v>
      </c>
      <c r="R80" s="124">
        <f t="shared" si="9"/>
        <v>29.328738459404676</v>
      </c>
      <c r="AE80">
        <v>14</v>
      </c>
      <c r="AF80" s="139" t="s">
        <v>294</v>
      </c>
      <c r="AG80" s="82" t="s">
        <v>295</v>
      </c>
      <c r="AH80" s="139" t="s">
        <v>296</v>
      </c>
      <c r="AI80" s="139" t="s">
        <v>296</v>
      </c>
    </row>
    <row r="81" spans="3:35" x14ac:dyDescent="0.25">
      <c r="D81" s="123">
        <v>2.5596999999999999E-5</v>
      </c>
      <c r="E81" s="123">
        <v>1.2299999999999999E-8</v>
      </c>
      <c r="F81" s="123">
        <v>5.3600000000000002E-3</v>
      </c>
      <c r="G81" s="123">
        <f t="shared" si="5"/>
        <v>5.1193999999999996E-2</v>
      </c>
      <c r="H81" s="123">
        <f t="shared" si="6"/>
        <v>2.4599999999999998E-5</v>
      </c>
      <c r="I81" s="123">
        <f t="shared" si="7"/>
        <v>5.36</v>
      </c>
      <c r="O81" s="99">
        <v>15</v>
      </c>
      <c r="P81" s="110" t="s">
        <v>46</v>
      </c>
      <c r="Q81" s="137">
        <v>0</v>
      </c>
      <c r="R81" s="124">
        <v>0</v>
      </c>
      <c r="AE81">
        <v>15</v>
      </c>
      <c r="AF81" s="139" t="s">
        <v>297</v>
      </c>
      <c r="AG81" s="82" t="s">
        <v>298</v>
      </c>
      <c r="AH81" s="139" t="s">
        <v>299</v>
      </c>
      <c r="AI81" s="139" t="s">
        <v>299</v>
      </c>
    </row>
    <row r="82" spans="3:35" x14ac:dyDescent="0.25">
      <c r="D82" s="123">
        <v>6.3540000000000005E-5</v>
      </c>
      <c r="E82" s="123">
        <v>1.2299999999999999E-8</v>
      </c>
      <c r="F82" s="123">
        <v>3.1327E-3</v>
      </c>
      <c r="G82" s="123">
        <f t="shared" si="5"/>
        <v>0.12708</v>
      </c>
      <c r="H82" s="123">
        <f t="shared" si="6"/>
        <v>2.4599999999999998E-5</v>
      </c>
      <c r="I82" s="123">
        <f t="shared" si="7"/>
        <v>3.1326999999999998</v>
      </c>
      <c r="O82" s="96">
        <v>16</v>
      </c>
      <c r="P82" s="109" t="s">
        <v>50</v>
      </c>
      <c r="Q82" s="137">
        <f>I82/SQRT(((G82+H82)/2))</f>
        <v>12.426624371110151</v>
      </c>
      <c r="R82" s="124">
        <f>100*(-0.0126+0.01475*Q82)/(1+(-0.0126+0.01475*Q82))</f>
        <v>14.58048795320391</v>
      </c>
      <c r="AE82">
        <v>16</v>
      </c>
      <c r="AF82" s="139" t="s">
        <v>300</v>
      </c>
      <c r="AG82" s="82" t="s">
        <v>301</v>
      </c>
      <c r="AH82" s="139" t="s">
        <v>302</v>
      </c>
      <c r="AI82" s="139" t="s">
        <v>302</v>
      </c>
    </row>
    <row r="83" spans="3:35" x14ac:dyDescent="0.25">
      <c r="D83" s="123">
        <v>3.082E-5</v>
      </c>
      <c r="E83" s="123">
        <v>1.2299999999999999E-8</v>
      </c>
      <c r="F83" s="123">
        <v>4.5897999999999998E-3</v>
      </c>
      <c r="G83" s="123">
        <f t="shared" si="5"/>
        <v>6.164E-2</v>
      </c>
      <c r="H83" s="123">
        <f t="shared" si="6"/>
        <v>2.4599999999999998E-5</v>
      </c>
      <c r="I83" s="123">
        <f t="shared" si="7"/>
        <v>4.5897999999999994</v>
      </c>
      <c r="O83" s="96">
        <v>17</v>
      </c>
      <c r="P83" s="109" t="s">
        <v>53</v>
      </c>
      <c r="Q83" s="137">
        <f>I83/SQRT(((G83+H83)/2))</f>
        <v>26.139110223810622</v>
      </c>
      <c r="R83" s="124">
        <f>100*(-0.0126+0.01475*Q83)/(1+(-0.0126+0.01475*Q83))</f>
        <v>27.164235132681902</v>
      </c>
      <c r="AE83">
        <v>17</v>
      </c>
      <c r="AF83" s="139" t="s">
        <v>303</v>
      </c>
      <c r="AG83" s="82" t="s">
        <v>304</v>
      </c>
      <c r="AH83" s="139" t="s">
        <v>305</v>
      </c>
      <c r="AI83" s="139" t="s">
        <v>305</v>
      </c>
    </row>
    <row r="84" spans="3:35" x14ac:dyDescent="0.25">
      <c r="D84" s="123">
        <v>3.4051999999999999E-5</v>
      </c>
      <c r="E84" s="123">
        <v>1.8716E-6</v>
      </c>
      <c r="F84" s="123">
        <v>4.2412999999999999E-3</v>
      </c>
      <c r="G84" s="123">
        <f t="shared" si="5"/>
        <v>6.8103999999999998E-2</v>
      </c>
      <c r="H84" s="123">
        <f t="shared" si="6"/>
        <v>3.7431999999999999E-3</v>
      </c>
      <c r="I84" s="123">
        <f t="shared" si="7"/>
        <v>4.2412999999999998</v>
      </c>
      <c r="O84" s="96">
        <v>18</v>
      </c>
      <c r="P84" s="109" t="s">
        <v>56</v>
      </c>
      <c r="Q84" s="137">
        <f>I84/SQRT(((G84+H84)/2))</f>
        <v>22.377371222056905</v>
      </c>
      <c r="R84" s="124">
        <f>100*(-0.0126+0.01475*Q84)/(1+(-0.0126+0.01475*Q84))</f>
        <v>24.096725925459662</v>
      </c>
      <c r="AE84">
        <v>18</v>
      </c>
      <c r="AF84" s="139" t="s">
        <v>306</v>
      </c>
      <c r="AG84" s="82" t="s">
        <v>307</v>
      </c>
      <c r="AH84" s="139" t="s">
        <v>308</v>
      </c>
      <c r="AI84" s="139" t="s">
        <v>308</v>
      </c>
    </row>
    <row r="85" spans="3:35" x14ac:dyDescent="0.25">
      <c r="D85" s="123">
        <v>2.8175999999999999E-5</v>
      </c>
      <c r="E85" s="123">
        <v>1.4908E-6</v>
      </c>
      <c r="F85" s="123">
        <v>4.9290999999999996E-3</v>
      </c>
      <c r="G85" s="123">
        <f t="shared" si="5"/>
        <v>5.6351999999999999E-2</v>
      </c>
      <c r="H85" s="123">
        <f t="shared" si="6"/>
        <v>2.9816E-3</v>
      </c>
      <c r="I85" s="123">
        <f t="shared" si="7"/>
        <v>4.9291</v>
      </c>
      <c r="O85" s="96">
        <v>19</v>
      </c>
      <c r="P85" s="109" t="s">
        <v>59</v>
      </c>
      <c r="Q85" s="137">
        <f>I85/SQRT(((G85+H85)/2))</f>
        <v>28.617538592754574</v>
      </c>
      <c r="R85" s="124">
        <f>100*(-0.0126+0.01475*Q85)/(1+(-0.0126+0.01475*Q85))</f>
        <v>29.053293244354599</v>
      </c>
      <c r="AE85">
        <v>19</v>
      </c>
      <c r="AF85" s="139" t="s">
        <v>309</v>
      </c>
      <c r="AG85" s="82" t="s">
        <v>310</v>
      </c>
      <c r="AH85" s="139" t="s">
        <v>311</v>
      </c>
      <c r="AI85" s="139" t="s">
        <v>311</v>
      </c>
    </row>
    <row r="86" spans="3:35" x14ac:dyDescent="0.25">
      <c r="D86" s="123">
        <v>8.9889999999999995E-5</v>
      </c>
      <c r="E86" s="123">
        <v>1.2299E-8</v>
      </c>
      <c r="F86" s="123">
        <v>2.4788000000000002E-3</v>
      </c>
      <c r="G86" s="123">
        <f t="shared" si="5"/>
        <v>0.17978</v>
      </c>
      <c r="H86" s="123">
        <f t="shared" si="6"/>
        <v>2.4598000000000001E-5</v>
      </c>
      <c r="I86" s="123">
        <f t="shared" si="7"/>
        <v>2.4788000000000001</v>
      </c>
      <c r="O86" s="96">
        <v>20</v>
      </c>
      <c r="P86" s="109" t="s">
        <v>62</v>
      </c>
      <c r="Q86" s="137">
        <f>I86/SQRT(((G86+H86)/2))</f>
        <v>8.2671551591713808</v>
      </c>
      <c r="R86" s="124">
        <f>100*(-0.0126+0.01475*Q86)/(1+(-0.0126+0.01475*Q86))</f>
        <v>9.856354725482749</v>
      </c>
      <c r="AE86">
        <v>20</v>
      </c>
      <c r="AF86" s="139" t="s">
        <v>312</v>
      </c>
      <c r="AG86" s="82" t="s">
        <v>313</v>
      </c>
      <c r="AH86" s="139" t="s">
        <v>314</v>
      </c>
      <c r="AI86" s="139" t="s">
        <v>314</v>
      </c>
    </row>
    <row r="88" spans="3:35" x14ac:dyDescent="0.25">
      <c r="AG88" s="183" t="s">
        <v>315</v>
      </c>
      <c r="AH88" s="183"/>
      <c r="AI88" s="183"/>
    </row>
    <row r="89" spans="3:35" x14ac:dyDescent="0.25">
      <c r="C89" t="s">
        <v>390</v>
      </c>
      <c r="D89" t="s">
        <v>245</v>
      </c>
      <c r="E89" t="s">
        <v>246</v>
      </c>
      <c r="F89" t="s">
        <v>247</v>
      </c>
      <c r="AE89" t="s">
        <v>319</v>
      </c>
      <c r="AF89" t="s">
        <v>320</v>
      </c>
      <c r="AG89" s="82" t="s">
        <v>318</v>
      </c>
      <c r="AH89" s="139" t="s">
        <v>316</v>
      </c>
      <c r="AI89" s="139" t="s">
        <v>317</v>
      </c>
    </row>
    <row r="90" spans="3:35" x14ac:dyDescent="0.25">
      <c r="C90" t="s">
        <v>248</v>
      </c>
      <c r="D90" s="123">
        <v>1.9438E-2</v>
      </c>
      <c r="E90" s="123">
        <v>1.2305E-8</v>
      </c>
      <c r="F90" s="123">
        <v>1.8132999999999999E-3</v>
      </c>
      <c r="AE90">
        <v>1</v>
      </c>
      <c r="AF90" t="s">
        <v>321</v>
      </c>
      <c r="AG90" s="82" t="s">
        <v>256</v>
      </c>
      <c r="AH90" s="139" t="s">
        <v>257</v>
      </c>
      <c r="AI90" s="139" t="s">
        <v>257</v>
      </c>
    </row>
    <row r="91" spans="3:35" x14ac:dyDescent="0.25">
      <c r="D91" s="123">
        <v>1.8735999999999999E-2</v>
      </c>
      <c r="E91" s="123">
        <v>1.2305E-8</v>
      </c>
      <c r="F91" s="123">
        <v>1.487E-3</v>
      </c>
      <c r="P91" t="s">
        <v>247</v>
      </c>
      <c r="Q91" t="s">
        <v>246</v>
      </c>
      <c r="R91" t="s">
        <v>245</v>
      </c>
      <c r="AF91" t="s">
        <v>202</v>
      </c>
      <c r="AG91" s="82" t="s">
        <v>259</v>
      </c>
      <c r="AH91" s="139" t="s">
        <v>260</v>
      </c>
      <c r="AI91" s="139" t="s">
        <v>260</v>
      </c>
    </row>
    <row r="92" spans="3:35" x14ac:dyDescent="0.25">
      <c r="D92" s="123">
        <v>1.9494000000000001E-2</v>
      </c>
      <c r="E92" s="123">
        <v>1.2305E-8</v>
      </c>
      <c r="F92" s="123">
        <v>1.4176E-3</v>
      </c>
      <c r="P92" s="123">
        <v>1.8136999999999999E-3</v>
      </c>
      <c r="Q92" s="123">
        <v>1.2308E-8</v>
      </c>
      <c r="R92" s="123">
        <v>1.9442000000000001E-2</v>
      </c>
      <c r="AF92" t="s">
        <v>200</v>
      </c>
      <c r="AG92" s="82" t="s">
        <v>262</v>
      </c>
      <c r="AH92" s="139" t="s">
        <v>263</v>
      </c>
      <c r="AI92" s="139" t="s">
        <v>263</v>
      </c>
    </row>
    <row r="93" spans="3:35" x14ac:dyDescent="0.25">
      <c r="D93" s="123">
        <v>3.1857000000000003E-2</v>
      </c>
      <c r="E93" s="123">
        <v>1.5559E-6</v>
      </c>
      <c r="F93" s="123">
        <v>1.2716999999999999E-2</v>
      </c>
      <c r="P93" s="123">
        <v>1.4871999999999999E-3</v>
      </c>
      <c r="Q93" s="123">
        <v>1.2307000000000001E-8</v>
      </c>
      <c r="R93" s="123">
        <v>1.8738999999999999E-2</v>
      </c>
      <c r="AF93" t="s">
        <v>322</v>
      </c>
      <c r="AG93" s="82" t="s">
        <v>265</v>
      </c>
      <c r="AH93" s="139" t="s">
        <v>266</v>
      </c>
      <c r="AI93" s="139" t="s">
        <v>266</v>
      </c>
    </row>
    <row r="94" spans="3:35" x14ac:dyDescent="0.25">
      <c r="D94" s="123">
        <v>1.0491E-2</v>
      </c>
      <c r="E94" s="123">
        <v>1.2302E-8</v>
      </c>
      <c r="F94" s="123">
        <v>9.1151999999999997E-4</v>
      </c>
      <c r="P94" s="123">
        <v>1.4178999999999999E-3</v>
      </c>
      <c r="Q94" s="123">
        <v>1.2308E-8</v>
      </c>
      <c r="R94" s="123">
        <v>1.9498000000000001E-2</v>
      </c>
      <c r="AE94">
        <v>2</v>
      </c>
      <c r="AF94" t="s">
        <v>321</v>
      </c>
      <c r="AG94" s="82" t="s">
        <v>268</v>
      </c>
      <c r="AH94" s="139" t="s">
        <v>269</v>
      </c>
      <c r="AI94" s="139" t="s">
        <v>269</v>
      </c>
    </row>
    <row r="95" spans="3:35" x14ac:dyDescent="0.25">
      <c r="D95" s="123">
        <v>1.1727E-2</v>
      </c>
      <c r="E95" s="123">
        <v>1.2302999999999999E-8</v>
      </c>
      <c r="F95" s="123">
        <v>1.1077999999999999E-3</v>
      </c>
      <c r="P95" s="123">
        <v>1.2721E-2</v>
      </c>
      <c r="Q95" s="123">
        <v>1.5563E-6</v>
      </c>
      <c r="R95" s="123">
        <v>3.1865999999999998E-2</v>
      </c>
      <c r="AF95" t="s">
        <v>202</v>
      </c>
      <c r="AG95" s="82" t="s">
        <v>271</v>
      </c>
      <c r="AH95" s="139" t="s">
        <v>272</v>
      </c>
      <c r="AI95" s="139" t="s">
        <v>272</v>
      </c>
    </row>
    <row r="96" spans="3:35" x14ac:dyDescent="0.25">
      <c r="D96" s="123">
        <v>9.6681000000000007E-3</v>
      </c>
      <c r="E96" s="123">
        <v>1.2652E-6</v>
      </c>
      <c r="F96" s="123">
        <v>1.0168E-3</v>
      </c>
      <c r="P96" s="123">
        <v>9.1160000000000004E-4</v>
      </c>
      <c r="Q96" s="123">
        <v>1.2302999999999999E-8</v>
      </c>
      <c r="R96" s="123">
        <v>1.0492E-2</v>
      </c>
      <c r="AF96" t="s">
        <v>200</v>
      </c>
      <c r="AG96" s="82" t="s">
        <v>274</v>
      </c>
      <c r="AH96" s="139" t="s">
        <v>275</v>
      </c>
      <c r="AI96" s="139" t="s">
        <v>275</v>
      </c>
    </row>
    <row r="97" spans="4:35" x14ac:dyDescent="0.25">
      <c r="D97" s="123">
        <v>1.243E-2</v>
      </c>
      <c r="E97" s="123">
        <v>1.4816999999999999E-6</v>
      </c>
      <c r="F97" s="123">
        <v>1.2435999999999999E-2</v>
      </c>
      <c r="P97" s="123">
        <v>1.1079E-3</v>
      </c>
      <c r="Q97" s="123">
        <v>1.2304000000000001E-8</v>
      </c>
      <c r="R97" s="123">
        <v>1.1728000000000001E-2</v>
      </c>
      <c r="AF97" t="s">
        <v>322</v>
      </c>
      <c r="AG97" s="82" t="s">
        <v>277</v>
      </c>
      <c r="AH97" s="139" t="s">
        <v>278</v>
      </c>
      <c r="AI97" s="139" t="s">
        <v>278</v>
      </c>
    </row>
    <row r="98" spans="4:35" x14ac:dyDescent="0.25">
      <c r="D98" s="123">
        <v>6.7784999999999998E-3</v>
      </c>
      <c r="E98" s="123">
        <v>1.2301E-8</v>
      </c>
      <c r="F98" s="123">
        <v>9.6458999999999998E-4</v>
      </c>
      <c r="P98" s="123">
        <v>1.0169000000000001E-3</v>
      </c>
      <c r="Q98" s="123">
        <v>1.2652E-6</v>
      </c>
      <c r="R98" s="123">
        <v>9.6688E-3</v>
      </c>
      <c r="AE98">
        <v>3</v>
      </c>
      <c r="AF98" t="s">
        <v>321</v>
      </c>
      <c r="AG98" s="82" t="s">
        <v>280</v>
      </c>
      <c r="AH98" s="139" t="s">
        <v>281</v>
      </c>
      <c r="AI98" s="139" t="s">
        <v>281</v>
      </c>
    </row>
    <row r="99" spans="4:35" x14ac:dyDescent="0.25">
      <c r="D99" s="123">
        <v>7.2833999999999998E-3</v>
      </c>
      <c r="E99" s="123">
        <v>1.668E-6</v>
      </c>
      <c r="F99" s="123">
        <v>9.8284000000000002E-4</v>
      </c>
      <c r="P99" s="123">
        <v>1.2437999999999999E-2</v>
      </c>
      <c r="Q99" s="123">
        <v>1.4818999999999999E-6</v>
      </c>
      <c r="R99" s="123">
        <v>1.2433E-2</v>
      </c>
      <c r="AF99" t="s">
        <v>202</v>
      </c>
      <c r="AG99" s="82" t="s">
        <v>283</v>
      </c>
      <c r="AH99" s="139" t="s">
        <v>284</v>
      </c>
      <c r="AI99" s="139" t="s">
        <v>284</v>
      </c>
    </row>
    <row r="100" spans="4:35" x14ac:dyDescent="0.25">
      <c r="D100" s="123">
        <v>6.8088999999999997E-3</v>
      </c>
      <c r="E100" s="123">
        <v>2.4519000000000002E-6</v>
      </c>
      <c r="F100" s="123">
        <v>1.0597E-3</v>
      </c>
      <c r="P100" s="123">
        <v>9.6464000000000001E-4</v>
      </c>
      <c r="Q100" s="123">
        <v>1.2301E-8</v>
      </c>
      <c r="R100" s="123">
        <v>6.7787999999999998E-3</v>
      </c>
      <c r="AF100" t="s">
        <v>200</v>
      </c>
      <c r="AG100" s="82" t="s">
        <v>286</v>
      </c>
      <c r="AH100" s="139" t="s">
        <v>287</v>
      </c>
      <c r="AI100" s="139" t="s">
        <v>287</v>
      </c>
    </row>
    <row r="101" spans="4:35" x14ac:dyDescent="0.25">
      <c r="D101" s="123">
        <v>4.8510999999999997E-3</v>
      </c>
      <c r="E101" s="123">
        <v>1.2301E-8</v>
      </c>
      <c r="F101" s="123">
        <v>2.4862E-3</v>
      </c>
      <c r="P101" s="123">
        <v>9.8288999999999994E-4</v>
      </c>
      <c r="Q101" s="123">
        <v>1.6681E-6</v>
      </c>
      <c r="R101" s="123">
        <v>7.2838E-3</v>
      </c>
      <c r="AF101" t="s">
        <v>322</v>
      </c>
      <c r="AG101" s="82" t="s">
        <v>289</v>
      </c>
      <c r="AH101" s="139" t="s">
        <v>290</v>
      </c>
      <c r="AI101" s="139" t="s">
        <v>290</v>
      </c>
    </row>
    <row r="102" spans="4:35" x14ac:dyDescent="0.25">
      <c r="D102" s="123">
        <v>5.2554999999999998E-3</v>
      </c>
      <c r="E102" s="123">
        <v>1.2299999999999999E-8</v>
      </c>
      <c r="F102" s="123">
        <v>7.0551000000000001E-4</v>
      </c>
      <c r="P102" s="123">
        <v>1.0597E-3</v>
      </c>
      <c r="Q102" s="123">
        <v>2.452E-6</v>
      </c>
      <c r="R102" s="123">
        <v>6.8092999999999999E-3</v>
      </c>
      <c r="AE102">
        <v>4</v>
      </c>
      <c r="AF102" t="s">
        <v>321</v>
      </c>
      <c r="AG102" s="82" t="s">
        <v>292</v>
      </c>
      <c r="AH102" s="139" t="s">
        <v>293</v>
      </c>
      <c r="AI102" s="139" t="s">
        <v>293</v>
      </c>
    </row>
    <row r="103" spans="4:35" x14ac:dyDescent="0.25">
      <c r="D103" s="123">
        <v>5.0423000000000004E-3</v>
      </c>
      <c r="E103" s="123">
        <v>6.7693999999999999E-6</v>
      </c>
      <c r="F103" s="123">
        <v>3.9355E-4</v>
      </c>
      <c r="P103" s="123">
        <v>2.4862999999999999E-3</v>
      </c>
      <c r="Q103" s="123">
        <v>1.2301E-8</v>
      </c>
      <c r="R103" s="123">
        <v>4.8512E-3</v>
      </c>
      <c r="AF103" t="s">
        <v>202</v>
      </c>
      <c r="AG103" s="82" t="s">
        <v>295</v>
      </c>
      <c r="AH103" s="139" t="s">
        <v>296</v>
      </c>
      <c r="AI103" s="139" t="s">
        <v>296</v>
      </c>
    </row>
    <row r="104" spans="4:35" x14ac:dyDescent="0.25">
      <c r="D104" s="123">
        <v>5.3598999999999999E-3</v>
      </c>
      <c r="E104" s="123">
        <v>1.2299999999999999E-8</v>
      </c>
      <c r="F104" s="123">
        <v>6.6383999999999996E-4</v>
      </c>
      <c r="P104" s="123">
        <v>7.0554000000000005E-4</v>
      </c>
      <c r="Q104" s="123">
        <v>1.2301E-8</v>
      </c>
      <c r="R104" s="123">
        <v>5.2557000000000003E-3</v>
      </c>
      <c r="AF104" t="s">
        <v>200</v>
      </c>
      <c r="AG104" s="82" t="s">
        <v>298</v>
      </c>
      <c r="AH104" s="139" t="s">
        <v>299</v>
      </c>
      <c r="AI104" s="139" t="s">
        <v>299</v>
      </c>
    </row>
    <row r="105" spans="4:35" x14ac:dyDescent="0.25">
      <c r="D105" s="123">
        <v>3.1327E-3</v>
      </c>
      <c r="E105" s="123">
        <v>1.2299999999999999E-8</v>
      </c>
      <c r="F105" s="123">
        <v>1.4736E-3</v>
      </c>
      <c r="P105" s="123">
        <v>3.9356999999999999E-4</v>
      </c>
      <c r="Q105" s="123">
        <v>6.7696000000000004E-6</v>
      </c>
      <c r="R105" s="123">
        <v>5.0423999999999998E-3</v>
      </c>
      <c r="AF105" t="s">
        <v>322</v>
      </c>
      <c r="AG105" s="82" t="s">
        <v>301</v>
      </c>
      <c r="AH105" s="139" t="s">
        <v>302</v>
      </c>
      <c r="AI105" s="139" t="s">
        <v>302</v>
      </c>
    </row>
    <row r="106" spans="4:35" x14ac:dyDescent="0.25">
      <c r="D106" s="123">
        <v>4.5897999999999998E-3</v>
      </c>
      <c r="E106" s="123">
        <v>1.2299999999999999E-8</v>
      </c>
      <c r="F106" s="123">
        <v>4.4995000000000001E-4</v>
      </c>
      <c r="P106" s="123">
        <v>6.6385999999999995E-4</v>
      </c>
      <c r="Q106" s="123">
        <v>1.2301E-8</v>
      </c>
      <c r="R106" s="123">
        <v>5.3600999999999996E-3</v>
      </c>
      <c r="AE106">
        <v>5</v>
      </c>
      <c r="AF106" t="s">
        <v>321</v>
      </c>
      <c r="AG106" s="82" t="s">
        <v>304</v>
      </c>
      <c r="AH106" s="139" t="s">
        <v>305</v>
      </c>
      <c r="AI106" s="139" t="s">
        <v>305</v>
      </c>
    </row>
    <row r="107" spans="4:35" x14ac:dyDescent="0.25">
      <c r="D107" s="123">
        <v>4.2412999999999999E-3</v>
      </c>
      <c r="E107" s="123">
        <v>4.3332000000000003E-6</v>
      </c>
      <c r="F107" s="123">
        <v>4.0004E-4</v>
      </c>
      <c r="P107" s="123">
        <v>1.4736E-3</v>
      </c>
      <c r="Q107" s="123">
        <v>1.2299999999999999E-8</v>
      </c>
      <c r="R107" s="123">
        <v>3.1327999999999998E-3</v>
      </c>
      <c r="AF107" t="s">
        <v>202</v>
      </c>
      <c r="AG107" s="82" t="s">
        <v>307</v>
      </c>
      <c r="AH107" s="139" t="s">
        <v>308</v>
      </c>
      <c r="AI107" s="139" t="s">
        <v>308</v>
      </c>
    </row>
    <row r="108" spans="4:35" x14ac:dyDescent="0.25">
      <c r="D108" s="123">
        <v>4.9290999999999996E-3</v>
      </c>
      <c r="E108" s="123">
        <v>1.7929E-6</v>
      </c>
      <c r="F108" s="123">
        <v>3.6460000000000003E-4</v>
      </c>
      <c r="P108" s="123">
        <v>4.4996000000000001E-4</v>
      </c>
      <c r="Q108" s="123">
        <v>1.2299999999999999E-8</v>
      </c>
      <c r="R108" s="123">
        <v>4.5899000000000001E-3</v>
      </c>
      <c r="AF108" t="s">
        <v>200</v>
      </c>
      <c r="AG108" s="82" t="s">
        <v>310</v>
      </c>
      <c r="AH108" s="139" t="s">
        <v>311</v>
      </c>
      <c r="AI108" s="139" t="s">
        <v>311</v>
      </c>
    </row>
    <row r="109" spans="4:35" x14ac:dyDescent="0.25">
      <c r="D109" s="123">
        <v>2.4788000000000002E-3</v>
      </c>
      <c r="E109" s="123">
        <v>1.2299999999999999E-8</v>
      </c>
      <c r="F109" s="123">
        <v>1.8537E-3</v>
      </c>
      <c r="P109" s="123">
        <v>4.0004999999999999E-4</v>
      </c>
      <c r="Q109" s="123">
        <v>4.3332999999999997E-6</v>
      </c>
      <c r="R109" s="123">
        <v>4.2414000000000002E-3</v>
      </c>
      <c r="AF109" t="s">
        <v>322</v>
      </c>
      <c r="AG109" s="82" t="s">
        <v>313</v>
      </c>
      <c r="AH109" s="139" t="s">
        <v>314</v>
      </c>
      <c r="AI109" s="139" t="s">
        <v>314</v>
      </c>
    </row>
    <row r="110" spans="4:35" x14ac:dyDescent="0.25">
      <c r="P110" s="123">
        <v>3.6461000000000002E-4</v>
      </c>
      <c r="Q110" s="123">
        <v>1.793E-6</v>
      </c>
      <c r="R110" s="123">
        <v>4.9293000000000002E-3</v>
      </c>
    </row>
    <row r="111" spans="4:35" x14ac:dyDescent="0.25">
      <c r="P111" s="123">
        <v>1.8537E-3</v>
      </c>
      <c r="Q111" s="123">
        <v>1.2299999999999999E-8</v>
      </c>
      <c r="R111" s="123">
        <v>2.4789E-3</v>
      </c>
    </row>
  </sheetData>
  <mergeCells count="122">
    <mergeCell ref="S2:S4"/>
    <mergeCell ref="T2:T4"/>
    <mergeCell ref="U2:U4"/>
    <mergeCell ref="V2:V4"/>
    <mergeCell ref="W2:W4"/>
    <mergeCell ref="X2:X4"/>
    <mergeCell ref="S8:S10"/>
    <mergeCell ref="T8:T10"/>
    <mergeCell ref="U8:U10"/>
    <mergeCell ref="V8:V10"/>
    <mergeCell ref="W8:W10"/>
    <mergeCell ref="X8:X10"/>
    <mergeCell ref="S5:S7"/>
    <mergeCell ref="T5:T7"/>
    <mergeCell ref="U5:U7"/>
    <mergeCell ref="V5:V7"/>
    <mergeCell ref="W5:W7"/>
    <mergeCell ref="X5:X7"/>
    <mergeCell ref="S14:S16"/>
    <mergeCell ref="T14:T16"/>
    <mergeCell ref="U14:U16"/>
    <mergeCell ref="V14:V16"/>
    <mergeCell ref="W14:W16"/>
    <mergeCell ref="X14:X16"/>
    <mergeCell ref="S11:S13"/>
    <mergeCell ref="T11:T13"/>
    <mergeCell ref="U11:U13"/>
    <mergeCell ref="V11:V13"/>
    <mergeCell ref="W11:W13"/>
    <mergeCell ref="X11:X13"/>
    <mergeCell ref="S17:S19"/>
    <mergeCell ref="T17:T19"/>
    <mergeCell ref="U17:U19"/>
    <mergeCell ref="W17:W19"/>
    <mergeCell ref="X17:X19"/>
    <mergeCell ref="S20:S22"/>
    <mergeCell ref="T20:T22"/>
    <mergeCell ref="U20:U22"/>
    <mergeCell ref="W20:W22"/>
    <mergeCell ref="X20:X22"/>
    <mergeCell ref="S23:S25"/>
    <mergeCell ref="T23:T25"/>
    <mergeCell ref="U23:U25"/>
    <mergeCell ref="W23:W25"/>
    <mergeCell ref="X23:X25"/>
    <mergeCell ref="S26:S28"/>
    <mergeCell ref="T26:T28"/>
    <mergeCell ref="U26:U28"/>
    <mergeCell ref="W26:W28"/>
    <mergeCell ref="X26:X28"/>
    <mergeCell ref="S29:S31"/>
    <mergeCell ref="T29:T31"/>
    <mergeCell ref="U29:U31"/>
    <mergeCell ref="W29:W31"/>
    <mergeCell ref="X29:X31"/>
    <mergeCell ref="S32:S34"/>
    <mergeCell ref="T32:T34"/>
    <mergeCell ref="U32:U34"/>
    <mergeCell ref="W32:W34"/>
    <mergeCell ref="X32:X34"/>
    <mergeCell ref="AA34:AA35"/>
    <mergeCell ref="AB34:AB35"/>
    <mergeCell ref="AC34:AC35"/>
    <mergeCell ref="AD34:AD35"/>
    <mergeCell ref="AE34:AE35"/>
    <mergeCell ref="S35:S37"/>
    <mergeCell ref="T35:T37"/>
    <mergeCell ref="U35:U37"/>
    <mergeCell ref="W35:W37"/>
    <mergeCell ref="X35:X37"/>
    <mergeCell ref="AA36:AA39"/>
    <mergeCell ref="AB36:AB39"/>
    <mergeCell ref="S38:S40"/>
    <mergeCell ref="T38:T40"/>
    <mergeCell ref="U38:U40"/>
    <mergeCell ref="W38:W40"/>
    <mergeCell ref="X38:X40"/>
    <mergeCell ref="AA40:AA43"/>
    <mergeCell ref="AB40:AB43"/>
    <mergeCell ref="S41:S43"/>
    <mergeCell ref="T41:T43"/>
    <mergeCell ref="U41:U43"/>
    <mergeCell ref="W41:W43"/>
    <mergeCell ref="X41:X43"/>
    <mergeCell ref="AA44:AA47"/>
    <mergeCell ref="AB44:AB47"/>
    <mergeCell ref="S47:S49"/>
    <mergeCell ref="T47:T49"/>
    <mergeCell ref="U47:U49"/>
    <mergeCell ref="W47:W49"/>
    <mergeCell ref="X47:X49"/>
    <mergeCell ref="AA48:AA51"/>
    <mergeCell ref="AB48:AB51"/>
    <mergeCell ref="S50:S52"/>
    <mergeCell ref="S44:S46"/>
    <mergeCell ref="T44:T46"/>
    <mergeCell ref="U44:U46"/>
    <mergeCell ref="W44:W46"/>
    <mergeCell ref="X44:X46"/>
    <mergeCell ref="T50:T52"/>
    <mergeCell ref="U50:U52"/>
    <mergeCell ref="W50:W52"/>
    <mergeCell ref="X50:X52"/>
    <mergeCell ref="AG88:AI88"/>
    <mergeCell ref="S59:S61"/>
    <mergeCell ref="T59:T61"/>
    <mergeCell ref="U59:U61"/>
    <mergeCell ref="W59:W61"/>
    <mergeCell ref="X59:X61"/>
    <mergeCell ref="AG65:AI65"/>
    <mergeCell ref="S53:S55"/>
    <mergeCell ref="T53:T55"/>
    <mergeCell ref="U53:U55"/>
    <mergeCell ref="W53:W55"/>
    <mergeCell ref="X53:X55"/>
    <mergeCell ref="S56:S58"/>
    <mergeCell ref="T56:T58"/>
    <mergeCell ref="U56:U58"/>
    <mergeCell ref="W56:W58"/>
    <mergeCell ref="X56:X58"/>
    <mergeCell ref="AA52:AA55"/>
    <mergeCell ref="AB52:AB5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topLeftCell="A54" zoomScale="93" zoomScaleNormal="150" workbookViewId="0">
      <selection activeCell="S92" sqref="S92"/>
    </sheetView>
  </sheetViews>
  <sheetFormatPr defaultColWidth="3.875" defaultRowHeight="15.75" x14ac:dyDescent="0.25"/>
  <cols>
    <col min="1" max="1" width="3.625" bestFit="1" customWidth="1"/>
    <col min="2" max="2" width="10" bestFit="1" customWidth="1"/>
    <col min="3" max="3" width="17.125" bestFit="1" customWidth="1"/>
    <col min="4" max="4" width="8.5" bestFit="1" customWidth="1"/>
    <col min="5" max="5" width="8.875" bestFit="1" customWidth="1"/>
    <col min="6" max="6" width="8.5" bestFit="1" customWidth="1"/>
    <col min="7" max="7" width="8.625" bestFit="1" customWidth="1"/>
    <col min="8" max="8" width="9.375" bestFit="1" customWidth="1"/>
    <col min="9" max="9" width="9" bestFit="1" customWidth="1"/>
    <col min="11" max="11" width="10.625" bestFit="1" customWidth="1"/>
    <col min="12" max="12" width="6.625" bestFit="1" customWidth="1"/>
    <col min="14" max="14" width="3.125" bestFit="1" customWidth="1"/>
    <col min="15" max="15" width="3.625" bestFit="1" customWidth="1"/>
    <col min="16" max="16" width="10" bestFit="1" customWidth="1"/>
    <col min="17" max="17" width="8.875" bestFit="1" customWidth="1"/>
    <col min="18" max="18" width="8.5" bestFit="1" customWidth="1"/>
    <col min="19" max="19" width="8.125" bestFit="1" customWidth="1"/>
    <col min="20" max="20" width="5.625" bestFit="1" customWidth="1"/>
    <col min="21" max="21" width="6.125" bestFit="1" customWidth="1"/>
    <col min="22" max="22" width="3.125" bestFit="1" customWidth="1"/>
    <col min="23" max="23" width="19.5" bestFit="1" customWidth="1"/>
    <col min="24" max="24" width="19.125" bestFit="1" customWidth="1"/>
    <col min="26" max="26" width="11.875" bestFit="1" customWidth="1"/>
    <col min="27" max="27" width="12.5" bestFit="1" customWidth="1"/>
    <col min="28" max="28" width="5.875" bestFit="1" customWidth="1"/>
    <col min="29" max="29" width="10.875" bestFit="1" customWidth="1"/>
    <col min="30" max="30" width="11.375" bestFit="1" customWidth="1"/>
    <col min="31" max="31" width="20.5" bestFit="1" customWidth="1"/>
    <col min="32" max="32" width="11.875" bestFit="1" customWidth="1"/>
    <col min="33" max="33" width="10.375" customWidth="1"/>
    <col min="34" max="35" width="8.875" bestFit="1" customWidth="1"/>
    <col min="36" max="36" width="5.375" bestFit="1" customWidth="1"/>
    <col min="37" max="37" width="20.5" bestFit="1" customWidth="1"/>
  </cols>
  <sheetData>
    <row r="1" spans="1:33" ht="16.5" thickBot="1" x14ac:dyDescent="0.3">
      <c r="A1" s="93" t="s">
        <v>64</v>
      </c>
      <c r="B1" s="94" t="s">
        <v>159</v>
      </c>
      <c r="C1" s="94" t="s">
        <v>67</v>
      </c>
      <c r="D1" s="94" t="s">
        <v>66</v>
      </c>
      <c r="E1" s="94" t="s">
        <v>3</v>
      </c>
      <c r="F1" s="121" t="s">
        <v>169</v>
      </c>
      <c r="G1" s="94" t="s">
        <v>67</v>
      </c>
      <c r="H1" s="94" t="s">
        <v>66</v>
      </c>
      <c r="I1" s="122" t="s">
        <v>3</v>
      </c>
      <c r="K1" s="122" t="s">
        <v>170</v>
      </c>
      <c r="L1" s="122" t="s">
        <v>171</v>
      </c>
      <c r="O1" s="93" t="s">
        <v>64</v>
      </c>
      <c r="P1" s="94" t="s">
        <v>159</v>
      </c>
      <c r="Q1" t="s">
        <v>172</v>
      </c>
      <c r="R1" t="s">
        <v>173</v>
      </c>
      <c r="T1" t="s">
        <v>172</v>
      </c>
      <c r="U1" t="s">
        <v>173</v>
      </c>
      <c r="W1" t="s">
        <v>175</v>
      </c>
      <c r="X1" t="s">
        <v>174</v>
      </c>
    </row>
    <row r="2" spans="1:33" x14ac:dyDescent="0.25">
      <c r="A2" s="96">
        <v>1</v>
      </c>
      <c r="B2" s="108" t="s">
        <v>4</v>
      </c>
      <c r="C2" s="113">
        <v>72.63</v>
      </c>
      <c r="D2" s="113">
        <v>0</v>
      </c>
      <c r="E2" s="113">
        <v>446.58</v>
      </c>
      <c r="G2" s="123">
        <f>(C2/$K$2)*$L$2</f>
        <v>3.6315</v>
      </c>
      <c r="H2" s="123">
        <f>(D2/$K$3)*$L$3</f>
        <v>0</v>
      </c>
      <c r="I2" s="123">
        <f>(E2/$K$4)*$L$4</f>
        <v>19.416521739130435</v>
      </c>
      <c r="J2" t="s">
        <v>67</v>
      </c>
      <c r="K2">
        <v>40</v>
      </c>
      <c r="L2">
        <v>2</v>
      </c>
      <c r="O2" s="96">
        <v>1</v>
      </c>
      <c r="P2" s="108" t="s">
        <v>4</v>
      </c>
      <c r="Q2" s="124">
        <f>I2/SQRT(((G2+H2)/2))</f>
        <v>14.40931736990237</v>
      </c>
      <c r="R2" s="124">
        <f>100*(-0.0126+0.01475*Q2)/(1+(-0.0126+0.01475*Q2))</f>
        <v>16.662321384966077</v>
      </c>
      <c r="S2" s="176" t="s">
        <v>138</v>
      </c>
      <c r="T2" s="179">
        <f>AVERAGE(Q2:Q4)</f>
        <v>15.687843599250977</v>
      </c>
      <c r="U2" s="179">
        <f>AVERAGE(R2:R4)</f>
        <v>17.94138005174425</v>
      </c>
      <c r="V2" s="176">
        <v>10</v>
      </c>
      <c r="W2" s="179">
        <f>_xlfn.STDEV.P(Q2:Q4)</f>
        <v>0.92798013958243009</v>
      </c>
      <c r="X2" s="179">
        <f>_xlfn.STDEV.P(R2:R4)</f>
        <v>0.92730879272482103</v>
      </c>
    </row>
    <row r="3" spans="1:33" ht="16.5" thickBot="1" x14ac:dyDescent="0.3">
      <c r="A3" s="96">
        <v>2</v>
      </c>
      <c r="B3" s="109" t="s">
        <v>5</v>
      </c>
      <c r="C3" s="113">
        <v>58.84</v>
      </c>
      <c r="D3" s="113">
        <v>0</v>
      </c>
      <c r="E3" s="113">
        <v>448.3</v>
      </c>
      <c r="G3" s="123">
        <f t="shared" ref="G3:G61" si="0">(C3/$K$2)*$L$2</f>
        <v>2.9420000000000002</v>
      </c>
      <c r="H3" s="123">
        <f t="shared" ref="H3:H61" si="1">(D3/$K$3)*$L$3</f>
        <v>0</v>
      </c>
      <c r="I3" s="123">
        <f t="shared" ref="I3:I61" si="2">(E3/$K$4)*$L$4</f>
        <v>19.491304347826087</v>
      </c>
      <c r="J3" t="s">
        <v>66</v>
      </c>
      <c r="K3">
        <v>24.3</v>
      </c>
      <c r="L3">
        <v>2</v>
      </c>
      <c r="O3" s="96">
        <v>2</v>
      </c>
      <c r="P3" s="109" t="s">
        <v>5</v>
      </c>
      <c r="Q3" s="124">
        <f t="shared" ref="Q3:Q61" si="3">I3/SQRT(((G3+H3)/2))</f>
        <v>16.07069158207878</v>
      </c>
      <c r="R3" s="124">
        <f t="shared" ref="R3:R61" si="4">100*(-0.0126+0.01475*Q3)/(1+(-0.0126+0.01475*Q3))</f>
        <v>18.330192232146391</v>
      </c>
      <c r="S3" s="177"/>
      <c r="T3" s="179"/>
      <c r="U3" s="179"/>
      <c r="V3" s="177"/>
      <c r="W3" s="179"/>
      <c r="X3" s="179"/>
    </row>
    <row r="4" spans="1:33" ht="16.5" thickBot="1" x14ac:dyDescent="0.3">
      <c r="A4" s="96">
        <v>3</v>
      </c>
      <c r="B4" s="109" t="s">
        <v>6</v>
      </c>
      <c r="C4" s="113">
        <v>58.45</v>
      </c>
      <c r="D4" s="113">
        <v>0</v>
      </c>
      <c r="E4" s="113">
        <v>461.07</v>
      </c>
      <c r="G4" s="123">
        <f t="shared" si="0"/>
        <v>2.9225000000000003</v>
      </c>
      <c r="H4" s="123">
        <f t="shared" si="1"/>
        <v>0</v>
      </c>
      <c r="I4" s="123">
        <f t="shared" si="2"/>
        <v>20.046521739130434</v>
      </c>
      <c r="J4" t="s">
        <v>3</v>
      </c>
      <c r="K4">
        <v>23</v>
      </c>
      <c r="L4">
        <v>1</v>
      </c>
      <c r="O4" s="96">
        <v>3</v>
      </c>
      <c r="P4" s="109" t="s">
        <v>6</v>
      </c>
      <c r="Q4" s="124">
        <f t="shared" si="3"/>
        <v>16.583521845771788</v>
      </c>
      <c r="R4" s="124">
        <f t="shared" si="4"/>
        <v>18.831626538120283</v>
      </c>
      <c r="S4" s="177"/>
      <c r="T4" s="179"/>
      <c r="U4" s="179"/>
      <c r="V4" s="177"/>
      <c r="W4" s="179"/>
      <c r="X4" s="179"/>
      <c r="Z4" s="148" t="s">
        <v>176</v>
      </c>
      <c r="AA4" s="126" t="s">
        <v>177</v>
      </c>
      <c r="AB4" s="126" t="s">
        <v>172</v>
      </c>
      <c r="AC4" s="126" t="s">
        <v>178</v>
      </c>
      <c r="AD4" s="126" t="s">
        <v>179</v>
      </c>
      <c r="AE4" s="126" t="s">
        <v>180</v>
      </c>
    </row>
    <row r="5" spans="1:33" x14ac:dyDescent="0.25">
      <c r="A5" s="96">
        <v>4</v>
      </c>
      <c r="B5" s="109" t="s">
        <v>16</v>
      </c>
      <c r="C5" s="113">
        <v>36.520000000000003</v>
      </c>
      <c r="D5" s="113">
        <v>0</v>
      </c>
      <c r="E5" s="113">
        <v>241.06</v>
      </c>
      <c r="G5" s="123">
        <f t="shared" si="0"/>
        <v>1.8260000000000001</v>
      </c>
      <c r="H5" s="123">
        <f t="shared" si="1"/>
        <v>0</v>
      </c>
      <c r="I5" s="123">
        <f t="shared" si="2"/>
        <v>10.480869565217391</v>
      </c>
      <c r="O5" s="96">
        <v>4</v>
      </c>
      <c r="P5" s="109" t="s">
        <v>16</v>
      </c>
      <c r="Q5" s="124">
        <f t="shared" si="3"/>
        <v>10.968870961392934</v>
      </c>
      <c r="R5" s="124">
        <f t="shared" si="4"/>
        <v>12.98225156521962</v>
      </c>
      <c r="S5" s="177" t="s">
        <v>139</v>
      </c>
      <c r="T5" s="179">
        <f>AVERAGE(Q5:Q7)</f>
        <v>9.9969871861460984</v>
      </c>
      <c r="U5" s="179">
        <f>AVERAGE(R5:R7)</f>
        <v>11.875302187842459</v>
      </c>
      <c r="V5" s="177">
        <v>20</v>
      </c>
      <c r="W5" s="179">
        <f>_xlfn.STDEV.P(Q5:Q7)</f>
        <v>0.72324380070466543</v>
      </c>
      <c r="X5" s="179">
        <f>_xlfn.STDEV.P(R5:R7)</f>
        <v>0.82523716149752302</v>
      </c>
      <c r="Z5" s="127" t="s">
        <v>181</v>
      </c>
      <c r="AA5" s="144" t="s">
        <v>182</v>
      </c>
      <c r="AB5" s="144" t="s">
        <v>183</v>
      </c>
      <c r="AC5" s="144" t="s">
        <v>184</v>
      </c>
      <c r="AD5" s="144" t="s">
        <v>185</v>
      </c>
      <c r="AE5" s="144" t="s">
        <v>186</v>
      </c>
      <c r="AG5" s="144" t="s">
        <v>244</v>
      </c>
    </row>
    <row r="6" spans="1:33" x14ac:dyDescent="0.25">
      <c r="A6" s="96">
        <v>5</v>
      </c>
      <c r="B6" s="109" t="s">
        <v>17</v>
      </c>
      <c r="C6" s="113">
        <v>37.85</v>
      </c>
      <c r="D6" s="113">
        <v>0</v>
      </c>
      <c r="E6" s="113">
        <v>218.97</v>
      </c>
      <c r="G6" s="123">
        <f t="shared" si="0"/>
        <v>1.8925000000000001</v>
      </c>
      <c r="H6" s="123">
        <f t="shared" si="1"/>
        <v>0</v>
      </c>
      <c r="I6" s="123">
        <f t="shared" si="2"/>
        <v>9.5204347826086959</v>
      </c>
      <c r="O6" s="96">
        <v>5</v>
      </c>
      <c r="P6" s="109" t="s">
        <v>17</v>
      </c>
      <c r="Q6" s="124">
        <f t="shared" si="3"/>
        <v>9.7870957258825442</v>
      </c>
      <c r="R6" s="124">
        <f t="shared" si="4"/>
        <v>11.642017858187337</v>
      </c>
      <c r="S6" s="177"/>
      <c r="T6" s="179"/>
      <c r="U6" s="179"/>
      <c r="V6" s="177"/>
      <c r="W6" s="179"/>
      <c r="X6" s="179"/>
      <c r="Z6" s="127" t="s">
        <v>187</v>
      </c>
      <c r="AA6" s="144" t="s">
        <v>188</v>
      </c>
      <c r="AB6" s="144" t="s">
        <v>189</v>
      </c>
      <c r="AC6" s="144" t="s">
        <v>190</v>
      </c>
      <c r="AD6" s="144" t="s">
        <v>191</v>
      </c>
      <c r="AE6" s="144" t="s">
        <v>192</v>
      </c>
      <c r="AF6" s="144"/>
    </row>
    <row r="7" spans="1:33" ht="16.5" thickBot="1" x14ac:dyDescent="0.3">
      <c r="A7" s="96">
        <v>6</v>
      </c>
      <c r="B7" s="109" t="s">
        <v>18</v>
      </c>
      <c r="C7" s="113">
        <v>41.4</v>
      </c>
      <c r="D7" s="113">
        <v>0</v>
      </c>
      <c r="E7" s="113">
        <v>216.09</v>
      </c>
      <c r="G7" s="123">
        <f t="shared" si="0"/>
        <v>2.0699999999999998</v>
      </c>
      <c r="H7" s="123">
        <f t="shared" si="1"/>
        <v>0</v>
      </c>
      <c r="I7" s="123">
        <f t="shared" si="2"/>
        <v>9.3952173913043477</v>
      </c>
      <c r="O7" s="96">
        <v>6</v>
      </c>
      <c r="P7" s="109" t="s">
        <v>18</v>
      </c>
      <c r="Q7" s="124">
        <f t="shared" si="3"/>
        <v>9.2349948711628169</v>
      </c>
      <c r="R7" s="124">
        <f t="shared" si="4"/>
        <v>11.001637140120426</v>
      </c>
      <c r="S7" s="177"/>
      <c r="T7" s="179"/>
      <c r="U7" s="179"/>
      <c r="V7" s="177"/>
      <c r="W7" s="179"/>
      <c r="X7" s="179"/>
      <c r="Z7" s="129" t="s">
        <v>193</v>
      </c>
      <c r="AA7" s="145" t="s">
        <v>188</v>
      </c>
      <c r="AB7" s="145" t="s">
        <v>183</v>
      </c>
      <c r="AC7" s="145" t="s">
        <v>194</v>
      </c>
      <c r="AD7" s="145" t="s">
        <v>191</v>
      </c>
      <c r="AE7" s="145" t="s">
        <v>195</v>
      </c>
    </row>
    <row r="8" spans="1:33" x14ac:dyDescent="0.25">
      <c r="A8" s="96">
        <v>7</v>
      </c>
      <c r="B8" s="109" t="s">
        <v>28</v>
      </c>
      <c r="C8" s="113">
        <v>52.5</v>
      </c>
      <c r="D8" s="113">
        <v>0</v>
      </c>
      <c r="E8" s="113">
        <v>167.23</v>
      </c>
      <c r="G8" s="123">
        <f t="shared" si="0"/>
        <v>2.625</v>
      </c>
      <c r="H8" s="123">
        <f t="shared" si="1"/>
        <v>0</v>
      </c>
      <c r="I8" s="123">
        <f t="shared" si="2"/>
        <v>7.2708695652173905</v>
      </c>
      <c r="O8" s="96">
        <v>7</v>
      </c>
      <c r="P8" s="109" t="s">
        <v>28</v>
      </c>
      <c r="Q8" s="124">
        <f t="shared" si="3"/>
        <v>6.3465352668113049</v>
      </c>
      <c r="R8" s="124">
        <f t="shared" si="4"/>
        <v>7.494037116192267</v>
      </c>
      <c r="S8" s="177" t="s">
        <v>140</v>
      </c>
      <c r="T8" s="179">
        <f>AVERAGE(Q8:Q10)</f>
        <v>6.6784576723027316</v>
      </c>
      <c r="U8" s="179">
        <f>AVERAGE(R8:R10)</f>
        <v>7.9101421163722234</v>
      </c>
      <c r="V8" s="177">
        <v>30</v>
      </c>
      <c r="W8" s="179">
        <f>_xlfn.STDEV.P(Q8:Q10)</f>
        <v>0.23767746386070912</v>
      </c>
      <c r="X8" s="179">
        <f>_xlfn.STDEV.P(R8:R10)</f>
        <v>0.29790813649923714</v>
      </c>
    </row>
    <row r="9" spans="1:33" x14ac:dyDescent="0.25">
      <c r="A9" s="96">
        <v>8</v>
      </c>
      <c r="B9" s="109" t="s">
        <v>29</v>
      </c>
      <c r="C9" s="113">
        <v>38.65</v>
      </c>
      <c r="D9" s="113">
        <v>0</v>
      </c>
      <c r="E9" s="113">
        <v>155.78</v>
      </c>
      <c r="G9" s="123">
        <f t="shared" si="0"/>
        <v>1.9324999999999999</v>
      </c>
      <c r="H9" s="123">
        <f t="shared" si="1"/>
        <v>0</v>
      </c>
      <c r="I9" s="123">
        <f>(E9/$K$4)*$L$4</f>
        <v>6.7730434782608695</v>
      </c>
      <c r="O9" s="96">
        <v>8</v>
      </c>
      <c r="P9" s="109" t="s">
        <v>29</v>
      </c>
      <c r="Q9" s="124">
        <f t="shared" si="3"/>
        <v>6.8903155284174717</v>
      </c>
      <c r="R9" s="124">
        <f t="shared" si="4"/>
        <v>8.1753466794835958</v>
      </c>
      <c r="S9" s="177"/>
      <c r="T9" s="179"/>
      <c r="U9" s="179"/>
      <c r="V9" s="177"/>
      <c r="W9" s="179"/>
      <c r="X9" s="179"/>
    </row>
    <row r="10" spans="1:33" x14ac:dyDescent="0.25">
      <c r="A10" s="96">
        <v>9</v>
      </c>
      <c r="B10" s="109" t="s">
        <v>30</v>
      </c>
      <c r="C10" s="113">
        <v>38.97</v>
      </c>
      <c r="D10" s="113">
        <v>0.04</v>
      </c>
      <c r="E10" s="113">
        <v>154.47</v>
      </c>
      <c r="G10" s="123">
        <f t="shared" si="0"/>
        <v>1.9484999999999999</v>
      </c>
      <c r="H10" s="123">
        <f t="shared" si="1"/>
        <v>3.2921810699588477E-3</v>
      </c>
      <c r="I10" s="123">
        <f t="shared" si="2"/>
        <v>6.7160869565217389</v>
      </c>
      <c r="O10" s="96">
        <v>9</v>
      </c>
      <c r="P10" s="109" t="s">
        <v>30</v>
      </c>
      <c r="Q10" s="124">
        <f t="shared" si="3"/>
        <v>6.798522221679419</v>
      </c>
      <c r="R10" s="124">
        <f t="shared" si="4"/>
        <v>8.0610425534408048</v>
      </c>
      <c r="S10" s="177"/>
      <c r="T10" s="179"/>
      <c r="U10" s="179"/>
      <c r="V10" s="177"/>
      <c r="W10" s="179"/>
      <c r="X10" s="179"/>
    </row>
    <row r="11" spans="1:33" x14ac:dyDescent="0.25">
      <c r="A11" s="96">
        <v>10</v>
      </c>
      <c r="B11" s="109" t="s">
        <v>40</v>
      </c>
      <c r="C11" s="113">
        <v>33.549999999999997</v>
      </c>
      <c r="D11" s="113">
        <v>0</v>
      </c>
      <c r="E11" s="113">
        <v>125.52</v>
      </c>
      <c r="G11" s="123">
        <f t="shared" si="0"/>
        <v>1.6774999999999998</v>
      </c>
      <c r="H11" s="123">
        <f t="shared" si="1"/>
        <v>0</v>
      </c>
      <c r="I11" s="123">
        <f t="shared" si="2"/>
        <v>5.4573913043478255</v>
      </c>
      <c r="O11" s="96">
        <v>10</v>
      </c>
      <c r="P11" s="109" t="s">
        <v>40</v>
      </c>
      <c r="Q11" s="124">
        <f t="shared" si="3"/>
        <v>5.9589374670523227</v>
      </c>
      <c r="R11" s="124">
        <f t="shared" si="4"/>
        <v>7.0022063451541063</v>
      </c>
      <c r="S11" s="177" t="s">
        <v>141</v>
      </c>
      <c r="T11" s="179">
        <f>AVERAGE(Q11:Q13)</f>
        <v>6.1915805643596569</v>
      </c>
      <c r="U11" s="179">
        <f>AVERAGE(R11:R13)</f>
        <v>7.2975249430871054</v>
      </c>
      <c r="V11" s="177">
        <v>40</v>
      </c>
      <c r="W11" s="179">
        <f>_xlfn.STDEV.P(Q11:Q13)</f>
        <v>0.17185924394926547</v>
      </c>
      <c r="X11" s="179">
        <f>_xlfn.STDEV.P(R11:R13)</f>
        <v>0.21807495238760541</v>
      </c>
    </row>
    <row r="12" spans="1:33" x14ac:dyDescent="0.25">
      <c r="A12" s="96">
        <v>11</v>
      </c>
      <c r="B12" s="109" t="s">
        <v>41</v>
      </c>
      <c r="C12" s="113">
        <v>28.27</v>
      </c>
      <c r="D12" s="113">
        <v>0</v>
      </c>
      <c r="E12" s="113">
        <v>120.79</v>
      </c>
      <c r="G12" s="123">
        <f t="shared" si="0"/>
        <v>1.4135</v>
      </c>
      <c r="H12" s="123">
        <f t="shared" si="1"/>
        <v>0</v>
      </c>
      <c r="I12" s="123">
        <f t="shared" si="2"/>
        <v>5.2517391304347827</v>
      </c>
      <c r="O12" s="96">
        <v>11</v>
      </c>
      <c r="P12" s="109" t="s">
        <v>41</v>
      </c>
      <c r="Q12" s="124">
        <f t="shared" si="3"/>
        <v>6.2469817424246825</v>
      </c>
      <c r="R12" s="124">
        <f t="shared" si="4"/>
        <v>7.3682087811946397</v>
      </c>
      <c r="S12" s="177"/>
      <c r="T12" s="179"/>
      <c r="U12" s="179"/>
      <c r="V12" s="177"/>
      <c r="W12" s="179"/>
      <c r="X12" s="179"/>
    </row>
    <row r="13" spans="1:33" x14ac:dyDescent="0.25">
      <c r="A13" s="96">
        <v>12</v>
      </c>
      <c r="B13" s="109" t="s">
        <v>42</v>
      </c>
      <c r="C13" s="113">
        <v>28.35</v>
      </c>
      <c r="D13" s="113">
        <v>0</v>
      </c>
      <c r="E13" s="113">
        <v>123.32</v>
      </c>
      <c r="G13" s="123">
        <f t="shared" si="0"/>
        <v>1.4175</v>
      </c>
      <c r="H13" s="123">
        <f t="shared" si="1"/>
        <v>0</v>
      </c>
      <c r="I13" s="123">
        <f t="shared" si="2"/>
        <v>5.3617391304347821</v>
      </c>
      <c r="O13" s="96">
        <v>12</v>
      </c>
      <c r="P13" s="109" t="s">
        <v>42</v>
      </c>
      <c r="Q13" s="124">
        <f t="shared" si="3"/>
        <v>6.3688224836019653</v>
      </c>
      <c r="R13" s="124">
        <f t="shared" si="4"/>
        <v>7.5221597029125711</v>
      </c>
      <c r="S13" s="177"/>
      <c r="T13" s="179"/>
      <c r="U13" s="179"/>
      <c r="V13" s="177"/>
      <c r="W13" s="179"/>
      <c r="X13" s="179"/>
    </row>
    <row r="14" spans="1:33" x14ac:dyDescent="0.25">
      <c r="A14" s="96">
        <v>13</v>
      </c>
      <c r="B14" s="109" t="s">
        <v>52</v>
      </c>
      <c r="C14" s="113">
        <v>22.42</v>
      </c>
      <c r="D14" s="113">
        <v>0</v>
      </c>
      <c r="E14" s="113">
        <v>114.59</v>
      </c>
      <c r="G14" s="123">
        <f t="shared" si="0"/>
        <v>1.121</v>
      </c>
      <c r="H14" s="123">
        <f t="shared" si="1"/>
        <v>0</v>
      </c>
      <c r="I14" s="123">
        <f t="shared" si="2"/>
        <v>4.9821739130434786</v>
      </c>
      <c r="O14" s="96">
        <v>13</v>
      </c>
      <c r="P14" s="109" t="s">
        <v>52</v>
      </c>
      <c r="Q14" s="124">
        <f t="shared" si="3"/>
        <v>6.6547397340095751</v>
      </c>
      <c r="R14" s="124">
        <f t="shared" si="4"/>
        <v>7.8814266480652124</v>
      </c>
      <c r="S14" s="177" t="s">
        <v>142</v>
      </c>
      <c r="T14" s="179">
        <f>AVERAGE(Q14:Q16)</f>
        <v>4.4956265719834692</v>
      </c>
      <c r="U14" s="179">
        <f>AVERAGE(R14:R16)</f>
        <v>5.3281213942383916</v>
      </c>
      <c r="V14" s="177">
        <v>50</v>
      </c>
      <c r="W14" s="179">
        <f>_xlfn.STDEV.P(Q14:Q16)</f>
        <v>3.1797129239429145</v>
      </c>
      <c r="X14" s="179">
        <f>_xlfn.STDEV.P(R14:R16)</f>
        <v>3.7686359125484241</v>
      </c>
    </row>
    <row r="15" spans="1:33" x14ac:dyDescent="0.25">
      <c r="A15" s="96">
        <v>14</v>
      </c>
      <c r="B15" s="109" t="s">
        <v>53</v>
      </c>
      <c r="C15" s="113">
        <v>18.03</v>
      </c>
      <c r="D15" s="113">
        <v>0</v>
      </c>
      <c r="E15" s="113">
        <v>105.5</v>
      </c>
      <c r="G15" s="123">
        <f t="shared" si="0"/>
        <v>0.90150000000000008</v>
      </c>
      <c r="H15" s="123">
        <f t="shared" si="1"/>
        <v>0</v>
      </c>
      <c r="I15" s="123">
        <f t="shared" si="2"/>
        <v>4.5869565217391308</v>
      </c>
      <c r="O15" s="96">
        <v>14</v>
      </c>
      <c r="P15" s="109" t="s">
        <v>53</v>
      </c>
      <c r="Q15" s="124">
        <f>I15/SQRT(((G15+H15)/2))</f>
        <v>6.8321399819408324</v>
      </c>
      <c r="R15" s="124">
        <f t="shared" si="4"/>
        <v>8.1029375346499624</v>
      </c>
      <c r="S15" s="177"/>
      <c r="T15" s="179"/>
      <c r="U15" s="179"/>
      <c r="V15" s="177"/>
      <c r="W15" s="179"/>
      <c r="X15" s="179"/>
    </row>
    <row r="16" spans="1:33" x14ac:dyDescent="0.25">
      <c r="A16" s="99">
        <v>15</v>
      </c>
      <c r="B16" s="110" t="s">
        <v>54</v>
      </c>
      <c r="C16" s="115">
        <v>0</v>
      </c>
      <c r="D16" s="115">
        <v>7.0000000000000007E-2</v>
      </c>
      <c r="E16" s="115">
        <v>113.06</v>
      </c>
      <c r="G16" s="123">
        <f t="shared" si="0"/>
        <v>0</v>
      </c>
      <c r="H16" s="123">
        <f t="shared" si="1"/>
        <v>5.7613168724279839E-3</v>
      </c>
      <c r="I16" s="123">
        <f t="shared" si="2"/>
        <v>4.9156521739130437</v>
      </c>
      <c r="O16" s="99">
        <v>15</v>
      </c>
      <c r="P16" s="110" t="s">
        <v>54</v>
      </c>
      <c r="Q16" s="124">
        <v>0</v>
      </c>
      <c r="R16" s="124">
        <v>0</v>
      </c>
      <c r="S16" s="178"/>
      <c r="T16" s="179"/>
      <c r="U16" s="179"/>
      <c r="V16" s="178"/>
      <c r="W16" s="179"/>
      <c r="X16" s="179"/>
    </row>
    <row r="17" spans="1:24" x14ac:dyDescent="0.25">
      <c r="A17" s="96">
        <v>16</v>
      </c>
      <c r="B17" s="109" t="s">
        <v>7</v>
      </c>
      <c r="C17" s="113">
        <v>54.69</v>
      </c>
      <c r="D17" s="113">
        <v>0</v>
      </c>
      <c r="E17" s="113">
        <v>440.32</v>
      </c>
      <c r="G17" s="123">
        <f t="shared" si="0"/>
        <v>2.7344999999999997</v>
      </c>
      <c r="H17" s="123">
        <f t="shared" si="1"/>
        <v>0</v>
      </c>
      <c r="I17" s="123">
        <f t="shared" si="2"/>
        <v>19.144347826086957</v>
      </c>
      <c r="O17" s="96">
        <v>16</v>
      </c>
      <c r="P17" s="109" t="s">
        <v>7</v>
      </c>
      <c r="Q17" s="124">
        <f t="shared" si="3"/>
        <v>16.372560736248079</v>
      </c>
      <c r="R17" s="124">
        <f t="shared" si="4"/>
        <v>18.626100717235097</v>
      </c>
      <c r="S17" s="173" t="s">
        <v>144</v>
      </c>
      <c r="T17" s="179">
        <f>AVERAGE(Q17:Q19)</f>
        <v>15.612892751400432</v>
      </c>
      <c r="U17" s="179">
        <f>AVERAGE(R17:R19)</f>
        <v>17.87374976452719</v>
      </c>
      <c r="W17" s="179">
        <f>_xlfn.STDEV.P(Q17:Q19)</f>
        <v>0.54418354048061734</v>
      </c>
      <c r="X17" s="179">
        <f>_xlfn.STDEV.P(R17:R19)</f>
        <v>0.53913309020071221</v>
      </c>
    </row>
    <row r="18" spans="1:24" x14ac:dyDescent="0.25">
      <c r="A18" s="96">
        <v>17</v>
      </c>
      <c r="B18" s="109" t="s">
        <v>8</v>
      </c>
      <c r="C18" s="113">
        <v>59.56</v>
      </c>
      <c r="D18" s="113">
        <v>0</v>
      </c>
      <c r="E18" s="113">
        <v>430.52</v>
      </c>
      <c r="G18" s="123">
        <f t="shared" si="0"/>
        <v>2.9780000000000002</v>
      </c>
      <c r="H18" s="123">
        <f t="shared" si="1"/>
        <v>0</v>
      </c>
      <c r="I18" s="123">
        <f t="shared" si="2"/>
        <v>18.718260869565217</v>
      </c>
      <c r="O18" s="96">
        <v>17</v>
      </c>
      <c r="P18" s="109" t="s">
        <v>8</v>
      </c>
      <c r="Q18" s="124">
        <f t="shared" si="3"/>
        <v>15.339745230439323</v>
      </c>
      <c r="R18" s="124">
        <f t="shared" si="4"/>
        <v>17.604685288512538</v>
      </c>
      <c r="S18" s="173"/>
      <c r="T18" s="179"/>
      <c r="U18" s="179"/>
      <c r="W18" s="179"/>
      <c r="X18" s="179"/>
    </row>
    <row r="19" spans="1:24" x14ac:dyDescent="0.25">
      <c r="A19" s="96">
        <v>18</v>
      </c>
      <c r="B19" s="109" t="s">
        <v>9</v>
      </c>
      <c r="C19" s="113">
        <v>62.64</v>
      </c>
      <c r="D19" s="113">
        <v>0</v>
      </c>
      <c r="E19" s="113">
        <v>435.37</v>
      </c>
      <c r="G19" s="123">
        <f t="shared" si="0"/>
        <v>3.1320000000000001</v>
      </c>
      <c r="H19" s="123">
        <f t="shared" si="1"/>
        <v>0</v>
      </c>
      <c r="I19" s="123">
        <f t="shared" si="2"/>
        <v>18.929130434782611</v>
      </c>
      <c r="O19" s="96">
        <v>18</v>
      </c>
      <c r="P19" s="109" t="s">
        <v>9</v>
      </c>
      <c r="Q19" s="124">
        <f t="shared" si="3"/>
        <v>15.126372287513892</v>
      </c>
      <c r="R19" s="124">
        <f t="shared" si="4"/>
        <v>17.390463287833942</v>
      </c>
      <c r="S19" s="173"/>
      <c r="T19" s="179"/>
      <c r="U19" s="179"/>
      <c r="W19" s="179"/>
      <c r="X19" s="179"/>
    </row>
    <row r="20" spans="1:24" x14ac:dyDescent="0.25">
      <c r="A20" s="96">
        <v>19</v>
      </c>
      <c r="B20" s="109" t="s">
        <v>19</v>
      </c>
      <c r="C20" s="113">
        <v>44.38</v>
      </c>
      <c r="D20" s="113">
        <v>0</v>
      </c>
      <c r="E20" s="113">
        <v>269.52</v>
      </c>
      <c r="G20" s="123">
        <f t="shared" si="0"/>
        <v>2.2190000000000003</v>
      </c>
      <c r="H20" s="123">
        <f t="shared" si="1"/>
        <v>0</v>
      </c>
      <c r="I20" s="123">
        <f t="shared" si="2"/>
        <v>11.718260869565217</v>
      </c>
      <c r="O20" s="96">
        <v>19</v>
      </c>
      <c r="P20" s="109" t="s">
        <v>19</v>
      </c>
      <c r="Q20" s="124">
        <f t="shared" si="3"/>
        <v>11.124986910572867</v>
      </c>
      <c r="R20" s="124">
        <f t="shared" si="4"/>
        <v>13.156266139666661</v>
      </c>
      <c r="S20" s="173" t="s">
        <v>143</v>
      </c>
      <c r="T20" s="179">
        <f>AVERAGE(Q20:Q22)</f>
        <v>10.645074472361969</v>
      </c>
      <c r="U20" s="179">
        <f>AVERAGE(R20:R22)</f>
        <v>12.617430935655008</v>
      </c>
      <c r="W20" s="179">
        <f>_xlfn.STDEV.P(Q20:Q22)</f>
        <v>0.33956134109121333</v>
      </c>
      <c r="X20" s="179">
        <f>_xlfn.STDEV.P(R20:R22)</f>
        <v>0.38125650552958756</v>
      </c>
    </row>
    <row r="21" spans="1:24" x14ac:dyDescent="0.25">
      <c r="A21" s="96">
        <v>20</v>
      </c>
      <c r="B21" s="109" t="s">
        <v>20</v>
      </c>
      <c r="C21" s="113">
        <v>38.72</v>
      </c>
      <c r="D21" s="113">
        <v>0</v>
      </c>
      <c r="E21" s="113">
        <v>235.79</v>
      </c>
      <c r="G21" s="123">
        <f t="shared" si="0"/>
        <v>1.9359999999999999</v>
      </c>
      <c r="H21" s="123">
        <f t="shared" si="1"/>
        <v>0</v>
      </c>
      <c r="I21" s="123">
        <f t="shared" si="2"/>
        <v>10.251739130434782</v>
      </c>
      <c r="O21" s="96">
        <v>20</v>
      </c>
      <c r="P21" s="109" t="s">
        <v>20</v>
      </c>
      <c r="Q21" s="124">
        <f t="shared" si="3"/>
        <v>10.419811628748526</v>
      </c>
      <c r="R21" s="124">
        <f t="shared" si="4"/>
        <v>12.364664210540164</v>
      </c>
      <c r="S21" s="173"/>
      <c r="T21" s="179"/>
      <c r="U21" s="179"/>
      <c r="W21" s="179"/>
      <c r="X21" s="179"/>
    </row>
    <row r="22" spans="1:24" x14ac:dyDescent="0.25">
      <c r="A22" s="96">
        <v>21</v>
      </c>
      <c r="B22" s="109" t="s">
        <v>21</v>
      </c>
      <c r="C22" s="113">
        <v>38.869999999999997</v>
      </c>
      <c r="D22" s="113">
        <v>0</v>
      </c>
      <c r="E22" s="113">
        <v>235.58</v>
      </c>
      <c r="G22" s="123">
        <f t="shared" si="0"/>
        <v>1.9434999999999998</v>
      </c>
      <c r="H22" s="123">
        <f t="shared" si="1"/>
        <v>0</v>
      </c>
      <c r="I22" s="123">
        <f t="shared" si="2"/>
        <v>10.242608695652175</v>
      </c>
      <c r="O22" s="96">
        <v>21</v>
      </c>
      <c r="P22" s="109" t="s">
        <v>21</v>
      </c>
      <c r="Q22" s="124">
        <f t="shared" si="3"/>
        <v>10.390424877764517</v>
      </c>
      <c r="R22" s="124">
        <f t="shared" si="4"/>
        <v>12.331362456758198</v>
      </c>
      <c r="S22" s="173"/>
      <c r="T22" s="179"/>
      <c r="U22" s="179"/>
      <c r="W22" s="179"/>
      <c r="X22" s="179"/>
    </row>
    <row r="23" spans="1:24" x14ac:dyDescent="0.25">
      <c r="A23" s="96">
        <v>22</v>
      </c>
      <c r="B23" s="109" t="s">
        <v>31</v>
      </c>
      <c r="C23" s="113">
        <v>35.31</v>
      </c>
      <c r="D23" s="113">
        <v>0.06</v>
      </c>
      <c r="E23" s="113">
        <v>174.36</v>
      </c>
      <c r="G23" s="123">
        <f t="shared" si="0"/>
        <v>1.7655000000000001</v>
      </c>
      <c r="H23" s="123">
        <f t="shared" si="1"/>
        <v>4.9382716049382715E-3</v>
      </c>
      <c r="I23" s="123">
        <f t="shared" si="2"/>
        <v>7.5808695652173919</v>
      </c>
      <c r="O23" s="96">
        <v>22</v>
      </c>
      <c r="P23" s="109" t="s">
        <v>31</v>
      </c>
      <c r="Q23" s="124">
        <f t="shared" si="3"/>
        <v>8.0573759437195474</v>
      </c>
      <c r="R23" s="124">
        <f t="shared" si="4"/>
        <v>9.6042170386251353</v>
      </c>
      <c r="S23" s="173" t="s">
        <v>145</v>
      </c>
      <c r="T23" s="179">
        <f>AVERAGE(Q23:Q25)</f>
        <v>7.4661562734016371</v>
      </c>
      <c r="U23" s="179">
        <f>AVERAGE(R23:R25)</f>
        <v>8.8828264151803413</v>
      </c>
      <c r="W23" s="179">
        <f>_xlfn.STDEV.P(Q23:Q25)</f>
        <v>0.43756139737631233</v>
      </c>
      <c r="X23" s="179">
        <f>_xlfn.STDEV.P(R23:R25)</f>
        <v>0.53444266941023877</v>
      </c>
    </row>
    <row r="24" spans="1:24" x14ac:dyDescent="0.25">
      <c r="A24" s="96">
        <v>23</v>
      </c>
      <c r="B24" s="109" t="s">
        <v>32</v>
      </c>
      <c r="C24" s="113">
        <v>39.380000000000003</v>
      </c>
      <c r="D24" s="113">
        <v>0.04</v>
      </c>
      <c r="E24" s="113">
        <v>167.39</v>
      </c>
      <c r="G24" s="123">
        <f t="shared" si="0"/>
        <v>1.9690000000000001</v>
      </c>
      <c r="H24" s="123">
        <f t="shared" si="1"/>
        <v>3.2921810699588477E-3</v>
      </c>
      <c r="I24" s="123">
        <f t="shared" si="2"/>
        <v>7.2778260869565212</v>
      </c>
      <c r="O24" s="96">
        <v>23</v>
      </c>
      <c r="P24" s="109" t="s">
        <v>32</v>
      </c>
      <c r="Q24" s="124">
        <f t="shared" si="3"/>
        <v>7.328769195084905</v>
      </c>
      <c r="R24" s="124">
        <f t="shared" si="4"/>
        <v>8.7174260768545047</v>
      </c>
      <c r="S24" s="173"/>
      <c r="T24" s="179"/>
      <c r="U24" s="179"/>
      <c r="W24" s="179"/>
      <c r="X24" s="179"/>
    </row>
    <row r="25" spans="1:24" x14ac:dyDescent="0.25">
      <c r="A25" s="96">
        <v>24</v>
      </c>
      <c r="B25" s="109" t="s">
        <v>33</v>
      </c>
      <c r="C25" s="113">
        <v>38.85</v>
      </c>
      <c r="D25" s="113">
        <v>0.06</v>
      </c>
      <c r="E25" s="113">
        <v>159.15</v>
      </c>
      <c r="G25" s="123">
        <f t="shared" si="0"/>
        <v>1.9425000000000001</v>
      </c>
      <c r="H25" s="123">
        <f t="shared" si="1"/>
        <v>4.9382716049382715E-3</v>
      </c>
      <c r="I25" s="123">
        <f t="shared" si="2"/>
        <v>6.9195652173913045</v>
      </c>
      <c r="O25" s="96">
        <v>24</v>
      </c>
      <c r="P25" s="109" t="s">
        <v>33</v>
      </c>
      <c r="Q25" s="124">
        <f t="shared" si="3"/>
        <v>7.0123236814004599</v>
      </c>
      <c r="R25" s="124">
        <f t="shared" si="4"/>
        <v>8.3268361300613876</v>
      </c>
      <c r="S25" s="173"/>
      <c r="T25" s="179"/>
      <c r="U25" s="179"/>
      <c r="W25" s="179"/>
      <c r="X25" s="179"/>
    </row>
    <row r="26" spans="1:24" x14ac:dyDescent="0.25">
      <c r="A26" s="96">
        <v>25</v>
      </c>
      <c r="B26" s="109" t="s">
        <v>43</v>
      </c>
      <c r="C26" s="113">
        <v>23.23</v>
      </c>
      <c r="D26" s="113">
        <v>0.08</v>
      </c>
      <c r="E26" s="113">
        <v>121.72</v>
      </c>
      <c r="G26" s="123">
        <f t="shared" si="0"/>
        <v>1.1615</v>
      </c>
      <c r="H26" s="123">
        <f t="shared" si="1"/>
        <v>6.5843621399176953E-3</v>
      </c>
      <c r="I26" s="123">
        <f t="shared" si="2"/>
        <v>5.2921739130434782</v>
      </c>
      <c r="O26" s="96">
        <v>25</v>
      </c>
      <c r="P26" s="109" t="s">
        <v>43</v>
      </c>
      <c r="Q26" s="124">
        <f t="shared" si="3"/>
        <v>6.9248759915174993</v>
      </c>
      <c r="R26" s="124">
        <f t="shared" si="4"/>
        <v>8.2183089204114808</v>
      </c>
      <c r="S26" s="173" t="s">
        <v>146</v>
      </c>
      <c r="T26" s="179">
        <f>AVERAGE(Q26:Q28)</f>
        <v>8.0231669917412773</v>
      </c>
      <c r="U26" s="179">
        <f>AVERAGE(R26:R28)</f>
        <v>9.5492346827730543</v>
      </c>
      <c r="W26" s="179">
        <f>_xlfn.STDEV.P(Q26:Q28)</f>
        <v>0.92424685711942334</v>
      </c>
      <c r="X26" s="179">
        <f>_xlfn.STDEV.P(R26:R28)</f>
        <v>1.1138532385616347</v>
      </c>
    </row>
    <row r="27" spans="1:24" x14ac:dyDescent="0.25">
      <c r="A27" s="96">
        <v>26</v>
      </c>
      <c r="B27" s="109" t="s">
        <v>44</v>
      </c>
      <c r="C27" s="113">
        <v>15.77</v>
      </c>
      <c r="D27" s="113">
        <v>0.16</v>
      </c>
      <c r="E27" s="113">
        <v>115.89</v>
      </c>
      <c r="G27" s="123">
        <f t="shared" si="0"/>
        <v>0.78849999999999998</v>
      </c>
      <c r="H27" s="123">
        <f t="shared" si="1"/>
        <v>1.3168724279835391E-2</v>
      </c>
      <c r="I27" s="123">
        <f t="shared" si="2"/>
        <v>5.0386956521739128</v>
      </c>
      <c r="O27" s="96">
        <v>26</v>
      </c>
      <c r="P27" s="109" t="s">
        <v>44</v>
      </c>
      <c r="Q27" s="124">
        <f t="shared" si="3"/>
        <v>7.9585812489925134</v>
      </c>
      <c r="R27" s="124">
        <f t="shared" si="4"/>
        <v>9.4849845951139553</v>
      </c>
      <c r="S27" s="173"/>
      <c r="T27" s="179"/>
      <c r="U27" s="179"/>
      <c r="W27" s="179"/>
      <c r="X27" s="179"/>
    </row>
    <row r="28" spans="1:24" x14ac:dyDescent="0.25">
      <c r="A28" s="96">
        <v>27</v>
      </c>
      <c r="B28" s="109" t="s">
        <v>45</v>
      </c>
      <c r="C28" s="113">
        <v>15</v>
      </c>
      <c r="D28" s="113">
        <v>0.11</v>
      </c>
      <c r="E28" s="113">
        <v>130.16</v>
      </c>
      <c r="G28" s="123">
        <f t="shared" si="0"/>
        <v>0.75</v>
      </c>
      <c r="H28" s="123">
        <f t="shared" si="1"/>
        <v>9.0534979423868307E-3</v>
      </c>
      <c r="I28" s="123">
        <f t="shared" si="2"/>
        <v>5.6591304347826084</v>
      </c>
      <c r="O28" s="96">
        <v>27</v>
      </c>
      <c r="P28" s="109" t="s">
        <v>45</v>
      </c>
      <c r="Q28" s="124">
        <f t="shared" si="3"/>
        <v>9.1860437347138202</v>
      </c>
      <c r="R28" s="124">
        <f t="shared" si="4"/>
        <v>10.944410532793723</v>
      </c>
      <c r="S28" s="173"/>
      <c r="T28" s="179"/>
      <c r="U28" s="179"/>
      <c r="W28" s="179"/>
      <c r="X28" s="179"/>
    </row>
    <row r="29" spans="1:24" x14ac:dyDescent="0.25">
      <c r="A29" s="96">
        <v>28</v>
      </c>
      <c r="B29" s="109" t="s">
        <v>55</v>
      </c>
      <c r="C29" s="113">
        <v>15.85</v>
      </c>
      <c r="D29" s="113">
        <v>0.1</v>
      </c>
      <c r="E29" s="113">
        <v>96.33</v>
      </c>
      <c r="G29" s="123">
        <f t="shared" si="0"/>
        <v>0.79249999999999998</v>
      </c>
      <c r="H29" s="123">
        <f t="shared" si="1"/>
        <v>8.23045267489712E-3</v>
      </c>
      <c r="I29" s="123">
        <f t="shared" si="2"/>
        <v>4.1882608695652177</v>
      </c>
      <c r="O29" s="96">
        <v>28</v>
      </c>
      <c r="P29" s="109" t="s">
        <v>55</v>
      </c>
      <c r="Q29" s="124">
        <f t="shared" si="3"/>
        <v>6.6192006978369156</v>
      </c>
      <c r="R29" s="124">
        <f t="shared" si="4"/>
        <v>7.8369223620468649</v>
      </c>
      <c r="S29" s="173" t="s">
        <v>147</v>
      </c>
      <c r="T29" s="179">
        <f>AVERAGE(Q29:Q31)</f>
        <v>6.7285446545265692</v>
      </c>
      <c r="U29" s="179">
        <f>AVERAGE(R29:R31)</f>
        <v>7.9734350436408592</v>
      </c>
      <c r="W29" s="179">
        <f>_xlfn.STDEV.P(Q29:Q31)</f>
        <v>0.12805713638681837</v>
      </c>
      <c r="X29" s="179">
        <f>_xlfn.STDEV.P(R29:R31)</f>
        <v>0.15978073506830123</v>
      </c>
    </row>
    <row r="30" spans="1:24" x14ac:dyDescent="0.25">
      <c r="A30" s="96">
        <v>29</v>
      </c>
      <c r="B30" s="109" t="s">
        <v>56</v>
      </c>
      <c r="C30" s="113">
        <v>16.03</v>
      </c>
      <c r="D30" s="113">
        <v>0.11</v>
      </c>
      <c r="E30" s="113">
        <v>97.49</v>
      </c>
      <c r="G30" s="123">
        <f t="shared" si="0"/>
        <v>0.8015000000000001</v>
      </c>
      <c r="H30" s="123">
        <f t="shared" si="1"/>
        <v>9.0534979423868307E-3</v>
      </c>
      <c r="I30" s="123">
        <f t="shared" si="2"/>
        <v>4.238695652173913</v>
      </c>
      <c r="O30" s="96">
        <v>29</v>
      </c>
      <c r="P30" s="109" t="s">
        <v>56</v>
      </c>
      <c r="Q30" s="124">
        <f t="shared" si="3"/>
        <v>6.6581931565920316</v>
      </c>
      <c r="R30" s="124">
        <f t="shared" si="4"/>
        <v>7.8857489566913879</v>
      </c>
      <c r="S30" s="173"/>
      <c r="T30" s="179"/>
      <c r="U30" s="179"/>
      <c r="W30" s="179"/>
      <c r="X30" s="179"/>
    </row>
    <row r="31" spans="1:24" x14ac:dyDescent="0.25">
      <c r="A31" s="111">
        <v>30</v>
      </c>
      <c r="B31" s="110" t="s">
        <v>57</v>
      </c>
      <c r="C31" s="115">
        <v>15.12</v>
      </c>
      <c r="D31" s="115">
        <v>1.04</v>
      </c>
      <c r="E31" s="115">
        <v>103.07</v>
      </c>
      <c r="G31" s="123">
        <f t="shared" si="0"/>
        <v>0.75600000000000001</v>
      </c>
      <c r="H31" s="123">
        <f t="shared" si="1"/>
        <v>8.5596707818930043E-2</v>
      </c>
      <c r="I31" s="123">
        <f t="shared" si="2"/>
        <v>4.4813043478260868</v>
      </c>
      <c r="O31" s="111">
        <v>30</v>
      </c>
      <c r="P31" s="110" t="s">
        <v>57</v>
      </c>
      <c r="Q31" s="124">
        <f t="shared" si="3"/>
        <v>6.9082401091507597</v>
      </c>
      <c r="R31" s="124">
        <f t="shared" si="4"/>
        <v>8.1976338121843249</v>
      </c>
      <c r="S31" s="174"/>
      <c r="T31" s="179"/>
      <c r="U31" s="179"/>
      <c r="W31" s="179"/>
      <c r="X31" s="179"/>
    </row>
    <row r="32" spans="1:24" x14ac:dyDescent="0.25">
      <c r="A32" s="96">
        <v>31</v>
      </c>
      <c r="B32" s="109" t="s">
        <v>10</v>
      </c>
      <c r="C32" s="113">
        <v>56.78</v>
      </c>
      <c r="D32" s="113">
        <v>0</v>
      </c>
      <c r="E32" s="113">
        <v>447.91</v>
      </c>
      <c r="G32" s="123">
        <f t="shared" si="0"/>
        <v>2.839</v>
      </c>
      <c r="H32" s="123">
        <f t="shared" si="1"/>
        <v>0</v>
      </c>
      <c r="I32" s="123">
        <f t="shared" si="2"/>
        <v>19.474347826086959</v>
      </c>
      <c r="O32" s="96">
        <v>31</v>
      </c>
      <c r="P32" s="109" t="s">
        <v>10</v>
      </c>
      <c r="Q32" s="124">
        <f t="shared" si="3"/>
        <v>16.34538762309047</v>
      </c>
      <c r="R32" s="124">
        <f t="shared" si="4"/>
        <v>18.599552012360647</v>
      </c>
      <c r="S32" s="175" t="s">
        <v>148</v>
      </c>
      <c r="T32" s="179">
        <f>AVERAGE(Q32:Q34)</f>
        <v>17.057858742804587</v>
      </c>
      <c r="U32" s="179">
        <f>AVERAGE(R32:R34)</f>
        <v>19.286533201765561</v>
      </c>
      <c r="W32" s="179">
        <f>_xlfn.STDEV.P(Q32:Q34)</f>
        <v>0.54786880858579901</v>
      </c>
      <c r="X32" s="179">
        <f>_xlfn.STDEV.P(R32:R34)</f>
        <v>0.52730137380906705</v>
      </c>
    </row>
    <row r="33" spans="1:37" ht="16.5" thickBot="1" x14ac:dyDescent="0.3">
      <c r="A33" s="96">
        <v>32</v>
      </c>
      <c r="B33" s="109" t="s">
        <v>11</v>
      </c>
      <c r="C33" s="113">
        <v>49.71</v>
      </c>
      <c r="D33" s="113">
        <v>0</v>
      </c>
      <c r="E33" s="113">
        <v>453.26</v>
      </c>
      <c r="G33" s="123">
        <f t="shared" si="0"/>
        <v>2.4855</v>
      </c>
      <c r="H33" s="123">
        <f t="shared" si="1"/>
        <v>0</v>
      </c>
      <c r="I33" s="123">
        <f t="shared" si="2"/>
        <v>19.70695652173913</v>
      </c>
      <c r="O33" s="96">
        <v>32</v>
      </c>
      <c r="P33" s="109" t="s">
        <v>11</v>
      </c>
      <c r="Q33" s="124">
        <f t="shared" si="3"/>
        <v>17.677777872138051</v>
      </c>
      <c r="R33" s="124">
        <f t="shared" si="4"/>
        <v>19.881246292045645</v>
      </c>
      <c r="S33" s="175"/>
      <c r="T33" s="179"/>
      <c r="U33" s="179"/>
      <c r="W33" s="179"/>
      <c r="X33" s="179"/>
    </row>
    <row r="34" spans="1:37" ht="16.5" thickBot="1" x14ac:dyDescent="0.3">
      <c r="A34" s="96">
        <v>33</v>
      </c>
      <c r="B34" s="109" t="s">
        <v>12</v>
      </c>
      <c r="C34" s="113">
        <v>49.62</v>
      </c>
      <c r="D34" s="113">
        <v>0</v>
      </c>
      <c r="E34" s="113">
        <v>439.34</v>
      </c>
      <c r="G34" s="123">
        <f t="shared" si="0"/>
        <v>2.4809999999999999</v>
      </c>
      <c r="H34" s="123">
        <f t="shared" si="1"/>
        <v>0</v>
      </c>
      <c r="I34" s="123">
        <f t="shared" si="2"/>
        <v>19.101739130434783</v>
      </c>
      <c r="O34" s="96">
        <v>33</v>
      </c>
      <c r="P34" s="109" t="s">
        <v>12</v>
      </c>
      <c r="Q34" s="124">
        <f t="shared" si="3"/>
        <v>17.150410733185243</v>
      </c>
      <c r="R34" s="124">
        <f t="shared" si="4"/>
        <v>19.378801300890395</v>
      </c>
      <c r="S34" s="175"/>
      <c r="T34" s="179"/>
      <c r="U34" s="179"/>
      <c r="W34" s="179"/>
      <c r="X34" s="179"/>
      <c r="AA34" s="171" t="s">
        <v>196</v>
      </c>
      <c r="AB34" s="171" t="s">
        <v>197</v>
      </c>
      <c r="AC34" s="171" t="s">
        <v>198</v>
      </c>
      <c r="AD34" s="171" t="s">
        <v>203</v>
      </c>
      <c r="AE34" s="171" t="s">
        <v>173</v>
      </c>
      <c r="AF34" s="148" t="s">
        <v>176</v>
      </c>
      <c r="AG34" s="126" t="s">
        <v>177</v>
      </c>
      <c r="AH34" s="126" t="s">
        <v>172</v>
      </c>
      <c r="AI34" s="126" t="s">
        <v>178</v>
      </c>
      <c r="AJ34" s="126" t="s">
        <v>179</v>
      </c>
      <c r="AK34" s="126" t="s">
        <v>180</v>
      </c>
    </row>
    <row r="35" spans="1:37" ht="16.5" thickBot="1" x14ac:dyDescent="0.3">
      <c r="A35" s="96">
        <v>34</v>
      </c>
      <c r="B35" s="109" t="s">
        <v>22</v>
      </c>
      <c r="C35" s="113">
        <v>40.74</v>
      </c>
      <c r="D35" s="113">
        <v>0.03</v>
      </c>
      <c r="E35" s="113">
        <v>222.17</v>
      </c>
      <c r="G35" s="123">
        <f t="shared" si="0"/>
        <v>2.0369999999999999</v>
      </c>
      <c r="H35" s="123">
        <f t="shared" si="1"/>
        <v>2.4691358024691358E-3</v>
      </c>
      <c r="I35" s="123">
        <f t="shared" si="2"/>
        <v>9.6595652173913038</v>
      </c>
      <c r="O35" s="96">
        <v>34</v>
      </c>
      <c r="P35" s="109" t="s">
        <v>22</v>
      </c>
      <c r="Q35" s="124">
        <f t="shared" si="3"/>
        <v>9.5656394686557551</v>
      </c>
      <c r="R35" s="124">
        <f t="shared" si="4"/>
        <v>11.386261272436299</v>
      </c>
      <c r="S35" s="175" t="s">
        <v>149</v>
      </c>
      <c r="T35" s="179">
        <f>AVERAGE(Q35:Q37)</f>
        <v>10.664769692463393</v>
      </c>
      <c r="U35" s="179">
        <f>AVERAGE(R35:R37)</f>
        <v>12.632366922895315</v>
      </c>
      <c r="W35" s="179">
        <f>_xlfn.STDEV.P(Q35:Q37)</f>
        <v>0.78097452348570107</v>
      </c>
      <c r="X35" s="179">
        <f>_xlfn.STDEV.P(R35:R37)</f>
        <v>0.88522869997210274</v>
      </c>
      <c r="AA35" s="172"/>
      <c r="AB35" s="172"/>
      <c r="AC35" s="172"/>
      <c r="AD35" s="172"/>
      <c r="AE35" s="172"/>
      <c r="AF35" s="127" t="s">
        <v>181</v>
      </c>
      <c r="AG35" s="144" t="s">
        <v>182</v>
      </c>
      <c r="AH35" s="144" t="s">
        <v>183</v>
      </c>
      <c r="AI35" s="144" t="s">
        <v>184</v>
      </c>
      <c r="AJ35" s="144" t="s">
        <v>185</v>
      </c>
      <c r="AK35" s="144" t="s">
        <v>186</v>
      </c>
    </row>
    <row r="36" spans="1:37" x14ac:dyDescent="0.25">
      <c r="A36" s="96">
        <v>35</v>
      </c>
      <c r="B36" s="109" t="s">
        <v>23</v>
      </c>
      <c r="C36" s="113">
        <v>38.28</v>
      </c>
      <c r="D36" s="113">
        <v>0.03</v>
      </c>
      <c r="E36" s="113">
        <v>254.6</v>
      </c>
      <c r="G36" s="123">
        <f t="shared" si="0"/>
        <v>1.9140000000000001</v>
      </c>
      <c r="H36" s="123">
        <f t="shared" si="1"/>
        <v>2.4691358024691358E-3</v>
      </c>
      <c r="I36" s="123">
        <f t="shared" si="2"/>
        <v>11.069565217391304</v>
      </c>
      <c r="O36" s="96">
        <v>35</v>
      </c>
      <c r="P36" s="109" t="s">
        <v>23</v>
      </c>
      <c r="Q36" s="124">
        <f t="shared" si="3"/>
        <v>11.308230346513829</v>
      </c>
      <c r="R36" s="124">
        <f t="shared" si="4"/>
        <v>13.359632548691891</v>
      </c>
      <c r="S36" s="175"/>
      <c r="T36" s="179"/>
      <c r="U36" s="179"/>
      <c r="W36" s="179"/>
      <c r="X36" s="179"/>
      <c r="AA36" s="171">
        <v>1</v>
      </c>
      <c r="AB36" s="171">
        <v>7</v>
      </c>
      <c r="AC36" s="134" t="s">
        <v>199</v>
      </c>
      <c r="AD36" s="133" t="s">
        <v>204</v>
      </c>
      <c r="AE36" s="133" t="s">
        <v>224</v>
      </c>
      <c r="AF36" s="127" t="s">
        <v>187</v>
      </c>
      <c r="AG36" s="144" t="s">
        <v>188</v>
      </c>
      <c r="AH36" s="144" t="s">
        <v>189</v>
      </c>
      <c r="AI36" s="144" t="s">
        <v>190</v>
      </c>
      <c r="AJ36" s="144" t="s">
        <v>191</v>
      </c>
      <c r="AK36" s="144" t="s">
        <v>192</v>
      </c>
    </row>
    <row r="37" spans="1:37" ht="16.5" thickBot="1" x14ac:dyDescent="0.3">
      <c r="A37" s="96">
        <v>36</v>
      </c>
      <c r="B37" s="109" t="s">
        <v>24</v>
      </c>
      <c r="C37" s="113">
        <v>39.65</v>
      </c>
      <c r="D37" s="113">
        <v>0.04</v>
      </c>
      <c r="E37" s="113">
        <v>254.86</v>
      </c>
      <c r="G37" s="123">
        <f t="shared" si="0"/>
        <v>1.9824999999999999</v>
      </c>
      <c r="H37" s="123">
        <f t="shared" si="1"/>
        <v>3.2921810699588477E-3</v>
      </c>
      <c r="I37" s="123">
        <f t="shared" si="2"/>
        <v>11.080869565217393</v>
      </c>
      <c r="O37" s="96">
        <v>36</v>
      </c>
      <c r="P37" s="109" t="s">
        <v>24</v>
      </c>
      <c r="Q37" s="124">
        <f t="shared" si="3"/>
        <v>11.120439262220591</v>
      </c>
      <c r="R37" s="124">
        <f t="shared" si="4"/>
        <v>13.151206947557757</v>
      </c>
      <c r="S37" s="175"/>
      <c r="T37" s="179"/>
      <c r="U37" s="179"/>
      <c r="W37" s="179"/>
      <c r="X37" s="179"/>
      <c r="AA37" s="169"/>
      <c r="AB37" s="169"/>
      <c r="AC37" s="134" t="s">
        <v>202</v>
      </c>
      <c r="AD37" s="133" t="s">
        <v>205</v>
      </c>
      <c r="AE37" s="133" t="s">
        <v>229</v>
      </c>
      <c r="AF37" s="129" t="s">
        <v>193</v>
      </c>
      <c r="AG37" s="145" t="s">
        <v>188</v>
      </c>
      <c r="AH37" s="145" t="s">
        <v>183</v>
      </c>
      <c r="AI37" s="145" t="s">
        <v>194</v>
      </c>
      <c r="AJ37" s="145" t="s">
        <v>191</v>
      </c>
      <c r="AK37" s="145" t="s">
        <v>195</v>
      </c>
    </row>
    <row r="38" spans="1:37" x14ac:dyDescent="0.25">
      <c r="A38" s="96">
        <v>37</v>
      </c>
      <c r="B38" s="109" t="s">
        <v>34</v>
      </c>
      <c r="C38" s="113">
        <v>37.1</v>
      </c>
      <c r="D38" s="113">
        <v>0.04</v>
      </c>
      <c r="E38" s="113">
        <v>154.41</v>
      </c>
      <c r="G38" s="123">
        <f t="shared" si="0"/>
        <v>1.855</v>
      </c>
      <c r="H38" s="123">
        <f t="shared" si="1"/>
        <v>3.2921810699588477E-3</v>
      </c>
      <c r="I38" s="123">
        <f t="shared" si="2"/>
        <v>6.7134782608695653</v>
      </c>
      <c r="O38" s="96">
        <v>37</v>
      </c>
      <c r="P38" s="109" t="s">
        <v>34</v>
      </c>
      <c r="Q38" s="124">
        <f t="shared" si="3"/>
        <v>6.9647508496433526</v>
      </c>
      <c r="R38" s="124">
        <f t="shared" si="4"/>
        <v>8.2678275828298702</v>
      </c>
      <c r="S38" s="175" t="s">
        <v>150</v>
      </c>
      <c r="T38" s="179">
        <f>AVERAGE(Q38:Q40)</f>
        <v>6.834429106360755</v>
      </c>
      <c r="U38" s="179">
        <f>AVERAGE(R38:R40)</f>
        <v>8.1053158322123462</v>
      </c>
      <c r="W38" s="179">
        <f>_xlfn.STDEV.P(Q38:Q40)</f>
        <v>0.16725862161738131</v>
      </c>
      <c r="X38" s="179">
        <f>_xlfn.STDEV.P(R38:R40)</f>
        <v>0.20866262421468634</v>
      </c>
      <c r="AA38" s="169"/>
      <c r="AB38" s="169"/>
      <c r="AC38" s="134" t="s">
        <v>200</v>
      </c>
      <c r="AD38" s="133" t="s">
        <v>206</v>
      </c>
      <c r="AE38" s="133" t="s">
        <v>234</v>
      </c>
    </row>
    <row r="39" spans="1:37" ht="16.5" thickBot="1" x14ac:dyDescent="0.3">
      <c r="A39" s="96">
        <v>38</v>
      </c>
      <c r="B39" s="109" t="s">
        <v>35</v>
      </c>
      <c r="C39" s="113">
        <v>42.46</v>
      </c>
      <c r="D39" s="113">
        <v>0.06</v>
      </c>
      <c r="E39" s="113">
        <v>156.54</v>
      </c>
      <c r="G39" s="123">
        <f t="shared" si="0"/>
        <v>2.1230000000000002</v>
      </c>
      <c r="H39" s="123">
        <f t="shared" si="1"/>
        <v>4.9382716049382715E-3</v>
      </c>
      <c r="I39" s="123">
        <f t="shared" si="2"/>
        <v>6.8060869565217388</v>
      </c>
      <c r="O39" s="96">
        <v>38</v>
      </c>
      <c r="P39" s="109" t="s">
        <v>35</v>
      </c>
      <c r="Q39" s="124">
        <f t="shared" si="3"/>
        <v>6.5983139947051823</v>
      </c>
      <c r="R39" s="124">
        <f t="shared" si="4"/>
        <v>7.810746609220744</v>
      </c>
      <c r="S39" s="175"/>
      <c r="T39" s="179"/>
      <c r="U39" s="179"/>
      <c r="W39" s="179"/>
      <c r="X39" s="179"/>
      <c r="AA39" s="170"/>
      <c r="AB39" s="170"/>
      <c r="AC39" s="134" t="s">
        <v>201</v>
      </c>
      <c r="AD39" s="133" t="s">
        <v>207</v>
      </c>
      <c r="AE39" s="133" t="s">
        <v>239</v>
      </c>
    </row>
    <row r="40" spans="1:37" x14ac:dyDescent="0.25">
      <c r="A40" s="96">
        <v>39</v>
      </c>
      <c r="B40" s="109" t="s">
        <v>36</v>
      </c>
      <c r="C40" s="113">
        <v>40.51</v>
      </c>
      <c r="D40" s="113">
        <v>0.04</v>
      </c>
      <c r="E40" s="113">
        <v>160.77000000000001</v>
      </c>
      <c r="G40" s="123">
        <f t="shared" si="0"/>
        <v>2.0255000000000001</v>
      </c>
      <c r="H40" s="123">
        <f t="shared" si="1"/>
        <v>3.2921810699588477E-3</v>
      </c>
      <c r="I40" s="123">
        <f t="shared" si="2"/>
        <v>6.99</v>
      </c>
      <c r="O40" s="96">
        <v>39</v>
      </c>
      <c r="P40" s="109" t="s">
        <v>36</v>
      </c>
      <c r="Q40" s="124">
        <f t="shared" si="3"/>
        <v>6.9402224747337309</v>
      </c>
      <c r="R40" s="124">
        <f t="shared" si="4"/>
        <v>8.2373733045864217</v>
      </c>
      <c r="S40" s="175"/>
      <c r="T40" s="179"/>
      <c r="U40" s="179"/>
      <c r="W40" s="179"/>
      <c r="X40" s="179"/>
      <c r="AA40" s="168">
        <v>2</v>
      </c>
      <c r="AB40" s="168">
        <v>14</v>
      </c>
      <c r="AC40" s="135" t="s">
        <v>199</v>
      </c>
      <c r="AD40" s="131" t="s">
        <v>209</v>
      </c>
      <c r="AE40" s="131" t="s">
        <v>225</v>
      </c>
    </row>
    <row r="41" spans="1:37" x14ac:dyDescent="0.25">
      <c r="A41" s="96">
        <v>40</v>
      </c>
      <c r="B41" s="109" t="s">
        <v>46</v>
      </c>
      <c r="C41" s="113">
        <v>26.6</v>
      </c>
      <c r="D41" s="113">
        <v>0</v>
      </c>
      <c r="E41" s="113">
        <v>123.19</v>
      </c>
      <c r="G41" s="123">
        <f t="shared" si="0"/>
        <v>1.33</v>
      </c>
      <c r="H41" s="123">
        <f t="shared" si="1"/>
        <v>0</v>
      </c>
      <c r="I41" s="123">
        <f t="shared" si="2"/>
        <v>5.3560869565217386</v>
      </c>
      <c r="O41" s="96">
        <v>40</v>
      </c>
      <c r="P41" s="109" t="s">
        <v>46</v>
      </c>
      <c r="Q41" s="124">
        <f t="shared" si="3"/>
        <v>6.5680552374915591</v>
      </c>
      <c r="R41" s="124">
        <f t="shared" si="4"/>
        <v>7.7727991736331461</v>
      </c>
      <c r="S41" s="175" t="s">
        <v>151</v>
      </c>
      <c r="T41" s="179">
        <f>AVERAGE(Q41:Q43)</f>
        <v>6.4717415236737237</v>
      </c>
      <c r="U41" s="179">
        <f>AVERAGE(R41:R43)</f>
        <v>7.650794033653697</v>
      </c>
      <c r="W41" s="179">
        <f>_xlfn.STDEV.P(Q41:Q43)</f>
        <v>0.24258301209535507</v>
      </c>
      <c r="X41" s="179">
        <f>_xlfn.STDEV.P(R41:R43)</f>
        <v>0.30568985155659117</v>
      </c>
      <c r="AA41" s="169"/>
      <c r="AB41" s="169"/>
      <c r="AC41" s="134" t="s">
        <v>202</v>
      </c>
      <c r="AD41" s="133" t="s">
        <v>208</v>
      </c>
      <c r="AE41" s="133" t="s">
        <v>230</v>
      </c>
    </row>
    <row r="42" spans="1:37" x14ac:dyDescent="0.25">
      <c r="A42" s="96">
        <v>41</v>
      </c>
      <c r="B42" s="109" t="s">
        <v>47</v>
      </c>
      <c r="C42" s="113">
        <v>24.76</v>
      </c>
      <c r="D42" s="113">
        <v>0.04</v>
      </c>
      <c r="E42" s="113">
        <v>121.56</v>
      </c>
      <c r="G42" s="123">
        <f t="shared" si="0"/>
        <v>1.238</v>
      </c>
      <c r="H42" s="123">
        <f t="shared" si="1"/>
        <v>3.2921810699588477E-3</v>
      </c>
      <c r="I42" s="123">
        <f t="shared" si="2"/>
        <v>5.2852173913043483</v>
      </c>
      <c r="O42" s="96">
        <v>41</v>
      </c>
      <c r="P42" s="109" t="s">
        <v>47</v>
      </c>
      <c r="Q42" s="124">
        <f t="shared" si="3"/>
        <v>6.7087381833726916</v>
      </c>
      <c r="R42" s="124">
        <f t="shared" si="4"/>
        <v>7.9489648025701101</v>
      </c>
      <c r="S42" s="175"/>
      <c r="T42" s="179"/>
      <c r="U42" s="179"/>
      <c r="W42" s="179"/>
      <c r="X42" s="179"/>
      <c r="AA42" s="169"/>
      <c r="AB42" s="169"/>
      <c r="AC42" s="134" t="s">
        <v>200</v>
      </c>
      <c r="AD42" s="133" t="s">
        <v>210</v>
      </c>
      <c r="AE42" s="133" t="s">
        <v>235</v>
      </c>
    </row>
    <row r="43" spans="1:37" ht="16.5" thickBot="1" x14ac:dyDescent="0.3">
      <c r="A43" s="96">
        <v>42</v>
      </c>
      <c r="B43" s="109" t="s">
        <v>48</v>
      </c>
      <c r="C43" s="113">
        <v>32.28</v>
      </c>
      <c r="D43" s="113">
        <v>0</v>
      </c>
      <c r="E43" s="113">
        <v>126.83</v>
      </c>
      <c r="G43" s="123">
        <f t="shared" si="0"/>
        <v>1.6140000000000001</v>
      </c>
      <c r="H43" s="123">
        <f t="shared" si="1"/>
        <v>0</v>
      </c>
      <c r="I43" s="123">
        <f t="shared" si="2"/>
        <v>5.5143478260869561</v>
      </c>
      <c r="O43" s="96">
        <v>42</v>
      </c>
      <c r="P43" s="109" t="s">
        <v>48</v>
      </c>
      <c r="Q43" s="124">
        <f t="shared" si="3"/>
        <v>6.1384311501569169</v>
      </c>
      <c r="R43" s="124">
        <f t="shared" si="4"/>
        <v>7.2306181247578367</v>
      </c>
      <c r="S43" s="175"/>
      <c r="T43" s="179"/>
      <c r="U43" s="179"/>
      <c r="W43" s="179"/>
      <c r="X43" s="179"/>
      <c r="AA43" s="170"/>
      <c r="AB43" s="170"/>
      <c r="AC43" s="136" t="s">
        <v>201</v>
      </c>
      <c r="AD43" s="132" t="s">
        <v>211</v>
      </c>
      <c r="AE43" s="132" t="s">
        <v>240</v>
      </c>
    </row>
    <row r="44" spans="1:37" x14ac:dyDescent="0.25">
      <c r="A44" s="96">
        <v>43</v>
      </c>
      <c r="B44" s="109" t="s">
        <v>58</v>
      </c>
      <c r="C44" s="113">
        <v>15.92</v>
      </c>
      <c r="D44" s="113">
        <v>0.06</v>
      </c>
      <c r="E44" s="113">
        <v>104.73</v>
      </c>
      <c r="G44" s="123">
        <f t="shared" si="0"/>
        <v>0.79600000000000004</v>
      </c>
      <c r="H44" s="123">
        <f t="shared" si="1"/>
        <v>4.9382716049382715E-3</v>
      </c>
      <c r="I44" s="123">
        <f t="shared" si="2"/>
        <v>4.5534782608695652</v>
      </c>
      <c r="O44" s="96">
        <v>43</v>
      </c>
      <c r="P44" s="109" t="s">
        <v>58</v>
      </c>
      <c r="Q44" s="124">
        <f t="shared" si="3"/>
        <v>7.1954629650819113</v>
      </c>
      <c r="R44" s="124">
        <f t="shared" si="4"/>
        <v>8.5532921274920106</v>
      </c>
      <c r="S44" s="175" t="s">
        <v>152</v>
      </c>
      <c r="T44" s="179">
        <f>AVERAGE(Q44:Q46)</f>
        <v>7.5531262845109381</v>
      </c>
      <c r="U44" s="179">
        <f>AVERAGE(R44:R46)</f>
        <v>8.9895528645650078</v>
      </c>
      <c r="W44" s="179">
        <f>_xlfn.STDEV.P(Q44:Q46)</f>
        <v>0.41303629515769819</v>
      </c>
      <c r="X44" s="179">
        <f>_xlfn.STDEV.P(R44:R46)</f>
        <v>0.50279350060575767</v>
      </c>
      <c r="AA44" s="168">
        <v>3</v>
      </c>
      <c r="AB44" s="168">
        <v>21</v>
      </c>
      <c r="AC44" s="134" t="s">
        <v>199</v>
      </c>
      <c r="AD44" s="133" t="s">
        <v>212</v>
      </c>
      <c r="AE44" s="133" t="s">
        <v>226</v>
      </c>
    </row>
    <row r="45" spans="1:37" x14ac:dyDescent="0.25">
      <c r="A45" s="96">
        <v>44</v>
      </c>
      <c r="B45" s="109" t="s">
        <v>59</v>
      </c>
      <c r="C45" s="113">
        <v>14.61</v>
      </c>
      <c r="D45" s="113">
        <v>0.04</v>
      </c>
      <c r="E45" s="113">
        <v>113.29</v>
      </c>
      <c r="G45" s="123">
        <f t="shared" si="0"/>
        <v>0.73049999999999993</v>
      </c>
      <c r="H45" s="123">
        <f t="shared" si="1"/>
        <v>3.2921810699588477E-3</v>
      </c>
      <c r="I45" s="123">
        <f t="shared" si="2"/>
        <v>4.9256521739130434</v>
      </c>
      <c r="O45" s="96">
        <v>44</v>
      </c>
      <c r="P45" s="109" t="s">
        <v>59</v>
      </c>
      <c r="Q45" s="124">
        <f t="shared" si="3"/>
        <v>8.1319031706348355</v>
      </c>
      <c r="R45" s="124">
        <f t="shared" si="4"/>
        <v>9.693954128121435</v>
      </c>
      <c r="S45" s="175"/>
      <c r="T45" s="179"/>
      <c r="U45" s="179"/>
      <c r="W45" s="179"/>
      <c r="X45" s="179"/>
      <c r="AA45" s="169"/>
      <c r="AB45" s="169"/>
      <c r="AC45" s="134" t="s">
        <v>202</v>
      </c>
      <c r="AD45" s="133" t="s">
        <v>213</v>
      </c>
      <c r="AE45" s="133" t="s">
        <v>231</v>
      </c>
    </row>
    <row r="46" spans="1:37" x14ac:dyDescent="0.25">
      <c r="A46" s="111">
        <v>45</v>
      </c>
      <c r="B46" s="110" t="s">
        <v>60</v>
      </c>
      <c r="C46" s="115">
        <v>16.52</v>
      </c>
      <c r="D46" s="115">
        <v>0.04</v>
      </c>
      <c r="E46" s="115">
        <v>108.59</v>
      </c>
      <c r="G46" s="123">
        <f t="shared" si="0"/>
        <v>0.82599999999999996</v>
      </c>
      <c r="H46" s="123">
        <f t="shared" si="1"/>
        <v>3.2921810699588477E-3</v>
      </c>
      <c r="I46" s="123">
        <f t="shared" si="2"/>
        <v>4.721304347826087</v>
      </c>
      <c r="O46" s="111">
        <v>45</v>
      </c>
      <c r="P46" s="110" t="s">
        <v>60</v>
      </c>
      <c r="Q46" s="124">
        <f t="shared" si="3"/>
        <v>7.3320127178160686</v>
      </c>
      <c r="R46" s="124">
        <f t="shared" si="4"/>
        <v>8.7214123380815796</v>
      </c>
      <c r="S46" s="182"/>
      <c r="T46" s="179"/>
      <c r="U46" s="179"/>
      <c r="W46" s="179"/>
      <c r="X46" s="179"/>
      <c r="AA46" s="169"/>
      <c r="AB46" s="169"/>
      <c r="AC46" s="134" t="s">
        <v>200</v>
      </c>
      <c r="AD46" s="133" t="s">
        <v>214</v>
      </c>
      <c r="AE46" s="133" t="s">
        <v>236</v>
      </c>
    </row>
    <row r="47" spans="1:37" ht="16.5" thickBot="1" x14ac:dyDescent="0.3">
      <c r="A47" s="96">
        <v>46</v>
      </c>
      <c r="B47" s="109" t="s">
        <v>13</v>
      </c>
      <c r="C47" s="117">
        <v>510.19</v>
      </c>
      <c r="D47" s="117">
        <v>0</v>
      </c>
      <c r="E47" s="117">
        <v>758.17</v>
      </c>
      <c r="G47" s="123">
        <f t="shared" si="0"/>
        <v>25.509499999999999</v>
      </c>
      <c r="H47" s="123">
        <f t="shared" si="1"/>
        <v>0</v>
      </c>
      <c r="I47" s="123">
        <f t="shared" si="2"/>
        <v>32.963913043478257</v>
      </c>
      <c r="O47" s="96">
        <v>46</v>
      </c>
      <c r="P47" s="109" t="s">
        <v>13</v>
      </c>
      <c r="Q47" s="124">
        <f t="shared" si="3"/>
        <v>9.230023027370585</v>
      </c>
      <c r="R47" s="124">
        <f t="shared" si="4"/>
        <v>10.995828133424169</v>
      </c>
      <c r="S47" s="180" t="s">
        <v>153</v>
      </c>
      <c r="T47" s="179">
        <f>AVERAGE(Q47:Q49)</f>
        <v>9.049911141658411</v>
      </c>
      <c r="U47" s="179">
        <f>AVERAGE(R47:R49)</f>
        <v>10.784605568150404</v>
      </c>
      <c r="W47" s="179">
        <f>_xlfn.STDEV.P(Q47:Q49)</f>
        <v>0.1324415594014885</v>
      </c>
      <c r="X47" s="179">
        <f>_xlfn.STDEV.P(R47:R49)</f>
        <v>0.15535870983159736</v>
      </c>
      <c r="AA47" s="170"/>
      <c r="AB47" s="170"/>
      <c r="AC47" s="136" t="s">
        <v>201</v>
      </c>
      <c r="AD47" s="132" t="s">
        <v>215</v>
      </c>
      <c r="AE47" s="132" t="s">
        <v>241</v>
      </c>
    </row>
    <row r="48" spans="1:37" x14ac:dyDescent="0.25">
      <c r="A48" s="96">
        <v>47</v>
      </c>
      <c r="B48" s="109" t="s">
        <v>14</v>
      </c>
      <c r="C48" s="117">
        <v>509.23</v>
      </c>
      <c r="D48" s="117">
        <v>0.04</v>
      </c>
      <c r="E48" s="117">
        <v>731.68</v>
      </c>
      <c r="G48" s="123">
        <f t="shared" si="0"/>
        <v>25.461500000000001</v>
      </c>
      <c r="H48" s="123">
        <f t="shared" si="1"/>
        <v>3.2921810699588477E-3</v>
      </c>
      <c r="I48" s="123">
        <f t="shared" si="2"/>
        <v>31.812173913043477</v>
      </c>
      <c r="O48" s="96">
        <v>47</v>
      </c>
      <c r="P48" s="109" t="s">
        <v>14</v>
      </c>
      <c r="Q48" s="124">
        <f t="shared" si="3"/>
        <v>8.9153475426749722</v>
      </c>
      <c r="R48" s="124">
        <f t="shared" si="4"/>
        <v>10.626618107529772</v>
      </c>
      <c r="S48" s="180"/>
      <c r="T48" s="179"/>
      <c r="U48" s="179"/>
      <c r="W48" s="179"/>
      <c r="X48" s="179"/>
      <c r="AA48" s="168">
        <v>4</v>
      </c>
      <c r="AB48" s="168">
        <v>27</v>
      </c>
      <c r="AC48" s="134" t="s">
        <v>199</v>
      </c>
      <c r="AD48" s="133" t="s">
        <v>216</v>
      </c>
      <c r="AE48" s="133" t="s">
        <v>227</v>
      </c>
    </row>
    <row r="49" spans="1:31" x14ac:dyDescent="0.25">
      <c r="A49" s="96">
        <v>48</v>
      </c>
      <c r="B49" s="109" t="s">
        <v>15</v>
      </c>
      <c r="C49" s="117">
        <v>503.48</v>
      </c>
      <c r="D49" s="117">
        <v>0.03</v>
      </c>
      <c r="E49" s="117">
        <v>734.79</v>
      </c>
      <c r="G49" s="123">
        <f t="shared" si="0"/>
        <v>25.173999999999999</v>
      </c>
      <c r="H49" s="123">
        <f t="shared" si="1"/>
        <v>2.4691358024691358E-3</v>
      </c>
      <c r="I49" s="123">
        <f t="shared" si="2"/>
        <v>31.947391304347825</v>
      </c>
      <c r="O49" s="96">
        <v>48</v>
      </c>
      <c r="P49" s="109" t="s">
        <v>15</v>
      </c>
      <c r="Q49" s="124">
        <f t="shared" si="3"/>
        <v>9.0043628549296759</v>
      </c>
      <c r="R49" s="124">
        <f t="shared" si="4"/>
        <v>10.731370463497273</v>
      </c>
      <c r="S49" s="180"/>
      <c r="T49" s="179"/>
      <c r="U49" s="179"/>
      <c r="W49" s="179"/>
      <c r="X49" s="179"/>
      <c r="AA49" s="169"/>
      <c r="AB49" s="169"/>
      <c r="AC49" s="134" t="s">
        <v>202</v>
      </c>
      <c r="AD49" s="133" t="s">
        <v>217</v>
      </c>
      <c r="AE49" s="133" t="s">
        <v>232</v>
      </c>
    </row>
    <row r="50" spans="1:31" x14ac:dyDescent="0.25">
      <c r="A50" s="96">
        <v>49</v>
      </c>
      <c r="B50" s="109" t="s">
        <v>25</v>
      </c>
      <c r="C50" s="117">
        <v>498.13</v>
      </c>
      <c r="D50" s="117">
        <v>0.04</v>
      </c>
      <c r="E50" s="117">
        <v>285.60000000000002</v>
      </c>
      <c r="G50" s="123">
        <f t="shared" si="0"/>
        <v>24.906500000000001</v>
      </c>
      <c r="H50" s="123">
        <f t="shared" si="1"/>
        <v>3.2921810699588477E-3</v>
      </c>
      <c r="I50" s="123">
        <f t="shared" si="2"/>
        <v>12.417391304347827</v>
      </c>
      <c r="O50" s="96">
        <v>49</v>
      </c>
      <c r="P50" s="109" t="s">
        <v>25</v>
      </c>
      <c r="Q50" s="124">
        <f t="shared" si="3"/>
        <v>3.5185223396177072</v>
      </c>
      <c r="R50" s="124">
        <f t="shared" si="4"/>
        <v>3.7812250939001029</v>
      </c>
      <c r="S50" s="180" t="s">
        <v>154</v>
      </c>
      <c r="T50" s="179">
        <f>AVERAGE(Q50:Q52)</f>
        <v>3.7094376236280091</v>
      </c>
      <c r="U50" s="179">
        <f>AVERAGE(R50:R52)</f>
        <v>4.0406416795946454</v>
      </c>
      <c r="W50" s="179">
        <f>_xlfn.STDEV.P(Q50:Q52)</f>
        <v>0.17462590800067057</v>
      </c>
      <c r="X50" s="179">
        <f>_xlfn.STDEV.P(R50:R52)</f>
        <v>0.2369827805486569</v>
      </c>
      <c r="AA50" s="169"/>
      <c r="AB50" s="169"/>
      <c r="AC50" s="134" t="s">
        <v>200</v>
      </c>
      <c r="AD50" s="133" t="s">
        <v>218</v>
      </c>
      <c r="AE50" s="133" t="s">
        <v>237</v>
      </c>
    </row>
    <row r="51" spans="1:31" ht="16.5" thickBot="1" x14ac:dyDescent="0.3">
      <c r="A51" s="96">
        <v>50</v>
      </c>
      <c r="B51" s="109" t="s">
        <v>26</v>
      </c>
      <c r="C51" s="117">
        <v>513.15</v>
      </c>
      <c r="D51" s="117">
        <v>0</v>
      </c>
      <c r="E51" s="117">
        <v>302.27</v>
      </c>
      <c r="G51" s="123">
        <f t="shared" si="0"/>
        <v>25.657499999999999</v>
      </c>
      <c r="H51" s="123">
        <f t="shared" si="1"/>
        <v>0</v>
      </c>
      <c r="I51" s="123">
        <f t="shared" si="2"/>
        <v>13.142173913043477</v>
      </c>
      <c r="O51" s="96">
        <v>50</v>
      </c>
      <c r="P51" s="109" t="s">
        <v>26</v>
      </c>
      <c r="Q51" s="124">
        <f t="shared" si="3"/>
        <v>3.6692308732303003</v>
      </c>
      <c r="R51" s="124">
        <f t="shared" si="4"/>
        <v>3.9865878062737994</v>
      </c>
      <c r="S51" s="180"/>
      <c r="T51" s="179"/>
      <c r="U51" s="179"/>
      <c r="W51" s="179"/>
      <c r="X51" s="179"/>
      <c r="AA51" s="170"/>
      <c r="AB51" s="170"/>
      <c r="AC51" s="136" t="s">
        <v>201</v>
      </c>
      <c r="AD51" s="132" t="s">
        <v>219</v>
      </c>
      <c r="AE51" s="132" t="s">
        <v>242</v>
      </c>
    </row>
    <row r="52" spans="1:31" x14ac:dyDescent="0.25">
      <c r="A52" s="96">
        <v>51</v>
      </c>
      <c r="B52" s="109" t="s">
        <v>27</v>
      </c>
      <c r="C52" s="117">
        <v>551.16</v>
      </c>
      <c r="D52" s="117">
        <v>0.04</v>
      </c>
      <c r="E52" s="117">
        <v>336.45</v>
      </c>
      <c r="G52" s="123">
        <f t="shared" si="0"/>
        <v>27.558</v>
      </c>
      <c r="H52" s="123">
        <f t="shared" si="1"/>
        <v>3.2921810699588477E-3</v>
      </c>
      <c r="I52" s="123">
        <f t="shared" si="2"/>
        <v>14.628260869565217</v>
      </c>
      <c r="O52" s="96">
        <v>51</v>
      </c>
      <c r="P52" s="109" t="s">
        <v>27</v>
      </c>
      <c r="Q52" s="124">
        <f t="shared" si="3"/>
        <v>3.9405596580360207</v>
      </c>
      <c r="R52" s="124">
        <f t="shared" si="4"/>
        <v>4.3541121386100343</v>
      </c>
      <c r="S52" s="180"/>
      <c r="T52" s="179"/>
      <c r="U52" s="179"/>
      <c r="W52" s="179"/>
      <c r="X52" s="179"/>
      <c r="AA52" s="168">
        <v>5</v>
      </c>
      <c r="AB52" s="168">
        <v>32</v>
      </c>
      <c r="AC52" s="134" t="s">
        <v>199</v>
      </c>
      <c r="AD52" s="133" t="s">
        <v>220</v>
      </c>
      <c r="AE52" s="133" t="s">
        <v>228</v>
      </c>
    </row>
    <row r="53" spans="1:31" x14ac:dyDescent="0.25">
      <c r="A53" s="96">
        <v>52</v>
      </c>
      <c r="B53" s="109" t="s">
        <v>37</v>
      </c>
      <c r="C53" s="117">
        <v>98.8</v>
      </c>
      <c r="D53" s="117">
        <v>0</v>
      </c>
      <c r="E53" s="117">
        <v>105.94</v>
      </c>
      <c r="G53" s="123">
        <f t="shared" si="0"/>
        <v>4.9399999999999995</v>
      </c>
      <c r="H53" s="123">
        <f t="shared" si="1"/>
        <v>0</v>
      </c>
      <c r="I53" s="123">
        <f t="shared" si="2"/>
        <v>4.6060869565217386</v>
      </c>
      <c r="O53" s="96">
        <v>52</v>
      </c>
      <c r="P53" s="109" t="s">
        <v>37</v>
      </c>
      <c r="Q53" s="124">
        <f t="shared" si="3"/>
        <v>2.9307829473762563</v>
      </c>
      <c r="R53" s="124">
        <f t="shared" si="4"/>
        <v>2.9718790207938151</v>
      </c>
      <c r="S53" s="180" t="s">
        <v>155</v>
      </c>
      <c r="T53" s="179">
        <f>AVERAGE(Q53:Q55)</f>
        <v>3.1270457576869806</v>
      </c>
      <c r="U53" s="179">
        <f>AVERAGE(R53:R55)</f>
        <v>3.24296276476819</v>
      </c>
      <c r="W53" s="179">
        <f>_xlfn.STDEV.P(Q53:Q55)</f>
        <v>0.1871891028496829</v>
      </c>
      <c r="X53" s="179">
        <f>_xlfn.STDEV.P(R53:R55)</f>
        <v>0.25819566924343496</v>
      </c>
      <c r="AA53" s="169"/>
      <c r="AB53" s="169"/>
      <c r="AC53" s="134" t="s">
        <v>202</v>
      </c>
      <c r="AD53" s="133" t="s">
        <v>221</v>
      </c>
      <c r="AE53" s="133" t="s">
        <v>233</v>
      </c>
    </row>
    <row r="54" spans="1:31" x14ac:dyDescent="0.25">
      <c r="A54" s="96">
        <v>53</v>
      </c>
      <c r="B54" s="109" t="s">
        <v>38</v>
      </c>
      <c r="C54" s="117">
        <v>82.85</v>
      </c>
      <c r="D54" s="117">
        <v>0</v>
      </c>
      <c r="E54" s="117">
        <v>111.85</v>
      </c>
      <c r="G54" s="123">
        <f t="shared" si="0"/>
        <v>4.1425000000000001</v>
      </c>
      <c r="H54" s="123">
        <f t="shared" si="1"/>
        <v>0</v>
      </c>
      <c r="I54" s="123">
        <f t="shared" si="2"/>
        <v>4.8630434782608694</v>
      </c>
      <c r="O54" s="96">
        <v>53</v>
      </c>
      <c r="P54" s="109" t="s">
        <v>38</v>
      </c>
      <c r="Q54" s="124">
        <f t="shared" si="3"/>
        <v>3.3790287871600801</v>
      </c>
      <c r="R54" s="124">
        <f t="shared" si="4"/>
        <v>3.5903600313969219</v>
      </c>
      <c r="S54" s="180"/>
      <c r="T54" s="179"/>
      <c r="U54" s="179"/>
      <c r="W54" s="179"/>
      <c r="X54" s="179"/>
      <c r="AA54" s="169"/>
      <c r="AB54" s="169"/>
      <c r="AC54" s="134" t="s">
        <v>200</v>
      </c>
      <c r="AD54" s="133" t="s">
        <v>222</v>
      </c>
      <c r="AE54" s="133" t="s">
        <v>238</v>
      </c>
    </row>
    <row r="55" spans="1:31" ht="16.5" thickBot="1" x14ac:dyDescent="0.3">
      <c r="A55" s="96">
        <v>54</v>
      </c>
      <c r="B55" s="109" t="s">
        <v>39</v>
      </c>
      <c r="C55" s="117">
        <v>99.62</v>
      </c>
      <c r="D55" s="117">
        <v>0</v>
      </c>
      <c r="E55" s="117">
        <v>111.48</v>
      </c>
      <c r="G55" s="123">
        <f t="shared" si="0"/>
        <v>4.9809999999999999</v>
      </c>
      <c r="H55" s="123">
        <f t="shared" si="1"/>
        <v>0</v>
      </c>
      <c r="I55" s="123">
        <f t="shared" si="2"/>
        <v>4.8469565217391306</v>
      </c>
      <c r="O55" s="96">
        <v>54</v>
      </c>
      <c r="P55" s="109" t="s">
        <v>39</v>
      </c>
      <c r="Q55" s="124">
        <f t="shared" si="3"/>
        <v>3.0713255385246048</v>
      </c>
      <c r="R55" s="124">
        <f t="shared" si="4"/>
        <v>3.166649242113833</v>
      </c>
      <c r="S55" s="180"/>
      <c r="T55" s="179"/>
      <c r="U55" s="179"/>
      <c r="W55" s="179"/>
      <c r="X55" s="179"/>
      <c r="AA55" s="170"/>
      <c r="AB55" s="170"/>
      <c r="AC55" s="136" t="s">
        <v>201</v>
      </c>
      <c r="AD55" s="132" t="s">
        <v>223</v>
      </c>
      <c r="AE55" s="132" t="s">
        <v>243</v>
      </c>
    </row>
    <row r="56" spans="1:31" x14ac:dyDescent="0.25">
      <c r="A56" s="96">
        <v>55</v>
      </c>
      <c r="B56" s="109" t="s">
        <v>49</v>
      </c>
      <c r="C56" s="117">
        <v>60.23</v>
      </c>
      <c r="D56" s="117">
        <v>0</v>
      </c>
      <c r="E56" s="117">
        <v>70.91</v>
      </c>
      <c r="G56" s="123">
        <f t="shared" si="0"/>
        <v>3.0114999999999998</v>
      </c>
      <c r="H56" s="123">
        <f t="shared" si="1"/>
        <v>0</v>
      </c>
      <c r="I56" s="123">
        <f t="shared" si="2"/>
        <v>3.0830434782608696</v>
      </c>
      <c r="O56" s="96">
        <v>55</v>
      </c>
      <c r="P56" s="109" t="s">
        <v>49</v>
      </c>
      <c r="Q56" s="124">
        <f t="shared" si="3"/>
        <v>2.5124834716502868</v>
      </c>
      <c r="R56" s="124">
        <f t="shared" si="4"/>
        <v>2.3875165403648833</v>
      </c>
      <c r="S56" s="180" t="s">
        <v>156</v>
      </c>
      <c r="T56" s="179">
        <f>AVERAGE(Q56:Q58)</f>
        <v>2.8739101300537855</v>
      </c>
      <c r="U56" s="179">
        <f>AVERAGE(R56:R58)</f>
        <v>2.8885258914237668</v>
      </c>
      <c r="W56" s="179">
        <f>_xlfn.STDEV.P(Q56:Q58)</f>
        <v>0.46637806914938651</v>
      </c>
      <c r="X56" s="179">
        <f>_xlfn.STDEV.P(R56:R58)</f>
        <v>0.64570610478783563</v>
      </c>
    </row>
    <row r="57" spans="1:31" x14ac:dyDescent="0.25">
      <c r="A57" s="96">
        <v>56</v>
      </c>
      <c r="B57" s="109" t="s">
        <v>50</v>
      </c>
      <c r="C57" s="117">
        <v>59.05</v>
      </c>
      <c r="D57" s="117">
        <v>0</v>
      </c>
      <c r="E57" s="117">
        <v>72.010000000000005</v>
      </c>
      <c r="G57" s="123">
        <f t="shared" si="0"/>
        <v>2.9524999999999997</v>
      </c>
      <c r="H57" s="123">
        <f t="shared" si="1"/>
        <v>0</v>
      </c>
      <c r="I57" s="123">
        <f t="shared" si="2"/>
        <v>3.1308695652173917</v>
      </c>
      <c r="O57" s="96">
        <v>56</v>
      </c>
      <c r="P57" s="109" t="s">
        <v>50</v>
      </c>
      <c r="Q57" s="124">
        <f t="shared" si="3"/>
        <v>2.5768255594885652</v>
      </c>
      <c r="R57" s="124">
        <f t="shared" si="4"/>
        <v>2.477859799863432</v>
      </c>
      <c r="S57" s="180"/>
      <c r="T57" s="179"/>
      <c r="U57" s="179"/>
      <c r="W57" s="179"/>
      <c r="X57" s="179"/>
    </row>
    <row r="58" spans="1:31" x14ac:dyDescent="0.25">
      <c r="A58" s="96">
        <v>57</v>
      </c>
      <c r="B58" s="109" t="s">
        <v>51</v>
      </c>
      <c r="C58" s="117">
        <v>30.41</v>
      </c>
      <c r="D58" s="117">
        <v>0</v>
      </c>
      <c r="E58" s="117">
        <v>70.84</v>
      </c>
      <c r="G58" s="123">
        <f t="shared" si="0"/>
        <v>1.5205</v>
      </c>
      <c r="H58" s="123">
        <f t="shared" si="1"/>
        <v>0</v>
      </c>
      <c r="I58" s="123">
        <f t="shared" si="2"/>
        <v>3.08</v>
      </c>
      <c r="O58" s="96">
        <v>57</v>
      </c>
      <c r="P58" s="109" t="s">
        <v>51</v>
      </c>
      <c r="Q58" s="124">
        <f t="shared" si="3"/>
        <v>3.5324213590225044</v>
      </c>
      <c r="R58" s="124">
        <f t="shared" si="4"/>
        <v>3.8002013340429865</v>
      </c>
      <c r="S58" s="180"/>
      <c r="T58" s="179"/>
      <c r="U58" s="179"/>
      <c r="W58" s="179"/>
      <c r="X58" s="179"/>
    </row>
    <row r="59" spans="1:31" x14ac:dyDescent="0.25">
      <c r="A59" s="96">
        <v>58</v>
      </c>
      <c r="B59" s="109" t="s">
        <v>61</v>
      </c>
      <c r="C59" s="117">
        <v>64.92</v>
      </c>
      <c r="D59" s="117">
        <v>0</v>
      </c>
      <c r="E59" s="117">
        <v>55.63</v>
      </c>
      <c r="G59" s="123">
        <f t="shared" si="0"/>
        <v>3.246</v>
      </c>
      <c r="H59" s="123">
        <f t="shared" si="1"/>
        <v>0</v>
      </c>
      <c r="I59" s="123">
        <f t="shared" si="2"/>
        <v>2.4186956521739131</v>
      </c>
      <c r="O59" s="96">
        <v>58</v>
      </c>
      <c r="P59" s="109" t="s">
        <v>61</v>
      </c>
      <c r="Q59" s="124">
        <f t="shared" si="3"/>
        <v>1.8985496714889762</v>
      </c>
      <c r="R59" s="124">
        <f t="shared" si="4"/>
        <v>1.5169935913507391</v>
      </c>
      <c r="S59" s="180" t="s">
        <v>157</v>
      </c>
      <c r="T59" s="179">
        <f>AVERAGE(Q59:Q61)</f>
        <v>1.8995629370905069</v>
      </c>
      <c r="U59" s="179">
        <f>AVERAGE(R59:R61)</f>
        <v>1.5183497686721248</v>
      </c>
      <c r="W59" s="179">
        <f>_xlfn.STDEV.P(Q59:Q61)</f>
        <v>6.7031200448117265E-2</v>
      </c>
      <c r="X59" s="179">
        <f>_xlfn.STDEV.P(R59:R61)</f>
        <v>9.5889258896274407E-2</v>
      </c>
    </row>
    <row r="60" spans="1:31" x14ac:dyDescent="0.25">
      <c r="A60" s="96">
        <v>59</v>
      </c>
      <c r="B60" s="109" t="s">
        <v>62</v>
      </c>
      <c r="C60" s="117">
        <v>74.28</v>
      </c>
      <c r="D60" s="117">
        <v>0</v>
      </c>
      <c r="E60" s="117">
        <v>56.98</v>
      </c>
      <c r="G60" s="123">
        <f t="shared" si="0"/>
        <v>3.714</v>
      </c>
      <c r="H60" s="123">
        <f t="shared" si="1"/>
        <v>0</v>
      </c>
      <c r="I60" s="123">
        <f t="shared" si="2"/>
        <v>2.477391304347826</v>
      </c>
      <c r="O60" s="96">
        <v>59</v>
      </c>
      <c r="P60" s="109" t="s">
        <v>62</v>
      </c>
      <c r="Q60" s="124">
        <f t="shared" si="3"/>
        <v>1.81797814086309</v>
      </c>
      <c r="R60" s="124">
        <f t="shared" si="4"/>
        <v>1.4015938522711671</v>
      </c>
      <c r="S60" s="180"/>
      <c r="T60" s="179"/>
      <c r="U60" s="179"/>
      <c r="W60" s="179"/>
      <c r="X60" s="179"/>
    </row>
    <row r="61" spans="1:31" x14ac:dyDescent="0.25">
      <c r="A61" s="99">
        <v>60</v>
      </c>
      <c r="B61" s="110" t="s">
        <v>63</v>
      </c>
      <c r="C61" s="119">
        <v>65.66</v>
      </c>
      <c r="D61" s="119">
        <v>0</v>
      </c>
      <c r="E61" s="119">
        <v>58.41</v>
      </c>
      <c r="G61" s="123">
        <f t="shared" si="0"/>
        <v>3.2829999999999999</v>
      </c>
      <c r="H61" s="123">
        <f t="shared" si="1"/>
        <v>0</v>
      </c>
      <c r="I61" s="123">
        <f t="shared" si="2"/>
        <v>2.5395652173913041</v>
      </c>
      <c r="O61" s="99">
        <v>60</v>
      </c>
      <c r="P61" s="110" t="s">
        <v>63</v>
      </c>
      <c r="Q61" s="124">
        <f t="shared" si="3"/>
        <v>1.9821609989194544</v>
      </c>
      <c r="R61" s="124">
        <f t="shared" si="4"/>
        <v>1.6364618623944687</v>
      </c>
      <c r="S61" s="181"/>
      <c r="T61" s="179"/>
      <c r="U61" s="179"/>
      <c r="W61" s="179"/>
      <c r="X61" s="179"/>
    </row>
    <row r="65" spans="3:35" x14ac:dyDescent="0.25">
      <c r="G65">
        <v>2</v>
      </c>
      <c r="H65">
        <v>2</v>
      </c>
      <c r="I65">
        <v>1</v>
      </c>
      <c r="AF65" s="138"/>
      <c r="AG65" s="183" t="s">
        <v>315</v>
      </c>
      <c r="AH65" s="183"/>
      <c r="AI65" s="183"/>
    </row>
    <row r="66" spans="3:35" ht="16.5" thickBot="1" x14ac:dyDescent="0.3">
      <c r="C66" t="s">
        <v>391</v>
      </c>
      <c r="D66" t="s">
        <v>247</v>
      </c>
      <c r="E66" t="s">
        <v>246</v>
      </c>
      <c r="F66" t="s">
        <v>245</v>
      </c>
      <c r="G66" t="s">
        <v>252</v>
      </c>
      <c r="H66" t="s">
        <v>251</v>
      </c>
      <c r="I66" t="s">
        <v>250</v>
      </c>
      <c r="O66" s="93" t="s">
        <v>64</v>
      </c>
      <c r="P66" s="94" t="s">
        <v>159</v>
      </c>
      <c r="Q66" t="s">
        <v>172</v>
      </c>
      <c r="R66" t="s">
        <v>173</v>
      </c>
      <c r="AF66" s="139"/>
      <c r="AG66" s="82" t="s">
        <v>318</v>
      </c>
      <c r="AH66" s="139" t="s">
        <v>316</v>
      </c>
      <c r="AI66" s="139" t="s">
        <v>317</v>
      </c>
    </row>
    <row r="67" spans="3:35" x14ac:dyDescent="0.25">
      <c r="C67" t="s">
        <v>248</v>
      </c>
      <c r="D67" s="123">
        <v>2.1466000000000001E-4</v>
      </c>
      <c r="E67" s="123">
        <v>1.2307000000000001E-8</v>
      </c>
      <c r="F67" s="123">
        <v>1.9439999999999999E-2</v>
      </c>
      <c r="G67" s="123">
        <f>D67*1000*$L$2</f>
        <v>0.42932000000000003</v>
      </c>
      <c r="H67" s="123">
        <f>E67*$L$2*1000</f>
        <v>2.4614000000000002E-5</v>
      </c>
      <c r="I67" s="123">
        <f>F67*1000</f>
        <v>19.439999999999998</v>
      </c>
      <c r="N67">
        <v>10</v>
      </c>
      <c r="O67" s="96">
        <v>1</v>
      </c>
      <c r="P67" s="108" t="s">
        <v>4</v>
      </c>
      <c r="Q67" s="137">
        <f>I67/SQRT(((G67+H67)/2))</f>
        <v>41.957369149667812</v>
      </c>
      <c r="R67" s="124">
        <f>100*(-0.0126+0.01475*Q67)/(1+(-0.0126+0.01475*Q67))</f>
        <v>37.744012148185455</v>
      </c>
      <c r="AE67">
        <v>1</v>
      </c>
      <c r="AF67" s="139" t="s">
        <v>255</v>
      </c>
      <c r="AG67" s="82" t="s">
        <v>256</v>
      </c>
      <c r="AH67" s="139" t="s">
        <v>257</v>
      </c>
      <c r="AI67" s="139" t="s">
        <v>257</v>
      </c>
    </row>
    <row r="68" spans="3:35" x14ac:dyDescent="0.25">
      <c r="D68" s="123">
        <v>2.2866E-4</v>
      </c>
      <c r="E68" s="123">
        <v>1.2305999999999999E-8</v>
      </c>
      <c r="F68" s="123">
        <v>1.8738000000000001E-2</v>
      </c>
      <c r="G68" s="123">
        <f t="shared" ref="G68:G86" si="5">D68*1000*$L$2</f>
        <v>0.45732</v>
      </c>
      <c r="H68" s="123">
        <f t="shared" ref="H68:H86" si="6">E68*$L$2*1000</f>
        <v>2.4611999999999997E-5</v>
      </c>
      <c r="I68" s="123">
        <f t="shared" ref="I68:I86" si="7">F68*1000</f>
        <v>18.738</v>
      </c>
      <c r="N68">
        <v>20</v>
      </c>
      <c r="O68" s="96">
        <v>2</v>
      </c>
      <c r="P68" s="109" t="s">
        <v>8</v>
      </c>
      <c r="Q68" s="137">
        <f t="shared" ref="Q68:Q79" si="8">I68/SQRT(((G68+H68)/2))</f>
        <v>39.184693035105461</v>
      </c>
      <c r="R68" s="124">
        <f t="shared" ref="R68:R80" si="9">100*(-0.0126+0.01475*Q68)/(1+(-0.0126+0.01475*Q68))</f>
        <v>36.117511980536555</v>
      </c>
      <c r="AE68">
        <v>2</v>
      </c>
      <c r="AF68" s="139" t="s">
        <v>258</v>
      </c>
      <c r="AG68" s="82" t="s">
        <v>259</v>
      </c>
      <c r="AH68" s="139" t="s">
        <v>260</v>
      </c>
      <c r="AI68" s="139" t="s">
        <v>260</v>
      </c>
    </row>
    <row r="69" spans="3:35" x14ac:dyDescent="0.25">
      <c r="D69" s="123">
        <v>1.8421E-4</v>
      </c>
      <c r="E69" s="123">
        <v>1.2307000000000001E-8</v>
      </c>
      <c r="F69" s="123">
        <v>1.9497E-2</v>
      </c>
      <c r="G69" s="123">
        <f t="shared" si="5"/>
        <v>0.36842000000000003</v>
      </c>
      <c r="H69" s="123">
        <f t="shared" si="6"/>
        <v>2.4614000000000002E-5</v>
      </c>
      <c r="I69" s="123">
        <f t="shared" si="7"/>
        <v>19.497</v>
      </c>
      <c r="N69">
        <v>30</v>
      </c>
      <c r="O69" s="96">
        <v>3</v>
      </c>
      <c r="P69" s="109" t="s">
        <v>253</v>
      </c>
      <c r="Q69" s="137">
        <f t="shared" si="8"/>
        <v>45.425182768454604</v>
      </c>
      <c r="R69" s="124">
        <f t="shared" si="9"/>
        <v>39.665315510842625</v>
      </c>
      <c r="AE69">
        <v>3</v>
      </c>
      <c r="AF69" s="139" t="s">
        <v>261</v>
      </c>
      <c r="AG69" s="82" t="s">
        <v>262</v>
      </c>
      <c r="AH69" s="139" t="s">
        <v>263</v>
      </c>
      <c r="AI69" s="139" t="s">
        <v>263</v>
      </c>
    </row>
    <row r="70" spans="3:35" x14ac:dyDescent="0.25">
      <c r="D70" s="123">
        <v>8.8190999999999996E-5</v>
      </c>
      <c r="E70" s="123">
        <v>1.556E-6</v>
      </c>
      <c r="F70" s="123">
        <v>3.1859999999999999E-2</v>
      </c>
      <c r="G70" s="123">
        <f t="shared" si="5"/>
        <v>0.17638199999999998</v>
      </c>
      <c r="H70" s="123">
        <f t="shared" si="6"/>
        <v>3.1120000000000002E-3</v>
      </c>
      <c r="I70" s="123">
        <f t="shared" si="7"/>
        <v>31.86</v>
      </c>
      <c r="N70">
        <v>40</v>
      </c>
      <c r="O70" s="96">
        <v>4</v>
      </c>
      <c r="P70" s="109" t="s">
        <v>14</v>
      </c>
      <c r="Q70" s="137">
        <f t="shared" si="8"/>
        <v>106.34958544997413</v>
      </c>
      <c r="R70" s="124">
        <f t="shared" si="9"/>
        <v>60.877232375742423</v>
      </c>
      <c r="AE70">
        <v>4</v>
      </c>
      <c r="AF70" s="139" t="s">
        <v>264</v>
      </c>
      <c r="AG70" s="82" t="s">
        <v>265</v>
      </c>
      <c r="AH70" s="139" t="s">
        <v>266</v>
      </c>
      <c r="AI70" s="139" t="s">
        <v>266</v>
      </c>
    </row>
    <row r="71" spans="3:35" x14ac:dyDescent="0.25">
      <c r="D71" s="123">
        <v>4.2761999999999997E-4</v>
      </c>
      <c r="E71" s="123">
        <v>1.2302999999999999E-8</v>
      </c>
      <c r="F71" s="123">
        <v>1.0491E-2</v>
      </c>
      <c r="G71" s="123">
        <f t="shared" si="5"/>
        <v>0.85524</v>
      </c>
      <c r="H71" s="123">
        <f t="shared" si="6"/>
        <v>2.4605999999999998E-5</v>
      </c>
      <c r="I71" s="123">
        <f t="shared" si="7"/>
        <v>10.491</v>
      </c>
      <c r="N71">
        <v>50</v>
      </c>
      <c r="O71" s="96">
        <v>5</v>
      </c>
      <c r="P71" s="109" t="s">
        <v>16</v>
      </c>
      <c r="Q71" s="137">
        <f t="shared" si="8"/>
        <v>16.04285414206803</v>
      </c>
      <c r="R71" s="124">
        <f t="shared" si="9"/>
        <v>18.302796050247828</v>
      </c>
      <c r="AE71">
        <v>5</v>
      </c>
      <c r="AF71" s="139" t="s">
        <v>267</v>
      </c>
      <c r="AG71" s="82" t="s">
        <v>268</v>
      </c>
      <c r="AH71" s="139" t="s">
        <v>269</v>
      </c>
      <c r="AI71" s="139" t="s">
        <v>269</v>
      </c>
    </row>
    <row r="72" spans="3:35" x14ac:dyDescent="0.25">
      <c r="D72" s="123">
        <v>3.7028000000000001E-4</v>
      </c>
      <c r="E72" s="123">
        <v>1.2302999999999999E-8</v>
      </c>
      <c r="F72" s="123">
        <v>1.1728000000000001E-2</v>
      </c>
      <c r="G72" s="123">
        <f t="shared" si="5"/>
        <v>0.74056</v>
      </c>
      <c r="H72" s="123">
        <f t="shared" si="6"/>
        <v>2.4605999999999998E-5</v>
      </c>
      <c r="I72" s="123">
        <f t="shared" si="7"/>
        <v>11.728</v>
      </c>
      <c r="O72" s="96">
        <v>6</v>
      </c>
      <c r="P72" s="109" t="s">
        <v>19</v>
      </c>
      <c r="Q72" s="137">
        <f t="shared" si="8"/>
        <v>19.273101780814777</v>
      </c>
      <c r="R72" s="124">
        <f t="shared" si="9"/>
        <v>21.36375698777071</v>
      </c>
      <c r="AE72">
        <v>6</v>
      </c>
      <c r="AF72" s="139" t="s">
        <v>270</v>
      </c>
      <c r="AG72" s="82" t="s">
        <v>271</v>
      </c>
      <c r="AH72" s="139" t="s">
        <v>272</v>
      </c>
      <c r="AI72" s="139" t="s">
        <v>272</v>
      </c>
    </row>
    <row r="73" spans="3:35" x14ac:dyDescent="0.25">
      <c r="D73" s="123">
        <v>4.7246000000000001E-4</v>
      </c>
      <c r="E73" s="123">
        <v>1.2652E-6</v>
      </c>
      <c r="F73" s="123">
        <v>9.6685999999999994E-3</v>
      </c>
      <c r="G73" s="123">
        <f t="shared" si="5"/>
        <v>0.94491999999999998</v>
      </c>
      <c r="H73" s="123">
        <f t="shared" si="6"/>
        <v>2.5303999999999999E-3</v>
      </c>
      <c r="I73" s="123">
        <f t="shared" si="7"/>
        <v>9.6685999999999996</v>
      </c>
      <c r="O73" s="96">
        <v>7</v>
      </c>
      <c r="P73" s="109" t="s">
        <v>22</v>
      </c>
      <c r="Q73" s="137">
        <f t="shared" si="8"/>
        <v>14.047542331322211</v>
      </c>
      <c r="R73" s="124">
        <f t="shared" si="9"/>
        <v>16.290059087654583</v>
      </c>
      <c r="AE73">
        <v>7</v>
      </c>
      <c r="AF73" s="139" t="s">
        <v>273</v>
      </c>
      <c r="AG73" s="82" t="s">
        <v>274</v>
      </c>
      <c r="AH73" s="139" t="s">
        <v>275</v>
      </c>
      <c r="AI73" s="139" t="s">
        <v>275</v>
      </c>
    </row>
    <row r="74" spans="3:35" x14ac:dyDescent="0.25">
      <c r="D74" s="123">
        <v>3.4553999999999997E-4</v>
      </c>
      <c r="E74" s="123">
        <v>1.4815999999999999E-6</v>
      </c>
      <c r="F74" s="123">
        <v>1.243E-2</v>
      </c>
      <c r="G74" s="123">
        <f t="shared" si="5"/>
        <v>0.69107999999999992</v>
      </c>
      <c r="H74" s="123">
        <f t="shared" si="6"/>
        <v>2.9632E-3</v>
      </c>
      <c r="I74" s="123">
        <f t="shared" si="7"/>
        <v>12.43</v>
      </c>
      <c r="O74" s="96">
        <v>8</v>
      </c>
      <c r="P74" s="109" t="s">
        <v>25</v>
      </c>
      <c r="Q74" s="137">
        <f t="shared" si="8"/>
        <v>21.100506228992696</v>
      </c>
      <c r="R74" s="124">
        <f t="shared" si="9"/>
        <v>22.995918744866831</v>
      </c>
      <c r="X74" s="123"/>
      <c r="AE74">
        <v>8</v>
      </c>
      <c r="AF74" s="139" t="s">
        <v>276</v>
      </c>
      <c r="AG74" s="82" t="s">
        <v>277</v>
      </c>
      <c r="AH74" s="139" t="s">
        <v>278</v>
      </c>
      <c r="AI74" s="139" t="s">
        <v>278</v>
      </c>
    </row>
    <row r="75" spans="3:35" x14ac:dyDescent="0.25">
      <c r="D75" s="123">
        <v>7.2533000000000005E-4</v>
      </c>
      <c r="E75" s="123">
        <v>1.2301E-8</v>
      </c>
      <c r="F75" s="123">
        <v>6.7787000000000004E-3</v>
      </c>
      <c r="G75" s="123">
        <f t="shared" si="5"/>
        <v>1.4506600000000001</v>
      </c>
      <c r="H75" s="123">
        <f t="shared" si="6"/>
        <v>2.4601999999999999E-5</v>
      </c>
      <c r="I75" s="123">
        <f t="shared" si="7"/>
        <v>6.7787000000000006</v>
      </c>
      <c r="O75" s="96">
        <v>9</v>
      </c>
      <c r="P75" s="109" t="s">
        <v>29</v>
      </c>
      <c r="Q75" s="137">
        <f t="shared" si="8"/>
        <v>7.9593006764116714</v>
      </c>
      <c r="R75" s="124">
        <f t="shared" si="9"/>
        <v>9.4858539880238144</v>
      </c>
      <c r="AE75">
        <v>9</v>
      </c>
      <c r="AF75" s="139" t="s">
        <v>279</v>
      </c>
      <c r="AG75" s="82" t="s">
        <v>280</v>
      </c>
      <c r="AH75" s="139" t="s">
        <v>281</v>
      </c>
      <c r="AI75" s="139" t="s">
        <v>281</v>
      </c>
    </row>
    <row r="76" spans="3:35" x14ac:dyDescent="0.25">
      <c r="D76" s="123">
        <v>6.9085999999999996E-4</v>
      </c>
      <c r="E76" s="123">
        <v>1.668E-6</v>
      </c>
      <c r="F76" s="123">
        <v>7.2836000000000003E-3</v>
      </c>
      <c r="G76" s="123">
        <f t="shared" si="5"/>
        <v>1.3817199999999998</v>
      </c>
      <c r="H76" s="123">
        <f t="shared" si="6"/>
        <v>3.336E-3</v>
      </c>
      <c r="I76" s="123">
        <f t="shared" si="7"/>
        <v>7.2836000000000007</v>
      </c>
      <c r="O76" s="96">
        <v>10</v>
      </c>
      <c r="P76" s="109" t="s">
        <v>32</v>
      </c>
      <c r="Q76" s="137">
        <f t="shared" si="8"/>
        <v>8.752405262502128</v>
      </c>
      <c r="R76" s="124">
        <f t="shared" si="9"/>
        <v>10.434230957591359</v>
      </c>
      <c r="AE76">
        <v>10</v>
      </c>
      <c r="AF76" s="139" t="s">
        <v>282</v>
      </c>
      <c r="AG76" s="82" t="s">
        <v>283</v>
      </c>
      <c r="AH76" s="139" t="s">
        <v>284</v>
      </c>
      <c r="AI76" s="139" t="s">
        <v>284</v>
      </c>
    </row>
    <row r="77" spans="3:35" x14ac:dyDescent="0.25">
      <c r="D77" s="123">
        <v>6.9242999999999996E-4</v>
      </c>
      <c r="E77" s="123">
        <v>2.452E-6</v>
      </c>
      <c r="F77" s="123">
        <v>6.8091000000000002E-3</v>
      </c>
      <c r="G77" s="123">
        <f t="shared" si="5"/>
        <v>1.38486</v>
      </c>
      <c r="H77" s="123">
        <f t="shared" si="6"/>
        <v>4.9040000000000004E-3</v>
      </c>
      <c r="I77" s="123">
        <f t="shared" si="7"/>
        <v>6.8090999999999999</v>
      </c>
      <c r="O77" s="96">
        <v>11</v>
      </c>
      <c r="P77" s="109" t="s">
        <v>35</v>
      </c>
      <c r="Q77" s="137">
        <f t="shared" si="8"/>
        <v>8.1683470491730219</v>
      </c>
      <c r="R77" s="124">
        <f t="shared" si="9"/>
        <v>9.7377708106144638</v>
      </c>
      <c r="AE77">
        <v>11</v>
      </c>
      <c r="AF77" s="139" t="s">
        <v>285</v>
      </c>
      <c r="AG77" s="82" t="s">
        <v>286</v>
      </c>
      <c r="AH77" s="139" t="s">
        <v>287</v>
      </c>
      <c r="AI77" s="139" t="s">
        <v>287</v>
      </c>
    </row>
    <row r="78" spans="3:35" x14ac:dyDescent="0.25">
      <c r="D78" s="123">
        <v>1.0916000000000001E-3</v>
      </c>
      <c r="E78" s="123">
        <v>1.2301E-8</v>
      </c>
      <c r="F78" s="123">
        <v>4.8510999999999997E-3</v>
      </c>
      <c r="G78" s="123">
        <f t="shared" si="5"/>
        <v>2.1832000000000003</v>
      </c>
      <c r="H78" s="123">
        <f t="shared" si="6"/>
        <v>2.4601999999999999E-5</v>
      </c>
      <c r="I78" s="123">
        <f t="shared" si="7"/>
        <v>4.8510999999999997</v>
      </c>
      <c r="O78" s="96">
        <v>12</v>
      </c>
      <c r="P78" s="109" t="s">
        <v>39</v>
      </c>
      <c r="Q78" s="137">
        <f t="shared" si="8"/>
        <v>4.6430783978793233</v>
      </c>
      <c r="R78" s="124">
        <f t="shared" si="9"/>
        <v>5.2927529854697672</v>
      </c>
      <c r="AE78">
        <v>12</v>
      </c>
      <c r="AF78" s="139" t="s">
        <v>288</v>
      </c>
      <c r="AG78" s="82" t="s">
        <v>289</v>
      </c>
      <c r="AH78" s="139" t="s">
        <v>290</v>
      </c>
      <c r="AI78" s="139" t="s">
        <v>290</v>
      </c>
    </row>
    <row r="79" spans="3:35" x14ac:dyDescent="0.25">
      <c r="D79" s="123">
        <v>7.0553E-4</v>
      </c>
      <c r="E79" s="123">
        <v>1.2301E-8</v>
      </c>
      <c r="F79" s="123">
        <v>5.2557000000000003E-3</v>
      </c>
      <c r="G79" s="123">
        <f t="shared" si="5"/>
        <v>1.41106</v>
      </c>
      <c r="H79" s="123">
        <f t="shared" si="6"/>
        <v>2.4601999999999999E-5</v>
      </c>
      <c r="I79" s="123">
        <f t="shared" si="7"/>
        <v>5.2557</v>
      </c>
      <c r="O79" s="96">
        <v>13</v>
      </c>
      <c r="P79" s="109" t="s">
        <v>41</v>
      </c>
      <c r="Q79" s="137">
        <f t="shared" si="8"/>
        <v>6.2570415479174439</v>
      </c>
      <c r="R79" s="124">
        <f t="shared" si="9"/>
        <v>7.3809391808757425</v>
      </c>
      <c r="AE79">
        <v>13</v>
      </c>
      <c r="AF79" s="139" t="s">
        <v>291</v>
      </c>
      <c r="AG79" s="82" t="s">
        <v>292</v>
      </c>
      <c r="AH79" s="139" t="s">
        <v>293</v>
      </c>
      <c r="AI79" s="139" t="s">
        <v>293</v>
      </c>
    </row>
    <row r="80" spans="3:35" x14ac:dyDescent="0.25">
      <c r="D80" s="123">
        <v>3.9355999999999999E-4</v>
      </c>
      <c r="E80" s="123">
        <v>6.7695000000000002E-6</v>
      </c>
      <c r="F80" s="123">
        <v>5.0423999999999998E-3</v>
      </c>
      <c r="G80" s="123">
        <f t="shared" si="5"/>
        <v>0.78711999999999993</v>
      </c>
      <c r="H80" s="123">
        <f t="shared" si="6"/>
        <v>1.3539000000000001E-2</v>
      </c>
      <c r="I80" s="123">
        <f t="shared" si="7"/>
        <v>5.0423999999999998</v>
      </c>
      <c r="O80" s="96">
        <v>14</v>
      </c>
      <c r="P80" s="109" t="s">
        <v>44</v>
      </c>
      <c r="Q80" s="137">
        <f>I80/SQRT(((G80+H80)/2))</f>
        <v>7.969452694182853</v>
      </c>
      <c r="R80" s="124">
        <f t="shared" si="9"/>
        <v>9.4981204254226785</v>
      </c>
      <c r="AE80">
        <v>14</v>
      </c>
      <c r="AF80" s="139" t="s">
        <v>294</v>
      </c>
      <c r="AG80" s="82" t="s">
        <v>295</v>
      </c>
      <c r="AH80" s="139" t="s">
        <v>296</v>
      </c>
      <c r="AI80" s="139" t="s">
        <v>296</v>
      </c>
    </row>
    <row r="81" spans="3:35" x14ac:dyDescent="0.25">
      <c r="D81" s="123">
        <v>6.6385000000000001E-4</v>
      </c>
      <c r="E81" s="123">
        <v>1.2301E-8</v>
      </c>
      <c r="F81" s="123">
        <v>5.3600999999999996E-3</v>
      </c>
      <c r="G81" s="123">
        <f t="shared" si="5"/>
        <v>1.3277000000000001</v>
      </c>
      <c r="H81" s="123">
        <f t="shared" si="6"/>
        <v>2.4601999999999999E-5</v>
      </c>
      <c r="I81" s="123">
        <f t="shared" si="7"/>
        <v>5.3600999999999992</v>
      </c>
      <c r="O81" s="99">
        <v>15</v>
      </c>
      <c r="P81" s="110" t="s">
        <v>46</v>
      </c>
      <c r="Q81" s="137">
        <v>0</v>
      </c>
      <c r="R81" s="124">
        <v>0</v>
      </c>
      <c r="AE81">
        <v>15</v>
      </c>
      <c r="AF81" s="139" t="s">
        <v>297</v>
      </c>
      <c r="AG81" s="82" t="s">
        <v>298</v>
      </c>
      <c r="AH81" s="139" t="s">
        <v>299</v>
      </c>
      <c r="AI81" s="139" t="s">
        <v>299</v>
      </c>
    </row>
    <row r="82" spans="3:35" x14ac:dyDescent="0.25">
      <c r="D82" s="123">
        <v>1.4736E-3</v>
      </c>
      <c r="E82" s="123">
        <v>1.2299999999999999E-8</v>
      </c>
      <c r="F82" s="123">
        <v>3.1327999999999998E-3</v>
      </c>
      <c r="G82" s="123">
        <f t="shared" si="5"/>
        <v>2.9472</v>
      </c>
      <c r="H82" s="123">
        <f t="shared" si="6"/>
        <v>2.4599999999999998E-5</v>
      </c>
      <c r="I82" s="123">
        <f t="shared" si="7"/>
        <v>3.1328</v>
      </c>
      <c r="O82" s="96">
        <v>16</v>
      </c>
      <c r="P82" s="109" t="s">
        <v>50</v>
      </c>
      <c r="Q82" s="137">
        <f>I82/SQRT(((G82+H82)/2))</f>
        <v>2.5807209726503428</v>
      </c>
      <c r="R82" s="124">
        <f>100*(-0.0126+0.01475*Q82)/(1+(-0.0126+0.01475*Q82))</f>
        <v>2.4833240133706456</v>
      </c>
      <c r="AE82">
        <v>16</v>
      </c>
      <c r="AF82" s="139" t="s">
        <v>300</v>
      </c>
      <c r="AG82" s="82" t="s">
        <v>301</v>
      </c>
      <c r="AH82" s="139" t="s">
        <v>302</v>
      </c>
      <c r="AI82" s="139" t="s">
        <v>302</v>
      </c>
    </row>
    <row r="83" spans="3:35" x14ac:dyDescent="0.25">
      <c r="D83" s="123">
        <v>4.4996000000000001E-4</v>
      </c>
      <c r="E83" s="123">
        <v>1.2299999999999999E-8</v>
      </c>
      <c r="F83" s="123">
        <v>4.5899000000000001E-3</v>
      </c>
      <c r="G83" s="123">
        <f t="shared" si="5"/>
        <v>0.89992000000000005</v>
      </c>
      <c r="H83" s="123">
        <f t="shared" si="6"/>
        <v>2.4599999999999998E-5</v>
      </c>
      <c r="I83" s="123">
        <f t="shared" si="7"/>
        <v>4.5899000000000001</v>
      </c>
      <c r="O83" s="96">
        <v>17</v>
      </c>
      <c r="P83" s="109" t="s">
        <v>53</v>
      </c>
      <c r="Q83" s="137">
        <f>I83/SQRT(((G83+H83)/2))</f>
        <v>6.8424295379675559</v>
      </c>
      <c r="R83" s="124">
        <f>100*(-0.0126+0.01475*Q83)/(1+(-0.0126+0.01475*Q83))</f>
        <v>8.1157529104715955</v>
      </c>
      <c r="AE83">
        <v>17</v>
      </c>
      <c r="AF83" s="139" t="s">
        <v>303</v>
      </c>
      <c r="AG83" s="82" t="s">
        <v>304</v>
      </c>
      <c r="AH83" s="139" t="s">
        <v>305</v>
      </c>
      <c r="AI83" s="139" t="s">
        <v>305</v>
      </c>
    </row>
    <row r="84" spans="3:35" x14ac:dyDescent="0.25">
      <c r="D84" s="123">
        <v>4.0004E-4</v>
      </c>
      <c r="E84" s="123">
        <v>4.3332000000000003E-6</v>
      </c>
      <c r="F84" s="123">
        <v>4.2412999999999999E-3</v>
      </c>
      <c r="G84" s="123">
        <f t="shared" si="5"/>
        <v>0.80008000000000001</v>
      </c>
      <c r="H84" s="123">
        <f t="shared" si="6"/>
        <v>8.6664000000000012E-3</v>
      </c>
      <c r="I84" s="123">
        <f t="shared" si="7"/>
        <v>4.2412999999999998</v>
      </c>
      <c r="O84" s="96">
        <v>18</v>
      </c>
      <c r="P84" s="109" t="s">
        <v>56</v>
      </c>
      <c r="Q84" s="137">
        <f>I84/SQRT(((G84+H84)/2))</f>
        <v>6.6697231915521105</v>
      </c>
      <c r="R84" s="124">
        <f>100*(-0.0126+0.01475*Q84)/(1+(-0.0126+0.01475*Q84))</f>
        <v>7.9001770275046255</v>
      </c>
      <c r="AE84">
        <v>18</v>
      </c>
      <c r="AF84" s="139" t="s">
        <v>306</v>
      </c>
      <c r="AG84" s="82" t="s">
        <v>307</v>
      </c>
      <c r="AH84" s="139" t="s">
        <v>308</v>
      </c>
      <c r="AI84" s="139" t="s">
        <v>308</v>
      </c>
    </row>
    <row r="85" spans="3:35" x14ac:dyDescent="0.25">
      <c r="D85" s="123">
        <v>3.6461000000000002E-4</v>
      </c>
      <c r="E85" s="123">
        <v>1.793E-6</v>
      </c>
      <c r="F85" s="123">
        <v>4.9291999999999999E-3</v>
      </c>
      <c r="G85" s="123">
        <f t="shared" si="5"/>
        <v>0.72922000000000009</v>
      </c>
      <c r="H85" s="123">
        <f t="shared" si="6"/>
        <v>3.5860000000000002E-3</v>
      </c>
      <c r="I85" s="123">
        <f t="shared" si="7"/>
        <v>4.9291999999999998</v>
      </c>
      <c r="O85" s="96">
        <v>19</v>
      </c>
      <c r="P85" s="109" t="s">
        <v>59</v>
      </c>
      <c r="Q85" s="137">
        <f>I85/SQRT(((G85+H85)/2))</f>
        <v>8.1432342759997436</v>
      </c>
      <c r="R85" s="124">
        <f>100*(-0.0126+0.01475*Q85)/(1+(-0.0126+0.01475*Q85))</f>
        <v>9.7075821369982656</v>
      </c>
      <c r="AE85">
        <v>19</v>
      </c>
      <c r="AF85" s="139" t="s">
        <v>309</v>
      </c>
      <c r="AG85" s="82" t="s">
        <v>310</v>
      </c>
      <c r="AH85" s="139" t="s">
        <v>311</v>
      </c>
      <c r="AI85" s="139" t="s">
        <v>311</v>
      </c>
    </row>
    <row r="86" spans="3:35" x14ac:dyDescent="0.25">
      <c r="D86" s="123">
        <v>1.5799E-3</v>
      </c>
      <c r="E86" s="123">
        <v>1.2299999999999999E-8</v>
      </c>
      <c r="F86" s="123">
        <v>2.4789E-3</v>
      </c>
      <c r="G86" s="123">
        <f t="shared" si="5"/>
        <v>3.1597999999999997</v>
      </c>
      <c r="H86" s="123">
        <f t="shared" si="6"/>
        <v>2.4599999999999998E-5</v>
      </c>
      <c r="I86" s="123">
        <f t="shared" si="7"/>
        <v>2.4788999999999999</v>
      </c>
      <c r="O86" s="96">
        <v>20</v>
      </c>
      <c r="P86" s="109" t="s">
        <v>62</v>
      </c>
      <c r="Q86" s="137">
        <f>I86/SQRT(((G86+H86)/2))</f>
        <v>1.972161686230566</v>
      </c>
      <c r="R86" s="124">
        <f>100*(-0.0126+0.01475*Q86)/(1+(-0.0126+0.01475*Q86))</f>
        <v>1.6221895788886036</v>
      </c>
      <c r="AE86">
        <v>20</v>
      </c>
      <c r="AF86" s="139" t="s">
        <v>312</v>
      </c>
      <c r="AG86" s="82" t="s">
        <v>313</v>
      </c>
      <c r="AH86" s="139" t="s">
        <v>314</v>
      </c>
      <c r="AI86" s="139" t="s">
        <v>314</v>
      </c>
    </row>
    <row r="88" spans="3:35" x14ac:dyDescent="0.25">
      <c r="AG88" s="183" t="s">
        <v>315</v>
      </c>
      <c r="AH88" s="183"/>
      <c r="AI88" s="183"/>
    </row>
    <row r="89" spans="3:35" x14ac:dyDescent="0.25">
      <c r="C89" t="s">
        <v>390</v>
      </c>
      <c r="D89" t="s">
        <v>245</v>
      </c>
      <c r="E89" t="s">
        <v>246</v>
      </c>
      <c r="F89" t="s">
        <v>247</v>
      </c>
      <c r="AE89" t="s">
        <v>319</v>
      </c>
      <c r="AF89" t="s">
        <v>320</v>
      </c>
      <c r="AG89" s="82" t="s">
        <v>318</v>
      </c>
      <c r="AH89" s="139" t="s">
        <v>316</v>
      </c>
      <c r="AI89" s="139" t="s">
        <v>317</v>
      </c>
    </row>
    <row r="90" spans="3:35" x14ac:dyDescent="0.25">
      <c r="C90" t="s">
        <v>248</v>
      </c>
      <c r="D90" s="123">
        <v>1.9438E-2</v>
      </c>
      <c r="E90" s="123">
        <v>1.2305E-8</v>
      </c>
      <c r="F90" s="123">
        <v>1.8132999999999999E-3</v>
      </c>
      <c r="AE90">
        <v>1</v>
      </c>
      <c r="AF90" t="s">
        <v>321</v>
      </c>
      <c r="AG90" s="82" t="s">
        <v>256</v>
      </c>
      <c r="AH90" s="139" t="s">
        <v>257</v>
      </c>
      <c r="AI90" s="139" t="s">
        <v>257</v>
      </c>
    </row>
    <row r="91" spans="3:35" x14ac:dyDescent="0.25">
      <c r="D91" s="123">
        <v>1.8735999999999999E-2</v>
      </c>
      <c r="E91" s="123">
        <v>1.2305E-8</v>
      </c>
      <c r="F91" s="123">
        <v>1.487E-3</v>
      </c>
      <c r="P91" t="s">
        <v>247</v>
      </c>
      <c r="Q91" t="s">
        <v>246</v>
      </c>
      <c r="R91" t="s">
        <v>245</v>
      </c>
      <c r="AF91" t="s">
        <v>202</v>
      </c>
      <c r="AG91" s="82" t="s">
        <v>259</v>
      </c>
      <c r="AH91" s="139" t="s">
        <v>260</v>
      </c>
      <c r="AI91" s="139" t="s">
        <v>260</v>
      </c>
    </row>
    <row r="92" spans="3:35" x14ac:dyDescent="0.25">
      <c r="D92" s="123">
        <v>1.9494000000000001E-2</v>
      </c>
      <c r="E92" s="123">
        <v>1.2305E-8</v>
      </c>
      <c r="F92" s="123">
        <v>1.4176E-3</v>
      </c>
      <c r="P92" s="123">
        <v>1.8136999999999999E-3</v>
      </c>
      <c r="Q92" s="123">
        <v>1.2308E-8</v>
      </c>
      <c r="R92" s="123">
        <v>1.9442000000000001E-2</v>
      </c>
      <c r="AF92" t="s">
        <v>200</v>
      </c>
      <c r="AG92" s="82" t="s">
        <v>262</v>
      </c>
      <c r="AH92" s="139" t="s">
        <v>263</v>
      </c>
      <c r="AI92" s="139" t="s">
        <v>263</v>
      </c>
    </row>
    <row r="93" spans="3:35" x14ac:dyDescent="0.25">
      <c r="D93" s="123">
        <v>3.1857000000000003E-2</v>
      </c>
      <c r="E93" s="123">
        <v>1.5559E-6</v>
      </c>
      <c r="F93" s="123">
        <v>1.2716999999999999E-2</v>
      </c>
      <c r="P93" s="123">
        <v>1.4871999999999999E-3</v>
      </c>
      <c r="Q93" s="123">
        <v>1.2307000000000001E-8</v>
      </c>
      <c r="R93" s="123">
        <v>1.8738999999999999E-2</v>
      </c>
      <c r="AF93" t="s">
        <v>322</v>
      </c>
      <c r="AG93" s="82" t="s">
        <v>265</v>
      </c>
      <c r="AH93" s="139" t="s">
        <v>266</v>
      </c>
      <c r="AI93" s="139" t="s">
        <v>266</v>
      </c>
    </row>
    <row r="94" spans="3:35" x14ac:dyDescent="0.25">
      <c r="D94" s="123">
        <v>1.0491E-2</v>
      </c>
      <c r="E94" s="123">
        <v>1.2302E-8</v>
      </c>
      <c r="F94" s="123">
        <v>9.1151999999999997E-4</v>
      </c>
      <c r="P94" s="123">
        <v>1.4178999999999999E-3</v>
      </c>
      <c r="Q94" s="123">
        <v>1.2308E-8</v>
      </c>
      <c r="R94" s="123">
        <v>1.9498000000000001E-2</v>
      </c>
      <c r="AE94">
        <v>2</v>
      </c>
      <c r="AF94" t="s">
        <v>321</v>
      </c>
      <c r="AG94" s="82" t="s">
        <v>268</v>
      </c>
      <c r="AH94" s="139" t="s">
        <v>269</v>
      </c>
      <c r="AI94" s="139" t="s">
        <v>269</v>
      </c>
    </row>
    <row r="95" spans="3:35" x14ac:dyDescent="0.25">
      <c r="D95" s="123">
        <v>1.1727E-2</v>
      </c>
      <c r="E95" s="123">
        <v>1.2302999999999999E-8</v>
      </c>
      <c r="F95" s="123">
        <v>1.1077999999999999E-3</v>
      </c>
      <c r="P95" s="123">
        <v>1.2721E-2</v>
      </c>
      <c r="Q95" s="123">
        <v>1.5563E-6</v>
      </c>
      <c r="R95" s="123">
        <v>3.1865999999999998E-2</v>
      </c>
      <c r="AF95" t="s">
        <v>202</v>
      </c>
      <c r="AG95" s="82" t="s">
        <v>271</v>
      </c>
      <c r="AH95" s="139" t="s">
        <v>272</v>
      </c>
      <c r="AI95" s="139" t="s">
        <v>272</v>
      </c>
    </row>
    <row r="96" spans="3:35" x14ac:dyDescent="0.25">
      <c r="D96" s="123">
        <v>9.6681000000000007E-3</v>
      </c>
      <c r="E96" s="123">
        <v>1.2652E-6</v>
      </c>
      <c r="F96" s="123">
        <v>1.0168E-3</v>
      </c>
      <c r="P96" s="123">
        <v>9.1160000000000004E-4</v>
      </c>
      <c r="Q96" s="123">
        <v>1.2302999999999999E-8</v>
      </c>
      <c r="R96" s="123">
        <v>1.0492E-2</v>
      </c>
      <c r="AF96" t="s">
        <v>200</v>
      </c>
      <c r="AG96" s="82" t="s">
        <v>274</v>
      </c>
      <c r="AH96" s="139" t="s">
        <v>275</v>
      </c>
      <c r="AI96" s="139" t="s">
        <v>275</v>
      </c>
    </row>
    <row r="97" spans="4:35" x14ac:dyDescent="0.25">
      <c r="D97" s="123">
        <v>1.243E-2</v>
      </c>
      <c r="E97" s="123">
        <v>1.4816999999999999E-6</v>
      </c>
      <c r="F97" s="123">
        <v>1.2435999999999999E-2</v>
      </c>
      <c r="P97" s="123">
        <v>1.1079E-3</v>
      </c>
      <c r="Q97" s="123">
        <v>1.2304000000000001E-8</v>
      </c>
      <c r="R97" s="123">
        <v>1.1728000000000001E-2</v>
      </c>
      <c r="AF97" t="s">
        <v>322</v>
      </c>
      <c r="AG97" s="82" t="s">
        <v>277</v>
      </c>
      <c r="AH97" s="139" t="s">
        <v>278</v>
      </c>
      <c r="AI97" s="139" t="s">
        <v>278</v>
      </c>
    </row>
    <row r="98" spans="4:35" x14ac:dyDescent="0.25">
      <c r="D98" s="123">
        <v>6.7784999999999998E-3</v>
      </c>
      <c r="E98" s="123">
        <v>1.2301E-8</v>
      </c>
      <c r="F98" s="123">
        <v>9.6458999999999998E-4</v>
      </c>
      <c r="P98" s="123">
        <v>1.0169000000000001E-3</v>
      </c>
      <c r="Q98" s="123">
        <v>1.2652E-6</v>
      </c>
      <c r="R98" s="123">
        <v>9.6688E-3</v>
      </c>
      <c r="AE98">
        <v>3</v>
      </c>
      <c r="AF98" t="s">
        <v>321</v>
      </c>
      <c r="AG98" s="82" t="s">
        <v>280</v>
      </c>
      <c r="AH98" s="139" t="s">
        <v>281</v>
      </c>
      <c r="AI98" s="139" t="s">
        <v>281</v>
      </c>
    </row>
    <row r="99" spans="4:35" x14ac:dyDescent="0.25">
      <c r="D99" s="123">
        <v>7.2833999999999998E-3</v>
      </c>
      <c r="E99" s="123">
        <v>1.668E-6</v>
      </c>
      <c r="F99" s="123">
        <v>9.8284000000000002E-4</v>
      </c>
      <c r="P99" s="123">
        <v>1.2437999999999999E-2</v>
      </c>
      <c r="Q99" s="123">
        <v>1.4818999999999999E-6</v>
      </c>
      <c r="R99" s="123">
        <v>1.2433E-2</v>
      </c>
      <c r="AF99" t="s">
        <v>202</v>
      </c>
      <c r="AG99" s="82" t="s">
        <v>283</v>
      </c>
      <c r="AH99" s="139" t="s">
        <v>284</v>
      </c>
      <c r="AI99" s="139" t="s">
        <v>284</v>
      </c>
    </row>
    <row r="100" spans="4:35" x14ac:dyDescent="0.25">
      <c r="D100" s="123">
        <v>6.8088999999999997E-3</v>
      </c>
      <c r="E100" s="123">
        <v>2.4519000000000002E-6</v>
      </c>
      <c r="F100" s="123">
        <v>1.0597E-3</v>
      </c>
      <c r="P100" s="123">
        <v>9.6464000000000001E-4</v>
      </c>
      <c r="Q100" s="123">
        <v>1.2301E-8</v>
      </c>
      <c r="R100" s="123">
        <v>6.7787999999999998E-3</v>
      </c>
      <c r="AF100" t="s">
        <v>200</v>
      </c>
      <c r="AG100" s="82" t="s">
        <v>286</v>
      </c>
      <c r="AH100" s="139" t="s">
        <v>287</v>
      </c>
      <c r="AI100" s="139" t="s">
        <v>287</v>
      </c>
    </row>
    <row r="101" spans="4:35" x14ac:dyDescent="0.25">
      <c r="D101" s="123">
        <v>4.8510999999999997E-3</v>
      </c>
      <c r="E101" s="123">
        <v>1.2301E-8</v>
      </c>
      <c r="F101" s="123">
        <v>2.4862E-3</v>
      </c>
      <c r="P101" s="123">
        <v>9.8288999999999994E-4</v>
      </c>
      <c r="Q101" s="123">
        <v>1.6681E-6</v>
      </c>
      <c r="R101" s="123">
        <v>7.2838E-3</v>
      </c>
      <c r="AF101" t="s">
        <v>322</v>
      </c>
      <c r="AG101" s="82" t="s">
        <v>289</v>
      </c>
      <c r="AH101" s="139" t="s">
        <v>290</v>
      </c>
      <c r="AI101" s="139" t="s">
        <v>290</v>
      </c>
    </row>
    <row r="102" spans="4:35" x14ac:dyDescent="0.25">
      <c r="D102" s="123">
        <v>5.2554999999999998E-3</v>
      </c>
      <c r="E102" s="123">
        <v>1.2299999999999999E-8</v>
      </c>
      <c r="F102" s="123">
        <v>7.0551000000000001E-4</v>
      </c>
      <c r="P102" s="123">
        <v>1.0597E-3</v>
      </c>
      <c r="Q102" s="123">
        <v>2.452E-6</v>
      </c>
      <c r="R102" s="123">
        <v>6.8092999999999999E-3</v>
      </c>
      <c r="AE102">
        <v>4</v>
      </c>
      <c r="AF102" t="s">
        <v>321</v>
      </c>
      <c r="AG102" s="82" t="s">
        <v>292</v>
      </c>
      <c r="AH102" s="139" t="s">
        <v>293</v>
      </c>
      <c r="AI102" s="139" t="s">
        <v>293</v>
      </c>
    </row>
    <row r="103" spans="4:35" x14ac:dyDescent="0.25">
      <c r="D103" s="123">
        <v>5.0423000000000004E-3</v>
      </c>
      <c r="E103" s="123">
        <v>6.7693999999999999E-6</v>
      </c>
      <c r="F103" s="123">
        <v>3.9355E-4</v>
      </c>
      <c r="P103" s="123">
        <v>2.4862999999999999E-3</v>
      </c>
      <c r="Q103" s="123">
        <v>1.2301E-8</v>
      </c>
      <c r="R103" s="123">
        <v>4.8512E-3</v>
      </c>
      <c r="AF103" t="s">
        <v>202</v>
      </c>
      <c r="AG103" s="82" t="s">
        <v>295</v>
      </c>
      <c r="AH103" s="139" t="s">
        <v>296</v>
      </c>
      <c r="AI103" s="139" t="s">
        <v>296</v>
      </c>
    </row>
    <row r="104" spans="4:35" x14ac:dyDescent="0.25">
      <c r="D104" s="123">
        <v>5.3598999999999999E-3</v>
      </c>
      <c r="E104" s="123">
        <v>1.2299999999999999E-8</v>
      </c>
      <c r="F104" s="123">
        <v>6.6383999999999996E-4</v>
      </c>
      <c r="P104" s="123">
        <v>7.0554000000000005E-4</v>
      </c>
      <c r="Q104" s="123">
        <v>1.2301E-8</v>
      </c>
      <c r="R104" s="123">
        <v>5.2557000000000003E-3</v>
      </c>
      <c r="AF104" t="s">
        <v>200</v>
      </c>
      <c r="AG104" s="82" t="s">
        <v>298</v>
      </c>
      <c r="AH104" s="139" t="s">
        <v>299</v>
      </c>
      <c r="AI104" s="139" t="s">
        <v>299</v>
      </c>
    </row>
    <row r="105" spans="4:35" x14ac:dyDescent="0.25">
      <c r="D105" s="123">
        <v>3.1327E-3</v>
      </c>
      <c r="E105" s="123">
        <v>1.2299999999999999E-8</v>
      </c>
      <c r="F105" s="123">
        <v>1.4736E-3</v>
      </c>
      <c r="P105" s="123">
        <v>3.9356999999999999E-4</v>
      </c>
      <c r="Q105" s="123">
        <v>6.7696000000000004E-6</v>
      </c>
      <c r="R105" s="123">
        <v>5.0423999999999998E-3</v>
      </c>
      <c r="AF105" t="s">
        <v>322</v>
      </c>
      <c r="AG105" s="82" t="s">
        <v>301</v>
      </c>
      <c r="AH105" s="139" t="s">
        <v>302</v>
      </c>
      <c r="AI105" s="139" t="s">
        <v>302</v>
      </c>
    </row>
    <row r="106" spans="4:35" x14ac:dyDescent="0.25">
      <c r="D106" s="123">
        <v>4.5897999999999998E-3</v>
      </c>
      <c r="E106" s="123">
        <v>1.2299999999999999E-8</v>
      </c>
      <c r="F106" s="123">
        <v>4.4995000000000001E-4</v>
      </c>
      <c r="P106" s="123">
        <v>6.6385999999999995E-4</v>
      </c>
      <c r="Q106" s="123">
        <v>1.2301E-8</v>
      </c>
      <c r="R106" s="123">
        <v>5.3600999999999996E-3</v>
      </c>
      <c r="AE106">
        <v>5</v>
      </c>
      <c r="AF106" t="s">
        <v>321</v>
      </c>
      <c r="AG106" s="82" t="s">
        <v>304</v>
      </c>
      <c r="AH106" s="139" t="s">
        <v>305</v>
      </c>
      <c r="AI106" s="139" t="s">
        <v>305</v>
      </c>
    </row>
    <row r="107" spans="4:35" x14ac:dyDescent="0.25">
      <c r="D107" s="123">
        <v>4.2412999999999999E-3</v>
      </c>
      <c r="E107" s="123">
        <v>4.3332000000000003E-6</v>
      </c>
      <c r="F107" s="123">
        <v>4.0004E-4</v>
      </c>
      <c r="P107" s="123">
        <v>1.4736E-3</v>
      </c>
      <c r="Q107" s="123">
        <v>1.2299999999999999E-8</v>
      </c>
      <c r="R107" s="123">
        <v>3.1327999999999998E-3</v>
      </c>
      <c r="AF107" t="s">
        <v>202</v>
      </c>
      <c r="AG107" s="82" t="s">
        <v>307</v>
      </c>
      <c r="AH107" s="139" t="s">
        <v>308</v>
      </c>
      <c r="AI107" s="139" t="s">
        <v>308</v>
      </c>
    </row>
    <row r="108" spans="4:35" x14ac:dyDescent="0.25">
      <c r="D108" s="123">
        <v>4.9290999999999996E-3</v>
      </c>
      <c r="E108" s="123">
        <v>1.7929E-6</v>
      </c>
      <c r="F108" s="123">
        <v>3.6460000000000003E-4</v>
      </c>
      <c r="P108" s="123">
        <v>4.4996000000000001E-4</v>
      </c>
      <c r="Q108" s="123">
        <v>1.2299999999999999E-8</v>
      </c>
      <c r="R108" s="123">
        <v>4.5899000000000001E-3</v>
      </c>
      <c r="AF108" t="s">
        <v>200</v>
      </c>
      <c r="AG108" s="82" t="s">
        <v>310</v>
      </c>
      <c r="AH108" s="139" t="s">
        <v>311</v>
      </c>
      <c r="AI108" s="139" t="s">
        <v>311</v>
      </c>
    </row>
    <row r="109" spans="4:35" x14ac:dyDescent="0.25">
      <c r="D109" s="123">
        <v>2.4788000000000002E-3</v>
      </c>
      <c r="E109" s="123">
        <v>1.2299999999999999E-8</v>
      </c>
      <c r="F109" s="123">
        <v>1.8537E-3</v>
      </c>
      <c r="P109" s="123">
        <v>4.0004999999999999E-4</v>
      </c>
      <c r="Q109" s="123">
        <v>4.3332999999999997E-6</v>
      </c>
      <c r="R109" s="123">
        <v>4.2414000000000002E-3</v>
      </c>
      <c r="AF109" t="s">
        <v>322</v>
      </c>
      <c r="AG109" s="82" t="s">
        <v>313</v>
      </c>
      <c r="AH109" s="139" t="s">
        <v>314</v>
      </c>
      <c r="AI109" s="139" t="s">
        <v>314</v>
      </c>
    </row>
    <row r="110" spans="4:35" x14ac:dyDescent="0.25">
      <c r="P110" s="123">
        <v>3.6461000000000002E-4</v>
      </c>
      <c r="Q110" s="123">
        <v>1.793E-6</v>
      </c>
      <c r="R110" s="123">
        <v>4.9293000000000002E-3</v>
      </c>
    </row>
    <row r="111" spans="4:35" x14ac:dyDescent="0.25">
      <c r="P111" s="123">
        <v>1.8537E-3</v>
      </c>
      <c r="Q111" s="123">
        <v>1.2299999999999999E-8</v>
      </c>
      <c r="R111" s="123">
        <v>2.4789E-3</v>
      </c>
    </row>
  </sheetData>
  <mergeCells count="122">
    <mergeCell ref="AG88:AI88"/>
    <mergeCell ref="S59:S61"/>
    <mergeCell ref="T59:T61"/>
    <mergeCell ref="U59:U61"/>
    <mergeCell ref="W59:W61"/>
    <mergeCell ref="X59:X61"/>
    <mergeCell ref="AG65:AI65"/>
    <mergeCell ref="S53:S55"/>
    <mergeCell ref="T53:T55"/>
    <mergeCell ref="U53:U55"/>
    <mergeCell ref="W53:W55"/>
    <mergeCell ref="X53:X55"/>
    <mergeCell ref="S56:S58"/>
    <mergeCell ref="T56:T58"/>
    <mergeCell ref="U56:U58"/>
    <mergeCell ref="W56:W58"/>
    <mergeCell ref="X56:X58"/>
    <mergeCell ref="AA52:AA55"/>
    <mergeCell ref="AB52:AB55"/>
    <mergeCell ref="AA44:AA47"/>
    <mergeCell ref="AB44:AB47"/>
    <mergeCell ref="S47:S49"/>
    <mergeCell ref="T47:T49"/>
    <mergeCell ref="U47:U49"/>
    <mergeCell ref="W47:W49"/>
    <mergeCell ref="X47:X49"/>
    <mergeCell ref="AA48:AA51"/>
    <mergeCell ref="AB48:AB51"/>
    <mergeCell ref="S50:S52"/>
    <mergeCell ref="S44:S46"/>
    <mergeCell ref="T44:T46"/>
    <mergeCell ref="U44:U46"/>
    <mergeCell ref="W44:W46"/>
    <mergeCell ref="X44:X46"/>
    <mergeCell ref="T50:T52"/>
    <mergeCell ref="U50:U52"/>
    <mergeCell ref="W50:W52"/>
    <mergeCell ref="X50:X52"/>
    <mergeCell ref="AA34:AA35"/>
    <mergeCell ref="AB34:AB35"/>
    <mergeCell ref="AC34:AC35"/>
    <mergeCell ref="AD34:AD35"/>
    <mergeCell ref="AE34:AE35"/>
    <mergeCell ref="S35:S37"/>
    <mergeCell ref="T35:T37"/>
    <mergeCell ref="U35:U37"/>
    <mergeCell ref="W35:W37"/>
    <mergeCell ref="X35:X37"/>
    <mergeCell ref="AA36:AA39"/>
    <mergeCell ref="AB36:AB39"/>
    <mergeCell ref="S38:S40"/>
    <mergeCell ref="T38:T40"/>
    <mergeCell ref="U38:U40"/>
    <mergeCell ref="W38:W40"/>
    <mergeCell ref="X38:X40"/>
    <mergeCell ref="AA40:AA43"/>
    <mergeCell ref="AB40:AB43"/>
    <mergeCell ref="S41:S43"/>
    <mergeCell ref="T41:T43"/>
    <mergeCell ref="U41:U43"/>
    <mergeCell ref="W41:W43"/>
    <mergeCell ref="X41:X43"/>
    <mergeCell ref="S29:S31"/>
    <mergeCell ref="T29:T31"/>
    <mergeCell ref="U29:U31"/>
    <mergeCell ref="W29:W31"/>
    <mergeCell ref="X29:X31"/>
    <mergeCell ref="S32:S34"/>
    <mergeCell ref="T32:T34"/>
    <mergeCell ref="U32:U34"/>
    <mergeCell ref="W32:W34"/>
    <mergeCell ref="X32:X34"/>
    <mergeCell ref="S23:S25"/>
    <mergeCell ref="T23:T25"/>
    <mergeCell ref="U23:U25"/>
    <mergeCell ref="W23:W25"/>
    <mergeCell ref="X23:X25"/>
    <mergeCell ref="S26:S28"/>
    <mergeCell ref="T26:T28"/>
    <mergeCell ref="U26:U28"/>
    <mergeCell ref="W26:W28"/>
    <mergeCell ref="X26:X28"/>
    <mergeCell ref="S17:S19"/>
    <mergeCell ref="T17:T19"/>
    <mergeCell ref="U17:U19"/>
    <mergeCell ref="W17:W19"/>
    <mergeCell ref="X17:X19"/>
    <mergeCell ref="S20:S22"/>
    <mergeCell ref="T20:T22"/>
    <mergeCell ref="U20:U22"/>
    <mergeCell ref="W20:W22"/>
    <mergeCell ref="X20:X22"/>
    <mergeCell ref="S14:S16"/>
    <mergeCell ref="T14:T16"/>
    <mergeCell ref="U14:U16"/>
    <mergeCell ref="V14:V16"/>
    <mergeCell ref="W14:W16"/>
    <mergeCell ref="X14:X16"/>
    <mergeCell ref="S11:S13"/>
    <mergeCell ref="T11:T13"/>
    <mergeCell ref="U11:U13"/>
    <mergeCell ref="V11:V13"/>
    <mergeCell ref="W11:W13"/>
    <mergeCell ref="X11:X13"/>
    <mergeCell ref="S2:S4"/>
    <mergeCell ref="T2:T4"/>
    <mergeCell ref="U2:U4"/>
    <mergeCell ref="V2:V4"/>
    <mergeCell ref="W2:W4"/>
    <mergeCell ref="X2:X4"/>
    <mergeCell ref="S8:S10"/>
    <mergeCell ref="T8:T10"/>
    <mergeCell ref="U8:U10"/>
    <mergeCell ref="V8:V10"/>
    <mergeCell ref="W8:W10"/>
    <mergeCell ref="X8:X10"/>
    <mergeCell ref="S5:S7"/>
    <mergeCell ref="T5:T7"/>
    <mergeCell ref="U5:U7"/>
    <mergeCell ref="V5:V7"/>
    <mergeCell ref="W5:W7"/>
    <mergeCell ref="X5:X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pre-Master table </vt:lpstr>
      <vt:lpstr>pre-Master table 2</vt:lpstr>
      <vt:lpstr>Final Master Table</vt:lpstr>
      <vt:lpstr>Sheet1</vt:lpstr>
      <vt:lpstr>Sheet3</vt:lpstr>
      <vt:lpstr>SAR &amp; ESP</vt:lpstr>
      <vt:lpstr>SAR &amp; ESP (sim 5-6)</vt:lpstr>
      <vt:lpstr>SAR &amp; ESP (sim 7)</vt:lpstr>
      <vt:lpstr>SAR &amp; ESP (sim 8) (2)</vt:lpstr>
      <vt:lpstr>Na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Felipe Torres Ortiz</cp:lastModifiedBy>
  <dcterms:created xsi:type="dcterms:W3CDTF">2021-01-27T12:28:35Z</dcterms:created>
  <dcterms:modified xsi:type="dcterms:W3CDTF">2021-05-11T09:53:46Z</dcterms:modified>
</cp:coreProperties>
</file>