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hidePivotFieldList="1" autoCompressPictures="0"/>
  <bookViews>
    <workbookView xWindow="0" yWindow="0" windowWidth="25600" windowHeight="15540" tabRatio="500" activeTab="3"/>
  </bookViews>
  <sheets>
    <sheet name="routes" sheetId="1" r:id="rId1"/>
    <sheet name="routes m" sheetId="4" r:id="rId2"/>
    <sheet name="service_area" sheetId="2" r:id="rId3"/>
    <sheet name="statistics" sheetId="3" r:id="rId4"/>
  </sheets>
  <definedNames>
    <definedName name="_xlnm._FilterDatabase" localSheetId="0" hidden="1">routes!$A$1:$D$1</definedName>
    <definedName name="_xlnm._FilterDatabase" localSheetId="1" hidden="1">'routes m'!$A$1:$D$1</definedName>
    <definedName name="_xlnm._FilterDatabase" localSheetId="2" hidden="1">service_area!$A$1:$E$101</definedName>
  </definedNames>
  <calcPr calcId="140000" concurrentCalc="0"/>
  <pivotCaches>
    <pivotCache cacheId="1" r:id="rId5"/>
    <pivotCache cacheId="12" r:id="rId6"/>
    <pivotCache cacheId="15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4" l="1"/>
  <c r="C45" i="4"/>
  <c r="D45" i="4"/>
  <c r="B46" i="4"/>
  <c r="C46" i="4"/>
  <c r="D46" i="4"/>
  <c r="C45" i="1"/>
  <c r="D45" i="1"/>
  <c r="C46" i="1"/>
  <c r="D46" i="1"/>
  <c r="B44" i="4"/>
  <c r="C44" i="4"/>
  <c r="D44" i="4"/>
  <c r="C44" i="1"/>
  <c r="D44" i="1"/>
  <c r="I46" i="3"/>
  <c r="J46" i="3"/>
  <c r="G46" i="3"/>
  <c r="H46" i="3"/>
  <c r="I45" i="3"/>
  <c r="J45" i="3"/>
  <c r="G45" i="3"/>
  <c r="H45" i="3"/>
  <c r="I44" i="3"/>
  <c r="J44" i="3"/>
  <c r="G44" i="3"/>
  <c r="H44" i="3"/>
  <c r="I43" i="3"/>
  <c r="J43" i="3"/>
  <c r="G43" i="3"/>
  <c r="H43" i="3"/>
  <c r="I42" i="3"/>
  <c r="J42" i="3"/>
  <c r="G42" i="3"/>
  <c r="H42" i="3"/>
  <c r="I41" i="3"/>
  <c r="J41" i="3"/>
  <c r="G41" i="3"/>
  <c r="H41" i="3"/>
  <c r="I40" i="3"/>
  <c r="J40" i="3"/>
  <c r="G40" i="3"/>
  <c r="H40" i="3"/>
  <c r="I39" i="3"/>
  <c r="J39" i="3"/>
  <c r="G39" i="3"/>
  <c r="H39" i="3"/>
  <c r="I38" i="3"/>
  <c r="J38" i="3"/>
  <c r="G38" i="3"/>
  <c r="H38" i="3"/>
  <c r="I37" i="3"/>
  <c r="J37" i="3"/>
  <c r="G37" i="3"/>
  <c r="H37" i="3"/>
  <c r="I36" i="3"/>
  <c r="J36" i="3"/>
  <c r="G36" i="3"/>
  <c r="H36" i="3"/>
  <c r="I35" i="3"/>
  <c r="J35" i="3"/>
  <c r="G35" i="3"/>
  <c r="H35" i="3"/>
  <c r="I34" i="3"/>
  <c r="J34" i="3"/>
  <c r="G34" i="3"/>
  <c r="H34" i="3"/>
  <c r="I33" i="3"/>
  <c r="J33" i="3"/>
  <c r="G33" i="3"/>
  <c r="H33" i="3"/>
  <c r="I32" i="3"/>
  <c r="J32" i="3"/>
  <c r="G32" i="3"/>
  <c r="H3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27" i="3"/>
  <c r="T27" i="3"/>
  <c r="T11" i="3"/>
  <c r="T12" i="3"/>
  <c r="T13" i="3"/>
  <c r="T14" i="3"/>
  <c r="T15" i="3"/>
  <c r="T16" i="3"/>
  <c r="T17" i="3"/>
  <c r="T18" i="3"/>
  <c r="T19" i="3"/>
  <c r="T20" i="3"/>
  <c r="T10" i="3"/>
  <c r="S11" i="3"/>
  <c r="S12" i="3"/>
  <c r="S13" i="3"/>
  <c r="S14" i="3"/>
  <c r="S15" i="3"/>
  <c r="S16" i="3"/>
  <c r="S17" i="3"/>
  <c r="S18" i="3"/>
  <c r="S19" i="3"/>
  <c r="S20" i="3"/>
  <c r="S10" i="3"/>
  <c r="R28" i="3"/>
  <c r="R29" i="3"/>
  <c r="R30" i="3"/>
  <c r="R31" i="3"/>
  <c r="R32" i="3"/>
  <c r="R33" i="3"/>
  <c r="R34" i="3"/>
  <c r="R35" i="3"/>
  <c r="R36" i="3"/>
  <c r="R37" i="3"/>
  <c r="Q28" i="3"/>
  <c r="Q29" i="3"/>
  <c r="Q30" i="3"/>
  <c r="Q31" i="3"/>
  <c r="Q32" i="3"/>
  <c r="Q33" i="3"/>
  <c r="Q34" i="3"/>
  <c r="Q35" i="3"/>
  <c r="Q36" i="3"/>
  <c r="Q37" i="3"/>
  <c r="Q27" i="3"/>
  <c r="Q11" i="3"/>
  <c r="Q12" i="3"/>
  <c r="Q13" i="3"/>
  <c r="Q14" i="3"/>
  <c r="Q15" i="3"/>
  <c r="Q16" i="3"/>
  <c r="Q17" i="3"/>
  <c r="Q18" i="3"/>
  <c r="Q19" i="3"/>
  <c r="Q20" i="3"/>
  <c r="R10" i="3"/>
  <c r="Q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10" i="3"/>
  <c r="J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10" i="3"/>
  <c r="H10" i="3"/>
  <c r="D91" i="2"/>
  <c r="D22" i="2"/>
  <c r="D6" i="2"/>
  <c r="D31" i="2"/>
  <c r="D82" i="2"/>
  <c r="D85" i="2"/>
  <c r="D2" i="2"/>
  <c r="D26" i="2"/>
  <c r="D5" i="2"/>
  <c r="D11" i="2"/>
  <c r="D86" i="2"/>
  <c r="D32" i="2"/>
  <c r="D96" i="2"/>
  <c r="D35" i="2"/>
  <c r="D46" i="2"/>
  <c r="D76" i="2"/>
  <c r="D16" i="2"/>
  <c r="D56" i="2"/>
  <c r="D41" i="2"/>
  <c r="D66" i="2"/>
  <c r="D95" i="2"/>
  <c r="D81" i="2"/>
  <c r="D42" i="2"/>
  <c r="D21" i="2"/>
  <c r="D61" i="2"/>
  <c r="D45" i="2"/>
  <c r="D71" i="2"/>
  <c r="D92" i="2"/>
  <c r="D36" i="2"/>
  <c r="D101" i="2"/>
  <c r="D62" i="2"/>
  <c r="D75" i="2"/>
  <c r="D15" i="2"/>
  <c r="D55" i="2"/>
  <c r="D52" i="2"/>
  <c r="D51" i="2"/>
  <c r="D12" i="2"/>
  <c r="D72" i="2"/>
  <c r="D65" i="2"/>
  <c r="D25" i="2"/>
  <c r="C65" i="2"/>
  <c r="C72" i="2"/>
  <c r="C12" i="2"/>
  <c r="C51" i="2"/>
  <c r="C52" i="2"/>
  <c r="C55" i="2"/>
  <c r="C15" i="2"/>
  <c r="C75" i="2"/>
  <c r="C62" i="2"/>
  <c r="C101" i="2"/>
  <c r="C36" i="2"/>
  <c r="C92" i="2"/>
  <c r="C71" i="2"/>
  <c r="C45" i="2"/>
  <c r="C61" i="2"/>
  <c r="C21" i="2"/>
  <c r="C42" i="2"/>
  <c r="C81" i="2"/>
  <c r="C95" i="2"/>
  <c r="C66" i="2"/>
  <c r="C41" i="2"/>
  <c r="C56" i="2"/>
  <c r="C16" i="2"/>
  <c r="C76" i="2"/>
  <c r="C46" i="2"/>
  <c r="C35" i="2"/>
  <c r="C96" i="2"/>
  <c r="C32" i="2"/>
  <c r="C86" i="2"/>
  <c r="C11" i="2"/>
  <c r="C5" i="2"/>
  <c r="C26" i="2"/>
  <c r="C2" i="2"/>
  <c r="C85" i="2"/>
  <c r="C82" i="2"/>
  <c r="C31" i="2"/>
  <c r="C6" i="2"/>
  <c r="C22" i="2"/>
  <c r="C91" i="2"/>
  <c r="C25" i="2"/>
  <c r="C67" i="2"/>
  <c r="C90" i="2"/>
  <c r="C68" i="2"/>
  <c r="C89" i="2"/>
  <c r="C83" i="2"/>
  <c r="C78" i="2"/>
  <c r="C18" i="2"/>
  <c r="C58" i="2"/>
  <c r="C57" i="2"/>
  <c r="C17" i="2"/>
  <c r="C77" i="2"/>
  <c r="C84" i="2"/>
  <c r="C7" i="2"/>
  <c r="C23" i="2"/>
  <c r="C47" i="2"/>
  <c r="C40" i="2"/>
  <c r="C24" i="2"/>
  <c r="C48" i="2"/>
  <c r="C39" i="2"/>
  <c r="C8" i="2"/>
  <c r="C97" i="2"/>
  <c r="C33" i="2"/>
  <c r="C30" i="2"/>
  <c r="C34" i="2"/>
  <c r="C29" i="2"/>
  <c r="C98" i="2"/>
  <c r="C54" i="2"/>
  <c r="C14" i="2"/>
  <c r="C74" i="2"/>
  <c r="C87" i="2"/>
  <c r="C70" i="2"/>
  <c r="C88" i="2"/>
  <c r="C69" i="2"/>
  <c r="C73" i="2"/>
  <c r="C13" i="2"/>
  <c r="C53" i="2"/>
  <c r="C59" i="2"/>
  <c r="C19" i="2"/>
  <c r="C79" i="2"/>
  <c r="C63" i="2"/>
  <c r="C64" i="2"/>
  <c r="C80" i="2"/>
  <c r="C20" i="2"/>
  <c r="C60" i="2"/>
  <c r="C37" i="2"/>
  <c r="C50" i="2"/>
  <c r="C93" i="2"/>
  <c r="C10" i="2"/>
  <c r="C9" i="2"/>
  <c r="C94" i="2"/>
  <c r="C38" i="2"/>
  <c r="C49" i="2"/>
  <c r="C43" i="2"/>
  <c r="C27" i="2"/>
  <c r="C100" i="2"/>
  <c r="C3" i="2"/>
  <c r="C4" i="2"/>
  <c r="C99" i="2"/>
  <c r="C44" i="2"/>
  <c r="D70" i="2"/>
  <c r="D87" i="2"/>
  <c r="D74" i="2"/>
  <c r="D14" i="2"/>
  <c r="D54" i="2"/>
  <c r="D98" i="2"/>
  <c r="D29" i="2"/>
  <c r="D34" i="2"/>
  <c r="D30" i="2"/>
  <c r="D33" i="2"/>
  <c r="D97" i="2"/>
  <c r="D8" i="2"/>
  <c r="D39" i="2"/>
  <c r="D48" i="2"/>
  <c r="D24" i="2"/>
  <c r="D40" i="2"/>
  <c r="D47" i="2"/>
  <c r="D23" i="2"/>
  <c r="D7" i="2"/>
  <c r="D84" i="2"/>
  <c r="D77" i="2"/>
  <c r="D17" i="2"/>
  <c r="D57" i="2"/>
  <c r="D58" i="2"/>
  <c r="D18" i="2"/>
  <c r="D78" i="2"/>
  <c r="D83" i="2"/>
  <c r="D89" i="2"/>
  <c r="D68" i="2"/>
  <c r="D90" i="2"/>
  <c r="D67" i="2"/>
  <c r="D28" i="2"/>
  <c r="D44" i="2"/>
  <c r="D99" i="2"/>
  <c r="D4" i="2"/>
  <c r="D3" i="2"/>
  <c r="D100" i="2"/>
  <c r="D27" i="2"/>
  <c r="D43" i="2"/>
  <c r="D49" i="2"/>
  <c r="D38" i="2"/>
  <c r="D94" i="2"/>
  <c r="D9" i="2"/>
  <c r="D10" i="2"/>
  <c r="D93" i="2"/>
  <c r="D50" i="2"/>
  <c r="D37" i="2"/>
  <c r="D60" i="2"/>
  <c r="D20" i="2"/>
  <c r="D80" i="2"/>
  <c r="D64" i="2"/>
  <c r="D63" i="2"/>
  <c r="D79" i="2"/>
  <c r="D19" i="2"/>
  <c r="D59" i="2"/>
  <c r="D53" i="2"/>
  <c r="D13" i="2"/>
  <c r="D73" i="2"/>
  <c r="D69" i="2"/>
  <c r="C8" i="1"/>
  <c r="D8" i="1"/>
  <c r="C41" i="1"/>
  <c r="D41" i="1"/>
  <c r="C42" i="1"/>
  <c r="D42" i="1"/>
  <c r="C16" i="1"/>
  <c r="D16" i="1"/>
  <c r="C4" i="1"/>
  <c r="D4" i="1"/>
  <c r="C21" i="1"/>
  <c r="D21" i="1"/>
  <c r="C10" i="1"/>
  <c r="D10" i="1"/>
  <c r="C25" i="1"/>
  <c r="D25" i="1"/>
  <c r="C20" i="1"/>
  <c r="D20" i="1"/>
  <c r="C14" i="1"/>
  <c r="D14" i="1"/>
  <c r="C2" i="1"/>
  <c r="D2" i="1"/>
  <c r="C3" i="1"/>
  <c r="D3" i="1"/>
  <c r="C15" i="1"/>
  <c r="D15" i="1"/>
  <c r="C43" i="1"/>
  <c r="D43" i="1"/>
  <c r="R27" i="3"/>
  <c r="R20" i="3"/>
  <c r="R11" i="3"/>
  <c r="R12" i="3"/>
  <c r="R13" i="3"/>
  <c r="R14" i="3"/>
  <c r="R15" i="3"/>
  <c r="R16" i="3"/>
  <c r="R17" i="3"/>
  <c r="R18" i="3"/>
  <c r="R19" i="3"/>
  <c r="D88" i="2"/>
  <c r="C28" i="2"/>
  <c r="D40" i="1"/>
  <c r="D13" i="1"/>
  <c r="D18" i="1"/>
  <c r="D34" i="1"/>
  <c r="D27" i="1"/>
  <c r="D30" i="1"/>
  <c r="D7" i="1"/>
  <c r="D37" i="1"/>
  <c r="D29" i="1"/>
  <c r="D26" i="1"/>
  <c r="D12" i="1"/>
  <c r="D39" i="1"/>
  <c r="D38" i="1"/>
  <c r="D19" i="1"/>
  <c r="D11" i="1"/>
  <c r="D31" i="1"/>
  <c r="D6" i="1"/>
  <c r="D35" i="1"/>
  <c r="D33" i="1"/>
  <c r="D28" i="1"/>
  <c r="D32" i="1"/>
  <c r="D36" i="1"/>
  <c r="D5" i="1"/>
  <c r="D9" i="1"/>
  <c r="D22" i="1"/>
  <c r="D23" i="1"/>
  <c r="D24" i="1"/>
  <c r="D17" i="1"/>
  <c r="C40" i="1"/>
  <c r="C13" i="1"/>
  <c r="C18" i="1"/>
  <c r="C34" i="1"/>
  <c r="C27" i="1"/>
  <c r="C30" i="1"/>
  <c r="C7" i="1"/>
  <c r="C37" i="1"/>
  <c r="C29" i="1"/>
  <c r="C26" i="1"/>
  <c r="C12" i="1"/>
  <c r="C39" i="1"/>
  <c r="C38" i="1"/>
  <c r="C19" i="1"/>
  <c r="C11" i="1"/>
  <c r="C31" i="1"/>
  <c r="C6" i="1"/>
  <c r="C35" i="1"/>
  <c r="C33" i="1"/>
  <c r="C28" i="1"/>
  <c r="C32" i="1"/>
  <c r="C36" i="1"/>
  <c r="C5" i="1"/>
  <c r="C9" i="1"/>
  <c r="C22" i="1"/>
  <c r="C23" i="1"/>
  <c r="C24" i="1"/>
  <c r="C17" i="1"/>
</calcChain>
</file>

<file path=xl/sharedStrings.xml><?xml version="1.0" encoding="utf-8"?>
<sst xmlns="http://schemas.openxmlformats.org/spreadsheetml/2006/main" count="306" uniqueCount="192">
  <si>
    <t>B-T_pedestrian</t>
  </si>
  <si>
    <t>G-T_pedestrian_basic</t>
  </si>
  <si>
    <t>E-F_pedestrian_basic</t>
  </si>
  <si>
    <t>C-D_pedestrian_basic</t>
  </si>
  <si>
    <t>E-FF_pedestrian</t>
  </si>
  <si>
    <t>D-T_pedestrian</t>
  </si>
  <si>
    <t>FF-T_pedestrian_basic</t>
  </si>
  <si>
    <t>E-T_pedestrian</t>
  </si>
  <si>
    <t>F-T_pedestrian</t>
  </si>
  <si>
    <t>A-T_pedestrian_basic</t>
  </si>
  <si>
    <t>H-T_pedestrian</t>
  </si>
  <si>
    <t>G-H_pedestrian_basic</t>
  </si>
  <si>
    <t>C-T_pedestrian_basic</t>
  </si>
  <si>
    <t>A-B_pedestrian_basic</t>
  </si>
  <si>
    <t>E-F_pedestrian</t>
  </si>
  <si>
    <t>C-D_pedestrian</t>
  </si>
  <si>
    <t>G-T_pedestrian</t>
  </si>
  <si>
    <t>B-T_pedestrian_basic</t>
  </si>
  <si>
    <t>D-T_pedestrian_basic</t>
  </si>
  <si>
    <t>E-FF_pedestrian_basic</t>
  </si>
  <si>
    <t>F-T_pedestrian_basic</t>
  </si>
  <si>
    <t>A-T_pedestrian</t>
  </si>
  <si>
    <t>FF-T_pedestrian</t>
  </si>
  <si>
    <t>E-T_pedestrian_basic</t>
  </si>
  <si>
    <t>A-B_pedestrian</t>
  </si>
  <si>
    <t>G-H_pedestrian</t>
  </si>
  <si>
    <t>C-T_pedestrian</t>
  </si>
  <si>
    <t>H-T_pedestrian_basic</t>
  </si>
  <si>
    <t>T_pedestrian_10</t>
  </si>
  <si>
    <t>T_pedestrian_5</t>
  </si>
  <si>
    <t>E_pedestrian_10</t>
  </si>
  <si>
    <t>A_pedestrian_10</t>
  </si>
  <si>
    <t>A_pedestrian_5</t>
  </si>
  <si>
    <t>E_pedestrian_5</t>
  </si>
  <si>
    <t>F_pedestrian_5</t>
  </si>
  <si>
    <t>B_pedestrian_5</t>
  </si>
  <si>
    <t>G_pedestrian_5</t>
  </si>
  <si>
    <t>G_pedestrian_10</t>
  </si>
  <si>
    <t>B_pedestrian_10</t>
  </si>
  <si>
    <t>F_pedestrian_10</t>
  </si>
  <si>
    <t>FF_pedestrian_10</t>
  </si>
  <si>
    <t>FF_pedestrian_5</t>
  </si>
  <si>
    <t>C_pedestrian_10</t>
  </si>
  <si>
    <t>C_pedestrian_5</t>
  </si>
  <si>
    <t>D_pedestrian_10</t>
  </si>
  <si>
    <t>D_pedestrian_5</t>
  </si>
  <si>
    <t>H_pedestrian_10</t>
  </si>
  <si>
    <t>H_pedestrian_5</t>
  </si>
  <si>
    <t>C_pedestrian</t>
  </si>
  <si>
    <t>H_transit</t>
  </si>
  <si>
    <t>C_car</t>
  </si>
  <si>
    <t>C_transit</t>
  </si>
  <si>
    <t>H_car</t>
  </si>
  <si>
    <t>H_pedestrian</t>
  </si>
  <si>
    <t>A_car</t>
  </si>
  <si>
    <t>A_pedestrian</t>
  </si>
  <si>
    <t>A_transit</t>
  </si>
  <si>
    <t>D_car</t>
  </si>
  <si>
    <t>D_pedestrian</t>
  </si>
  <si>
    <t>D_transit</t>
  </si>
  <si>
    <t>T_pedestrian</t>
  </si>
  <si>
    <t>G_transit</t>
  </si>
  <si>
    <t>E_car</t>
  </si>
  <si>
    <t>B_transit</t>
  </si>
  <si>
    <t>F_transit</t>
  </si>
  <si>
    <t>E_pedestrian</t>
  </si>
  <si>
    <t>FF_transit</t>
  </si>
  <si>
    <t>T_car</t>
  </si>
  <si>
    <t>T_transit</t>
  </si>
  <si>
    <t>FF_car</t>
  </si>
  <si>
    <t>G_pedestrian</t>
  </si>
  <si>
    <t>B_pedestrian</t>
  </si>
  <si>
    <t>F_pedestrian</t>
  </si>
  <si>
    <t>F_car</t>
  </si>
  <si>
    <t>E_transit</t>
  </si>
  <si>
    <t>B_car</t>
  </si>
  <si>
    <t>G_car</t>
  </si>
  <si>
    <t>FF_pedestrian</t>
  </si>
  <si>
    <t>code</t>
  </si>
  <si>
    <t>distance</t>
  </si>
  <si>
    <t>od</t>
  </si>
  <si>
    <t>mode</t>
  </si>
  <si>
    <t>origin</t>
  </si>
  <si>
    <t>area</t>
  </si>
  <si>
    <t>B-T</t>
  </si>
  <si>
    <t>C_pedestrian basic_5</t>
  </si>
  <si>
    <t>C_pedestrian basic_10</t>
  </si>
  <si>
    <t>D_pedestrian basic_5</t>
  </si>
  <si>
    <t>D_pedestrian basic_10</t>
  </si>
  <si>
    <t>H_pedestrian basic_5</t>
  </si>
  <si>
    <t>H_pedestrian basic_10</t>
  </si>
  <si>
    <t>T_pedestrian basic_5</t>
  </si>
  <si>
    <t>T_pedestrian basic_10</t>
  </si>
  <si>
    <t>A_pedestrian basic_5</t>
  </si>
  <si>
    <t>E_pedestrian basic_5</t>
  </si>
  <si>
    <t>E_pedestrian basic_10</t>
  </si>
  <si>
    <t>A_pedestrian basic_10</t>
  </si>
  <si>
    <t>G_pedestrian basic_10</t>
  </si>
  <si>
    <t>B_pedestrian basic_10</t>
  </si>
  <si>
    <t>F_pedestrian basic_10</t>
  </si>
  <si>
    <t>F_pedestrian basic_5</t>
  </si>
  <si>
    <t>B_pedestrian basic_5</t>
  </si>
  <si>
    <t>G_pedestrian basic_5</t>
  </si>
  <si>
    <t>FF_pedestrian basic_5</t>
  </si>
  <si>
    <t>FF_pedestrian basic_10</t>
  </si>
  <si>
    <t>A_pedestrian basic</t>
  </si>
  <si>
    <t>C_pedestrian basic</t>
  </si>
  <si>
    <t>H_pedestrian basic</t>
  </si>
  <si>
    <t>T_pedestrian basic</t>
  </si>
  <si>
    <t>E_pedestrian basic</t>
  </si>
  <si>
    <t>G_pedestrian basic</t>
  </si>
  <si>
    <t>B_pedestrian basic</t>
  </si>
  <si>
    <t>F_pedestrian basic</t>
  </si>
  <si>
    <t>FF_pedestrian basic</t>
  </si>
  <si>
    <t>D_pedestrian basic</t>
  </si>
  <si>
    <t>Row Labels</t>
  </si>
  <si>
    <t>A-B</t>
  </si>
  <si>
    <t>A-T</t>
  </si>
  <si>
    <t>C-D</t>
  </si>
  <si>
    <t>C-T</t>
  </si>
  <si>
    <t>D-T</t>
  </si>
  <si>
    <t>E-F</t>
  </si>
  <si>
    <t>E-FF</t>
  </si>
  <si>
    <t>E-T</t>
  </si>
  <si>
    <t>F-T</t>
  </si>
  <si>
    <t>FF-T</t>
  </si>
  <si>
    <t>G-H</t>
  </si>
  <si>
    <t>G-T</t>
  </si>
  <si>
    <t>H-T</t>
  </si>
  <si>
    <t>Grand Total</t>
  </si>
  <si>
    <t>Column Labels</t>
  </si>
  <si>
    <t>pedestrian</t>
  </si>
  <si>
    <t>pedestrian_basic</t>
  </si>
  <si>
    <t>Sum of distance</t>
  </si>
  <si>
    <t>Route statistics</t>
  </si>
  <si>
    <t>Difference Basic-Ped</t>
  </si>
  <si>
    <t>%</t>
  </si>
  <si>
    <t>Sum of area</t>
  </si>
  <si>
    <t>A</t>
  </si>
  <si>
    <t>B</t>
  </si>
  <si>
    <t>C</t>
  </si>
  <si>
    <t>D</t>
  </si>
  <si>
    <t>E</t>
  </si>
  <si>
    <t>F</t>
  </si>
  <si>
    <t>FF</t>
  </si>
  <si>
    <t>G</t>
  </si>
  <si>
    <t>H</t>
  </si>
  <si>
    <t>T</t>
  </si>
  <si>
    <t>car</t>
  </si>
  <si>
    <t>pedestrian basic</t>
  </si>
  <si>
    <t>Service Area statistics</t>
  </si>
  <si>
    <t>Difference Ped-Basic</t>
  </si>
  <si>
    <t>D-T_car</t>
  </si>
  <si>
    <t>F-T_car</t>
  </si>
  <si>
    <t>E-T_car</t>
  </si>
  <si>
    <t>G-T_car</t>
  </si>
  <si>
    <t>C-D_car</t>
  </si>
  <si>
    <t>G-H_car</t>
  </si>
  <si>
    <t>FF-T_car</t>
  </si>
  <si>
    <t>A-T_car</t>
  </si>
  <si>
    <t>E-FF_car</t>
  </si>
  <si>
    <t>B-T_car</t>
  </si>
  <si>
    <t>H-T_car</t>
  </si>
  <si>
    <t>E-F_car</t>
  </si>
  <si>
    <t>C-T_car</t>
  </si>
  <si>
    <t>A-B_car</t>
  </si>
  <si>
    <t>E_car_5</t>
  </si>
  <si>
    <t>A_car_5</t>
  </si>
  <si>
    <t>A_car_10</t>
  </si>
  <si>
    <t>E_car_10</t>
  </si>
  <si>
    <t>T_car_5</t>
  </si>
  <si>
    <t>T_car_10</t>
  </si>
  <si>
    <t>FF_car_5</t>
  </si>
  <si>
    <t>FF_car_10</t>
  </si>
  <si>
    <t>F_car_10</t>
  </si>
  <si>
    <t>B_car_10</t>
  </si>
  <si>
    <t>G_car_10</t>
  </si>
  <si>
    <t>G_car_5</t>
  </si>
  <si>
    <t>B_car_5</t>
  </si>
  <si>
    <t>F_car_5</t>
  </si>
  <si>
    <t>D_car_5</t>
  </si>
  <si>
    <t>D_car_10</t>
  </si>
  <si>
    <t>C_car_5</t>
  </si>
  <si>
    <t>C_car_10</t>
  </si>
  <si>
    <t>H_car_5</t>
  </si>
  <si>
    <t>H_car_10</t>
  </si>
  <si>
    <t>Difference Car-Ped</t>
  </si>
  <si>
    <t>time</t>
  </si>
  <si>
    <t>S-T_car</t>
  </si>
  <si>
    <t>S-T</t>
  </si>
  <si>
    <t>S-T_pedestrian</t>
  </si>
  <si>
    <t>S-T_pedestrian_basic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</si>
</sst>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rge Gil" refreshedDate="41900.677681134257" createdVersion="4" refreshedVersion="4" minRefreshableVersion="3" recordCount="100">
  <cacheSource type="worksheet">
    <worksheetSource ref="B1:E101" sheet="service_area"/>
  </cacheSource>
  <cacheFields count="4">
    <cacheField name="area" numFmtId="0">
      <sharedItems containsSemiMixedTypes="0" containsString="0" containsNumber="1" minValue="172.58919869546801" maxValue="159931.32063626201"/>
    </cacheField>
    <cacheField name="origin" numFmtId="0">
      <sharedItems count="10">
        <s v="A"/>
        <s v="B"/>
        <s v="C"/>
        <s v="D"/>
        <s v="E"/>
        <s v="F"/>
        <s v="FF"/>
        <s v="G"/>
        <s v="H"/>
        <s v="T"/>
      </sharedItems>
    </cacheField>
    <cacheField name="mode" numFmtId="0">
      <sharedItems count="4">
        <s v="car"/>
        <s v="pedestrian"/>
        <s v="pedestrian basic"/>
        <s v="transit"/>
      </sharedItems>
    </cacheField>
    <cacheField name="distance" numFmtId="0">
      <sharedItems containsSemiMixedTypes="0" containsString="0" containsNumber="1" containsInteger="1" minValue="0" maxValue="10" count="3">
        <n v="0"/>
        <n v="10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rge Gil" refreshedDate="41908.459738541664" createdVersion="4" refreshedVersion="4" minRefreshableVersion="3" recordCount="45">
  <cacheSource type="worksheet">
    <worksheetSource ref="B1:D46" sheet="routes"/>
  </cacheSource>
  <cacheFields count="3">
    <cacheField name="distance" numFmtId="0">
      <sharedItems containsSemiMixedTypes="0" containsString="0" containsNumber="1" minValue="0.81522326987235805" maxValue="8.2720630082423892"/>
    </cacheField>
    <cacheField name="od" numFmtId="0">
      <sharedItems count="15">
        <s v="A-B"/>
        <s v="A-T"/>
        <s v="B-T"/>
        <s v="C-D"/>
        <s v="C-T"/>
        <s v="D-T"/>
        <s v="E-F"/>
        <s v="E-FF"/>
        <s v="E-T"/>
        <s v="F-T"/>
        <s v="FF-T"/>
        <s v="G-H"/>
        <s v="G-T"/>
        <s v="H-T"/>
        <s v="S-T"/>
      </sharedItems>
    </cacheField>
    <cacheField name="mode" numFmtId="0">
      <sharedItems count="3">
        <s v="car"/>
        <s v="pedestrian"/>
        <s v="pedestrian_bas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rge Gil" refreshedDate="41908.459932638892" createdVersion="4" refreshedVersion="4" minRefreshableVersion="3" recordCount="45">
  <cacheSource type="worksheet">
    <worksheetSource ref="A1:D46" sheet="routes m"/>
  </cacheSource>
  <cacheFields count="4">
    <cacheField name="code" numFmtId="0">
      <sharedItems/>
    </cacheField>
    <cacheField name="distance" numFmtId="0">
      <sharedItems containsSemiMixedTypes="0" containsString="0" containsNumber="1" minValue="65.21786158978864" maxValue="661.76504065939116"/>
    </cacheField>
    <cacheField name="od" numFmtId="0">
      <sharedItems count="15">
        <s v="A-B"/>
        <s v="A-T"/>
        <s v="B-T"/>
        <s v="C-D"/>
        <s v="C-T"/>
        <s v="D-T"/>
        <s v="E-F"/>
        <s v="E-FF"/>
        <s v="E-T"/>
        <s v="F-T"/>
        <s v="FF-T"/>
        <s v="G-H"/>
        <s v="G-T"/>
        <s v="H-T"/>
        <s v="S-T"/>
      </sharedItems>
    </cacheField>
    <cacheField name="mode" numFmtId="0">
      <sharedItems count="3">
        <s v="car"/>
        <s v="pedestrian"/>
        <s v="pedestrian_bas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53938.40027836501"/>
    <x v="0"/>
    <x v="0"/>
    <x v="0"/>
  </r>
  <r>
    <n v="2360.7712604695798"/>
    <x v="0"/>
    <x v="0"/>
    <x v="1"/>
  </r>
  <r>
    <n v="364.12114038064902"/>
    <x v="0"/>
    <x v="0"/>
    <x v="2"/>
  </r>
  <r>
    <n v="20447.437947304599"/>
    <x v="0"/>
    <x v="1"/>
    <x v="0"/>
  </r>
  <r>
    <n v="20066.997632684601"/>
    <x v="0"/>
    <x v="2"/>
    <x v="0"/>
  </r>
  <r>
    <n v="3496.2225223482001"/>
    <x v="0"/>
    <x v="2"/>
    <x v="1"/>
  </r>
  <r>
    <n v="593.80685252945796"/>
    <x v="0"/>
    <x v="2"/>
    <x v="2"/>
  </r>
  <r>
    <n v="3569.9321326345998"/>
    <x v="0"/>
    <x v="1"/>
    <x v="1"/>
  </r>
  <r>
    <n v="594.55041291413499"/>
    <x v="0"/>
    <x v="1"/>
    <x v="2"/>
  </r>
  <r>
    <n v="24134.554002725999"/>
    <x v="0"/>
    <x v="3"/>
    <x v="0"/>
  </r>
  <r>
    <n v="42261.583624168998"/>
    <x v="1"/>
    <x v="0"/>
    <x v="0"/>
  </r>
  <r>
    <n v="2234.2496408535499"/>
    <x v="1"/>
    <x v="0"/>
    <x v="1"/>
  </r>
  <r>
    <n v="347.780005399787"/>
    <x v="1"/>
    <x v="0"/>
    <x v="2"/>
  </r>
  <r>
    <n v="20690.994644508199"/>
    <x v="1"/>
    <x v="1"/>
    <x v="0"/>
  </r>
  <r>
    <n v="20524.835119514501"/>
    <x v="1"/>
    <x v="2"/>
    <x v="0"/>
  </r>
  <r>
    <n v="3397.8496191233098"/>
    <x v="1"/>
    <x v="2"/>
    <x v="1"/>
  </r>
  <r>
    <n v="539.93389427833404"/>
    <x v="1"/>
    <x v="2"/>
    <x v="2"/>
  </r>
  <r>
    <n v="3490.1236635202799"/>
    <x v="1"/>
    <x v="1"/>
    <x v="1"/>
  </r>
  <r>
    <n v="568.03622138271305"/>
    <x v="1"/>
    <x v="1"/>
    <x v="2"/>
  </r>
  <r>
    <n v="26495.211558006202"/>
    <x v="1"/>
    <x v="3"/>
    <x v="0"/>
  </r>
  <r>
    <n v="157604.18299793499"/>
    <x v="2"/>
    <x v="0"/>
    <x v="0"/>
  </r>
  <r>
    <n v="2386.16211920258"/>
    <x v="2"/>
    <x v="0"/>
    <x v="1"/>
  </r>
  <r>
    <n v="379.25877033786099"/>
    <x v="2"/>
    <x v="0"/>
    <x v="2"/>
  </r>
  <r>
    <n v="21397.013167918001"/>
    <x v="2"/>
    <x v="1"/>
    <x v="0"/>
  </r>
  <r>
    <n v="21253.902772128102"/>
    <x v="2"/>
    <x v="2"/>
    <x v="0"/>
  </r>
  <r>
    <n v="3749.4227532571899"/>
    <x v="2"/>
    <x v="2"/>
    <x v="1"/>
  </r>
  <r>
    <n v="604.86566175760504"/>
    <x v="2"/>
    <x v="2"/>
    <x v="2"/>
  </r>
  <r>
    <n v="3766.6468233524101"/>
    <x v="2"/>
    <x v="1"/>
    <x v="1"/>
  </r>
  <r>
    <n v="608.32265381611501"/>
    <x v="2"/>
    <x v="1"/>
    <x v="2"/>
  </r>
  <r>
    <n v="23790.496513572602"/>
    <x v="2"/>
    <x v="3"/>
    <x v="0"/>
  </r>
  <r>
    <n v="45517.129782456599"/>
    <x v="3"/>
    <x v="0"/>
    <x v="0"/>
  </r>
  <r>
    <n v="2148.7934305639301"/>
    <x v="3"/>
    <x v="0"/>
    <x v="1"/>
  </r>
  <r>
    <n v="369.89991109968298"/>
    <x v="3"/>
    <x v="0"/>
    <x v="2"/>
  </r>
  <r>
    <n v="20484.388430428"/>
    <x v="3"/>
    <x v="1"/>
    <x v="0"/>
  </r>
  <r>
    <n v="20190.996645465901"/>
    <x v="3"/>
    <x v="2"/>
    <x v="0"/>
  </r>
  <r>
    <n v="3242.12188722767"/>
    <x v="3"/>
    <x v="2"/>
    <x v="1"/>
  </r>
  <r>
    <n v="606.74088562710699"/>
    <x v="3"/>
    <x v="2"/>
    <x v="2"/>
  </r>
  <r>
    <n v="3295.70695960906"/>
    <x v="3"/>
    <x v="1"/>
    <x v="1"/>
  </r>
  <r>
    <n v="604.15380435713496"/>
    <x v="3"/>
    <x v="1"/>
    <x v="2"/>
  </r>
  <r>
    <n v="30018.097779862401"/>
    <x v="3"/>
    <x v="3"/>
    <x v="0"/>
  </r>
  <r>
    <n v="156664.58027705"/>
    <x v="4"/>
    <x v="0"/>
    <x v="0"/>
  </r>
  <r>
    <n v="2333.1983938438698"/>
    <x v="4"/>
    <x v="0"/>
    <x v="1"/>
  </r>
  <r>
    <n v="293.84670764343099"/>
    <x v="4"/>
    <x v="0"/>
    <x v="2"/>
  </r>
  <r>
    <n v="21104.264967205399"/>
    <x v="4"/>
    <x v="1"/>
    <x v="0"/>
  </r>
  <r>
    <n v="20850.983490883598"/>
    <x v="4"/>
    <x v="2"/>
    <x v="0"/>
  </r>
  <r>
    <n v="3790.0164311701101"/>
    <x v="4"/>
    <x v="2"/>
    <x v="1"/>
  </r>
  <r>
    <n v="512.29484203701304"/>
    <x v="4"/>
    <x v="2"/>
    <x v="2"/>
  </r>
  <r>
    <n v="3821.1594543300298"/>
    <x v="4"/>
    <x v="1"/>
    <x v="1"/>
  </r>
  <r>
    <n v="508.321740814652"/>
    <x v="4"/>
    <x v="1"/>
    <x v="2"/>
  </r>
  <r>
    <n v="24503.306476753201"/>
    <x v="4"/>
    <x v="3"/>
    <x v="0"/>
  </r>
  <r>
    <n v="146969.67324907801"/>
    <x v="5"/>
    <x v="0"/>
    <x v="0"/>
  </r>
  <r>
    <n v="1703.75005028487"/>
    <x v="5"/>
    <x v="0"/>
    <x v="1"/>
  </r>
  <r>
    <n v="216.54171390000499"/>
    <x v="5"/>
    <x v="0"/>
    <x v="2"/>
  </r>
  <r>
    <n v="20374.3090996629"/>
    <x v="5"/>
    <x v="1"/>
    <x v="0"/>
  </r>
  <r>
    <n v="20433.784852094399"/>
    <x v="5"/>
    <x v="2"/>
    <x v="0"/>
  </r>
  <r>
    <n v="3340.7316480243098"/>
    <x v="5"/>
    <x v="2"/>
    <x v="1"/>
  </r>
  <r>
    <n v="377.90487178309598"/>
    <x v="5"/>
    <x v="2"/>
    <x v="2"/>
  </r>
  <r>
    <n v="3549.5866718071502"/>
    <x v="5"/>
    <x v="1"/>
    <x v="1"/>
  </r>
  <r>
    <n v="481.08396672343201"/>
    <x v="5"/>
    <x v="1"/>
    <x v="2"/>
  </r>
  <r>
    <n v="22657.057555322899"/>
    <x v="5"/>
    <x v="3"/>
    <x v="0"/>
  </r>
  <r>
    <n v="150896.27835143101"/>
    <x v="6"/>
    <x v="0"/>
    <x v="0"/>
  </r>
  <r>
    <n v="2182.1281450013298"/>
    <x v="6"/>
    <x v="0"/>
    <x v="1"/>
  </r>
  <r>
    <n v="277.72629510210902"/>
    <x v="6"/>
    <x v="0"/>
    <x v="2"/>
  </r>
  <r>
    <n v="19102.2723035616"/>
    <x v="6"/>
    <x v="1"/>
    <x v="0"/>
  </r>
  <r>
    <n v="18869.820473490301"/>
    <x v="6"/>
    <x v="2"/>
    <x v="0"/>
  </r>
  <r>
    <n v="3460.3457820680101"/>
    <x v="6"/>
    <x v="2"/>
    <x v="1"/>
  </r>
  <r>
    <n v="404.45675970508597"/>
    <x v="6"/>
    <x v="2"/>
    <x v="2"/>
  </r>
  <r>
    <n v="3524.6720670154"/>
    <x v="6"/>
    <x v="1"/>
    <x v="1"/>
  </r>
  <r>
    <n v="414.00250265466201"/>
    <x v="6"/>
    <x v="1"/>
    <x v="2"/>
  </r>
  <r>
    <n v="26895.197073830899"/>
    <x v="6"/>
    <x v="3"/>
    <x v="0"/>
  </r>
  <r>
    <n v="45086.356068024397"/>
    <x v="7"/>
    <x v="0"/>
    <x v="0"/>
  </r>
  <r>
    <n v="1777.5448614163499"/>
    <x v="7"/>
    <x v="0"/>
    <x v="1"/>
  </r>
  <r>
    <n v="172.58919869546801"/>
    <x v="7"/>
    <x v="0"/>
    <x v="2"/>
  </r>
  <r>
    <n v="23834.7465580303"/>
    <x v="7"/>
    <x v="1"/>
    <x v="0"/>
  </r>
  <r>
    <n v="22839.7523367014"/>
    <x v="7"/>
    <x v="2"/>
    <x v="0"/>
  </r>
  <r>
    <n v="3807.5826358669801"/>
    <x v="7"/>
    <x v="2"/>
    <x v="1"/>
  </r>
  <r>
    <n v="469.10682183095201"/>
    <x v="7"/>
    <x v="2"/>
    <x v="2"/>
  </r>
  <r>
    <n v="3928.1625643262901"/>
    <x v="7"/>
    <x v="1"/>
    <x v="1"/>
  </r>
  <r>
    <n v="527.76806907121102"/>
    <x v="7"/>
    <x v="1"/>
    <x v="2"/>
  </r>
  <r>
    <n v="27650.6326231815"/>
    <x v="7"/>
    <x v="3"/>
    <x v="0"/>
  </r>
  <r>
    <n v="159931.32063626201"/>
    <x v="8"/>
    <x v="0"/>
    <x v="0"/>
  </r>
  <r>
    <n v="2162.4291800686501"/>
    <x v="8"/>
    <x v="0"/>
    <x v="1"/>
  </r>
  <r>
    <n v="316.74414783307401"/>
    <x v="8"/>
    <x v="0"/>
    <x v="2"/>
  </r>
  <r>
    <n v="23950.287821703001"/>
    <x v="8"/>
    <x v="1"/>
    <x v="0"/>
  </r>
  <r>
    <n v="23484.599888584198"/>
    <x v="8"/>
    <x v="2"/>
    <x v="0"/>
  </r>
  <r>
    <n v="3807.3367952987401"/>
    <x v="8"/>
    <x v="2"/>
    <x v="1"/>
  </r>
  <r>
    <n v="602.00780535588797"/>
    <x v="8"/>
    <x v="2"/>
    <x v="2"/>
  </r>
  <r>
    <n v="3908.37201837568"/>
    <x v="8"/>
    <x v="1"/>
    <x v="1"/>
  </r>
  <r>
    <n v="647.71012092402202"/>
    <x v="8"/>
    <x v="1"/>
    <x v="2"/>
  </r>
  <r>
    <n v="37406.996976337199"/>
    <x v="8"/>
    <x v="3"/>
    <x v="0"/>
  </r>
  <r>
    <n v="56452.040453755399"/>
    <x v="9"/>
    <x v="0"/>
    <x v="0"/>
  </r>
  <r>
    <n v="2122.15611583294"/>
    <x v="9"/>
    <x v="0"/>
    <x v="1"/>
  </r>
  <r>
    <n v="368.58231793639999"/>
    <x v="9"/>
    <x v="0"/>
    <x v="2"/>
  </r>
  <r>
    <n v="25049.038682755399"/>
    <x v="9"/>
    <x v="1"/>
    <x v="0"/>
  </r>
  <r>
    <n v="24141.496212791"/>
    <x v="9"/>
    <x v="2"/>
    <x v="0"/>
  </r>
  <r>
    <n v="3967.2719669256498"/>
    <x v="9"/>
    <x v="2"/>
    <x v="1"/>
  </r>
  <r>
    <n v="663.53057492647304"/>
    <x v="9"/>
    <x v="2"/>
    <x v="2"/>
  </r>
  <r>
    <n v="4030.1093630813998"/>
    <x v="9"/>
    <x v="1"/>
    <x v="1"/>
  </r>
  <r>
    <n v="682.357620383072"/>
    <x v="9"/>
    <x v="1"/>
    <x v="2"/>
  </r>
  <r>
    <n v="28960.6993796838"/>
    <x v="9"/>
    <x v="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">
  <r>
    <n v="2.1631595079033499"/>
    <x v="0"/>
    <x v="0"/>
  </r>
  <r>
    <n v="1.05755704531006"/>
    <x v="0"/>
    <x v="1"/>
  </r>
  <r>
    <n v="2.2112543141977699"/>
    <x v="0"/>
    <x v="2"/>
  </r>
  <r>
    <n v="3.4144856797118299"/>
    <x v="1"/>
    <x v="0"/>
  </r>
  <r>
    <n v="3.5374659674728601"/>
    <x v="1"/>
    <x v="1"/>
  </r>
  <r>
    <n v="3.5374659674728601"/>
    <x v="1"/>
    <x v="2"/>
  </r>
  <r>
    <n v="4.5822329161288202"/>
    <x v="2"/>
    <x v="0"/>
  </r>
  <r>
    <n v="3.5256106119848498"/>
    <x v="2"/>
    <x v="1"/>
  </r>
  <r>
    <n v="3.84261777189429"/>
    <x v="2"/>
    <x v="2"/>
  </r>
  <r>
    <n v="1.8177623748049201"/>
    <x v="3"/>
    <x v="0"/>
  </r>
  <r>
    <n v="1.5156724646005799"/>
    <x v="3"/>
    <x v="1"/>
  </r>
  <r>
    <n v="1.8177623748049201"/>
    <x v="3"/>
    <x v="2"/>
  </r>
  <r>
    <n v="3.36246290411483"/>
    <x v="4"/>
    <x v="0"/>
  </r>
  <r>
    <n v="2.58816150917681"/>
    <x v="4"/>
    <x v="1"/>
  </r>
  <r>
    <n v="2.58816150917681"/>
    <x v="4"/>
    <x v="2"/>
  </r>
  <r>
    <n v="4.7365362860174702"/>
    <x v="5"/>
    <x v="0"/>
  </r>
  <r>
    <n v="4.1038339737773901"/>
    <x v="5"/>
    <x v="1"/>
  </r>
  <r>
    <n v="4.4059238839817203"/>
    <x v="5"/>
    <x v="2"/>
  </r>
  <r>
    <n v="3.3685311041151098"/>
    <x v="6"/>
    <x v="0"/>
  </r>
  <r>
    <n v="0.81522326987235805"/>
    <x v="6"/>
    <x v="1"/>
  </r>
  <r>
    <n v="3.3685311041151098"/>
    <x v="6"/>
    <x v="2"/>
  </r>
  <r>
    <n v="4.1551474152294396"/>
    <x v="7"/>
    <x v="0"/>
  </r>
  <r>
    <n v="3.4075600707612099"/>
    <x v="7"/>
    <x v="1"/>
  </r>
  <r>
    <n v="4.1551474152294396"/>
    <x v="7"/>
    <x v="2"/>
  </r>
  <r>
    <n v="4.90353190412727"/>
    <x v="8"/>
    <x v="0"/>
  </r>
  <r>
    <n v="2.9570683756188001"/>
    <x v="8"/>
    <x v="1"/>
  </r>
  <r>
    <n v="2.9570683756188001"/>
    <x v="8"/>
    <x v="2"/>
  </r>
  <r>
    <n v="8.2720630082423892"/>
    <x v="9"/>
    <x v="0"/>
  </r>
  <r>
    <n v="3.7722916454911601"/>
    <x v="9"/>
    <x v="1"/>
  </r>
  <r>
    <n v="4.6614305742015496"/>
    <x v="9"/>
    <x v="2"/>
  </r>
  <r>
    <n v="6.9614142359448596"/>
    <x v="10"/>
    <x v="0"/>
  </r>
  <r>
    <n v="5.7491278289378904"/>
    <x v="10"/>
    <x v="1"/>
  </r>
  <r>
    <n v="5.7491278289378904"/>
    <x v="10"/>
    <x v="2"/>
  </r>
  <r>
    <n v="6.5805444805687801"/>
    <x v="11"/>
    <x v="0"/>
  </r>
  <r>
    <n v="1.13198760284894"/>
    <x v="11"/>
    <x v="1"/>
  </r>
  <r>
    <n v="2.1762859099910901"/>
    <x v="11"/>
    <x v="2"/>
  </r>
  <r>
    <n v="5.2128533170129003"/>
    <x v="12"/>
    <x v="0"/>
  </r>
  <r>
    <n v="2.71593262369767"/>
    <x v="12"/>
    <x v="1"/>
  </r>
  <r>
    <n v="2.71593262369767"/>
    <x v="12"/>
    <x v="2"/>
  </r>
  <r>
    <n v="6.7703138835374599"/>
    <x v="13"/>
    <x v="0"/>
  </r>
  <r>
    <n v="3.1596814494966301"/>
    <x v="13"/>
    <x v="1"/>
  </r>
  <r>
    <n v="3.1596814494966301"/>
    <x v="13"/>
    <x v="2"/>
  </r>
  <r>
    <n v="5.8836029649046502"/>
    <x v="14"/>
    <x v="0"/>
  </r>
  <r>
    <n v="5.0862447436495302"/>
    <x v="14"/>
    <x v="1"/>
  </r>
  <r>
    <n v="5.0862447436495302"/>
    <x v="14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">
  <r>
    <s v="A-B_car"/>
    <n v="173.05276063226799"/>
    <x v="0"/>
    <x v="0"/>
  </r>
  <r>
    <s v="A-B_pedestrian"/>
    <n v="84.604563624804797"/>
    <x v="0"/>
    <x v="1"/>
  </r>
  <r>
    <s v="A-B_pedestrian_basic"/>
    <n v="176.9003451358216"/>
    <x v="0"/>
    <x v="2"/>
  </r>
  <r>
    <s v="A-T_car"/>
    <n v="273.15885437694641"/>
    <x v="1"/>
    <x v="0"/>
  </r>
  <r>
    <s v="A-T_pedestrian"/>
    <n v="282.99727739782884"/>
    <x v="1"/>
    <x v="1"/>
  </r>
  <r>
    <s v="A-T_pedestrian_basic"/>
    <n v="282.99727739782884"/>
    <x v="1"/>
    <x v="2"/>
  </r>
  <r>
    <s v="B-T_car"/>
    <n v="366.57863329030562"/>
    <x v="2"/>
    <x v="0"/>
  </r>
  <r>
    <s v="B-T_pedestrian"/>
    <n v="282.04884895878797"/>
    <x v="2"/>
    <x v="1"/>
  </r>
  <r>
    <s v="B-T_pedestrian_basic"/>
    <n v="307.40942175154322"/>
    <x v="2"/>
    <x v="2"/>
  </r>
  <r>
    <s v="C-D_car"/>
    <n v="145.4209899843936"/>
    <x v="3"/>
    <x v="0"/>
  </r>
  <r>
    <s v="C-D_pedestrian"/>
    <n v="121.25379716804639"/>
    <x v="3"/>
    <x v="1"/>
  </r>
  <r>
    <s v="C-D_pedestrian_basic"/>
    <n v="145.4209899843936"/>
    <x v="3"/>
    <x v="2"/>
  </r>
  <r>
    <s v="C-T_car"/>
    <n v="268.99703232918637"/>
    <x v="4"/>
    <x v="0"/>
  </r>
  <r>
    <s v="C-T_pedestrian"/>
    <n v="207.05292073414481"/>
    <x v="4"/>
    <x v="1"/>
  </r>
  <r>
    <s v="C-T_pedestrian_basic"/>
    <n v="207.05292073414481"/>
    <x v="4"/>
    <x v="2"/>
  </r>
  <r>
    <s v="D-T_car"/>
    <n v="378.92290288139759"/>
    <x v="5"/>
    <x v="0"/>
  </r>
  <r>
    <s v="D-T_pedestrian"/>
    <n v="328.30671790219122"/>
    <x v="5"/>
    <x v="1"/>
  </r>
  <r>
    <s v="D-T_pedestrian_basic"/>
    <n v="352.47391071853764"/>
    <x v="5"/>
    <x v="2"/>
  </r>
  <r>
    <s v="E-F_car"/>
    <n v="269.48248832920876"/>
    <x v="6"/>
    <x v="0"/>
  </r>
  <r>
    <s v="E-F_pedestrian"/>
    <n v="65.21786158978864"/>
    <x v="6"/>
    <x v="1"/>
  </r>
  <r>
    <s v="E-F_pedestrian_basic"/>
    <n v="269.48248832920876"/>
    <x v="6"/>
    <x v="2"/>
  </r>
  <r>
    <s v="E-FF_car"/>
    <n v="332.41179321835517"/>
    <x v="7"/>
    <x v="0"/>
  </r>
  <r>
    <s v="E-FF_pedestrian"/>
    <n v="272.60480566089677"/>
    <x v="7"/>
    <x v="1"/>
  </r>
  <r>
    <s v="E-FF_pedestrian_basic"/>
    <n v="332.41179321835517"/>
    <x v="7"/>
    <x v="2"/>
  </r>
  <r>
    <s v="E-T_car"/>
    <n v="392.2825523301816"/>
    <x v="8"/>
    <x v="0"/>
  </r>
  <r>
    <s v="E-T_pedestrian"/>
    <n v="236.565470049504"/>
    <x v="8"/>
    <x v="1"/>
  </r>
  <r>
    <s v="E-T_pedestrian_basic"/>
    <n v="236.565470049504"/>
    <x v="8"/>
    <x v="2"/>
  </r>
  <r>
    <s v="F-T_car"/>
    <n v="661.76504065939116"/>
    <x v="9"/>
    <x v="0"/>
  </r>
  <r>
    <s v="F-T_pedestrian"/>
    <n v="301.78333163929278"/>
    <x v="9"/>
    <x v="1"/>
  </r>
  <r>
    <s v="F-T_pedestrian_basic"/>
    <n v="372.91444593612397"/>
    <x v="9"/>
    <x v="2"/>
  </r>
  <r>
    <s v="FF-T_car"/>
    <n v="556.91313887558874"/>
    <x v="10"/>
    <x v="0"/>
  </r>
  <r>
    <s v="FF-T_pedestrian"/>
    <n v="459.93022631503123"/>
    <x v="10"/>
    <x v="1"/>
  </r>
  <r>
    <s v="FF-T_pedestrian_basic"/>
    <n v="459.93022631503123"/>
    <x v="10"/>
    <x v="2"/>
  </r>
  <r>
    <s v="G-H_car"/>
    <n v="526.44355844550239"/>
    <x v="11"/>
    <x v="0"/>
  </r>
  <r>
    <s v="G-H_pedestrian"/>
    <n v="90.5590082279152"/>
    <x v="11"/>
    <x v="1"/>
  </r>
  <r>
    <s v="G-H_pedestrian_basic"/>
    <n v="174.10287279928721"/>
    <x v="11"/>
    <x v="2"/>
  </r>
  <r>
    <s v="G-T_car"/>
    <n v="417.02826536103203"/>
    <x v="12"/>
    <x v="0"/>
  </r>
  <r>
    <s v="G-T_pedestrian"/>
    <n v="217.2746098958136"/>
    <x v="12"/>
    <x v="1"/>
  </r>
  <r>
    <s v="G-T_pedestrian_basic"/>
    <n v="217.2746098958136"/>
    <x v="12"/>
    <x v="2"/>
  </r>
  <r>
    <s v="H-T_car"/>
    <n v="541.62511068299682"/>
    <x v="13"/>
    <x v="0"/>
  </r>
  <r>
    <s v="H-T_pedestrian"/>
    <n v="252.77451595973042"/>
    <x v="13"/>
    <x v="1"/>
  </r>
  <r>
    <s v="H-T_pedestrian_basic"/>
    <n v="252.77451595973042"/>
    <x v="13"/>
    <x v="2"/>
  </r>
  <r>
    <s v="S-T_car"/>
    <n v="470.68823719237201"/>
    <x v="14"/>
    <x v="0"/>
  </r>
  <r>
    <s v="S-T_pedestrian"/>
    <n v="406.89957949196241"/>
    <x v="14"/>
    <x v="1"/>
  </r>
  <r>
    <s v="S-T_pedestrian_basic"/>
    <n v="406.89957949196241"/>
    <x v="1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B8:F25" firstHeaderRow="1" firstDataRow="2" firstDataCol="1"/>
  <pivotFields count="3">
    <pivotField dataField="1"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 sortType="ascending">
      <items count="4">
        <item x="0"/>
        <item x="1"/>
        <item x="2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distance" fld="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B30:F47" firstHeaderRow="1" firstDataRow="2" firstDataCol="1"/>
  <pivotFields count="4">
    <pivotField showAll="0" defaultSubtotal="0"/>
    <pivotField dataField="1"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 sortType="ascending">
      <items count="4">
        <item x="0"/>
        <item x="1"/>
        <item x="2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distance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L25:P37" firstHeaderRow="1" firstDataRow="2" firstDataCol="1" rowPageCount="1" colPageCount="1"/>
  <pivotFields count="4"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4">
        <item h="1" x="0"/>
        <item h="1" x="2"/>
        <item x="1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area" fld="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L8:P20" firstHeaderRow="1" firstDataRow="2" firstDataCol="1" rowPageCount="1" colPageCount="1"/>
  <pivotFields count="4"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 sortType="ascending">
      <items count="5">
        <item x="0"/>
        <item x="1"/>
        <item x="2"/>
        <item h="1" x="3"/>
        <item t="default"/>
      </items>
    </pivotField>
    <pivotField axis="axisPage" multipleItemSelectionAllowed="1" showAll="0">
      <items count="4">
        <item h="1" x="0"/>
        <item x="2"/>
        <item h="1" x="1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area" fld="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B45" sqref="B45:B46"/>
    </sheetView>
  </sheetViews>
  <sheetFormatPr baseColWidth="10" defaultRowHeight="15" x14ac:dyDescent="0"/>
  <cols>
    <col min="1" max="1" width="23.1640625" customWidth="1"/>
    <col min="2" max="2" width="13.5" customWidth="1"/>
    <col min="4" max="4" width="17" customWidth="1"/>
  </cols>
  <sheetData>
    <row r="1" spans="1:4" s="1" customFormat="1">
      <c r="A1" s="1" t="s">
        <v>78</v>
      </c>
      <c r="B1" s="1" t="s">
        <v>79</v>
      </c>
      <c r="C1" s="1" t="s">
        <v>80</v>
      </c>
      <c r="D1" s="1" t="s">
        <v>81</v>
      </c>
    </row>
    <row r="2" spans="1:4">
      <c r="A2" t="s">
        <v>165</v>
      </c>
      <c r="B2">
        <v>2.1631595079033499</v>
      </c>
      <c r="C2" t="str">
        <f t="shared" ref="C2:C44" si="0">LEFT(A2,FIND("_",A2,1)-1)</f>
        <v>A-B</v>
      </c>
      <c r="D2" t="str">
        <f t="shared" ref="D2:D44" si="1">MID(A2,FIND("_",A2,1)+1,LEN(A2))</f>
        <v>car</v>
      </c>
    </row>
    <row r="3" spans="1:4">
      <c r="A3" t="s">
        <v>24</v>
      </c>
      <c r="B3">
        <v>1.05755704531006</v>
      </c>
      <c r="C3" t="str">
        <f t="shared" si="0"/>
        <v>A-B</v>
      </c>
      <c r="D3" t="str">
        <f t="shared" si="1"/>
        <v>pedestrian</v>
      </c>
    </row>
    <row r="4" spans="1:4">
      <c r="A4" t="s">
        <v>13</v>
      </c>
      <c r="B4">
        <v>2.2112543141977699</v>
      </c>
      <c r="C4" t="str">
        <f t="shared" si="0"/>
        <v>A-B</v>
      </c>
      <c r="D4" t="str">
        <f t="shared" si="1"/>
        <v>pedestrian_basic</v>
      </c>
    </row>
    <row r="5" spans="1:4">
      <c r="A5" t="s">
        <v>159</v>
      </c>
      <c r="B5">
        <v>3.4144856797118299</v>
      </c>
      <c r="C5" t="str">
        <f t="shared" si="0"/>
        <v>A-T</v>
      </c>
      <c r="D5" t="str">
        <f t="shared" si="1"/>
        <v>car</v>
      </c>
    </row>
    <row r="6" spans="1:4">
      <c r="A6" t="s">
        <v>21</v>
      </c>
      <c r="B6">
        <v>3.5374659674728601</v>
      </c>
      <c r="C6" t="str">
        <f t="shared" si="0"/>
        <v>A-T</v>
      </c>
      <c r="D6" t="str">
        <f t="shared" si="1"/>
        <v>pedestrian</v>
      </c>
    </row>
    <row r="7" spans="1:4">
      <c r="A7" t="s">
        <v>9</v>
      </c>
      <c r="B7">
        <v>3.5374659674728601</v>
      </c>
      <c r="C7" t="str">
        <f t="shared" si="0"/>
        <v>A-T</v>
      </c>
      <c r="D7" t="str">
        <f t="shared" si="1"/>
        <v>pedestrian_basic</v>
      </c>
    </row>
    <row r="8" spans="1:4">
      <c r="A8" t="s">
        <v>161</v>
      </c>
      <c r="B8">
        <v>4.5822329161288202</v>
      </c>
      <c r="C8" t="str">
        <f t="shared" si="0"/>
        <v>B-T</v>
      </c>
      <c r="D8" t="str">
        <f t="shared" si="1"/>
        <v>car</v>
      </c>
    </row>
    <row r="9" spans="1:4">
      <c r="A9" t="s">
        <v>0</v>
      </c>
      <c r="B9">
        <v>3.5256106119848498</v>
      </c>
      <c r="C9" t="str">
        <f t="shared" si="0"/>
        <v>B-T</v>
      </c>
      <c r="D9" t="str">
        <f t="shared" si="1"/>
        <v>pedestrian</v>
      </c>
    </row>
    <row r="10" spans="1:4">
      <c r="A10" t="s">
        <v>17</v>
      </c>
      <c r="B10">
        <v>3.84261777189429</v>
      </c>
      <c r="C10" t="str">
        <f t="shared" si="0"/>
        <v>B-T</v>
      </c>
      <c r="D10" t="str">
        <f t="shared" si="1"/>
        <v>pedestrian_basic</v>
      </c>
    </row>
    <row r="11" spans="1:4">
      <c r="A11" t="s">
        <v>156</v>
      </c>
      <c r="B11">
        <v>1.8177623748049201</v>
      </c>
      <c r="C11" t="str">
        <f t="shared" si="0"/>
        <v>C-D</v>
      </c>
      <c r="D11" t="str">
        <f t="shared" si="1"/>
        <v>car</v>
      </c>
    </row>
    <row r="12" spans="1:4">
      <c r="A12" t="s">
        <v>15</v>
      </c>
      <c r="B12">
        <v>1.5156724646005799</v>
      </c>
      <c r="C12" t="str">
        <f t="shared" si="0"/>
        <v>C-D</v>
      </c>
      <c r="D12" t="str">
        <f t="shared" si="1"/>
        <v>pedestrian</v>
      </c>
    </row>
    <row r="13" spans="1:4">
      <c r="A13" t="s">
        <v>3</v>
      </c>
      <c r="B13">
        <v>1.8177623748049201</v>
      </c>
      <c r="C13" t="str">
        <f t="shared" si="0"/>
        <v>C-D</v>
      </c>
      <c r="D13" t="str">
        <f t="shared" si="1"/>
        <v>pedestrian_basic</v>
      </c>
    </row>
    <row r="14" spans="1:4">
      <c r="A14" t="s">
        <v>164</v>
      </c>
      <c r="B14">
        <v>3.36246290411483</v>
      </c>
      <c r="C14" t="str">
        <f t="shared" si="0"/>
        <v>C-T</v>
      </c>
      <c r="D14" t="str">
        <f t="shared" si="1"/>
        <v>car</v>
      </c>
    </row>
    <row r="15" spans="1:4">
      <c r="A15" t="s">
        <v>26</v>
      </c>
      <c r="B15">
        <v>2.58816150917681</v>
      </c>
      <c r="C15" t="str">
        <f t="shared" si="0"/>
        <v>C-T</v>
      </c>
      <c r="D15" t="str">
        <f t="shared" si="1"/>
        <v>pedestrian</v>
      </c>
    </row>
    <row r="16" spans="1:4">
      <c r="A16" t="s">
        <v>12</v>
      </c>
      <c r="B16">
        <v>2.58816150917681</v>
      </c>
      <c r="C16" t="str">
        <f t="shared" si="0"/>
        <v>C-T</v>
      </c>
      <c r="D16" t="str">
        <f t="shared" si="1"/>
        <v>pedestrian_basic</v>
      </c>
    </row>
    <row r="17" spans="1:4">
      <c r="A17" t="s">
        <v>152</v>
      </c>
      <c r="B17">
        <v>4.7365362860174702</v>
      </c>
      <c r="C17" t="str">
        <f t="shared" si="0"/>
        <v>D-T</v>
      </c>
      <c r="D17" t="str">
        <f t="shared" si="1"/>
        <v>car</v>
      </c>
    </row>
    <row r="18" spans="1:4">
      <c r="A18" t="s">
        <v>5</v>
      </c>
      <c r="B18">
        <v>4.1038339737773901</v>
      </c>
      <c r="C18" t="str">
        <f t="shared" si="0"/>
        <v>D-T</v>
      </c>
      <c r="D18" t="str">
        <f t="shared" si="1"/>
        <v>pedestrian</v>
      </c>
    </row>
    <row r="19" spans="1:4">
      <c r="A19" t="s">
        <v>18</v>
      </c>
      <c r="B19">
        <v>4.4059238839817203</v>
      </c>
      <c r="C19" t="str">
        <f t="shared" si="0"/>
        <v>D-T</v>
      </c>
      <c r="D19" t="str">
        <f t="shared" si="1"/>
        <v>pedestrian_basic</v>
      </c>
    </row>
    <row r="20" spans="1:4">
      <c r="A20" t="s">
        <v>163</v>
      </c>
      <c r="B20">
        <v>3.3685311041151098</v>
      </c>
      <c r="C20" t="str">
        <f t="shared" si="0"/>
        <v>E-F</v>
      </c>
      <c r="D20" t="str">
        <f t="shared" si="1"/>
        <v>car</v>
      </c>
    </row>
    <row r="21" spans="1:4">
      <c r="A21" t="s">
        <v>14</v>
      </c>
      <c r="B21">
        <v>0.81522326987235805</v>
      </c>
      <c r="C21" t="str">
        <f t="shared" si="0"/>
        <v>E-F</v>
      </c>
      <c r="D21" t="str">
        <f t="shared" si="1"/>
        <v>pedestrian</v>
      </c>
    </row>
    <row r="22" spans="1:4">
      <c r="A22" t="s">
        <v>2</v>
      </c>
      <c r="B22">
        <v>3.3685311041151098</v>
      </c>
      <c r="C22" t="str">
        <f t="shared" si="0"/>
        <v>E-F</v>
      </c>
      <c r="D22" t="str">
        <f t="shared" si="1"/>
        <v>pedestrian_basic</v>
      </c>
    </row>
    <row r="23" spans="1:4">
      <c r="A23" t="s">
        <v>160</v>
      </c>
      <c r="B23">
        <v>4.1551474152294396</v>
      </c>
      <c r="C23" t="str">
        <f t="shared" si="0"/>
        <v>E-FF</v>
      </c>
      <c r="D23" t="str">
        <f t="shared" si="1"/>
        <v>car</v>
      </c>
    </row>
    <row r="24" spans="1:4">
      <c r="A24" t="s">
        <v>4</v>
      </c>
      <c r="B24">
        <v>3.4075600707612099</v>
      </c>
      <c r="C24" t="str">
        <f t="shared" si="0"/>
        <v>E-FF</v>
      </c>
      <c r="D24" t="str">
        <f t="shared" si="1"/>
        <v>pedestrian</v>
      </c>
    </row>
    <row r="25" spans="1:4">
      <c r="A25" t="s">
        <v>19</v>
      </c>
      <c r="B25">
        <v>4.1551474152294396</v>
      </c>
      <c r="C25" t="str">
        <f t="shared" si="0"/>
        <v>E-FF</v>
      </c>
      <c r="D25" t="str">
        <f t="shared" si="1"/>
        <v>pedestrian_basic</v>
      </c>
    </row>
    <row r="26" spans="1:4">
      <c r="A26" t="s">
        <v>154</v>
      </c>
      <c r="B26">
        <v>4.90353190412727</v>
      </c>
      <c r="C26" t="str">
        <f t="shared" si="0"/>
        <v>E-T</v>
      </c>
      <c r="D26" t="str">
        <f t="shared" si="1"/>
        <v>car</v>
      </c>
    </row>
    <row r="27" spans="1:4">
      <c r="A27" t="s">
        <v>7</v>
      </c>
      <c r="B27">
        <v>2.9570683756188001</v>
      </c>
      <c r="C27" t="str">
        <f t="shared" si="0"/>
        <v>E-T</v>
      </c>
      <c r="D27" t="str">
        <f t="shared" si="1"/>
        <v>pedestrian</v>
      </c>
    </row>
    <row r="28" spans="1:4">
      <c r="A28" t="s">
        <v>23</v>
      </c>
      <c r="B28">
        <v>2.9570683756188001</v>
      </c>
      <c r="C28" t="str">
        <f t="shared" si="0"/>
        <v>E-T</v>
      </c>
      <c r="D28" t="str">
        <f t="shared" si="1"/>
        <v>pedestrian_basic</v>
      </c>
    </row>
    <row r="29" spans="1:4">
      <c r="A29" t="s">
        <v>153</v>
      </c>
      <c r="B29">
        <v>8.2720630082423892</v>
      </c>
      <c r="C29" t="str">
        <f t="shared" si="0"/>
        <v>F-T</v>
      </c>
      <c r="D29" t="str">
        <f t="shared" si="1"/>
        <v>car</v>
      </c>
    </row>
    <row r="30" spans="1:4">
      <c r="A30" t="s">
        <v>8</v>
      </c>
      <c r="B30">
        <v>3.7722916454911601</v>
      </c>
      <c r="C30" t="str">
        <f t="shared" si="0"/>
        <v>F-T</v>
      </c>
      <c r="D30" t="str">
        <f t="shared" si="1"/>
        <v>pedestrian</v>
      </c>
    </row>
    <row r="31" spans="1:4">
      <c r="A31" t="s">
        <v>20</v>
      </c>
      <c r="B31">
        <v>4.6614305742015496</v>
      </c>
      <c r="C31" t="str">
        <f t="shared" si="0"/>
        <v>F-T</v>
      </c>
      <c r="D31" t="str">
        <f t="shared" si="1"/>
        <v>pedestrian_basic</v>
      </c>
    </row>
    <row r="32" spans="1:4">
      <c r="A32" t="s">
        <v>158</v>
      </c>
      <c r="B32">
        <v>6.9614142359448596</v>
      </c>
      <c r="C32" t="str">
        <f t="shared" si="0"/>
        <v>FF-T</v>
      </c>
      <c r="D32" t="str">
        <f t="shared" si="1"/>
        <v>car</v>
      </c>
    </row>
    <row r="33" spans="1:4">
      <c r="A33" t="s">
        <v>22</v>
      </c>
      <c r="B33">
        <v>5.7491278289378904</v>
      </c>
      <c r="C33" t="str">
        <f t="shared" si="0"/>
        <v>FF-T</v>
      </c>
      <c r="D33" t="str">
        <f t="shared" si="1"/>
        <v>pedestrian</v>
      </c>
    </row>
    <row r="34" spans="1:4">
      <c r="A34" t="s">
        <v>6</v>
      </c>
      <c r="B34">
        <v>5.7491278289378904</v>
      </c>
      <c r="C34" t="str">
        <f t="shared" si="0"/>
        <v>FF-T</v>
      </c>
      <c r="D34" t="str">
        <f t="shared" si="1"/>
        <v>pedestrian_basic</v>
      </c>
    </row>
    <row r="35" spans="1:4">
      <c r="A35" t="s">
        <v>157</v>
      </c>
      <c r="B35">
        <v>6.5805444805687801</v>
      </c>
      <c r="C35" t="str">
        <f t="shared" si="0"/>
        <v>G-H</v>
      </c>
      <c r="D35" t="str">
        <f t="shared" si="1"/>
        <v>car</v>
      </c>
    </row>
    <row r="36" spans="1:4">
      <c r="A36" t="s">
        <v>25</v>
      </c>
      <c r="B36">
        <v>1.13198760284894</v>
      </c>
      <c r="C36" t="str">
        <f t="shared" si="0"/>
        <v>G-H</v>
      </c>
      <c r="D36" t="str">
        <f t="shared" si="1"/>
        <v>pedestrian</v>
      </c>
    </row>
    <row r="37" spans="1:4">
      <c r="A37" t="s">
        <v>11</v>
      </c>
      <c r="B37">
        <v>2.1762859099910901</v>
      </c>
      <c r="C37" t="str">
        <f t="shared" si="0"/>
        <v>G-H</v>
      </c>
      <c r="D37" t="str">
        <f t="shared" si="1"/>
        <v>pedestrian_basic</v>
      </c>
    </row>
    <row r="38" spans="1:4">
      <c r="A38" t="s">
        <v>155</v>
      </c>
      <c r="B38">
        <v>5.2128533170129003</v>
      </c>
      <c r="C38" t="str">
        <f t="shared" si="0"/>
        <v>G-T</v>
      </c>
      <c r="D38" t="str">
        <f t="shared" si="1"/>
        <v>car</v>
      </c>
    </row>
    <row r="39" spans="1:4">
      <c r="A39" t="s">
        <v>16</v>
      </c>
      <c r="B39">
        <v>2.71593262369767</v>
      </c>
      <c r="C39" t="str">
        <f t="shared" si="0"/>
        <v>G-T</v>
      </c>
      <c r="D39" t="str">
        <f t="shared" si="1"/>
        <v>pedestrian</v>
      </c>
    </row>
    <row r="40" spans="1:4">
      <c r="A40" t="s">
        <v>1</v>
      </c>
      <c r="B40">
        <v>2.71593262369767</v>
      </c>
      <c r="C40" t="str">
        <f t="shared" si="0"/>
        <v>G-T</v>
      </c>
      <c r="D40" t="str">
        <f t="shared" si="1"/>
        <v>pedestrian_basic</v>
      </c>
    </row>
    <row r="41" spans="1:4">
      <c r="A41" t="s">
        <v>162</v>
      </c>
      <c r="B41">
        <v>6.7703138835374599</v>
      </c>
      <c r="C41" t="str">
        <f t="shared" si="0"/>
        <v>H-T</v>
      </c>
      <c r="D41" t="str">
        <f t="shared" si="1"/>
        <v>car</v>
      </c>
    </row>
    <row r="42" spans="1:4">
      <c r="A42" t="s">
        <v>10</v>
      </c>
      <c r="B42">
        <v>3.1596814494966301</v>
      </c>
      <c r="C42" t="str">
        <f t="shared" si="0"/>
        <v>H-T</v>
      </c>
      <c r="D42" t="str">
        <f t="shared" si="1"/>
        <v>pedestrian</v>
      </c>
    </row>
    <row r="43" spans="1:4">
      <c r="A43" t="s">
        <v>27</v>
      </c>
      <c r="B43">
        <v>3.1596814494966301</v>
      </c>
      <c r="C43" t="str">
        <f t="shared" si="0"/>
        <v>H-T</v>
      </c>
      <c r="D43" t="str">
        <f t="shared" si="1"/>
        <v>pedestrian_basic</v>
      </c>
    </row>
    <row r="44" spans="1:4">
      <c r="A44" t="s">
        <v>188</v>
      </c>
      <c r="B44">
        <v>5.8836029649046502</v>
      </c>
      <c r="C44" t="str">
        <f t="shared" si="0"/>
        <v>S-T</v>
      </c>
      <c r="D44" t="str">
        <f t="shared" si="1"/>
        <v>car</v>
      </c>
    </row>
    <row r="45" spans="1:4">
      <c r="A45" t="s">
        <v>190</v>
      </c>
      <c r="B45">
        <v>5.0862447436495302</v>
      </c>
      <c r="C45" t="str">
        <f t="shared" ref="C45:C46" si="2">LEFT(A45,FIND("_",A45,1)-1)</f>
        <v>S-T</v>
      </c>
      <c r="D45" t="str">
        <f t="shared" ref="D45:D46" si="3">MID(A45,FIND("_",A45,1)+1,LEN(A45))</f>
        <v>pedestrian</v>
      </c>
    </row>
    <row r="46" spans="1:4">
      <c r="A46" t="s">
        <v>191</v>
      </c>
      <c r="B46">
        <v>5.0862447436495302</v>
      </c>
      <c r="C46" t="str">
        <f t="shared" si="2"/>
        <v>S-T</v>
      </c>
      <c r="D46" t="str">
        <f t="shared" si="3"/>
        <v>pedestrian_basic</v>
      </c>
    </row>
  </sheetData>
  <autoFilter ref="A1:D1">
    <sortState ref="A2:D43">
      <sortCondition ref="A1:A43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D49" sqref="D49"/>
    </sheetView>
  </sheetViews>
  <sheetFormatPr baseColWidth="10" defaultRowHeight="15" x14ac:dyDescent="0"/>
  <cols>
    <col min="1" max="1" width="23.1640625" customWidth="1"/>
    <col min="2" max="2" width="13.5" customWidth="1"/>
    <col min="4" max="4" width="17" customWidth="1"/>
  </cols>
  <sheetData>
    <row r="1" spans="1:5" s="1" customFormat="1">
      <c r="A1" s="1" t="s">
        <v>78</v>
      </c>
      <c r="B1" s="1" t="s">
        <v>79</v>
      </c>
      <c r="C1" s="1" t="s">
        <v>80</v>
      </c>
      <c r="D1" s="1" t="s">
        <v>81</v>
      </c>
      <c r="E1" s="1" t="s">
        <v>187</v>
      </c>
    </row>
    <row r="2" spans="1:5">
      <c r="A2" t="s">
        <v>165</v>
      </c>
      <c r="B2">
        <f>E2*80</f>
        <v>173.05276063226799</v>
      </c>
      <c r="C2" t="str">
        <f t="shared" ref="C2:C43" si="0">LEFT(A2,FIND("_",A2,1)-1)</f>
        <v>A-B</v>
      </c>
      <c r="D2" t="str">
        <f t="shared" ref="D2:D43" si="1">MID(A2,FIND("_",A2,1)+1,LEN(A2))</f>
        <v>car</v>
      </c>
      <c r="E2">
        <v>2.1631595079033499</v>
      </c>
    </row>
    <row r="3" spans="1:5">
      <c r="A3" t="s">
        <v>24</v>
      </c>
      <c r="B3">
        <f t="shared" ref="B3:B44" si="2">E3*80</f>
        <v>84.604563624804797</v>
      </c>
      <c r="C3" t="str">
        <f t="shared" si="0"/>
        <v>A-B</v>
      </c>
      <c r="D3" t="str">
        <f t="shared" si="1"/>
        <v>pedestrian</v>
      </c>
      <c r="E3">
        <v>1.05755704531006</v>
      </c>
    </row>
    <row r="4" spans="1:5">
      <c r="A4" t="s">
        <v>13</v>
      </c>
      <c r="B4">
        <f t="shared" si="2"/>
        <v>176.9003451358216</v>
      </c>
      <c r="C4" t="str">
        <f t="shared" si="0"/>
        <v>A-B</v>
      </c>
      <c r="D4" t="str">
        <f t="shared" si="1"/>
        <v>pedestrian_basic</v>
      </c>
      <c r="E4">
        <v>2.2112543141977699</v>
      </c>
    </row>
    <row r="5" spans="1:5">
      <c r="A5" t="s">
        <v>159</v>
      </c>
      <c r="B5">
        <f t="shared" si="2"/>
        <v>273.15885437694641</v>
      </c>
      <c r="C5" t="str">
        <f t="shared" si="0"/>
        <v>A-T</v>
      </c>
      <c r="D5" t="str">
        <f t="shared" si="1"/>
        <v>car</v>
      </c>
      <c r="E5">
        <v>3.4144856797118299</v>
      </c>
    </row>
    <row r="6" spans="1:5">
      <c r="A6" t="s">
        <v>21</v>
      </c>
      <c r="B6">
        <f t="shared" si="2"/>
        <v>282.99727739782884</v>
      </c>
      <c r="C6" t="str">
        <f t="shared" si="0"/>
        <v>A-T</v>
      </c>
      <c r="D6" t="str">
        <f t="shared" si="1"/>
        <v>pedestrian</v>
      </c>
      <c r="E6">
        <v>3.5374659674728601</v>
      </c>
    </row>
    <row r="7" spans="1:5">
      <c r="A7" t="s">
        <v>9</v>
      </c>
      <c r="B7">
        <f t="shared" si="2"/>
        <v>282.99727739782884</v>
      </c>
      <c r="C7" t="str">
        <f t="shared" si="0"/>
        <v>A-T</v>
      </c>
      <c r="D7" t="str">
        <f t="shared" si="1"/>
        <v>pedestrian_basic</v>
      </c>
      <c r="E7">
        <v>3.5374659674728601</v>
      </c>
    </row>
    <row r="8" spans="1:5">
      <c r="A8" t="s">
        <v>161</v>
      </c>
      <c r="B8">
        <f t="shared" si="2"/>
        <v>366.57863329030562</v>
      </c>
      <c r="C8" t="str">
        <f t="shared" si="0"/>
        <v>B-T</v>
      </c>
      <c r="D8" t="str">
        <f t="shared" si="1"/>
        <v>car</v>
      </c>
      <c r="E8">
        <v>4.5822329161288202</v>
      </c>
    </row>
    <row r="9" spans="1:5">
      <c r="A9" t="s">
        <v>0</v>
      </c>
      <c r="B9">
        <f t="shared" si="2"/>
        <v>282.04884895878797</v>
      </c>
      <c r="C9" t="str">
        <f t="shared" si="0"/>
        <v>B-T</v>
      </c>
      <c r="D9" t="str">
        <f t="shared" si="1"/>
        <v>pedestrian</v>
      </c>
      <c r="E9">
        <v>3.5256106119848498</v>
      </c>
    </row>
    <row r="10" spans="1:5">
      <c r="A10" t="s">
        <v>17</v>
      </c>
      <c r="B10">
        <f t="shared" si="2"/>
        <v>307.40942175154322</v>
      </c>
      <c r="C10" t="str">
        <f t="shared" si="0"/>
        <v>B-T</v>
      </c>
      <c r="D10" t="str">
        <f t="shared" si="1"/>
        <v>pedestrian_basic</v>
      </c>
      <c r="E10">
        <v>3.84261777189429</v>
      </c>
    </row>
    <row r="11" spans="1:5">
      <c r="A11" t="s">
        <v>156</v>
      </c>
      <c r="B11">
        <f t="shared" si="2"/>
        <v>145.4209899843936</v>
      </c>
      <c r="C11" t="str">
        <f t="shared" si="0"/>
        <v>C-D</v>
      </c>
      <c r="D11" t="str">
        <f t="shared" si="1"/>
        <v>car</v>
      </c>
      <c r="E11">
        <v>1.8177623748049201</v>
      </c>
    </row>
    <row r="12" spans="1:5">
      <c r="A12" t="s">
        <v>15</v>
      </c>
      <c r="B12">
        <f t="shared" si="2"/>
        <v>121.25379716804639</v>
      </c>
      <c r="C12" t="str">
        <f t="shared" si="0"/>
        <v>C-D</v>
      </c>
      <c r="D12" t="str">
        <f t="shared" si="1"/>
        <v>pedestrian</v>
      </c>
      <c r="E12">
        <v>1.5156724646005799</v>
      </c>
    </row>
    <row r="13" spans="1:5">
      <c r="A13" t="s">
        <v>3</v>
      </c>
      <c r="B13">
        <f t="shared" si="2"/>
        <v>145.4209899843936</v>
      </c>
      <c r="C13" t="str">
        <f t="shared" si="0"/>
        <v>C-D</v>
      </c>
      <c r="D13" t="str">
        <f t="shared" si="1"/>
        <v>pedestrian_basic</v>
      </c>
      <c r="E13">
        <v>1.8177623748049201</v>
      </c>
    </row>
    <row r="14" spans="1:5">
      <c r="A14" t="s">
        <v>164</v>
      </c>
      <c r="B14">
        <f t="shared" si="2"/>
        <v>268.99703232918637</v>
      </c>
      <c r="C14" t="str">
        <f t="shared" si="0"/>
        <v>C-T</v>
      </c>
      <c r="D14" t="str">
        <f t="shared" si="1"/>
        <v>car</v>
      </c>
      <c r="E14">
        <v>3.36246290411483</v>
      </c>
    </row>
    <row r="15" spans="1:5">
      <c r="A15" t="s">
        <v>26</v>
      </c>
      <c r="B15">
        <f t="shared" si="2"/>
        <v>207.05292073414481</v>
      </c>
      <c r="C15" t="str">
        <f t="shared" si="0"/>
        <v>C-T</v>
      </c>
      <c r="D15" t="str">
        <f t="shared" si="1"/>
        <v>pedestrian</v>
      </c>
      <c r="E15">
        <v>2.58816150917681</v>
      </c>
    </row>
    <row r="16" spans="1:5">
      <c r="A16" t="s">
        <v>12</v>
      </c>
      <c r="B16">
        <f t="shared" si="2"/>
        <v>207.05292073414481</v>
      </c>
      <c r="C16" t="str">
        <f t="shared" si="0"/>
        <v>C-T</v>
      </c>
      <c r="D16" t="str">
        <f t="shared" si="1"/>
        <v>pedestrian_basic</v>
      </c>
      <c r="E16">
        <v>2.58816150917681</v>
      </c>
    </row>
    <row r="17" spans="1:5">
      <c r="A17" t="s">
        <v>152</v>
      </c>
      <c r="B17">
        <f t="shared" si="2"/>
        <v>378.92290288139759</v>
      </c>
      <c r="C17" t="str">
        <f t="shared" si="0"/>
        <v>D-T</v>
      </c>
      <c r="D17" t="str">
        <f t="shared" si="1"/>
        <v>car</v>
      </c>
      <c r="E17">
        <v>4.7365362860174702</v>
      </c>
    </row>
    <row r="18" spans="1:5">
      <c r="A18" t="s">
        <v>5</v>
      </c>
      <c r="B18">
        <f t="shared" si="2"/>
        <v>328.30671790219122</v>
      </c>
      <c r="C18" t="str">
        <f t="shared" si="0"/>
        <v>D-T</v>
      </c>
      <c r="D18" t="str">
        <f t="shared" si="1"/>
        <v>pedestrian</v>
      </c>
      <c r="E18">
        <v>4.1038339737773901</v>
      </c>
    </row>
    <row r="19" spans="1:5">
      <c r="A19" t="s">
        <v>18</v>
      </c>
      <c r="B19">
        <f t="shared" si="2"/>
        <v>352.47391071853764</v>
      </c>
      <c r="C19" t="str">
        <f t="shared" si="0"/>
        <v>D-T</v>
      </c>
      <c r="D19" t="str">
        <f t="shared" si="1"/>
        <v>pedestrian_basic</v>
      </c>
      <c r="E19">
        <v>4.4059238839817203</v>
      </c>
    </row>
    <row r="20" spans="1:5">
      <c r="A20" t="s">
        <v>163</v>
      </c>
      <c r="B20">
        <f t="shared" si="2"/>
        <v>269.48248832920876</v>
      </c>
      <c r="C20" t="str">
        <f t="shared" si="0"/>
        <v>E-F</v>
      </c>
      <c r="D20" t="str">
        <f t="shared" si="1"/>
        <v>car</v>
      </c>
      <c r="E20">
        <v>3.3685311041151098</v>
      </c>
    </row>
    <row r="21" spans="1:5">
      <c r="A21" t="s">
        <v>14</v>
      </c>
      <c r="B21">
        <f t="shared" si="2"/>
        <v>65.21786158978864</v>
      </c>
      <c r="C21" t="str">
        <f t="shared" si="0"/>
        <v>E-F</v>
      </c>
      <c r="D21" t="str">
        <f t="shared" si="1"/>
        <v>pedestrian</v>
      </c>
      <c r="E21">
        <v>0.81522326987235805</v>
      </c>
    </row>
    <row r="22" spans="1:5">
      <c r="A22" t="s">
        <v>2</v>
      </c>
      <c r="B22">
        <f t="shared" si="2"/>
        <v>269.48248832920876</v>
      </c>
      <c r="C22" t="str">
        <f t="shared" si="0"/>
        <v>E-F</v>
      </c>
      <c r="D22" t="str">
        <f t="shared" si="1"/>
        <v>pedestrian_basic</v>
      </c>
      <c r="E22">
        <v>3.3685311041151098</v>
      </c>
    </row>
    <row r="23" spans="1:5">
      <c r="A23" t="s">
        <v>160</v>
      </c>
      <c r="B23">
        <f t="shared" si="2"/>
        <v>332.41179321835517</v>
      </c>
      <c r="C23" t="str">
        <f t="shared" si="0"/>
        <v>E-FF</v>
      </c>
      <c r="D23" t="str">
        <f t="shared" si="1"/>
        <v>car</v>
      </c>
      <c r="E23">
        <v>4.1551474152294396</v>
      </c>
    </row>
    <row r="24" spans="1:5">
      <c r="A24" t="s">
        <v>4</v>
      </c>
      <c r="B24">
        <f t="shared" si="2"/>
        <v>272.60480566089677</v>
      </c>
      <c r="C24" t="str">
        <f t="shared" si="0"/>
        <v>E-FF</v>
      </c>
      <c r="D24" t="str">
        <f t="shared" si="1"/>
        <v>pedestrian</v>
      </c>
      <c r="E24">
        <v>3.4075600707612099</v>
      </c>
    </row>
    <row r="25" spans="1:5">
      <c r="A25" t="s">
        <v>19</v>
      </c>
      <c r="B25">
        <f t="shared" si="2"/>
        <v>332.41179321835517</v>
      </c>
      <c r="C25" t="str">
        <f t="shared" si="0"/>
        <v>E-FF</v>
      </c>
      <c r="D25" t="str">
        <f t="shared" si="1"/>
        <v>pedestrian_basic</v>
      </c>
      <c r="E25">
        <v>4.1551474152294396</v>
      </c>
    </row>
    <row r="26" spans="1:5">
      <c r="A26" t="s">
        <v>154</v>
      </c>
      <c r="B26">
        <f t="shared" si="2"/>
        <v>392.2825523301816</v>
      </c>
      <c r="C26" t="str">
        <f t="shared" si="0"/>
        <v>E-T</v>
      </c>
      <c r="D26" t="str">
        <f t="shared" si="1"/>
        <v>car</v>
      </c>
      <c r="E26">
        <v>4.90353190412727</v>
      </c>
    </row>
    <row r="27" spans="1:5">
      <c r="A27" t="s">
        <v>7</v>
      </c>
      <c r="B27">
        <f t="shared" si="2"/>
        <v>236.565470049504</v>
      </c>
      <c r="C27" t="str">
        <f t="shared" si="0"/>
        <v>E-T</v>
      </c>
      <c r="D27" t="str">
        <f t="shared" si="1"/>
        <v>pedestrian</v>
      </c>
      <c r="E27">
        <v>2.9570683756188001</v>
      </c>
    </row>
    <row r="28" spans="1:5">
      <c r="A28" t="s">
        <v>23</v>
      </c>
      <c r="B28">
        <f t="shared" si="2"/>
        <v>236.565470049504</v>
      </c>
      <c r="C28" t="str">
        <f t="shared" si="0"/>
        <v>E-T</v>
      </c>
      <c r="D28" t="str">
        <f t="shared" si="1"/>
        <v>pedestrian_basic</v>
      </c>
      <c r="E28">
        <v>2.9570683756188001</v>
      </c>
    </row>
    <row r="29" spans="1:5">
      <c r="A29" t="s">
        <v>153</v>
      </c>
      <c r="B29">
        <f t="shared" si="2"/>
        <v>661.76504065939116</v>
      </c>
      <c r="C29" t="str">
        <f t="shared" si="0"/>
        <v>F-T</v>
      </c>
      <c r="D29" t="str">
        <f t="shared" si="1"/>
        <v>car</v>
      </c>
      <c r="E29">
        <v>8.2720630082423892</v>
      </c>
    </row>
    <row r="30" spans="1:5">
      <c r="A30" t="s">
        <v>8</v>
      </c>
      <c r="B30">
        <f t="shared" si="2"/>
        <v>301.78333163929278</v>
      </c>
      <c r="C30" t="str">
        <f t="shared" si="0"/>
        <v>F-T</v>
      </c>
      <c r="D30" t="str">
        <f t="shared" si="1"/>
        <v>pedestrian</v>
      </c>
      <c r="E30">
        <v>3.7722916454911601</v>
      </c>
    </row>
    <row r="31" spans="1:5">
      <c r="A31" t="s">
        <v>20</v>
      </c>
      <c r="B31">
        <f t="shared" si="2"/>
        <v>372.91444593612397</v>
      </c>
      <c r="C31" t="str">
        <f t="shared" si="0"/>
        <v>F-T</v>
      </c>
      <c r="D31" t="str">
        <f t="shared" si="1"/>
        <v>pedestrian_basic</v>
      </c>
      <c r="E31">
        <v>4.6614305742015496</v>
      </c>
    </row>
    <row r="32" spans="1:5">
      <c r="A32" t="s">
        <v>158</v>
      </c>
      <c r="B32">
        <f t="shared" si="2"/>
        <v>556.91313887558874</v>
      </c>
      <c r="C32" t="str">
        <f t="shared" si="0"/>
        <v>FF-T</v>
      </c>
      <c r="D32" t="str">
        <f t="shared" si="1"/>
        <v>car</v>
      </c>
      <c r="E32">
        <v>6.9614142359448596</v>
      </c>
    </row>
    <row r="33" spans="1:5">
      <c r="A33" t="s">
        <v>22</v>
      </c>
      <c r="B33">
        <f t="shared" si="2"/>
        <v>459.93022631503123</v>
      </c>
      <c r="C33" t="str">
        <f t="shared" si="0"/>
        <v>FF-T</v>
      </c>
      <c r="D33" t="str">
        <f t="shared" si="1"/>
        <v>pedestrian</v>
      </c>
      <c r="E33">
        <v>5.7491278289378904</v>
      </c>
    </row>
    <row r="34" spans="1:5">
      <c r="A34" t="s">
        <v>6</v>
      </c>
      <c r="B34">
        <f t="shared" si="2"/>
        <v>459.93022631503123</v>
      </c>
      <c r="C34" t="str">
        <f t="shared" si="0"/>
        <v>FF-T</v>
      </c>
      <c r="D34" t="str">
        <f t="shared" si="1"/>
        <v>pedestrian_basic</v>
      </c>
      <c r="E34">
        <v>5.7491278289378904</v>
      </c>
    </row>
    <row r="35" spans="1:5">
      <c r="A35" t="s">
        <v>157</v>
      </c>
      <c r="B35">
        <f t="shared" si="2"/>
        <v>526.44355844550239</v>
      </c>
      <c r="C35" t="str">
        <f t="shared" si="0"/>
        <v>G-H</v>
      </c>
      <c r="D35" t="str">
        <f t="shared" si="1"/>
        <v>car</v>
      </c>
      <c r="E35">
        <v>6.5805444805687801</v>
      </c>
    </row>
    <row r="36" spans="1:5">
      <c r="A36" t="s">
        <v>25</v>
      </c>
      <c r="B36">
        <f t="shared" si="2"/>
        <v>90.5590082279152</v>
      </c>
      <c r="C36" t="str">
        <f t="shared" si="0"/>
        <v>G-H</v>
      </c>
      <c r="D36" t="str">
        <f t="shared" si="1"/>
        <v>pedestrian</v>
      </c>
      <c r="E36">
        <v>1.13198760284894</v>
      </c>
    </row>
    <row r="37" spans="1:5">
      <c r="A37" t="s">
        <v>11</v>
      </c>
      <c r="B37">
        <f t="shared" si="2"/>
        <v>174.10287279928721</v>
      </c>
      <c r="C37" t="str">
        <f t="shared" si="0"/>
        <v>G-H</v>
      </c>
      <c r="D37" t="str">
        <f t="shared" si="1"/>
        <v>pedestrian_basic</v>
      </c>
      <c r="E37">
        <v>2.1762859099910901</v>
      </c>
    </row>
    <row r="38" spans="1:5">
      <c r="A38" t="s">
        <v>155</v>
      </c>
      <c r="B38">
        <f t="shared" si="2"/>
        <v>417.02826536103203</v>
      </c>
      <c r="C38" t="str">
        <f t="shared" si="0"/>
        <v>G-T</v>
      </c>
      <c r="D38" t="str">
        <f t="shared" si="1"/>
        <v>car</v>
      </c>
      <c r="E38">
        <v>5.2128533170129003</v>
      </c>
    </row>
    <row r="39" spans="1:5">
      <c r="A39" t="s">
        <v>16</v>
      </c>
      <c r="B39">
        <f t="shared" si="2"/>
        <v>217.2746098958136</v>
      </c>
      <c r="C39" t="str">
        <f t="shared" si="0"/>
        <v>G-T</v>
      </c>
      <c r="D39" t="str">
        <f t="shared" si="1"/>
        <v>pedestrian</v>
      </c>
      <c r="E39">
        <v>2.71593262369767</v>
      </c>
    </row>
    <row r="40" spans="1:5">
      <c r="A40" t="s">
        <v>1</v>
      </c>
      <c r="B40">
        <f t="shared" si="2"/>
        <v>217.2746098958136</v>
      </c>
      <c r="C40" t="str">
        <f t="shared" si="0"/>
        <v>G-T</v>
      </c>
      <c r="D40" t="str">
        <f t="shared" si="1"/>
        <v>pedestrian_basic</v>
      </c>
      <c r="E40">
        <v>2.71593262369767</v>
      </c>
    </row>
    <row r="41" spans="1:5">
      <c r="A41" t="s">
        <v>162</v>
      </c>
      <c r="B41">
        <f t="shared" si="2"/>
        <v>541.62511068299682</v>
      </c>
      <c r="C41" t="str">
        <f t="shared" si="0"/>
        <v>H-T</v>
      </c>
      <c r="D41" t="str">
        <f t="shared" si="1"/>
        <v>car</v>
      </c>
      <c r="E41">
        <v>6.7703138835374599</v>
      </c>
    </row>
    <row r="42" spans="1:5">
      <c r="A42" t="s">
        <v>10</v>
      </c>
      <c r="B42">
        <f t="shared" si="2"/>
        <v>252.77451595973042</v>
      </c>
      <c r="C42" t="str">
        <f t="shared" si="0"/>
        <v>H-T</v>
      </c>
      <c r="D42" t="str">
        <f t="shared" si="1"/>
        <v>pedestrian</v>
      </c>
      <c r="E42">
        <v>3.1596814494966301</v>
      </c>
    </row>
    <row r="43" spans="1:5">
      <c r="A43" t="s">
        <v>27</v>
      </c>
      <c r="B43">
        <f t="shared" si="2"/>
        <v>252.77451595973042</v>
      </c>
      <c r="C43" t="str">
        <f t="shared" si="0"/>
        <v>H-T</v>
      </c>
      <c r="D43" t="str">
        <f t="shared" si="1"/>
        <v>pedestrian_basic</v>
      </c>
      <c r="E43">
        <v>3.1596814494966301</v>
      </c>
    </row>
    <row r="44" spans="1:5">
      <c r="A44" t="s">
        <v>188</v>
      </c>
      <c r="B44">
        <f t="shared" si="2"/>
        <v>470.68823719237201</v>
      </c>
      <c r="C44" t="str">
        <f t="shared" ref="C44" si="3">LEFT(A44,FIND("_",A44,1)-1)</f>
        <v>S-T</v>
      </c>
      <c r="D44" t="str">
        <f t="shared" ref="D44" si="4">MID(A44,FIND("_",A44,1)+1,LEN(A44))</f>
        <v>car</v>
      </c>
      <c r="E44">
        <v>5.8836029649046502</v>
      </c>
    </row>
    <row r="45" spans="1:5">
      <c r="A45" t="s">
        <v>190</v>
      </c>
      <c r="B45">
        <f t="shared" ref="B45:B46" si="5">E45*80</f>
        <v>406.89957949196241</v>
      </c>
      <c r="C45" t="str">
        <f t="shared" ref="C45:C46" si="6">LEFT(A45,FIND("_",A45,1)-1)</f>
        <v>S-T</v>
      </c>
      <c r="D45" t="str">
        <f t="shared" ref="D45:D46" si="7">MID(A45,FIND("_",A45,1)+1,LEN(A45))</f>
        <v>pedestrian</v>
      </c>
      <c r="E45">
        <v>5.0862447436495302</v>
      </c>
    </row>
    <row r="46" spans="1:5">
      <c r="A46" t="s">
        <v>191</v>
      </c>
      <c r="B46">
        <f t="shared" si="5"/>
        <v>406.89957949196241</v>
      </c>
      <c r="C46" t="str">
        <f t="shared" si="6"/>
        <v>S-T</v>
      </c>
      <c r="D46" t="str">
        <f t="shared" si="7"/>
        <v>pedestrian_basic</v>
      </c>
      <c r="E46">
        <v>5.0862447436495302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E61" sqref="E61"/>
    </sheetView>
  </sheetViews>
  <sheetFormatPr baseColWidth="10" defaultRowHeight="15" x14ac:dyDescent="0"/>
  <cols>
    <col min="1" max="1" width="20.5" customWidth="1"/>
    <col min="4" max="4" width="28.6640625" customWidth="1"/>
  </cols>
  <sheetData>
    <row r="1" spans="1:5" s="1" customFormat="1">
      <c r="A1" s="1" t="s">
        <v>78</v>
      </c>
      <c r="B1" s="1" t="s">
        <v>83</v>
      </c>
      <c r="C1" s="1" t="s">
        <v>82</v>
      </c>
      <c r="D1" s="1" t="s">
        <v>81</v>
      </c>
      <c r="E1" s="1" t="s">
        <v>79</v>
      </c>
    </row>
    <row r="2" spans="1:5">
      <c r="A2" t="s">
        <v>54</v>
      </c>
      <c r="B2">
        <v>153938.40027836501</v>
      </c>
      <c r="C2" t="str">
        <f t="shared" ref="C2:C33" si="0">LEFT(A2,FIND("_",A2,1)-1)</f>
        <v>A</v>
      </c>
      <c r="D2" t="str">
        <f>MID(A2,FIND("_",A2,1)+1,LEN(A2))</f>
        <v>car</v>
      </c>
      <c r="E2">
        <v>0</v>
      </c>
    </row>
    <row r="3" spans="1:5">
      <c r="A3" t="s">
        <v>168</v>
      </c>
      <c r="B3">
        <v>2360.7712604695798</v>
      </c>
      <c r="C3" t="str">
        <f t="shared" si="0"/>
        <v>A</v>
      </c>
      <c r="D3" t="str">
        <f>MID(A3,FIND("_",A3,1)+1,FIND("_",A3,FIND("_",A3,1)+1)-FIND("_",A3,1)-1)</f>
        <v>car</v>
      </c>
      <c r="E3">
        <v>10</v>
      </c>
    </row>
    <row r="4" spans="1:5">
      <c r="A4" t="s">
        <v>167</v>
      </c>
      <c r="B4">
        <v>364.12114038064902</v>
      </c>
      <c r="C4" t="str">
        <f t="shared" si="0"/>
        <v>A</v>
      </c>
      <c r="D4" t="str">
        <f>MID(A4,FIND("_",A4,1)+1,FIND("_",A4,FIND("_",A4,1)+1)-FIND("_",A4,1)-1)</f>
        <v>car</v>
      </c>
      <c r="E4">
        <v>5</v>
      </c>
    </row>
    <row r="5" spans="1:5">
      <c r="A5" t="s">
        <v>55</v>
      </c>
      <c r="B5">
        <v>20447.437947304599</v>
      </c>
      <c r="C5" t="str">
        <f t="shared" si="0"/>
        <v>A</v>
      </c>
      <c r="D5" t="str">
        <f>MID(A5,FIND("_",A5,1)+1,LEN(A5))</f>
        <v>pedestrian</v>
      </c>
      <c r="E5">
        <v>0</v>
      </c>
    </row>
    <row r="6" spans="1:5">
      <c r="A6" t="s">
        <v>105</v>
      </c>
      <c r="B6">
        <v>20066.997632684601</v>
      </c>
      <c r="C6" t="str">
        <f t="shared" si="0"/>
        <v>A</v>
      </c>
      <c r="D6" t="str">
        <f>MID(A6,FIND("_",A6,1)+1,LEN(A6))</f>
        <v>pedestrian basic</v>
      </c>
      <c r="E6">
        <v>0</v>
      </c>
    </row>
    <row r="7" spans="1:5">
      <c r="A7" t="s">
        <v>96</v>
      </c>
      <c r="B7">
        <v>3496.2225223482001</v>
      </c>
      <c r="C7" t="str">
        <f t="shared" si="0"/>
        <v>A</v>
      </c>
      <c r="D7" t="str">
        <f>MID(A7,FIND("_",A7,1)+1,FIND("_",A7,FIND("_",A7,1)+1)-FIND("_",A7,1)-1)</f>
        <v>pedestrian basic</v>
      </c>
      <c r="E7">
        <v>10</v>
      </c>
    </row>
    <row r="8" spans="1:5">
      <c r="A8" t="s">
        <v>93</v>
      </c>
      <c r="B8">
        <v>593.80685252945796</v>
      </c>
      <c r="C8" t="str">
        <f t="shared" si="0"/>
        <v>A</v>
      </c>
      <c r="D8" t="str">
        <f>MID(A8,FIND("_",A8,1)+1,FIND("_",A8,FIND("_",A8,1)+1)-FIND("_",A8,1)-1)</f>
        <v>pedestrian basic</v>
      </c>
      <c r="E8">
        <v>5</v>
      </c>
    </row>
    <row r="9" spans="1:5">
      <c r="A9" t="s">
        <v>31</v>
      </c>
      <c r="B9">
        <v>3569.9321326345998</v>
      </c>
      <c r="C9" t="str">
        <f t="shared" si="0"/>
        <v>A</v>
      </c>
      <c r="D9" t="str">
        <f>MID(A9,FIND("_",A9,1)+1,FIND("_",A9,FIND("_",A9,1)+1)-FIND("_",A9,1)-1)</f>
        <v>pedestrian</v>
      </c>
      <c r="E9">
        <v>10</v>
      </c>
    </row>
    <row r="10" spans="1:5">
      <c r="A10" t="s">
        <v>32</v>
      </c>
      <c r="B10">
        <v>594.55041291413499</v>
      </c>
      <c r="C10" t="str">
        <f t="shared" si="0"/>
        <v>A</v>
      </c>
      <c r="D10" t="str">
        <f>MID(A10,FIND("_",A10,1)+1,FIND("_",A10,FIND("_",A10,1)+1)-FIND("_",A10,1)-1)</f>
        <v>pedestrian</v>
      </c>
      <c r="E10">
        <v>5</v>
      </c>
    </row>
    <row r="11" spans="1:5">
      <c r="A11" t="s">
        <v>56</v>
      </c>
      <c r="B11">
        <v>24134.554002725999</v>
      </c>
      <c r="C11" t="str">
        <f t="shared" si="0"/>
        <v>A</v>
      </c>
      <c r="D11" t="str">
        <f>MID(A11,FIND("_",A11,1)+1,LEN(A11))</f>
        <v>transit</v>
      </c>
      <c r="E11">
        <v>0</v>
      </c>
    </row>
    <row r="12" spans="1:5">
      <c r="A12" t="s">
        <v>75</v>
      </c>
      <c r="B12">
        <v>42261.583624168998</v>
      </c>
      <c r="C12" t="str">
        <f t="shared" si="0"/>
        <v>B</v>
      </c>
      <c r="D12" t="str">
        <f>MID(A12,FIND("_",A12,1)+1,LEN(A12))</f>
        <v>car</v>
      </c>
      <c r="E12">
        <v>0</v>
      </c>
    </row>
    <row r="13" spans="1:5">
      <c r="A13" t="s">
        <v>175</v>
      </c>
      <c r="B13">
        <v>2234.2496408535499</v>
      </c>
      <c r="C13" t="str">
        <f t="shared" si="0"/>
        <v>B</v>
      </c>
      <c r="D13" t="str">
        <f>MID(A13,FIND("_",A13,1)+1,FIND("_",A13,FIND("_",A13,1)+1)-FIND("_",A13,1)-1)</f>
        <v>car</v>
      </c>
      <c r="E13">
        <v>10</v>
      </c>
    </row>
    <row r="14" spans="1:5">
      <c r="A14" t="s">
        <v>178</v>
      </c>
      <c r="B14">
        <v>347.780005399787</v>
      </c>
      <c r="C14" t="str">
        <f t="shared" si="0"/>
        <v>B</v>
      </c>
      <c r="D14" t="str">
        <f>MID(A14,FIND("_",A14,1)+1,FIND("_",A14,FIND("_",A14,1)+1)-FIND("_",A14,1)-1)</f>
        <v>car</v>
      </c>
      <c r="E14">
        <v>5</v>
      </c>
    </row>
    <row r="15" spans="1:5">
      <c r="A15" t="s">
        <v>71</v>
      </c>
      <c r="B15">
        <v>20690.994644508199</v>
      </c>
      <c r="C15" t="str">
        <f t="shared" si="0"/>
        <v>B</v>
      </c>
      <c r="D15" t="str">
        <f>MID(A15,FIND("_",A15,1)+1,LEN(A15))</f>
        <v>pedestrian</v>
      </c>
      <c r="E15">
        <v>0</v>
      </c>
    </row>
    <row r="16" spans="1:5">
      <c r="A16" t="s">
        <v>111</v>
      </c>
      <c r="B16">
        <v>20524.835119514501</v>
      </c>
      <c r="C16" t="str">
        <f t="shared" si="0"/>
        <v>B</v>
      </c>
      <c r="D16" t="str">
        <f>MID(A16,FIND("_",A16,1)+1,LEN(A16))</f>
        <v>pedestrian basic</v>
      </c>
      <c r="E16">
        <v>0</v>
      </c>
    </row>
    <row r="17" spans="1:5">
      <c r="A17" t="s">
        <v>98</v>
      </c>
      <c r="B17">
        <v>3397.8496191233098</v>
      </c>
      <c r="C17" t="str">
        <f t="shared" si="0"/>
        <v>B</v>
      </c>
      <c r="D17" t="str">
        <f>MID(A17,FIND("_",A17,1)+1,FIND("_",A17,FIND("_",A17,1)+1)-FIND("_",A17,1)-1)</f>
        <v>pedestrian basic</v>
      </c>
      <c r="E17">
        <v>10</v>
      </c>
    </row>
    <row r="18" spans="1:5">
      <c r="A18" t="s">
        <v>101</v>
      </c>
      <c r="B18">
        <v>539.93389427833404</v>
      </c>
      <c r="C18" t="str">
        <f t="shared" si="0"/>
        <v>B</v>
      </c>
      <c r="D18" t="str">
        <f>MID(A18,FIND("_",A18,1)+1,FIND("_",A18,FIND("_",A18,1)+1)-FIND("_",A18,1)-1)</f>
        <v>pedestrian basic</v>
      </c>
      <c r="E18">
        <v>5</v>
      </c>
    </row>
    <row r="19" spans="1:5">
      <c r="A19" t="s">
        <v>38</v>
      </c>
      <c r="B19">
        <v>3490.1236635202799</v>
      </c>
      <c r="C19" t="str">
        <f t="shared" si="0"/>
        <v>B</v>
      </c>
      <c r="D19" t="str">
        <f>MID(A19,FIND("_",A19,1)+1,FIND("_",A19,FIND("_",A19,1)+1)-FIND("_",A19,1)-1)</f>
        <v>pedestrian</v>
      </c>
      <c r="E19">
        <v>10</v>
      </c>
    </row>
    <row r="20" spans="1:5">
      <c r="A20" t="s">
        <v>35</v>
      </c>
      <c r="B20">
        <v>568.03622138271305</v>
      </c>
      <c r="C20" t="str">
        <f t="shared" si="0"/>
        <v>B</v>
      </c>
      <c r="D20" t="str">
        <f>MID(A20,FIND("_",A20,1)+1,FIND("_",A20,FIND("_",A20,1)+1)-FIND("_",A20,1)-1)</f>
        <v>pedestrian</v>
      </c>
      <c r="E20">
        <v>5</v>
      </c>
    </row>
    <row r="21" spans="1:5">
      <c r="A21" t="s">
        <v>63</v>
      </c>
      <c r="B21">
        <v>26495.211558006202</v>
      </c>
      <c r="C21" t="str">
        <f t="shared" si="0"/>
        <v>B</v>
      </c>
      <c r="D21" t="str">
        <f>MID(A21,FIND("_",A21,1)+1,LEN(A21))</f>
        <v>transit</v>
      </c>
      <c r="E21">
        <v>0</v>
      </c>
    </row>
    <row r="22" spans="1:5">
      <c r="A22" t="s">
        <v>50</v>
      </c>
      <c r="B22">
        <v>157604.18299793499</v>
      </c>
      <c r="C22" t="str">
        <f t="shared" si="0"/>
        <v>C</v>
      </c>
      <c r="D22" t="str">
        <f>MID(A22,FIND("_",A22,1)+1,LEN(A22))</f>
        <v>car</v>
      </c>
      <c r="E22">
        <v>0</v>
      </c>
    </row>
    <row r="23" spans="1:5">
      <c r="A23" t="s">
        <v>183</v>
      </c>
      <c r="B23">
        <v>2386.16211920258</v>
      </c>
      <c r="C23" t="str">
        <f t="shared" si="0"/>
        <v>C</v>
      </c>
      <c r="D23" t="str">
        <f>MID(A23,FIND("_",A23,1)+1,FIND("_",A23,FIND("_",A23,1)+1)-FIND("_",A23,1)-1)</f>
        <v>car</v>
      </c>
      <c r="E23">
        <v>10</v>
      </c>
    </row>
    <row r="24" spans="1:5">
      <c r="A24" t="s">
        <v>182</v>
      </c>
      <c r="B24">
        <v>379.25877033786099</v>
      </c>
      <c r="C24" t="str">
        <f t="shared" si="0"/>
        <v>C</v>
      </c>
      <c r="D24" t="str">
        <f>MID(A24,FIND("_",A24,1)+1,FIND("_",A24,FIND("_",A24,1)+1)-FIND("_",A24,1)-1)</f>
        <v>car</v>
      </c>
      <c r="E24">
        <v>5</v>
      </c>
    </row>
    <row r="25" spans="1:5">
      <c r="A25" t="s">
        <v>48</v>
      </c>
      <c r="B25">
        <v>21397.013167918001</v>
      </c>
      <c r="C25" t="str">
        <f t="shared" si="0"/>
        <v>C</v>
      </c>
      <c r="D25" t="str">
        <f>MID(A25,FIND("_",A25,1)+1,LEN(A25))</f>
        <v>pedestrian</v>
      </c>
      <c r="E25">
        <v>0</v>
      </c>
    </row>
    <row r="26" spans="1:5">
      <c r="A26" t="s">
        <v>106</v>
      </c>
      <c r="B26">
        <v>21253.902772128102</v>
      </c>
      <c r="C26" t="str">
        <f t="shared" si="0"/>
        <v>C</v>
      </c>
      <c r="D26" t="str">
        <f>MID(A26,FIND("_",A26,1)+1,LEN(A26))</f>
        <v>pedestrian basic</v>
      </c>
      <c r="E26">
        <v>0</v>
      </c>
    </row>
    <row r="27" spans="1:5">
      <c r="A27" t="s">
        <v>86</v>
      </c>
      <c r="B27">
        <v>3749.4227532571899</v>
      </c>
      <c r="C27" t="str">
        <f t="shared" si="0"/>
        <v>C</v>
      </c>
      <c r="D27" t="str">
        <f>MID(A27,FIND("_",A27,1)+1,FIND("_",A27,FIND("_",A27,1)+1)-FIND("_",A27,1)-1)</f>
        <v>pedestrian basic</v>
      </c>
      <c r="E27">
        <v>10</v>
      </c>
    </row>
    <row r="28" spans="1:5">
      <c r="A28" t="s">
        <v>85</v>
      </c>
      <c r="B28">
        <v>604.86566175760504</v>
      </c>
      <c r="C28" t="str">
        <f t="shared" si="0"/>
        <v>C</v>
      </c>
      <c r="D28" t="str">
        <f>MID(A28,FIND("_",A28,1)+1,FIND("_",A28,FIND("_",A28,1)+1)-FIND("_",A28,1)-1)</f>
        <v>pedestrian basic</v>
      </c>
      <c r="E28">
        <v>5</v>
      </c>
    </row>
    <row r="29" spans="1:5">
      <c r="A29" t="s">
        <v>42</v>
      </c>
      <c r="B29">
        <v>3766.6468233524101</v>
      </c>
      <c r="C29" t="str">
        <f t="shared" si="0"/>
        <v>C</v>
      </c>
      <c r="D29" t="str">
        <f>MID(A29,FIND("_",A29,1)+1,FIND("_",A29,FIND("_",A29,1)+1)-FIND("_",A29,1)-1)</f>
        <v>pedestrian</v>
      </c>
      <c r="E29">
        <v>10</v>
      </c>
    </row>
    <row r="30" spans="1:5">
      <c r="A30" t="s">
        <v>43</v>
      </c>
      <c r="B30">
        <v>608.32265381611501</v>
      </c>
      <c r="C30" t="str">
        <f t="shared" si="0"/>
        <v>C</v>
      </c>
      <c r="D30" t="str">
        <f>MID(A30,FIND("_",A30,1)+1,FIND("_",A30,FIND("_",A30,1)+1)-FIND("_",A30,1)-1)</f>
        <v>pedestrian</v>
      </c>
      <c r="E30">
        <v>5</v>
      </c>
    </row>
    <row r="31" spans="1:5">
      <c r="A31" t="s">
        <v>51</v>
      </c>
      <c r="B31">
        <v>23790.496513572602</v>
      </c>
      <c r="C31" t="str">
        <f t="shared" si="0"/>
        <v>C</v>
      </c>
      <c r="D31" t="str">
        <f>MID(A31,FIND("_",A31,1)+1,LEN(A31))</f>
        <v>transit</v>
      </c>
      <c r="E31">
        <v>0</v>
      </c>
    </row>
    <row r="32" spans="1:5">
      <c r="A32" t="s">
        <v>57</v>
      </c>
      <c r="B32">
        <v>45517.129782456599</v>
      </c>
      <c r="C32" t="str">
        <f t="shared" si="0"/>
        <v>D</v>
      </c>
      <c r="D32" t="str">
        <f>MID(A32,FIND("_",A32,1)+1,LEN(A32))</f>
        <v>car</v>
      </c>
      <c r="E32">
        <v>0</v>
      </c>
    </row>
    <row r="33" spans="1:5">
      <c r="A33" t="s">
        <v>181</v>
      </c>
      <c r="B33">
        <v>2148.7934305639301</v>
      </c>
      <c r="C33" t="str">
        <f t="shared" si="0"/>
        <v>D</v>
      </c>
      <c r="D33" t="str">
        <f>MID(A33,FIND("_",A33,1)+1,FIND("_",A33,FIND("_",A33,1)+1)-FIND("_",A33,1)-1)</f>
        <v>car</v>
      </c>
      <c r="E33">
        <v>10</v>
      </c>
    </row>
    <row r="34" spans="1:5">
      <c r="A34" t="s">
        <v>180</v>
      </c>
      <c r="B34">
        <v>369.89991109968298</v>
      </c>
      <c r="C34" t="str">
        <f t="shared" ref="C34:C65" si="1">LEFT(A34,FIND("_",A34,1)-1)</f>
        <v>D</v>
      </c>
      <c r="D34" t="str">
        <f>MID(A34,FIND("_",A34,1)+1,FIND("_",A34,FIND("_",A34,1)+1)-FIND("_",A34,1)-1)</f>
        <v>car</v>
      </c>
      <c r="E34">
        <v>5</v>
      </c>
    </row>
    <row r="35" spans="1:5">
      <c r="A35" t="s">
        <v>58</v>
      </c>
      <c r="B35">
        <v>20484.388430428</v>
      </c>
      <c r="C35" t="str">
        <f t="shared" si="1"/>
        <v>D</v>
      </c>
      <c r="D35" t="str">
        <f>MID(A35,FIND("_",A35,1)+1,LEN(A35))</f>
        <v>pedestrian</v>
      </c>
      <c r="E35">
        <v>0</v>
      </c>
    </row>
    <row r="36" spans="1:5">
      <c r="A36" t="s">
        <v>114</v>
      </c>
      <c r="B36">
        <v>20190.996645465901</v>
      </c>
      <c r="C36" t="str">
        <f t="shared" si="1"/>
        <v>D</v>
      </c>
      <c r="D36" t="str">
        <f>MID(A36,FIND("_",A36,1)+1,LEN(A36))</f>
        <v>pedestrian basic</v>
      </c>
      <c r="E36">
        <v>0</v>
      </c>
    </row>
    <row r="37" spans="1:5">
      <c r="A37" t="s">
        <v>88</v>
      </c>
      <c r="B37">
        <v>3242.12188722767</v>
      </c>
      <c r="C37" t="str">
        <f t="shared" si="1"/>
        <v>D</v>
      </c>
      <c r="D37" t="str">
        <f>MID(A37,FIND("_",A37,1)+1,FIND("_",A37,FIND("_",A37,1)+1)-FIND("_",A37,1)-1)</f>
        <v>pedestrian basic</v>
      </c>
      <c r="E37">
        <v>10</v>
      </c>
    </row>
    <row r="38" spans="1:5">
      <c r="A38" t="s">
        <v>87</v>
      </c>
      <c r="B38">
        <v>606.74088562710699</v>
      </c>
      <c r="C38" t="str">
        <f t="shared" si="1"/>
        <v>D</v>
      </c>
      <c r="D38" t="str">
        <f>MID(A38,FIND("_",A38,1)+1,FIND("_",A38,FIND("_",A38,1)+1)-FIND("_",A38,1)-1)</f>
        <v>pedestrian basic</v>
      </c>
      <c r="E38">
        <v>5</v>
      </c>
    </row>
    <row r="39" spans="1:5">
      <c r="A39" t="s">
        <v>44</v>
      </c>
      <c r="B39">
        <v>3295.70695960906</v>
      </c>
      <c r="C39" t="str">
        <f t="shared" si="1"/>
        <v>D</v>
      </c>
      <c r="D39" t="str">
        <f>MID(A39,FIND("_",A39,1)+1,FIND("_",A39,FIND("_",A39,1)+1)-FIND("_",A39,1)-1)</f>
        <v>pedestrian</v>
      </c>
      <c r="E39">
        <v>10</v>
      </c>
    </row>
    <row r="40" spans="1:5">
      <c r="A40" t="s">
        <v>45</v>
      </c>
      <c r="B40">
        <v>604.15380435713496</v>
      </c>
      <c r="C40" t="str">
        <f t="shared" si="1"/>
        <v>D</v>
      </c>
      <c r="D40" t="str">
        <f>MID(A40,FIND("_",A40,1)+1,FIND("_",A40,FIND("_",A40,1)+1)-FIND("_",A40,1)-1)</f>
        <v>pedestrian</v>
      </c>
      <c r="E40">
        <v>5</v>
      </c>
    </row>
    <row r="41" spans="1:5">
      <c r="A41" t="s">
        <v>59</v>
      </c>
      <c r="B41">
        <v>30018.097779862401</v>
      </c>
      <c r="C41" t="str">
        <f t="shared" si="1"/>
        <v>D</v>
      </c>
      <c r="D41" t="str">
        <f>MID(A41,FIND("_",A41,1)+1,LEN(A41))</f>
        <v>transit</v>
      </c>
      <c r="E41">
        <v>0</v>
      </c>
    </row>
    <row r="42" spans="1:5">
      <c r="A42" t="s">
        <v>62</v>
      </c>
      <c r="B42">
        <v>156664.58027705</v>
      </c>
      <c r="C42" t="str">
        <f t="shared" si="1"/>
        <v>E</v>
      </c>
      <c r="D42" t="str">
        <f>MID(A42,FIND("_",A42,1)+1,LEN(A42))</f>
        <v>car</v>
      </c>
      <c r="E42">
        <v>0</v>
      </c>
    </row>
    <row r="43" spans="1:5">
      <c r="A43" t="s">
        <v>169</v>
      </c>
      <c r="B43">
        <v>2333.1983938438698</v>
      </c>
      <c r="C43" t="str">
        <f t="shared" si="1"/>
        <v>E</v>
      </c>
      <c r="D43" t="str">
        <f>MID(A43,FIND("_",A43,1)+1,FIND("_",A43,FIND("_",A43,1)+1)-FIND("_",A43,1)-1)</f>
        <v>car</v>
      </c>
      <c r="E43">
        <v>10</v>
      </c>
    </row>
    <row r="44" spans="1:5">
      <c r="A44" t="s">
        <v>166</v>
      </c>
      <c r="B44">
        <v>293.84670764343099</v>
      </c>
      <c r="C44" t="str">
        <f t="shared" si="1"/>
        <v>E</v>
      </c>
      <c r="D44" t="str">
        <f>MID(A44,FIND("_",A44,1)+1,FIND("_",A44,FIND("_",A44,1)+1)-FIND("_",A44,1)-1)</f>
        <v>car</v>
      </c>
      <c r="E44">
        <v>5</v>
      </c>
    </row>
    <row r="45" spans="1:5">
      <c r="A45" t="s">
        <v>65</v>
      </c>
      <c r="B45">
        <v>21104.264967205399</v>
      </c>
      <c r="C45" t="str">
        <f t="shared" si="1"/>
        <v>E</v>
      </c>
      <c r="D45" t="str">
        <f>MID(A45,FIND("_",A45,1)+1,LEN(A45))</f>
        <v>pedestrian</v>
      </c>
      <c r="E45">
        <v>0</v>
      </c>
    </row>
    <row r="46" spans="1:5">
      <c r="A46" t="s">
        <v>109</v>
      </c>
      <c r="B46">
        <v>20850.983490883598</v>
      </c>
      <c r="C46" t="str">
        <f t="shared" si="1"/>
        <v>E</v>
      </c>
      <c r="D46" t="str">
        <f>MID(A46,FIND("_",A46,1)+1,LEN(A46))</f>
        <v>pedestrian basic</v>
      </c>
      <c r="E46">
        <v>0</v>
      </c>
    </row>
    <row r="47" spans="1:5">
      <c r="A47" t="s">
        <v>95</v>
      </c>
      <c r="B47">
        <v>3790.0164311701101</v>
      </c>
      <c r="C47" t="str">
        <f t="shared" si="1"/>
        <v>E</v>
      </c>
      <c r="D47" t="str">
        <f>MID(A47,FIND("_",A47,1)+1,FIND("_",A47,FIND("_",A47,1)+1)-FIND("_",A47,1)-1)</f>
        <v>pedestrian basic</v>
      </c>
      <c r="E47">
        <v>10</v>
      </c>
    </row>
    <row r="48" spans="1:5">
      <c r="A48" t="s">
        <v>94</v>
      </c>
      <c r="B48">
        <v>512.29484203701304</v>
      </c>
      <c r="C48" t="str">
        <f t="shared" si="1"/>
        <v>E</v>
      </c>
      <c r="D48" t="str">
        <f>MID(A48,FIND("_",A48,1)+1,FIND("_",A48,FIND("_",A48,1)+1)-FIND("_",A48,1)-1)</f>
        <v>pedestrian basic</v>
      </c>
      <c r="E48">
        <v>5</v>
      </c>
    </row>
    <row r="49" spans="1:5">
      <c r="A49" t="s">
        <v>30</v>
      </c>
      <c r="B49">
        <v>3821.1594543300298</v>
      </c>
      <c r="C49" t="str">
        <f t="shared" si="1"/>
        <v>E</v>
      </c>
      <c r="D49" t="str">
        <f>MID(A49,FIND("_",A49,1)+1,FIND("_",A49,FIND("_",A49,1)+1)-FIND("_",A49,1)-1)</f>
        <v>pedestrian</v>
      </c>
      <c r="E49">
        <v>10</v>
      </c>
    </row>
    <row r="50" spans="1:5">
      <c r="A50" t="s">
        <v>33</v>
      </c>
      <c r="B50">
        <v>508.321740814652</v>
      </c>
      <c r="C50" t="str">
        <f t="shared" si="1"/>
        <v>E</v>
      </c>
      <c r="D50" t="str">
        <f>MID(A50,FIND("_",A50,1)+1,FIND("_",A50,FIND("_",A50,1)+1)-FIND("_",A50,1)-1)</f>
        <v>pedestrian</v>
      </c>
      <c r="E50">
        <v>5</v>
      </c>
    </row>
    <row r="51" spans="1:5">
      <c r="A51" t="s">
        <v>74</v>
      </c>
      <c r="B51">
        <v>24503.306476753201</v>
      </c>
      <c r="C51" t="str">
        <f t="shared" si="1"/>
        <v>E</v>
      </c>
      <c r="D51" t="str">
        <f>MID(A51,FIND("_",A51,1)+1,LEN(A51))</f>
        <v>transit</v>
      </c>
      <c r="E51">
        <v>0</v>
      </c>
    </row>
    <row r="52" spans="1:5">
      <c r="A52" t="s">
        <v>73</v>
      </c>
      <c r="B52">
        <v>146969.67324907801</v>
      </c>
      <c r="C52" t="str">
        <f t="shared" si="1"/>
        <v>F</v>
      </c>
      <c r="D52" t="str">
        <f>MID(A52,FIND("_",A52,1)+1,LEN(A52))</f>
        <v>car</v>
      </c>
      <c r="E52">
        <v>0</v>
      </c>
    </row>
    <row r="53" spans="1:5">
      <c r="A53" t="s">
        <v>174</v>
      </c>
      <c r="B53">
        <v>1703.75005028487</v>
      </c>
      <c r="C53" t="str">
        <f t="shared" si="1"/>
        <v>F</v>
      </c>
      <c r="D53" t="str">
        <f>MID(A53,FIND("_",A53,1)+1,FIND("_",A53,FIND("_",A53,1)+1)-FIND("_",A53,1)-1)</f>
        <v>car</v>
      </c>
      <c r="E53">
        <v>10</v>
      </c>
    </row>
    <row r="54" spans="1:5">
      <c r="A54" t="s">
        <v>179</v>
      </c>
      <c r="B54">
        <v>216.54171390000499</v>
      </c>
      <c r="C54" t="str">
        <f t="shared" si="1"/>
        <v>F</v>
      </c>
      <c r="D54" t="str">
        <f>MID(A54,FIND("_",A54,1)+1,FIND("_",A54,FIND("_",A54,1)+1)-FIND("_",A54,1)-1)</f>
        <v>car</v>
      </c>
      <c r="E54">
        <v>5</v>
      </c>
    </row>
    <row r="55" spans="1:5">
      <c r="A55" t="s">
        <v>72</v>
      </c>
      <c r="B55">
        <v>20374.3090996629</v>
      </c>
      <c r="C55" t="str">
        <f t="shared" si="1"/>
        <v>F</v>
      </c>
      <c r="D55" t="str">
        <f>MID(A55,FIND("_",A55,1)+1,LEN(A55))</f>
        <v>pedestrian</v>
      </c>
      <c r="E55">
        <v>0</v>
      </c>
    </row>
    <row r="56" spans="1:5">
      <c r="A56" t="s">
        <v>112</v>
      </c>
      <c r="B56">
        <v>20433.784852094399</v>
      </c>
      <c r="C56" t="str">
        <f t="shared" si="1"/>
        <v>F</v>
      </c>
      <c r="D56" t="str">
        <f>MID(A56,FIND("_",A56,1)+1,LEN(A56))</f>
        <v>pedestrian basic</v>
      </c>
      <c r="E56">
        <v>0</v>
      </c>
    </row>
    <row r="57" spans="1:5">
      <c r="A57" t="s">
        <v>99</v>
      </c>
      <c r="B57">
        <v>3340.7316480243098</v>
      </c>
      <c r="C57" t="str">
        <f t="shared" si="1"/>
        <v>F</v>
      </c>
      <c r="D57" t="str">
        <f>MID(A57,FIND("_",A57,1)+1,FIND("_",A57,FIND("_",A57,1)+1)-FIND("_",A57,1)-1)</f>
        <v>pedestrian basic</v>
      </c>
      <c r="E57">
        <v>10</v>
      </c>
    </row>
    <row r="58" spans="1:5">
      <c r="A58" t="s">
        <v>100</v>
      </c>
      <c r="B58">
        <v>377.90487178309598</v>
      </c>
      <c r="C58" t="str">
        <f t="shared" si="1"/>
        <v>F</v>
      </c>
      <c r="D58" t="str">
        <f>MID(A58,FIND("_",A58,1)+1,FIND("_",A58,FIND("_",A58,1)+1)-FIND("_",A58,1)-1)</f>
        <v>pedestrian basic</v>
      </c>
      <c r="E58">
        <v>5</v>
      </c>
    </row>
    <row r="59" spans="1:5">
      <c r="A59" t="s">
        <v>39</v>
      </c>
      <c r="B59">
        <v>3549.5866718071502</v>
      </c>
      <c r="C59" t="str">
        <f t="shared" si="1"/>
        <v>F</v>
      </c>
      <c r="D59" t="str">
        <f>MID(A59,FIND("_",A59,1)+1,FIND("_",A59,FIND("_",A59,1)+1)-FIND("_",A59,1)-1)</f>
        <v>pedestrian</v>
      </c>
      <c r="E59">
        <v>10</v>
      </c>
    </row>
    <row r="60" spans="1:5">
      <c r="A60" t="s">
        <v>34</v>
      </c>
      <c r="B60">
        <v>481.08396672343201</v>
      </c>
      <c r="C60" t="str">
        <f t="shared" si="1"/>
        <v>F</v>
      </c>
      <c r="D60" t="str">
        <f>MID(A60,FIND("_",A60,1)+1,FIND("_",A60,FIND("_",A60,1)+1)-FIND("_",A60,1)-1)</f>
        <v>pedestrian</v>
      </c>
      <c r="E60">
        <v>5</v>
      </c>
    </row>
    <row r="61" spans="1:5">
      <c r="A61" t="s">
        <v>64</v>
      </c>
      <c r="B61">
        <v>22657.057555322899</v>
      </c>
      <c r="C61" t="str">
        <f t="shared" si="1"/>
        <v>F</v>
      </c>
      <c r="D61" t="str">
        <f>MID(A61,FIND("_",A61,1)+1,LEN(A61))</f>
        <v>transit</v>
      </c>
      <c r="E61">
        <v>0</v>
      </c>
    </row>
    <row r="62" spans="1:5">
      <c r="A62" t="s">
        <v>69</v>
      </c>
      <c r="B62">
        <v>150896.27835143101</v>
      </c>
      <c r="C62" t="str">
        <f t="shared" si="1"/>
        <v>FF</v>
      </c>
      <c r="D62" t="str">
        <f>MID(A62,FIND("_",A62,1)+1,LEN(A62))</f>
        <v>car</v>
      </c>
      <c r="E62">
        <v>0</v>
      </c>
    </row>
    <row r="63" spans="1:5">
      <c r="A63" t="s">
        <v>173</v>
      </c>
      <c r="B63">
        <v>2182.1281450013298</v>
      </c>
      <c r="C63" t="str">
        <f t="shared" si="1"/>
        <v>FF</v>
      </c>
      <c r="D63" t="str">
        <f>MID(A63,FIND("_",A63,1)+1,FIND("_",A63,FIND("_",A63,1)+1)-FIND("_",A63,1)-1)</f>
        <v>car</v>
      </c>
      <c r="E63">
        <v>10</v>
      </c>
    </row>
    <row r="64" spans="1:5">
      <c r="A64" t="s">
        <v>172</v>
      </c>
      <c r="B64">
        <v>277.72629510210902</v>
      </c>
      <c r="C64" t="str">
        <f t="shared" si="1"/>
        <v>FF</v>
      </c>
      <c r="D64" t="str">
        <f>MID(A64,FIND("_",A64,1)+1,FIND("_",A64,FIND("_",A64,1)+1)-FIND("_",A64,1)-1)</f>
        <v>car</v>
      </c>
      <c r="E64">
        <v>5</v>
      </c>
    </row>
    <row r="65" spans="1:5">
      <c r="A65" t="s">
        <v>77</v>
      </c>
      <c r="B65">
        <v>19102.2723035616</v>
      </c>
      <c r="C65" t="str">
        <f t="shared" si="1"/>
        <v>FF</v>
      </c>
      <c r="D65" t="str">
        <f>MID(A65,FIND("_",A65,1)+1,LEN(A65))</f>
        <v>pedestrian</v>
      </c>
      <c r="E65">
        <v>0</v>
      </c>
    </row>
    <row r="66" spans="1:5">
      <c r="A66" t="s">
        <v>113</v>
      </c>
      <c r="B66">
        <v>18869.820473490301</v>
      </c>
      <c r="C66" t="str">
        <f t="shared" ref="C66:C101" si="2">LEFT(A66,FIND("_",A66,1)-1)</f>
        <v>FF</v>
      </c>
      <c r="D66" t="str">
        <f>MID(A66,FIND("_",A66,1)+1,LEN(A66))</f>
        <v>pedestrian basic</v>
      </c>
      <c r="E66">
        <v>0</v>
      </c>
    </row>
    <row r="67" spans="1:5">
      <c r="A67" t="s">
        <v>104</v>
      </c>
      <c r="B67">
        <v>3460.3457820680101</v>
      </c>
      <c r="C67" t="str">
        <f t="shared" si="2"/>
        <v>FF</v>
      </c>
      <c r="D67" t="str">
        <f>MID(A67,FIND("_",A67,1)+1,FIND("_",A67,FIND("_",A67,1)+1)-FIND("_",A67,1)-1)</f>
        <v>pedestrian basic</v>
      </c>
      <c r="E67">
        <v>10</v>
      </c>
    </row>
    <row r="68" spans="1:5">
      <c r="A68" t="s">
        <v>103</v>
      </c>
      <c r="B68">
        <v>404.45675970508597</v>
      </c>
      <c r="C68" t="str">
        <f t="shared" si="2"/>
        <v>FF</v>
      </c>
      <c r="D68" t="str">
        <f>MID(A68,FIND("_",A68,1)+1,FIND("_",A68,FIND("_",A68,1)+1)-FIND("_",A68,1)-1)</f>
        <v>pedestrian basic</v>
      </c>
      <c r="E68">
        <v>5</v>
      </c>
    </row>
    <row r="69" spans="1:5">
      <c r="A69" t="s">
        <v>40</v>
      </c>
      <c r="B69">
        <v>3524.6720670154</v>
      </c>
      <c r="C69" t="str">
        <f t="shared" si="2"/>
        <v>FF</v>
      </c>
      <c r="D69" t="str">
        <f>MID(A69,FIND("_",A69,1)+1,FIND("_",A69,FIND("_",A69,1)+1)-FIND("_",A69,1)-1)</f>
        <v>pedestrian</v>
      </c>
      <c r="E69">
        <v>10</v>
      </c>
    </row>
    <row r="70" spans="1:5">
      <c r="A70" t="s">
        <v>41</v>
      </c>
      <c r="B70">
        <v>414.00250265466201</v>
      </c>
      <c r="C70" t="str">
        <f t="shared" si="2"/>
        <v>FF</v>
      </c>
      <c r="D70" t="str">
        <f>MID(A70,FIND("_",A70,1)+1,FIND("_",A70,FIND("_",A70,1)+1)-FIND("_",A70,1)-1)</f>
        <v>pedestrian</v>
      </c>
      <c r="E70">
        <v>5</v>
      </c>
    </row>
    <row r="71" spans="1:5">
      <c r="A71" t="s">
        <v>66</v>
      </c>
      <c r="B71">
        <v>26895.197073830899</v>
      </c>
      <c r="C71" t="str">
        <f t="shared" si="2"/>
        <v>FF</v>
      </c>
      <c r="D71" t="str">
        <f>MID(A71,FIND("_",A71,1)+1,LEN(A71))</f>
        <v>transit</v>
      </c>
      <c r="E71">
        <v>0</v>
      </c>
    </row>
    <row r="72" spans="1:5">
      <c r="A72" t="s">
        <v>76</v>
      </c>
      <c r="B72">
        <v>45086.356068024397</v>
      </c>
      <c r="C72" t="str">
        <f t="shared" si="2"/>
        <v>G</v>
      </c>
      <c r="D72" t="str">
        <f>MID(A72,FIND("_",A72,1)+1,LEN(A72))</f>
        <v>car</v>
      </c>
      <c r="E72">
        <v>0</v>
      </c>
    </row>
    <row r="73" spans="1:5">
      <c r="A73" t="s">
        <v>176</v>
      </c>
      <c r="B73">
        <v>1777.5448614163499</v>
      </c>
      <c r="C73" t="str">
        <f t="shared" si="2"/>
        <v>G</v>
      </c>
      <c r="D73" t="str">
        <f>MID(A73,FIND("_",A73,1)+1,FIND("_",A73,FIND("_",A73,1)+1)-FIND("_",A73,1)-1)</f>
        <v>car</v>
      </c>
      <c r="E73">
        <v>10</v>
      </c>
    </row>
    <row r="74" spans="1:5">
      <c r="A74" t="s">
        <v>177</v>
      </c>
      <c r="B74">
        <v>172.58919869546801</v>
      </c>
      <c r="C74" t="str">
        <f t="shared" si="2"/>
        <v>G</v>
      </c>
      <c r="D74" t="str">
        <f>MID(A74,FIND("_",A74,1)+1,FIND("_",A74,FIND("_",A74,1)+1)-FIND("_",A74,1)-1)</f>
        <v>car</v>
      </c>
      <c r="E74">
        <v>5</v>
      </c>
    </row>
    <row r="75" spans="1:5">
      <c r="A75" t="s">
        <v>70</v>
      </c>
      <c r="B75">
        <v>23834.7465580303</v>
      </c>
      <c r="C75" t="str">
        <f t="shared" si="2"/>
        <v>G</v>
      </c>
      <c r="D75" t="str">
        <f>MID(A75,FIND("_",A75,1)+1,LEN(A75))</f>
        <v>pedestrian</v>
      </c>
      <c r="E75">
        <v>0</v>
      </c>
    </row>
    <row r="76" spans="1:5">
      <c r="A76" t="s">
        <v>110</v>
      </c>
      <c r="B76">
        <v>22839.7523367014</v>
      </c>
      <c r="C76" t="str">
        <f t="shared" si="2"/>
        <v>G</v>
      </c>
      <c r="D76" t="str">
        <f>MID(A76,FIND("_",A76,1)+1,LEN(A76))</f>
        <v>pedestrian basic</v>
      </c>
      <c r="E76">
        <v>0</v>
      </c>
    </row>
    <row r="77" spans="1:5">
      <c r="A77" t="s">
        <v>97</v>
      </c>
      <c r="B77">
        <v>3807.5826358669801</v>
      </c>
      <c r="C77" t="str">
        <f t="shared" si="2"/>
        <v>G</v>
      </c>
      <c r="D77" t="str">
        <f>MID(A77,FIND("_",A77,1)+1,FIND("_",A77,FIND("_",A77,1)+1)-FIND("_",A77,1)-1)</f>
        <v>pedestrian basic</v>
      </c>
      <c r="E77">
        <v>10</v>
      </c>
    </row>
    <row r="78" spans="1:5">
      <c r="A78" t="s">
        <v>102</v>
      </c>
      <c r="B78">
        <v>469.10682183095201</v>
      </c>
      <c r="C78" t="str">
        <f t="shared" si="2"/>
        <v>G</v>
      </c>
      <c r="D78" t="str">
        <f>MID(A78,FIND("_",A78,1)+1,FIND("_",A78,FIND("_",A78,1)+1)-FIND("_",A78,1)-1)</f>
        <v>pedestrian basic</v>
      </c>
      <c r="E78">
        <v>5</v>
      </c>
    </row>
    <row r="79" spans="1:5">
      <c r="A79" t="s">
        <v>37</v>
      </c>
      <c r="B79">
        <v>3928.1625643262901</v>
      </c>
      <c r="C79" t="str">
        <f t="shared" si="2"/>
        <v>G</v>
      </c>
      <c r="D79" t="str">
        <f>MID(A79,FIND("_",A79,1)+1,FIND("_",A79,FIND("_",A79,1)+1)-FIND("_",A79,1)-1)</f>
        <v>pedestrian</v>
      </c>
      <c r="E79">
        <v>10</v>
      </c>
    </row>
    <row r="80" spans="1:5">
      <c r="A80" t="s">
        <v>36</v>
      </c>
      <c r="B80">
        <v>527.76806907121102</v>
      </c>
      <c r="C80" t="str">
        <f t="shared" si="2"/>
        <v>G</v>
      </c>
      <c r="D80" t="str">
        <f>MID(A80,FIND("_",A80,1)+1,FIND("_",A80,FIND("_",A80,1)+1)-FIND("_",A80,1)-1)</f>
        <v>pedestrian</v>
      </c>
      <c r="E80">
        <v>5</v>
      </c>
    </row>
    <row r="81" spans="1:5">
      <c r="A81" t="s">
        <v>61</v>
      </c>
      <c r="B81">
        <v>27650.6326231815</v>
      </c>
      <c r="C81" t="str">
        <f t="shared" si="2"/>
        <v>G</v>
      </c>
      <c r="D81" t="str">
        <f>MID(A81,FIND("_",A81,1)+1,LEN(A81))</f>
        <v>transit</v>
      </c>
      <c r="E81">
        <v>0</v>
      </c>
    </row>
    <row r="82" spans="1:5">
      <c r="A82" t="s">
        <v>52</v>
      </c>
      <c r="B82">
        <v>159931.32063626201</v>
      </c>
      <c r="C82" t="str">
        <f t="shared" si="2"/>
        <v>H</v>
      </c>
      <c r="D82" t="str">
        <f>MID(A82,FIND("_",A82,1)+1,LEN(A82))</f>
        <v>car</v>
      </c>
      <c r="E82">
        <v>0</v>
      </c>
    </row>
    <row r="83" spans="1:5">
      <c r="A83" t="s">
        <v>185</v>
      </c>
      <c r="B83">
        <v>2162.4291800686501</v>
      </c>
      <c r="C83" t="str">
        <f t="shared" si="2"/>
        <v>H</v>
      </c>
      <c r="D83" t="str">
        <f>MID(A83,FIND("_",A83,1)+1,FIND("_",A83,FIND("_",A83,1)+1)-FIND("_",A83,1)-1)</f>
        <v>car</v>
      </c>
      <c r="E83">
        <v>10</v>
      </c>
    </row>
    <row r="84" spans="1:5">
      <c r="A84" t="s">
        <v>184</v>
      </c>
      <c r="B84">
        <v>316.74414783307401</v>
      </c>
      <c r="C84" t="str">
        <f t="shared" si="2"/>
        <v>H</v>
      </c>
      <c r="D84" t="str">
        <f>MID(A84,FIND("_",A84,1)+1,FIND("_",A84,FIND("_",A84,1)+1)-FIND("_",A84,1)-1)</f>
        <v>car</v>
      </c>
      <c r="E84">
        <v>5</v>
      </c>
    </row>
    <row r="85" spans="1:5">
      <c r="A85" t="s">
        <v>53</v>
      </c>
      <c r="B85">
        <v>23950.287821703001</v>
      </c>
      <c r="C85" t="str">
        <f t="shared" si="2"/>
        <v>H</v>
      </c>
      <c r="D85" t="str">
        <f>MID(A85,FIND("_",A85,1)+1,LEN(A85))</f>
        <v>pedestrian</v>
      </c>
      <c r="E85">
        <v>0</v>
      </c>
    </row>
    <row r="86" spans="1:5">
      <c r="A86" t="s">
        <v>107</v>
      </c>
      <c r="B86">
        <v>23484.599888584198</v>
      </c>
      <c r="C86" t="str">
        <f t="shared" si="2"/>
        <v>H</v>
      </c>
      <c r="D86" t="str">
        <f>MID(A86,FIND("_",A86,1)+1,LEN(A86))</f>
        <v>pedestrian basic</v>
      </c>
      <c r="E86">
        <v>0</v>
      </c>
    </row>
    <row r="87" spans="1:5">
      <c r="A87" t="s">
        <v>90</v>
      </c>
      <c r="B87">
        <v>3807.3367952987401</v>
      </c>
      <c r="C87" t="str">
        <f t="shared" si="2"/>
        <v>H</v>
      </c>
      <c r="D87" t="str">
        <f>MID(A87,FIND("_",A87,1)+1,FIND("_",A87,FIND("_",A87,1)+1)-FIND("_",A87,1)-1)</f>
        <v>pedestrian basic</v>
      </c>
      <c r="E87">
        <v>10</v>
      </c>
    </row>
    <row r="88" spans="1:5">
      <c r="A88" t="s">
        <v>89</v>
      </c>
      <c r="B88">
        <v>602.00780535588797</v>
      </c>
      <c r="C88" t="str">
        <f t="shared" si="2"/>
        <v>H</v>
      </c>
      <c r="D88" t="str">
        <f>MID(A88,FIND("_",A88,1)+1,FIND("_",A88,FIND("_",A88,1)+1)-FIND("_",A88,1)-1)</f>
        <v>pedestrian basic</v>
      </c>
      <c r="E88">
        <v>5</v>
      </c>
    </row>
    <row r="89" spans="1:5">
      <c r="A89" t="s">
        <v>46</v>
      </c>
      <c r="B89">
        <v>3908.37201837568</v>
      </c>
      <c r="C89" t="str">
        <f t="shared" si="2"/>
        <v>H</v>
      </c>
      <c r="D89" t="str">
        <f>MID(A89,FIND("_",A89,1)+1,FIND("_",A89,FIND("_",A89,1)+1)-FIND("_",A89,1)-1)</f>
        <v>pedestrian</v>
      </c>
      <c r="E89">
        <v>10</v>
      </c>
    </row>
    <row r="90" spans="1:5">
      <c r="A90" t="s">
        <v>47</v>
      </c>
      <c r="B90">
        <v>647.71012092402202</v>
      </c>
      <c r="C90" t="str">
        <f t="shared" si="2"/>
        <v>H</v>
      </c>
      <c r="D90" t="str">
        <f>MID(A90,FIND("_",A90,1)+1,FIND("_",A90,FIND("_",A90,1)+1)-FIND("_",A90,1)-1)</f>
        <v>pedestrian</v>
      </c>
      <c r="E90">
        <v>5</v>
      </c>
    </row>
    <row r="91" spans="1:5">
      <c r="A91" t="s">
        <v>49</v>
      </c>
      <c r="B91">
        <v>37406.996976337199</v>
      </c>
      <c r="C91" t="str">
        <f t="shared" si="2"/>
        <v>H</v>
      </c>
      <c r="D91" t="str">
        <f>MID(A91,FIND("_",A91,1)+1,LEN(A91))</f>
        <v>transit</v>
      </c>
      <c r="E91">
        <v>0</v>
      </c>
    </row>
    <row r="92" spans="1:5">
      <c r="A92" t="s">
        <v>67</v>
      </c>
      <c r="B92">
        <v>56452.040453755399</v>
      </c>
      <c r="C92" t="str">
        <f t="shared" si="2"/>
        <v>T</v>
      </c>
      <c r="D92" t="str">
        <f>MID(A92,FIND("_",A92,1)+1,LEN(A92))</f>
        <v>car</v>
      </c>
      <c r="E92">
        <v>0</v>
      </c>
    </row>
    <row r="93" spans="1:5">
      <c r="A93" t="s">
        <v>171</v>
      </c>
      <c r="B93">
        <v>2122.15611583294</v>
      </c>
      <c r="C93" t="str">
        <f t="shared" si="2"/>
        <v>T</v>
      </c>
      <c r="D93" t="str">
        <f>MID(A93,FIND("_",A93,1)+1,FIND("_",A93,FIND("_",A93,1)+1)-FIND("_",A93,1)-1)</f>
        <v>car</v>
      </c>
      <c r="E93">
        <v>10</v>
      </c>
    </row>
    <row r="94" spans="1:5">
      <c r="A94" t="s">
        <v>170</v>
      </c>
      <c r="B94">
        <v>368.58231793639999</v>
      </c>
      <c r="C94" t="str">
        <f t="shared" si="2"/>
        <v>T</v>
      </c>
      <c r="D94" t="str">
        <f>MID(A94,FIND("_",A94,1)+1,FIND("_",A94,FIND("_",A94,1)+1)-FIND("_",A94,1)-1)</f>
        <v>car</v>
      </c>
      <c r="E94">
        <v>5</v>
      </c>
    </row>
    <row r="95" spans="1:5">
      <c r="A95" t="s">
        <v>60</v>
      </c>
      <c r="B95">
        <v>25049.038682755399</v>
      </c>
      <c r="C95" t="str">
        <f t="shared" si="2"/>
        <v>T</v>
      </c>
      <c r="D95" t="str">
        <f>MID(A95,FIND("_",A95,1)+1,LEN(A95))</f>
        <v>pedestrian</v>
      </c>
      <c r="E95">
        <v>0</v>
      </c>
    </row>
    <row r="96" spans="1:5">
      <c r="A96" t="s">
        <v>108</v>
      </c>
      <c r="B96">
        <v>24141.496212791</v>
      </c>
      <c r="C96" t="str">
        <f t="shared" si="2"/>
        <v>T</v>
      </c>
      <c r="D96" t="str">
        <f>MID(A96,FIND("_",A96,1)+1,LEN(A96))</f>
        <v>pedestrian basic</v>
      </c>
      <c r="E96">
        <v>0</v>
      </c>
    </row>
    <row r="97" spans="1:5">
      <c r="A97" t="s">
        <v>92</v>
      </c>
      <c r="B97">
        <v>3967.2719669256498</v>
      </c>
      <c r="C97" t="str">
        <f t="shared" si="2"/>
        <v>T</v>
      </c>
      <c r="D97" t="str">
        <f>MID(A97,FIND("_",A97,1)+1,FIND("_",A97,FIND("_",A97,1)+1)-FIND("_",A97,1)-1)</f>
        <v>pedestrian basic</v>
      </c>
      <c r="E97">
        <v>10</v>
      </c>
    </row>
    <row r="98" spans="1:5">
      <c r="A98" t="s">
        <v>91</v>
      </c>
      <c r="B98">
        <v>663.53057492647304</v>
      </c>
      <c r="C98" t="str">
        <f t="shared" si="2"/>
        <v>T</v>
      </c>
      <c r="D98" t="str">
        <f>MID(A98,FIND("_",A98,1)+1,FIND("_",A98,FIND("_",A98,1)+1)-FIND("_",A98,1)-1)</f>
        <v>pedestrian basic</v>
      </c>
      <c r="E98">
        <v>5</v>
      </c>
    </row>
    <row r="99" spans="1:5">
      <c r="A99" t="s">
        <v>28</v>
      </c>
      <c r="B99">
        <v>4030.1093630813998</v>
      </c>
      <c r="C99" t="str">
        <f t="shared" si="2"/>
        <v>T</v>
      </c>
      <c r="D99" t="str">
        <f>MID(A99,FIND("_",A99,1)+1,FIND("_",A99,FIND("_",A99,1)+1)-FIND("_",A99,1)-1)</f>
        <v>pedestrian</v>
      </c>
      <c r="E99">
        <v>10</v>
      </c>
    </row>
    <row r="100" spans="1:5">
      <c r="A100" t="s">
        <v>29</v>
      </c>
      <c r="B100">
        <v>682.357620383072</v>
      </c>
      <c r="C100" t="str">
        <f t="shared" si="2"/>
        <v>T</v>
      </c>
      <c r="D100" t="str">
        <f>MID(A100,FIND("_",A100,1)+1,FIND("_",A100,FIND("_",A100,1)+1)-FIND("_",A100,1)-1)</f>
        <v>pedestrian</v>
      </c>
      <c r="E100">
        <v>5</v>
      </c>
    </row>
    <row r="101" spans="1:5">
      <c r="A101" t="s">
        <v>68</v>
      </c>
      <c r="B101">
        <v>28960.6993796838</v>
      </c>
      <c r="C101" t="str">
        <f t="shared" si="2"/>
        <v>T</v>
      </c>
      <c r="D101" t="str">
        <f>MID(A101,FIND("_",A101,1)+1,LEN(A101))</f>
        <v>transit</v>
      </c>
      <c r="E101">
        <v>0</v>
      </c>
    </row>
  </sheetData>
  <autoFilter ref="A1:E101">
    <sortState ref="A2:E101">
      <sortCondition ref="A1:A101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47"/>
  <sheetViews>
    <sheetView tabSelected="1" topLeftCell="A21" workbookViewId="0">
      <selection activeCell="F51" sqref="F51"/>
    </sheetView>
  </sheetViews>
  <sheetFormatPr baseColWidth="10" defaultRowHeight="15" x14ac:dyDescent="0"/>
  <cols>
    <col min="2" max="2" width="14.5" bestFit="1" customWidth="1"/>
    <col min="3" max="3" width="15.83203125" bestFit="1" customWidth="1"/>
    <col min="4" max="4" width="12.1640625" customWidth="1"/>
    <col min="5" max="5" width="15" bestFit="1" customWidth="1"/>
    <col min="6" max="6" width="12.1640625" customWidth="1"/>
    <col min="7" max="7" width="18.5" customWidth="1"/>
    <col min="9" max="9" width="16" customWidth="1"/>
    <col min="12" max="12" width="13" customWidth="1"/>
    <col min="13" max="13" width="15.83203125" customWidth="1"/>
    <col min="14" max="14" width="12.1640625" customWidth="1"/>
    <col min="15" max="15" width="14.5" customWidth="1"/>
    <col min="16" max="16" width="12.1640625" customWidth="1"/>
    <col min="17" max="17" width="18.33203125" customWidth="1"/>
    <col min="18" max="18" width="12.1640625" bestFit="1" customWidth="1"/>
    <col min="19" max="19" width="18.1640625" customWidth="1"/>
  </cols>
  <sheetData>
    <row r="4" spans="2:20" ht="20">
      <c r="B4" s="5" t="s">
        <v>134</v>
      </c>
      <c r="L4" s="5" t="s">
        <v>150</v>
      </c>
    </row>
    <row r="6" spans="2:20">
      <c r="L6" s="2" t="s">
        <v>79</v>
      </c>
      <c r="M6" s="3">
        <v>5</v>
      </c>
    </row>
    <row r="8" spans="2:20">
      <c r="B8" s="2" t="s">
        <v>133</v>
      </c>
      <c r="C8" s="2" t="s">
        <v>130</v>
      </c>
      <c r="L8" s="2" t="s">
        <v>137</v>
      </c>
      <c r="M8" s="2" t="s">
        <v>130</v>
      </c>
    </row>
    <row r="9" spans="2:20">
      <c r="B9" s="2" t="s">
        <v>115</v>
      </c>
      <c r="C9" t="s">
        <v>148</v>
      </c>
      <c r="D9" t="s">
        <v>131</v>
      </c>
      <c r="E9" t="s">
        <v>132</v>
      </c>
      <c r="F9" t="s">
        <v>129</v>
      </c>
      <c r="G9" t="s">
        <v>135</v>
      </c>
      <c r="H9" t="s">
        <v>136</v>
      </c>
      <c r="I9" t="s">
        <v>186</v>
      </c>
      <c r="J9" t="s">
        <v>136</v>
      </c>
      <c r="L9" s="2" t="s">
        <v>115</v>
      </c>
      <c r="M9" t="s">
        <v>148</v>
      </c>
      <c r="N9" t="s">
        <v>131</v>
      </c>
      <c r="O9" t="s">
        <v>149</v>
      </c>
      <c r="P9" t="s">
        <v>129</v>
      </c>
      <c r="Q9" t="s">
        <v>151</v>
      </c>
      <c r="R9" t="s">
        <v>136</v>
      </c>
      <c r="S9" t="s">
        <v>186</v>
      </c>
      <c r="T9" t="s">
        <v>136</v>
      </c>
    </row>
    <row r="10" spans="2:20">
      <c r="B10" s="3" t="s">
        <v>116</v>
      </c>
      <c r="C10" s="4">
        <v>2.1631595079033499</v>
      </c>
      <c r="D10" s="4">
        <v>1.05755704531006</v>
      </c>
      <c r="E10" s="4">
        <v>2.2112543141977699</v>
      </c>
      <c r="F10" s="4">
        <v>5.4319708674111791</v>
      </c>
      <c r="G10">
        <f>E10-D10</f>
        <v>1.1536972688877098</v>
      </c>
      <c r="H10">
        <f>G10/D10*100</f>
        <v>109.09078370798078</v>
      </c>
      <c r="I10">
        <f>C10-D10</f>
        <v>1.1056024625932899</v>
      </c>
      <c r="J10">
        <f>I10/D10*100</f>
        <v>104.54305680211735</v>
      </c>
      <c r="L10" s="3" t="s">
        <v>138</v>
      </c>
      <c r="M10" s="4">
        <v>364.12114038064902</v>
      </c>
      <c r="N10" s="4">
        <v>594.55041291413499</v>
      </c>
      <c r="O10" s="4">
        <v>593.80685252945796</v>
      </c>
      <c r="P10" s="4">
        <v>1552.4784058242419</v>
      </c>
      <c r="Q10">
        <f>O10-N10</f>
        <v>-0.74356038467703911</v>
      </c>
      <c r="R10">
        <f>Q10/N10*100</f>
        <v>-0.12506263027092104</v>
      </c>
      <c r="S10">
        <f>M10-N10</f>
        <v>-230.42927253348597</v>
      </c>
      <c r="T10">
        <f>S10/N10*100</f>
        <v>-38.756893869446287</v>
      </c>
    </row>
    <row r="11" spans="2:20">
      <c r="B11" s="3" t="s">
        <v>117</v>
      </c>
      <c r="C11" s="4">
        <v>3.4144856797118299</v>
      </c>
      <c r="D11" s="4">
        <v>3.5374659674728601</v>
      </c>
      <c r="E11" s="4">
        <v>3.5374659674728601</v>
      </c>
      <c r="F11" s="4">
        <v>10.489417614657551</v>
      </c>
      <c r="G11">
        <f t="shared" ref="G11:G24" si="0">E11-D11</f>
        <v>0</v>
      </c>
      <c r="H11">
        <f t="shared" ref="H11:H24" si="1">G11/D11*100</f>
        <v>0</v>
      </c>
      <c r="I11">
        <f t="shared" ref="I11:I24" si="2">C11-D11</f>
        <v>-0.1229802877610302</v>
      </c>
      <c r="J11">
        <f t="shared" ref="J11:J24" si="3">I11/D11*100</f>
        <v>-3.476508011436402</v>
      </c>
      <c r="L11" s="3" t="s">
        <v>139</v>
      </c>
      <c r="M11" s="4">
        <v>347.780005399787</v>
      </c>
      <c r="N11" s="4">
        <v>568.03622138271305</v>
      </c>
      <c r="O11" s="4">
        <v>539.93389427833404</v>
      </c>
      <c r="P11" s="4">
        <v>1455.7501210608341</v>
      </c>
      <c r="Q11">
        <f t="shared" ref="Q11:Q20" si="4">O11-N11</f>
        <v>-28.102327104379015</v>
      </c>
      <c r="R11">
        <f t="shared" ref="R11:R19" si="5">Q11/N11*100</f>
        <v>-4.9472773119947115</v>
      </c>
      <c r="S11">
        <f t="shared" ref="S11:S20" si="6">M11-N11</f>
        <v>-220.25621598292605</v>
      </c>
      <c r="T11">
        <f t="shared" ref="T11:T20" si="7">S11/N11*100</f>
        <v>-38.775030128673599</v>
      </c>
    </row>
    <row r="12" spans="2:20">
      <c r="B12" s="3" t="s">
        <v>84</v>
      </c>
      <c r="C12" s="4">
        <v>4.5822329161288202</v>
      </c>
      <c r="D12" s="4">
        <v>3.5256106119848498</v>
      </c>
      <c r="E12" s="4">
        <v>3.84261777189429</v>
      </c>
      <c r="F12" s="4">
        <v>11.950461300007959</v>
      </c>
      <c r="G12">
        <f t="shared" si="0"/>
        <v>0.31700715990944017</v>
      </c>
      <c r="H12">
        <f t="shared" si="1"/>
        <v>8.9915533732459281</v>
      </c>
      <c r="I12">
        <f t="shared" si="2"/>
        <v>1.0566223041439704</v>
      </c>
      <c r="J12">
        <f t="shared" si="3"/>
        <v>29.969909341437816</v>
      </c>
      <c r="L12" s="3" t="s">
        <v>140</v>
      </c>
      <c r="M12" s="4">
        <v>379.25877033786099</v>
      </c>
      <c r="N12" s="4">
        <v>608.32265381611501</v>
      </c>
      <c r="O12" s="4">
        <v>604.86566175760504</v>
      </c>
      <c r="P12" s="4">
        <v>1592.4470859115811</v>
      </c>
      <c r="Q12">
        <f t="shared" si="4"/>
        <v>-3.456992058509968</v>
      </c>
      <c r="R12">
        <f t="shared" si="5"/>
        <v>-0.56828264356483338</v>
      </c>
      <c r="S12">
        <f t="shared" si="6"/>
        <v>-229.06388347825401</v>
      </c>
      <c r="T12">
        <f t="shared" si="7"/>
        <v>-37.654998057576186</v>
      </c>
    </row>
    <row r="13" spans="2:20">
      <c r="B13" s="3" t="s">
        <v>118</v>
      </c>
      <c r="C13" s="4">
        <v>1.8177623748049201</v>
      </c>
      <c r="D13" s="4">
        <v>1.5156724646005799</v>
      </c>
      <c r="E13" s="4">
        <v>1.8177623748049201</v>
      </c>
      <c r="F13" s="4">
        <v>5.1511972142104199</v>
      </c>
      <c r="G13">
        <f t="shared" si="0"/>
        <v>0.30208991020434017</v>
      </c>
      <c r="H13">
        <f t="shared" si="1"/>
        <v>19.931081236865307</v>
      </c>
      <c r="I13">
        <f t="shared" si="2"/>
        <v>0.30208991020434017</v>
      </c>
      <c r="J13">
        <f t="shared" si="3"/>
        <v>19.931081236865307</v>
      </c>
      <c r="L13" s="3" t="s">
        <v>141</v>
      </c>
      <c r="M13" s="4">
        <v>369.89991109968298</v>
      </c>
      <c r="N13" s="4">
        <v>604.15380435713496</v>
      </c>
      <c r="O13" s="4">
        <v>606.74088562710699</v>
      </c>
      <c r="P13" s="4">
        <v>1580.794601083925</v>
      </c>
      <c r="Q13">
        <f t="shared" si="4"/>
        <v>2.5870812699720318</v>
      </c>
      <c r="R13">
        <f t="shared" si="5"/>
        <v>0.42821567145883993</v>
      </c>
      <c r="S13">
        <f t="shared" si="6"/>
        <v>-234.25389325745198</v>
      </c>
      <c r="T13">
        <f t="shared" si="7"/>
        <v>-38.773883664726021</v>
      </c>
    </row>
    <row r="14" spans="2:20">
      <c r="B14" s="3" t="s">
        <v>119</v>
      </c>
      <c r="C14" s="4">
        <v>3.36246290411483</v>
      </c>
      <c r="D14" s="4">
        <v>2.58816150917681</v>
      </c>
      <c r="E14" s="4">
        <v>2.58816150917681</v>
      </c>
      <c r="F14" s="4">
        <v>8.5387859224684508</v>
      </c>
      <c r="G14">
        <f t="shared" si="0"/>
        <v>0</v>
      </c>
      <c r="H14">
        <f t="shared" si="1"/>
        <v>0</v>
      </c>
      <c r="I14">
        <f t="shared" si="2"/>
        <v>0.77430139493801997</v>
      </c>
      <c r="J14">
        <f t="shared" si="3"/>
        <v>29.917043128591075</v>
      </c>
      <c r="L14" s="3" t="s">
        <v>142</v>
      </c>
      <c r="M14" s="4">
        <v>293.84670764343099</v>
      </c>
      <c r="N14" s="4">
        <v>508.321740814652</v>
      </c>
      <c r="O14" s="4">
        <v>512.29484203701304</v>
      </c>
      <c r="P14" s="4">
        <v>1314.4632904950961</v>
      </c>
      <c r="Q14">
        <f t="shared" si="4"/>
        <v>3.9731012223610378</v>
      </c>
      <c r="R14">
        <f t="shared" si="5"/>
        <v>0.78161150770250831</v>
      </c>
      <c r="S14">
        <f t="shared" si="6"/>
        <v>-214.47503317122101</v>
      </c>
      <c r="T14">
        <f t="shared" si="7"/>
        <v>-42.192772008432442</v>
      </c>
    </row>
    <row r="15" spans="2:20">
      <c r="B15" s="3" t="s">
        <v>120</v>
      </c>
      <c r="C15" s="4">
        <v>4.7365362860174702</v>
      </c>
      <c r="D15" s="4">
        <v>4.1038339737773901</v>
      </c>
      <c r="E15" s="4">
        <v>4.4059238839817203</v>
      </c>
      <c r="F15" s="4">
        <v>13.246294143776581</v>
      </c>
      <c r="G15">
        <f t="shared" si="0"/>
        <v>0.30208991020433018</v>
      </c>
      <c r="H15">
        <f t="shared" si="1"/>
        <v>7.3611630522730511</v>
      </c>
      <c r="I15">
        <f t="shared" si="2"/>
        <v>0.63270231224008011</v>
      </c>
      <c r="J15">
        <f t="shared" si="3"/>
        <v>15.417346712437949</v>
      </c>
      <c r="L15" s="3" t="s">
        <v>143</v>
      </c>
      <c r="M15" s="4">
        <v>216.54171390000499</v>
      </c>
      <c r="N15" s="4">
        <v>481.08396672343201</v>
      </c>
      <c r="O15" s="4">
        <v>377.90487178309598</v>
      </c>
      <c r="P15" s="4">
        <v>1075.5305524065329</v>
      </c>
      <c r="Q15">
        <f t="shared" si="4"/>
        <v>-103.17909494033603</v>
      </c>
      <c r="R15">
        <f t="shared" si="5"/>
        <v>-21.447211313872813</v>
      </c>
      <c r="S15">
        <f t="shared" si="6"/>
        <v>-264.54225282342702</v>
      </c>
      <c r="T15">
        <f t="shared" si="7"/>
        <v>-54.988790132660647</v>
      </c>
    </row>
    <row r="16" spans="2:20">
      <c r="B16" s="3" t="s">
        <v>121</v>
      </c>
      <c r="C16" s="4">
        <v>3.3685311041151098</v>
      </c>
      <c r="D16" s="4">
        <v>0.81522326987235805</v>
      </c>
      <c r="E16" s="4">
        <v>3.3685311041151098</v>
      </c>
      <c r="F16" s="4">
        <v>7.5522854781025774</v>
      </c>
      <c r="G16">
        <f t="shared" si="0"/>
        <v>2.5533078342427515</v>
      </c>
      <c r="H16">
        <f t="shared" si="1"/>
        <v>313.20350247638669</v>
      </c>
      <c r="I16">
        <f t="shared" si="2"/>
        <v>2.5533078342427515</v>
      </c>
      <c r="J16">
        <f t="shared" si="3"/>
        <v>313.20350247638669</v>
      </c>
      <c r="L16" s="3" t="s">
        <v>144</v>
      </c>
      <c r="M16" s="4">
        <v>277.72629510210902</v>
      </c>
      <c r="N16" s="4">
        <v>414.00250265466201</v>
      </c>
      <c r="O16" s="4">
        <v>404.45675970508597</v>
      </c>
      <c r="P16" s="4">
        <v>1096.1855574618569</v>
      </c>
      <c r="Q16">
        <f t="shared" si="4"/>
        <v>-9.545742949576038</v>
      </c>
      <c r="R16">
        <f t="shared" si="5"/>
        <v>-2.3057210737536455</v>
      </c>
      <c r="S16">
        <f t="shared" si="6"/>
        <v>-136.27620755255299</v>
      </c>
      <c r="T16">
        <f t="shared" si="7"/>
        <v>-32.916759362256094</v>
      </c>
    </row>
    <row r="17" spans="2:20">
      <c r="B17" s="3" t="s">
        <v>122</v>
      </c>
      <c r="C17" s="4">
        <v>4.1551474152294396</v>
      </c>
      <c r="D17" s="4">
        <v>3.4075600707612099</v>
      </c>
      <c r="E17" s="4">
        <v>4.1551474152294396</v>
      </c>
      <c r="F17" s="4">
        <v>11.71785490122009</v>
      </c>
      <c r="G17">
        <f t="shared" si="0"/>
        <v>0.74758734446822972</v>
      </c>
      <c r="H17">
        <f t="shared" si="1"/>
        <v>21.939080425403247</v>
      </c>
      <c r="I17">
        <f t="shared" si="2"/>
        <v>0.74758734446822972</v>
      </c>
      <c r="J17">
        <f t="shared" si="3"/>
        <v>21.939080425403247</v>
      </c>
      <c r="L17" s="3" t="s">
        <v>145</v>
      </c>
      <c r="M17" s="4">
        <v>172.58919869546801</v>
      </c>
      <c r="N17" s="4">
        <v>527.76806907121102</v>
      </c>
      <c r="O17" s="4">
        <v>469.10682183095201</v>
      </c>
      <c r="P17" s="4">
        <v>1169.4640895976311</v>
      </c>
      <c r="Q17">
        <f t="shared" si="4"/>
        <v>-58.661247240259002</v>
      </c>
      <c r="R17">
        <f t="shared" si="5"/>
        <v>-11.114967099751524</v>
      </c>
      <c r="S17">
        <f t="shared" si="6"/>
        <v>-355.17887037574303</v>
      </c>
      <c r="T17">
        <f t="shared" si="7"/>
        <v>-67.298287105698179</v>
      </c>
    </row>
    <row r="18" spans="2:20">
      <c r="B18" s="3" t="s">
        <v>123</v>
      </c>
      <c r="C18" s="4">
        <v>4.90353190412727</v>
      </c>
      <c r="D18" s="4">
        <v>2.9570683756188001</v>
      </c>
      <c r="E18" s="4">
        <v>2.9570683756188001</v>
      </c>
      <c r="F18" s="4">
        <v>10.817668655364869</v>
      </c>
      <c r="G18">
        <f t="shared" si="0"/>
        <v>0</v>
      </c>
      <c r="H18">
        <f t="shared" si="1"/>
        <v>0</v>
      </c>
      <c r="I18">
        <f t="shared" si="2"/>
        <v>1.9464635285084699</v>
      </c>
      <c r="J18">
        <f t="shared" si="3"/>
        <v>65.824096072893497</v>
      </c>
      <c r="L18" s="3" t="s">
        <v>146</v>
      </c>
      <c r="M18" s="4">
        <v>316.74414783307401</v>
      </c>
      <c r="N18" s="4">
        <v>647.71012092402202</v>
      </c>
      <c r="O18" s="4">
        <v>602.00780535588797</v>
      </c>
      <c r="P18" s="4">
        <v>1566.4620741129841</v>
      </c>
      <c r="Q18">
        <f t="shared" si="4"/>
        <v>-45.702315568134054</v>
      </c>
      <c r="R18">
        <f t="shared" si="5"/>
        <v>-7.055982929977259</v>
      </c>
      <c r="S18">
        <f t="shared" si="6"/>
        <v>-330.96597309094801</v>
      </c>
      <c r="T18">
        <f t="shared" si="7"/>
        <v>-51.097854178778711</v>
      </c>
    </row>
    <row r="19" spans="2:20">
      <c r="B19" s="3" t="s">
        <v>124</v>
      </c>
      <c r="C19" s="4">
        <v>8.2720630082423892</v>
      </c>
      <c r="D19" s="4">
        <v>3.7722916454911601</v>
      </c>
      <c r="E19" s="4">
        <v>4.6614305742015496</v>
      </c>
      <c r="F19" s="4">
        <v>16.705785227935099</v>
      </c>
      <c r="G19">
        <f t="shared" si="0"/>
        <v>0.88913892871038946</v>
      </c>
      <c r="H19">
        <f t="shared" si="1"/>
        <v>23.570259467428368</v>
      </c>
      <c r="I19">
        <f t="shared" si="2"/>
        <v>4.499771362751229</v>
      </c>
      <c r="J19">
        <f t="shared" si="3"/>
        <v>119.28482168470697</v>
      </c>
      <c r="L19" s="3" t="s">
        <v>147</v>
      </c>
      <c r="M19" s="4">
        <v>368.58231793639999</v>
      </c>
      <c r="N19" s="4">
        <v>682.357620383072</v>
      </c>
      <c r="O19" s="4">
        <v>663.53057492647304</v>
      </c>
      <c r="P19" s="4">
        <v>1714.4705132459451</v>
      </c>
      <c r="Q19">
        <f t="shared" si="4"/>
        <v>-18.827045456598967</v>
      </c>
      <c r="R19">
        <f t="shared" si="5"/>
        <v>-2.7591170515586185</v>
      </c>
      <c r="S19">
        <f t="shared" si="6"/>
        <v>-313.77530244667201</v>
      </c>
      <c r="T19">
        <f t="shared" si="7"/>
        <v>-45.983996232140001</v>
      </c>
    </row>
    <row r="20" spans="2:20">
      <c r="B20" s="3" t="s">
        <v>125</v>
      </c>
      <c r="C20" s="4">
        <v>6.9614142359448596</v>
      </c>
      <c r="D20" s="4">
        <v>5.7491278289378904</v>
      </c>
      <c r="E20" s="4">
        <v>5.7491278289378904</v>
      </c>
      <c r="F20" s="4">
        <v>18.459669893820639</v>
      </c>
      <c r="G20">
        <f t="shared" si="0"/>
        <v>0</v>
      </c>
      <c r="H20">
        <f t="shared" si="1"/>
        <v>0</v>
      </c>
      <c r="I20">
        <f t="shared" si="2"/>
        <v>1.2122864070069692</v>
      </c>
      <c r="J20">
        <f t="shared" si="3"/>
        <v>21.086440292821429</v>
      </c>
      <c r="L20" s="3" t="s">
        <v>129</v>
      </c>
      <c r="M20" s="4">
        <v>3107.0902083284668</v>
      </c>
      <c r="N20" s="4">
        <v>5636.307113041149</v>
      </c>
      <c r="O20" s="4">
        <v>5374.6489698310124</v>
      </c>
      <c r="P20" s="4">
        <v>14118.04629120063</v>
      </c>
      <c r="Q20">
        <f t="shared" si="4"/>
        <v>-261.65814321013659</v>
      </c>
      <c r="R20">
        <f t="shared" ref="R20" si="8">Q20/N20*100</f>
        <v>-4.6423684508730618</v>
      </c>
      <c r="S20">
        <f t="shared" si="6"/>
        <v>-2529.2169047126822</v>
      </c>
      <c r="T20">
        <f t="shared" si="7"/>
        <v>-44.873653155993615</v>
      </c>
    </row>
    <row r="21" spans="2:20">
      <c r="B21" s="3" t="s">
        <v>126</v>
      </c>
      <c r="C21" s="4">
        <v>6.5805444805687801</v>
      </c>
      <c r="D21" s="4">
        <v>1.13198760284894</v>
      </c>
      <c r="E21" s="4">
        <v>2.1762859099910901</v>
      </c>
      <c r="F21" s="4">
        <v>9.8888179934088107</v>
      </c>
      <c r="G21">
        <f t="shared" si="0"/>
        <v>1.0442983071421501</v>
      </c>
      <c r="H21">
        <f t="shared" si="1"/>
        <v>92.25351094958134</v>
      </c>
      <c r="I21">
        <f t="shared" si="2"/>
        <v>5.4485568777198399</v>
      </c>
      <c r="J21">
        <f t="shared" si="3"/>
        <v>481.32655022079172</v>
      </c>
    </row>
    <row r="22" spans="2:20">
      <c r="B22" s="3" t="s">
        <v>127</v>
      </c>
      <c r="C22" s="4">
        <v>5.2128533170129003</v>
      </c>
      <c r="D22" s="4">
        <v>2.71593262369767</v>
      </c>
      <c r="E22" s="4">
        <v>2.71593262369767</v>
      </c>
      <c r="F22" s="4">
        <v>10.64471856440824</v>
      </c>
      <c r="G22">
        <f t="shared" si="0"/>
        <v>0</v>
      </c>
      <c r="H22">
        <f t="shared" si="1"/>
        <v>0</v>
      </c>
      <c r="I22">
        <f t="shared" si="2"/>
        <v>2.4969206933152304</v>
      </c>
      <c r="J22">
        <f t="shared" si="3"/>
        <v>91.936032268567075</v>
      </c>
    </row>
    <row r="23" spans="2:20">
      <c r="B23" s="3" t="s">
        <v>128</v>
      </c>
      <c r="C23" s="4">
        <v>6.7703138835374599</v>
      </c>
      <c r="D23" s="4">
        <v>3.1596814494966301</v>
      </c>
      <c r="E23" s="4">
        <v>3.1596814494966301</v>
      </c>
      <c r="F23" s="4">
        <v>13.08967678253072</v>
      </c>
      <c r="G23">
        <f t="shared" si="0"/>
        <v>0</v>
      </c>
      <c r="H23">
        <f t="shared" si="1"/>
        <v>0</v>
      </c>
      <c r="I23">
        <f t="shared" si="2"/>
        <v>3.6106324340408298</v>
      </c>
      <c r="J23">
        <f t="shared" si="3"/>
        <v>114.27203949993252</v>
      </c>
      <c r="L23" s="2" t="s">
        <v>79</v>
      </c>
      <c r="M23" s="3">
        <v>10</v>
      </c>
    </row>
    <row r="24" spans="2:20">
      <c r="B24" s="3" t="s">
        <v>189</v>
      </c>
      <c r="C24" s="4">
        <v>5.8836029649046502</v>
      </c>
      <c r="D24" s="4">
        <v>5.0862447436495302</v>
      </c>
      <c r="E24" s="4">
        <v>5.0862447436495302</v>
      </c>
      <c r="F24" s="4">
        <v>16.056092452203711</v>
      </c>
      <c r="G24">
        <f t="shared" si="0"/>
        <v>0</v>
      </c>
      <c r="H24">
        <f t="shared" si="1"/>
        <v>0</v>
      </c>
      <c r="I24">
        <f t="shared" si="2"/>
        <v>0.79735822125512001</v>
      </c>
      <c r="J24">
        <f t="shared" si="3"/>
        <v>15.676756849946472</v>
      </c>
    </row>
    <row r="25" spans="2:20">
      <c r="B25" s="3" t="s">
        <v>129</v>
      </c>
      <c r="C25" s="4">
        <v>72.184641982364084</v>
      </c>
      <c r="D25" s="4">
        <v>45.123419182696736</v>
      </c>
      <c r="E25" s="4">
        <v>52.432635846466077</v>
      </c>
      <c r="F25" s="4">
        <v>169.74069701152689</v>
      </c>
      <c r="L25" s="2" t="s">
        <v>137</v>
      </c>
      <c r="M25" s="2" t="s">
        <v>130</v>
      </c>
    </row>
    <row r="26" spans="2:20">
      <c r="L26" s="2" t="s">
        <v>115</v>
      </c>
      <c r="M26" t="s">
        <v>148</v>
      </c>
      <c r="N26" t="s">
        <v>131</v>
      </c>
      <c r="O26" t="s">
        <v>149</v>
      </c>
      <c r="P26" t="s">
        <v>129</v>
      </c>
      <c r="Q26" t="s">
        <v>151</v>
      </c>
      <c r="R26" t="s">
        <v>136</v>
      </c>
      <c r="S26" t="s">
        <v>186</v>
      </c>
      <c r="T26" t="s">
        <v>136</v>
      </c>
    </row>
    <row r="27" spans="2:20">
      <c r="L27" s="3" t="s">
        <v>138</v>
      </c>
      <c r="M27" s="4">
        <v>2360.7712604695798</v>
      </c>
      <c r="N27" s="4">
        <v>3569.9321326345998</v>
      </c>
      <c r="O27" s="4">
        <v>3496.2225223482001</v>
      </c>
      <c r="P27" s="4">
        <v>9426.9259154523788</v>
      </c>
      <c r="Q27">
        <f>O27-N27</f>
        <v>-73.709610286399766</v>
      </c>
      <c r="R27">
        <f>Q27/N27*100</f>
        <v>-2.0647342175662673</v>
      </c>
      <c r="S27">
        <f>M27-N27</f>
        <v>-1209.16087216502</v>
      </c>
      <c r="T27">
        <f>S27/N27*100</f>
        <v>-33.870696339335247</v>
      </c>
    </row>
    <row r="28" spans="2:20">
      <c r="L28" s="3" t="s">
        <v>139</v>
      </c>
      <c r="M28" s="4">
        <v>2234.2496408535499</v>
      </c>
      <c r="N28" s="4">
        <v>3490.1236635202799</v>
      </c>
      <c r="O28" s="4">
        <v>3397.8496191233098</v>
      </c>
      <c r="P28" s="4">
        <v>9122.2229234971401</v>
      </c>
      <c r="Q28">
        <f t="shared" ref="Q28:Q37" si="9">O28-N28</f>
        <v>-92.274044396970112</v>
      </c>
      <c r="R28">
        <f t="shared" ref="R28:R37" si="10">Q28/N28*100</f>
        <v>-2.6438617451136035</v>
      </c>
      <c r="S28">
        <f t="shared" ref="S28:S37" si="11">M28-N28</f>
        <v>-1255.8740226667301</v>
      </c>
      <c r="T28">
        <f t="shared" ref="T28:T37" si="12">S28/N28*100</f>
        <v>-35.983653983194529</v>
      </c>
    </row>
    <row r="29" spans="2:20">
      <c r="L29" s="3" t="s">
        <v>140</v>
      </c>
      <c r="M29" s="4">
        <v>2386.16211920258</v>
      </c>
      <c r="N29" s="4">
        <v>3766.6468233524101</v>
      </c>
      <c r="O29" s="4">
        <v>3749.4227532571899</v>
      </c>
      <c r="P29" s="4">
        <v>9902.2316958121792</v>
      </c>
      <c r="Q29">
        <f t="shared" si="9"/>
        <v>-17.224070095220213</v>
      </c>
      <c r="R29">
        <f t="shared" si="10"/>
        <v>-0.45727860622436484</v>
      </c>
      <c r="S29">
        <f t="shared" si="11"/>
        <v>-1380.4847041498301</v>
      </c>
      <c r="T29">
        <f t="shared" si="12"/>
        <v>-36.65022947177097</v>
      </c>
    </row>
    <row r="30" spans="2:20">
      <c r="B30" s="2" t="s">
        <v>133</v>
      </c>
      <c r="C30" s="2" t="s">
        <v>130</v>
      </c>
      <c r="L30" s="3" t="s">
        <v>141</v>
      </c>
      <c r="M30" s="4">
        <v>2148.7934305639301</v>
      </c>
      <c r="N30" s="4">
        <v>3295.70695960906</v>
      </c>
      <c r="O30" s="4">
        <v>3242.12188722767</v>
      </c>
      <c r="P30" s="4">
        <v>8686.6222774006601</v>
      </c>
      <c r="Q30">
        <f t="shared" si="9"/>
        <v>-53.585072381390091</v>
      </c>
      <c r="R30">
        <f t="shared" si="10"/>
        <v>-1.6259052469806479</v>
      </c>
      <c r="S30">
        <f t="shared" si="11"/>
        <v>-1146.91352904513</v>
      </c>
      <c r="T30">
        <f t="shared" si="12"/>
        <v>-34.800227784243837</v>
      </c>
    </row>
    <row r="31" spans="2:20">
      <c r="B31" s="2" t="s">
        <v>115</v>
      </c>
      <c r="C31" t="s">
        <v>148</v>
      </c>
      <c r="D31" t="s">
        <v>131</v>
      </c>
      <c r="E31" t="s">
        <v>132</v>
      </c>
      <c r="F31" t="s">
        <v>129</v>
      </c>
      <c r="G31" t="s">
        <v>135</v>
      </c>
      <c r="H31" t="s">
        <v>136</v>
      </c>
      <c r="I31" t="s">
        <v>186</v>
      </c>
      <c r="J31" t="s">
        <v>136</v>
      </c>
      <c r="L31" s="3" t="s">
        <v>142</v>
      </c>
      <c r="M31" s="4">
        <v>2333.1983938438698</v>
      </c>
      <c r="N31" s="4">
        <v>3821.1594543300298</v>
      </c>
      <c r="O31" s="4">
        <v>3790.0164311701101</v>
      </c>
      <c r="P31" s="4">
        <v>9944.3742793440106</v>
      </c>
      <c r="Q31">
        <f t="shared" si="9"/>
        <v>-31.143023159919721</v>
      </c>
      <c r="R31">
        <f t="shared" si="10"/>
        <v>-0.81501501133718279</v>
      </c>
      <c r="S31">
        <f t="shared" si="11"/>
        <v>-1487.96106048616</v>
      </c>
      <c r="T31">
        <f t="shared" si="12"/>
        <v>-38.940041060051669</v>
      </c>
    </row>
    <row r="32" spans="2:20">
      <c r="B32" s="3" t="s">
        <v>116</v>
      </c>
      <c r="C32" s="4">
        <v>173.05276063226799</v>
      </c>
      <c r="D32" s="4">
        <v>84.604563624804797</v>
      </c>
      <c r="E32" s="4">
        <v>176.9003451358216</v>
      </c>
      <c r="F32" s="4">
        <v>434.55766939289435</v>
      </c>
      <c r="G32">
        <f>E32-D32</f>
        <v>92.295781511016799</v>
      </c>
      <c r="H32">
        <f>G32/D32*100</f>
        <v>109.0907837079808</v>
      </c>
      <c r="I32">
        <f>C32-D32</f>
        <v>88.448197007463193</v>
      </c>
      <c r="J32">
        <f>I32/D32*100</f>
        <v>104.54305680211735</v>
      </c>
      <c r="L32" s="3" t="s">
        <v>143</v>
      </c>
      <c r="M32" s="4">
        <v>1703.75005028487</v>
      </c>
      <c r="N32" s="4">
        <v>3549.5866718071502</v>
      </c>
      <c r="O32" s="4">
        <v>3340.7316480243098</v>
      </c>
      <c r="P32" s="4">
        <v>8594.0683701163289</v>
      </c>
      <c r="Q32">
        <f t="shared" si="9"/>
        <v>-208.85502378284036</v>
      </c>
      <c r="R32">
        <f t="shared" si="10"/>
        <v>-5.8839251747727852</v>
      </c>
      <c r="S32">
        <f t="shared" si="11"/>
        <v>-1845.8366215222802</v>
      </c>
      <c r="T32">
        <f t="shared" si="12"/>
        <v>-52.001452343253696</v>
      </c>
    </row>
    <row r="33" spans="2:20">
      <c r="B33" s="3" t="s">
        <v>117</v>
      </c>
      <c r="C33" s="4">
        <v>273.15885437694641</v>
      </c>
      <c r="D33" s="4">
        <v>282.99727739782884</v>
      </c>
      <c r="E33" s="4">
        <v>282.99727739782884</v>
      </c>
      <c r="F33" s="4">
        <v>839.15340917260414</v>
      </c>
      <c r="G33">
        <f t="shared" ref="G33:G46" si="13">E33-D33</f>
        <v>0</v>
      </c>
      <c r="H33">
        <f t="shared" ref="H33:H46" si="14">G33/D33*100</f>
        <v>0</v>
      </c>
      <c r="I33">
        <f t="shared" ref="I33:I46" si="15">C33-D33</f>
        <v>-9.8384230208824306</v>
      </c>
      <c r="J33">
        <f t="shared" ref="J33:J46" si="16">I33/D33*100</f>
        <v>-3.4765080114364064</v>
      </c>
      <c r="L33" s="3" t="s">
        <v>144</v>
      </c>
      <c r="M33" s="4">
        <v>2182.1281450013298</v>
      </c>
      <c r="N33" s="4">
        <v>3524.6720670154</v>
      </c>
      <c r="O33" s="4">
        <v>3460.3457820680101</v>
      </c>
      <c r="P33" s="4">
        <v>9167.1459940847399</v>
      </c>
      <c r="Q33">
        <f t="shared" si="9"/>
        <v>-64.326284947389922</v>
      </c>
      <c r="R33">
        <f t="shared" si="10"/>
        <v>-1.8250289310420795</v>
      </c>
      <c r="S33">
        <f t="shared" si="11"/>
        <v>-1342.5439220140702</v>
      </c>
      <c r="T33">
        <f t="shared" si="12"/>
        <v>-38.089895924726449</v>
      </c>
    </row>
    <row r="34" spans="2:20">
      <c r="B34" s="3" t="s">
        <v>84</v>
      </c>
      <c r="C34" s="4">
        <v>366.57863329030562</v>
      </c>
      <c r="D34" s="4">
        <v>282.04884895878797</v>
      </c>
      <c r="E34" s="4">
        <v>307.40942175154322</v>
      </c>
      <c r="F34" s="4">
        <v>956.03690400063692</v>
      </c>
      <c r="G34">
        <f t="shared" si="13"/>
        <v>25.360572792755249</v>
      </c>
      <c r="H34">
        <f t="shared" si="14"/>
        <v>8.9915533732459405</v>
      </c>
      <c r="I34">
        <f t="shared" si="15"/>
        <v>84.529784331517646</v>
      </c>
      <c r="J34">
        <f t="shared" si="16"/>
        <v>29.969909341437823</v>
      </c>
      <c r="L34" s="3" t="s">
        <v>145</v>
      </c>
      <c r="M34" s="4">
        <v>1777.5448614163499</v>
      </c>
      <c r="N34" s="4">
        <v>3928.1625643262901</v>
      </c>
      <c r="O34" s="4">
        <v>3807.5826358669801</v>
      </c>
      <c r="P34" s="4">
        <v>9513.2900616096194</v>
      </c>
      <c r="Q34">
        <f t="shared" si="9"/>
        <v>-120.57992845930994</v>
      </c>
      <c r="R34">
        <f t="shared" si="10"/>
        <v>-3.0696267398493049</v>
      </c>
      <c r="S34">
        <f t="shared" si="11"/>
        <v>-2150.6177029099399</v>
      </c>
      <c r="T34">
        <f t="shared" si="12"/>
        <v>-54.748694018949983</v>
      </c>
    </row>
    <row r="35" spans="2:20">
      <c r="B35" s="3" t="s">
        <v>118</v>
      </c>
      <c r="C35" s="4">
        <v>145.4209899843936</v>
      </c>
      <c r="D35" s="4">
        <v>121.25379716804639</v>
      </c>
      <c r="E35" s="4">
        <v>145.4209899843936</v>
      </c>
      <c r="F35" s="4">
        <v>412.09577713683359</v>
      </c>
      <c r="G35">
        <f t="shared" si="13"/>
        <v>24.16719281634721</v>
      </c>
      <c r="H35">
        <f t="shared" si="14"/>
        <v>19.931081236865307</v>
      </c>
      <c r="I35">
        <f t="shared" si="15"/>
        <v>24.16719281634721</v>
      </c>
      <c r="J35">
        <f t="shared" si="16"/>
        <v>19.931081236865307</v>
      </c>
      <c r="L35" s="3" t="s">
        <v>146</v>
      </c>
      <c r="M35" s="4">
        <v>2162.4291800686501</v>
      </c>
      <c r="N35" s="4">
        <v>3908.37201837568</v>
      </c>
      <c r="O35" s="4">
        <v>3807.3367952987401</v>
      </c>
      <c r="P35" s="4">
        <v>9878.1379937430702</v>
      </c>
      <c r="Q35">
        <f t="shared" si="9"/>
        <v>-101.03522307693993</v>
      </c>
      <c r="R35">
        <f t="shared" si="10"/>
        <v>-2.5850973909830155</v>
      </c>
      <c r="S35">
        <f t="shared" si="11"/>
        <v>-1745.9428383070299</v>
      </c>
      <c r="T35">
        <f t="shared" si="12"/>
        <v>-44.671869261632978</v>
      </c>
    </row>
    <row r="36" spans="2:20">
      <c r="B36" s="3" t="s">
        <v>119</v>
      </c>
      <c r="C36" s="4">
        <v>268.99703232918637</v>
      </c>
      <c r="D36" s="4">
        <v>207.05292073414481</v>
      </c>
      <c r="E36" s="4">
        <v>207.05292073414481</v>
      </c>
      <c r="F36" s="4">
        <v>683.10287379747592</v>
      </c>
      <c r="G36">
        <f t="shared" si="13"/>
        <v>0</v>
      </c>
      <c r="H36">
        <f t="shared" si="14"/>
        <v>0</v>
      </c>
      <c r="I36">
        <f t="shared" si="15"/>
        <v>61.944111595041562</v>
      </c>
      <c r="J36">
        <f t="shared" si="16"/>
        <v>29.917043128591057</v>
      </c>
      <c r="L36" s="3" t="s">
        <v>147</v>
      </c>
      <c r="M36" s="4">
        <v>2122.15611583294</v>
      </c>
      <c r="N36" s="4">
        <v>4030.1093630813998</v>
      </c>
      <c r="O36" s="4">
        <v>3967.2719669256498</v>
      </c>
      <c r="P36" s="4">
        <v>10119.537445839989</v>
      </c>
      <c r="Q36">
        <f t="shared" si="9"/>
        <v>-62.837396155749957</v>
      </c>
      <c r="R36">
        <f t="shared" si="10"/>
        <v>-1.5591982870585137</v>
      </c>
      <c r="S36">
        <f t="shared" si="11"/>
        <v>-1907.9532472484598</v>
      </c>
      <c r="T36">
        <f t="shared" si="12"/>
        <v>-47.342468289487037</v>
      </c>
    </row>
    <row r="37" spans="2:20">
      <c r="B37" s="3" t="s">
        <v>120</v>
      </c>
      <c r="C37" s="4">
        <v>378.92290288139759</v>
      </c>
      <c r="D37" s="4">
        <v>328.30671790219122</v>
      </c>
      <c r="E37" s="4">
        <v>352.47391071853764</v>
      </c>
      <c r="F37" s="4">
        <v>1059.7035315021265</v>
      </c>
      <c r="G37">
        <f t="shared" si="13"/>
        <v>24.167192816346414</v>
      </c>
      <c r="H37">
        <f t="shared" si="14"/>
        <v>7.3611630522730511</v>
      </c>
      <c r="I37">
        <f t="shared" si="15"/>
        <v>50.616184979206366</v>
      </c>
      <c r="J37">
        <f t="shared" si="16"/>
        <v>15.417346712437935</v>
      </c>
      <c r="L37" s="3" t="s">
        <v>129</v>
      </c>
      <c r="M37" s="4">
        <v>21411.183197537652</v>
      </c>
      <c r="N37" s="4">
        <v>36884.471718052293</v>
      </c>
      <c r="O37" s="4">
        <v>36058.902041310168</v>
      </c>
      <c r="P37" s="4">
        <v>94354.556956900124</v>
      </c>
      <c r="Q37">
        <f t="shared" si="9"/>
        <v>-825.56967674212501</v>
      </c>
      <c r="R37">
        <f t="shared" si="10"/>
        <v>-2.2382581023603709</v>
      </c>
      <c r="S37">
        <f t="shared" si="11"/>
        <v>-15473.288520514641</v>
      </c>
      <c r="T37">
        <f t="shared" si="12"/>
        <v>-41.950684935366937</v>
      </c>
    </row>
    <row r="38" spans="2:20">
      <c r="B38" s="3" t="s">
        <v>121</v>
      </c>
      <c r="C38" s="4">
        <v>269.48248832920876</v>
      </c>
      <c r="D38" s="4">
        <v>65.21786158978864</v>
      </c>
      <c r="E38" s="4">
        <v>269.48248832920876</v>
      </c>
      <c r="F38" s="4">
        <v>604.18283824820617</v>
      </c>
      <c r="G38">
        <f t="shared" si="13"/>
        <v>204.26462673942012</v>
      </c>
      <c r="H38">
        <f t="shared" si="14"/>
        <v>313.20350247638669</v>
      </c>
      <c r="I38">
        <f t="shared" si="15"/>
        <v>204.26462673942012</v>
      </c>
      <c r="J38">
        <f t="shared" si="16"/>
        <v>313.20350247638669</v>
      </c>
    </row>
    <row r="39" spans="2:20">
      <c r="B39" s="3" t="s">
        <v>122</v>
      </c>
      <c r="C39" s="4">
        <v>332.41179321835517</v>
      </c>
      <c r="D39" s="4">
        <v>272.60480566089677</v>
      </c>
      <c r="E39" s="4">
        <v>332.41179321835517</v>
      </c>
      <c r="F39" s="4">
        <v>937.428392097607</v>
      </c>
      <c r="G39">
        <f t="shared" si="13"/>
        <v>59.806987557458399</v>
      </c>
      <c r="H39">
        <f t="shared" si="14"/>
        <v>21.939080425403258</v>
      </c>
      <c r="I39">
        <f t="shared" si="15"/>
        <v>59.806987557458399</v>
      </c>
      <c r="J39">
        <f t="shared" si="16"/>
        <v>21.939080425403258</v>
      </c>
    </row>
    <row r="40" spans="2:20">
      <c r="B40" s="3" t="s">
        <v>123</v>
      </c>
      <c r="C40" s="4">
        <v>392.2825523301816</v>
      </c>
      <c r="D40" s="4">
        <v>236.565470049504</v>
      </c>
      <c r="E40" s="4">
        <v>236.565470049504</v>
      </c>
      <c r="F40" s="4">
        <v>865.41349242918966</v>
      </c>
      <c r="G40">
        <f t="shared" si="13"/>
        <v>0</v>
      </c>
      <c r="H40">
        <f t="shared" si="14"/>
        <v>0</v>
      </c>
      <c r="I40">
        <f t="shared" si="15"/>
        <v>155.7170822806776</v>
      </c>
      <c r="J40">
        <f t="shared" si="16"/>
        <v>65.824096072893497</v>
      </c>
    </row>
    <row r="41" spans="2:20">
      <c r="B41" s="3" t="s">
        <v>124</v>
      </c>
      <c r="C41" s="4">
        <v>661.76504065939116</v>
      </c>
      <c r="D41" s="4">
        <v>301.78333163929278</v>
      </c>
      <c r="E41" s="4">
        <v>372.91444593612397</v>
      </c>
      <c r="F41" s="4">
        <v>1336.4628182348079</v>
      </c>
      <c r="G41">
        <f t="shared" si="13"/>
        <v>71.131114296831186</v>
      </c>
      <c r="H41">
        <f t="shared" si="14"/>
        <v>23.570259467428379</v>
      </c>
      <c r="I41">
        <f t="shared" si="15"/>
        <v>359.98170902009838</v>
      </c>
      <c r="J41">
        <f t="shared" si="16"/>
        <v>119.284821684707</v>
      </c>
    </row>
    <row r="42" spans="2:20">
      <c r="B42" s="3" t="s">
        <v>125</v>
      </c>
      <c r="C42" s="4">
        <v>556.91313887558874</v>
      </c>
      <c r="D42" s="4">
        <v>459.93022631503123</v>
      </c>
      <c r="E42" s="4">
        <v>459.93022631503123</v>
      </c>
      <c r="F42" s="4">
        <v>1476.7735915056512</v>
      </c>
      <c r="G42">
        <f t="shared" si="13"/>
        <v>0</v>
      </c>
      <c r="H42">
        <f t="shared" si="14"/>
        <v>0</v>
      </c>
      <c r="I42">
        <f t="shared" si="15"/>
        <v>96.982912560557509</v>
      </c>
      <c r="J42">
        <f t="shared" si="16"/>
        <v>21.086440292821422</v>
      </c>
    </row>
    <row r="43" spans="2:20">
      <c r="B43" s="3" t="s">
        <v>126</v>
      </c>
      <c r="C43" s="4">
        <v>526.44355844550239</v>
      </c>
      <c r="D43" s="4">
        <v>90.5590082279152</v>
      </c>
      <c r="E43" s="4">
        <v>174.10287279928721</v>
      </c>
      <c r="F43" s="4">
        <v>791.1054394727048</v>
      </c>
      <c r="G43">
        <f t="shared" si="13"/>
        <v>83.543864571372012</v>
      </c>
      <c r="H43">
        <f t="shared" si="14"/>
        <v>92.25351094958134</v>
      </c>
      <c r="I43">
        <f t="shared" si="15"/>
        <v>435.88455021758716</v>
      </c>
      <c r="J43">
        <f t="shared" si="16"/>
        <v>481.32655022079172</v>
      </c>
    </row>
    <row r="44" spans="2:20">
      <c r="B44" s="3" t="s">
        <v>127</v>
      </c>
      <c r="C44" s="4">
        <v>417.02826536103203</v>
      </c>
      <c r="D44" s="4">
        <v>217.2746098958136</v>
      </c>
      <c r="E44" s="4">
        <v>217.2746098958136</v>
      </c>
      <c r="F44" s="4">
        <v>851.57748515265916</v>
      </c>
      <c r="G44">
        <f t="shared" si="13"/>
        <v>0</v>
      </c>
      <c r="H44">
        <f t="shared" si="14"/>
        <v>0</v>
      </c>
      <c r="I44">
        <f t="shared" si="15"/>
        <v>199.75365546521843</v>
      </c>
      <c r="J44">
        <f t="shared" si="16"/>
        <v>91.936032268567075</v>
      </c>
    </row>
    <row r="45" spans="2:20">
      <c r="B45" s="3" t="s">
        <v>128</v>
      </c>
      <c r="C45" s="4">
        <v>541.62511068299682</v>
      </c>
      <c r="D45" s="4">
        <v>252.77451595973042</v>
      </c>
      <c r="E45" s="4">
        <v>252.77451595973042</v>
      </c>
      <c r="F45" s="4">
        <v>1047.1741426024578</v>
      </c>
      <c r="G45">
        <f t="shared" si="13"/>
        <v>0</v>
      </c>
      <c r="H45">
        <f t="shared" si="14"/>
        <v>0</v>
      </c>
      <c r="I45">
        <f t="shared" si="15"/>
        <v>288.8505947232664</v>
      </c>
      <c r="J45">
        <f t="shared" si="16"/>
        <v>114.27203949993252</v>
      </c>
    </row>
    <row r="46" spans="2:20">
      <c r="B46" s="3" t="s">
        <v>189</v>
      </c>
      <c r="C46" s="4">
        <v>470.68823719237201</v>
      </c>
      <c r="D46" s="4">
        <v>406.89957949196241</v>
      </c>
      <c r="E46" s="4">
        <v>406.89957949196241</v>
      </c>
      <c r="F46" s="4">
        <v>1284.4873961762969</v>
      </c>
      <c r="G46">
        <f t="shared" si="13"/>
        <v>0</v>
      </c>
      <c r="H46">
        <f t="shared" si="14"/>
        <v>0</v>
      </c>
      <c r="I46">
        <f t="shared" si="15"/>
        <v>63.788657700409601</v>
      </c>
      <c r="J46">
        <f t="shared" si="16"/>
        <v>15.676756849946472</v>
      </c>
    </row>
    <row r="47" spans="2:20">
      <c r="B47" s="3" t="s">
        <v>129</v>
      </c>
      <c r="C47" s="4">
        <v>5774.7713585891261</v>
      </c>
      <c r="D47" s="4">
        <v>3609.8735346157387</v>
      </c>
      <c r="E47" s="4">
        <v>4194.6108677172861</v>
      </c>
      <c r="F47" s="4">
        <v>13579.255760922153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routes</vt:lpstr>
      <vt:lpstr>routes m</vt:lpstr>
      <vt:lpstr>service_area</vt:lpstr>
      <vt:lpstr>statistics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Gil</dc:creator>
  <cp:lastModifiedBy>Jorge Gil</cp:lastModifiedBy>
  <dcterms:created xsi:type="dcterms:W3CDTF">2014-09-18T10:17:01Z</dcterms:created>
  <dcterms:modified xsi:type="dcterms:W3CDTF">2014-09-26T10:02:22Z</dcterms:modified>
</cp:coreProperties>
</file>