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CALCULOS" sheetId="2" r:id="rId5"/>
  </sheets>
  <definedNames>
    <definedName hidden="1" localSheetId="0" name="_xlnm._FilterDatabase">Datos!$A$1:$L$98</definedName>
  </definedNames>
  <calcPr/>
</workbook>
</file>

<file path=xl/sharedStrings.xml><?xml version="1.0" encoding="utf-8"?>
<sst xmlns="http://schemas.openxmlformats.org/spreadsheetml/2006/main" count="430" uniqueCount="126">
  <si>
    <t>Identificador</t>
  </si>
  <si>
    <t>Nombre y Apellidos</t>
  </si>
  <si>
    <t>Centro Escolar</t>
  </si>
  <si>
    <t>Sexo</t>
  </si>
  <si>
    <t>Edad</t>
  </si>
  <si>
    <t>Peso (kg)</t>
  </si>
  <si>
    <t>Talla (m)</t>
  </si>
  <si>
    <t>Perímetro abdominal (cm)</t>
  </si>
  <si>
    <t>Riesgo Cardiovascular</t>
  </si>
  <si>
    <t>IMC</t>
  </si>
  <si>
    <t>Descripción IMC</t>
  </si>
  <si>
    <t>Actividad Física</t>
  </si>
  <si>
    <t>Vivian Becerra</t>
  </si>
  <si>
    <t>Guadalupe</t>
  </si>
  <si>
    <t>F</t>
  </si>
  <si>
    <t>Alto</t>
  </si>
  <si>
    <t>Luis Huamán</t>
  </si>
  <si>
    <t>M</t>
  </si>
  <si>
    <t>Cristhian Plasencio</t>
  </si>
  <si>
    <t>Elva Picoy</t>
  </si>
  <si>
    <t>Henry Diaz</t>
  </si>
  <si>
    <t>Moderado</t>
  </si>
  <si>
    <t>Beatriz Caballero</t>
  </si>
  <si>
    <t>Elías Mamaní</t>
  </si>
  <si>
    <t>Lili Viera</t>
  </si>
  <si>
    <t>Jhemy  Tineo</t>
  </si>
  <si>
    <t xml:space="preserve"> Tania Martos</t>
  </si>
  <si>
    <t>Mariano Melgar</t>
  </si>
  <si>
    <t>Olga Larico</t>
  </si>
  <si>
    <t>Sandra Oyola</t>
  </si>
  <si>
    <t>Maite Machare</t>
  </si>
  <si>
    <t xml:space="preserve">Monica Arias </t>
  </si>
  <si>
    <t>Marisol Diaz</t>
  </si>
  <si>
    <t>Ricardo Vasquez</t>
  </si>
  <si>
    <t>Antonio Munayco</t>
  </si>
  <si>
    <t>Enrique Sacha</t>
  </si>
  <si>
    <t>Jhon Tarazona</t>
  </si>
  <si>
    <t>Lidia Baltazar</t>
  </si>
  <si>
    <t>Sandoval Huaman</t>
  </si>
  <si>
    <t>Vidal Villegas</t>
  </si>
  <si>
    <t>Lua Jara</t>
  </si>
  <si>
    <t>Bajo</t>
  </si>
  <si>
    <t>Priscila Huaman</t>
  </si>
  <si>
    <t>Portillo Sar</t>
  </si>
  <si>
    <t>Paty Rengifo</t>
  </si>
  <si>
    <t>Teresa Quispe</t>
  </si>
  <si>
    <t>Karla Valencia</t>
  </si>
  <si>
    <t>Nelly Victoria</t>
  </si>
  <si>
    <t>Juan Carlos</t>
  </si>
  <si>
    <t>Edgar Nolasco</t>
  </si>
  <si>
    <t>Rosa María Carrión</t>
  </si>
  <si>
    <t>Cesar Leandres</t>
  </si>
  <si>
    <t>Melitón Huaranca</t>
  </si>
  <si>
    <t>Franco Rod</t>
  </si>
  <si>
    <t>Florentina Pacco</t>
  </si>
  <si>
    <t xml:space="preserve">Sandra Sotomayor </t>
  </si>
  <si>
    <t>Kelly Quispe</t>
  </si>
  <si>
    <t>Francisco Suazo</t>
  </si>
  <si>
    <t>Alberto Isla</t>
  </si>
  <si>
    <t>Gloria Ureta</t>
  </si>
  <si>
    <t>Pilar Vargas</t>
  </si>
  <si>
    <t>Monica Zárate</t>
  </si>
  <si>
    <t>Geovana Guevara</t>
  </si>
  <si>
    <t>Yolanda Arias</t>
  </si>
  <si>
    <t>Verónica Quiroga</t>
  </si>
  <si>
    <t>Fanning</t>
  </si>
  <si>
    <t>Tuanmá Ríos</t>
  </si>
  <si>
    <t xml:space="preserve">Liliana Lopez </t>
  </si>
  <si>
    <t>Miguel Ponce</t>
  </si>
  <si>
    <t>Beatriz Moreno</t>
  </si>
  <si>
    <t>Luis Miguel Vilchez</t>
  </si>
  <si>
    <t>Angela Flores</t>
  </si>
  <si>
    <t>Ines Rondan</t>
  </si>
  <si>
    <t>Marlene García</t>
  </si>
  <si>
    <t>Liz Ayala</t>
  </si>
  <si>
    <t>Maura</t>
  </si>
  <si>
    <t>Luciola Arévalo</t>
  </si>
  <si>
    <t>Teresa de Jesús</t>
  </si>
  <si>
    <t>Pachacutec</t>
  </si>
  <si>
    <t>Aguado</t>
  </si>
  <si>
    <t>Irene Carhuas</t>
  </si>
  <si>
    <t>Dely Abanto</t>
  </si>
  <si>
    <t>Heidy Iturria</t>
  </si>
  <si>
    <t>Javier Suma</t>
  </si>
  <si>
    <t>Alvarado Garza</t>
  </si>
  <si>
    <t>Marisol Palomino</t>
  </si>
  <si>
    <t>Mabila Damas</t>
  </si>
  <si>
    <t>Elizabeth Reynoso</t>
  </si>
  <si>
    <t>Angela Chavez</t>
  </si>
  <si>
    <t>Ganet Reyes</t>
  </si>
  <si>
    <t>Virginina Shuan</t>
  </si>
  <si>
    <t>María Albino</t>
  </si>
  <si>
    <t>Alex Ramirez</t>
  </si>
  <si>
    <t>Tomas Jaramillo</t>
  </si>
  <si>
    <t xml:space="preserve">Jesús Ochoa </t>
  </si>
  <si>
    <t>Santiago Yahuarcani</t>
  </si>
  <si>
    <t>Jose Luis Legua</t>
  </si>
  <si>
    <t>Wilber Ríos</t>
  </si>
  <si>
    <t>Juan Huaman</t>
  </si>
  <si>
    <t>Pedro Javier</t>
  </si>
  <si>
    <t>María Luisa Choque</t>
  </si>
  <si>
    <t>San Felipe</t>
  </si>
  <si>
    <t>Marleni Gomez</t>
  </si>
  <si>
    <t>Elena Ramirez</t>
  </si>
  <si>
    <t>Mercedez Chancafé</t>
  </si>
  <si>
    <t>Percy Rojas</t>
  </si>
  <si>
    <t>Angélica Infante</t>
  </si>
  <si>
    <t>Gladys Rubio</t>
  </si>
  <si>
    <t>Tomasita Acevedo</t>
  </si>
  <si>
    <t>Abraham Medina</t>
  </si>
  <si>
    <t xml:space="preserve">Gloria Juanan </t>
  </si>
  <si>
    <t>Nancy Chacón</t>
  </si>
  <si>
    <t>Luis Fierro</t>
  </si>
  <si>
    <t>Raiza Vargas</t>
  </si>
  <si>
    <t>Yovani Medina</t>
  </si>
  <si>
    <t>Roy Galindo</t>
  </si>
  <si>
    <t>Juan Carlos Verlarde</t>
  </si>
  <si>
    <t>Crimer Sandoval</t>
  </si>
  <si>
    <t>María Vergaray</t>
  </si>
  <si>
    <t>RECUENTO</t>
  </si>
  <si>
    <t>PORCENTAJE</t>
  </si>
  <si>
    <t>Normal</t>
  </si>
  <si>
    <t>Obesidad</t>
  </si>
  <si>
    <t>Sobrepeso</t>
  </si>
  <si>
    <t>ACTIVIDAD FÍSICA</t>
  </si>
  <si>
    <t>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</si>
</sst>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4" xfId="0" applyAlignment="1" applyBorder="1" applyFont="1" applyNumberFormat="1">
      <alignment horizontal="center" readingOrder="0"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8" displayName="Tabla_1" name="Tabla_1" id="1">
  <autoFilter ref="$A$1:$L$98"/>
  <tableColumns count="12">
    <tableColumn name="Identificador" id="1"/>
    <tableColumn name="Nombre y Apellidos" id="2"/>
    <tableColumn name="Centro Escolar" id="3"/>
    <tableColumn name="Sexo" id="4"/>
    <tableColumn name="Edad" id="5"/>
    <tableColumn name="Peso (kg)" id="6"/>
    <tableColumn name="Talla (m)" id="7"/>
    <tableColumn name="Perímetro abdominal (cm)" id="8"/>
    <tableColumn name="Riesgo Cardiovascular" id="9"/>
    <tableColumn name="IMC" id="10"/>
    <tableColumn name="Descripción IMC" id="11"/>
    <tableColumn name="Actividad Física" id="12"/>
  </tableColumns>
  <tableStyleInfo name="Da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0.0"/>
    <col customWidth="1" min="3" max="3" width="26.75"/>
    <col customWidth="1" min="4" max="4" width="9.13"/>
    <col customWidth="1" min="5" max="5" width="9.25"/>
    <col customWidth="1" min="6" max="6" width="12.5"/>
    <col customWidth="1" min="7" max="7" width="12.0"/>
    <col customWidth="1" min="8" max="8" width="20.75"/>
    <col customWidth="1" min="9" max="9" width="16.75"/>
    <col customWidth="1" min="10" max="10" width="13.63"/>
    <col customWidth="1" min="11" max="11" width="17.63"/>
    <col customWidth="1" min="12" max="12" width="17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>
      <c r="A2" s="6">
        <v>1.0</v>
      </c>
      <c r="B2" s="7" t="s">
        <v>12</v>
      </c>
      <c r="C2" s="7" t="s">
        <v>13</v>
      </c>
      <c r="D2" s="8" t="s">
        <v>14</v>
      </c>
      <c r="E2" s="8">
        <v>38.0</v>
      </c>
      <c r="F2" s="8">
        <v>58.0</v>
      </c>
      <c r="G2" s="8">
        <v>1.58</v>
      </c>
      <c r="H2" s="8">
        <v>88.0</v>
      </c>
      <c r="I2" s="9" t="str">
        <f>IF(AND(D2="F",H2&lt;80),"Bajo",IF(AND(D2="F",OR(H2=80,H2&gt;80),H2&lt;87),"Alto",IF(AND(D2="F",OR(H2=88,H2&gt;88)),"Muy Alto",IF(AND(D2="M",H2&lt;94),"Bajo",IF(AND(D2="M",OR(H2=94,H2&gt;94)),"Alto",IF(AND(D2="M",OR(H2=102,H2&gt;102)),"Muy Alto",""))))))</f>
        <v>Muy Alto</v>
      </c>
      <c r="J2" s="9">
        <f t="shared" ref="J2:J98" si="1">IFERROR(F2/G2^2)</f>
        <v>23.23345618</v>
      </c>
      <c r="K2" s="10" t="str">
        <f t="shared" ref="K2:K98" si="2">IF(AND(J2&gt;=18.5,J2&lt;=24.99),"Normal",IF(AND(J2&gt;=25,J2&lt;=29.99),"Sobrepeso",IF(J2&gt;=30,"Obesidad","")))</f>
        <v>Normal</v>
      </c>
      <c r="L2" s="11" t="s">
        <v>15</v>
      </c>
    </row>
    <row r="3">
      <c r="A3" s="12">
        <v>2.0</v>
      </c>
      <c r="B3" s="13" t="s">
        <v>16</v>
      </c>
      <c r="C3" s="13" t="s">
        <v>13</v>
      </c>
      <c r="D3" s="14" t="s">
        <v>17</v>
      </c>
      <c r="E3" s="14">
        <v>56.0</v>
      </c>
      <c r="F3" s="14">
        <v>68.8</v>
      </c>
      <c r="G3" s="14">
        <v>1.62</v>
      </c>
      <c r="H3" s="14">
        <v>91.0</v>
      </c>
      <c r="I3" s="15" t="str">
        <f t="shared" ref="I3:I4" si="3">IF(AND(D3="F",H3&lt;80),"Bajo",IF(AND(D3="F",OR(H3=80,H3&gt;80)),"Alto",IF(AND(D3="F",OR(H3=88,H3&gt;88)),"Muy Alto",IF(AND(D3="M",H3&lt;94),"Bajo",IF(AND(D3="M",OR(H3=94,H3&gt;94),H3&lt;101),"Alto",IF(AND(D3="M",OR(H3=102,H3&gt;102)),"Muy Alto",""))))))</f>
        <v>Bajo</v>
      </c>
      <c r="J3" s="15">
        <f t="shared" si="1"/>
        <v>26.21551593</v>
      </c>
      <c r="K3" s="16" t="str">
        <f t="shared" si="2"/>
        <v>Sobrepeso</v>
      </c>
      <c r="L3" s="17" t="s">
        <v>15</v>
      </c>
    </row>
    <row r="4">
      <c r="A4" s="6">
        <v>3.0</v>
      </c>
      <c r="B4" s="7" t="s">
        <v>18</v>
      </c>
      <c r="C4" s="7" t="s">
        <v>13</v>
      </c>
      <c r="D4" s="8" t="s">
        <v>17</v>
      </c>
      <c r="E4" s="8">
        <v>48.0</v>
      </c>
      <c r="F4" s="8">
        <v>60.3</v>
      </c>
      <c r="G4" s="8">
        <v>1.6</v>
      </c>
      <c r="H4" s="8">
        <v>83.0</v>
      </c>
      <c r="I4" s="9" t="str">
        <f t="shared" si="3"/>
        <v>Bajo</v>
      </c>
      <c r="J4" s="9">
        <f t="shared" si="1"/>
        <v>23.5546875</v>
      </c>
      <c r="K4" s="10" t="str">
        <f t="shared" si="2"/>
        <v>Normal</v>
      </c>
      <c r="L4" s="11" t="s">
        <v>15</v>
      </c>
    </row>
    <row r="5">
      <c r="A5" s="12">
        <v>4.0</v>
      </c>
      <c r="B5" s="13" t="s">
        <v>19</v>
      </c>
      <c r="C5" s="13" t="s">
        <v>13</v>
      </c>
      <c r="D5" s="14" t="s">
        <v>14</v>
      </c>
      <c r="E5" s="14">
        <v>57.0</v>
      </c>
      <c r="F5" s="14">
        <v>64.6</v>
      </c>
      <c r="G5" s="14">
        <v>1.54</v>
      </c>
      <c r="H5" s="14">
        <v>91.0</v>
      </c>
      <c r="I5" s="15" t="str">
        <f>IF(AND(D5="F",H5&lt;80),"Bajo",IF(AND(D5="F",OR(H5=80,H5&gt;80),H5&lt;87),"Alto",IF(AND(D5="F",OR(H5=88,H5&gt;88)),"Muy Alto",IF(AND(D5="M",H5&lt;94),"Bajo",IF(AND(D5="M",OR(H5=94,H5&gt;94)),"Alto",IF(AND(D5="M",OR(H5=102,H5&gt;102)),"Muy Alto",""))))))</f>
        <v>Muy Alto</v>
      </c>
      <c r="J5" s="15">
        <f t="shared" si="1"/>
        <v>27.23899477</v>
      </c>
      <c r="K5" s="16" t="str">
        <f t="shared" si="2"/>
        <v>Sobrepeso</v>
      </c>
      <c r="L5" s="17" t="s">
        <v>15</v>
      </c>
    </row>
    <row r="6">
      <c r="A6" s="6">
        <v>5.0</v>
      </c>
      <c r="B6" s="18" t="s">
        <v>20</v>
      </c>
      <c r="C6" s="7" t="s">
        <v>13</v>
      </c>
      <c r="D6" s="8" t="s">
        <v>17</v>
      </c>
      <c r="E6" s="8">
        <v>60.0</v>
      </c>
      <c r="F6" s="8">
        <v>90.5</v>
      </c>
      <c r="G6" s="8">
        <v>1.72</v>
      </c>
      <c r="H6" s="8">
        <v>104.0</v>
      </c>
      <c r="I6" s="9" t="str">
        <f>IF(AND(D6="F",H6&lt;80),"Bajo",IF(AND(D6="F",OR(H6=80,H6&gt;80)),"Alto",IF(AND(D6="F",OR(H6=88,H6&gt;88)),"Muy Alto",IF(AND(D6="M",H6&lt;94),"Bajo",IF(AND(D6="M",OR(H6=94,H6&gt;94),H6&lt;101),"Alto",IF(AND(D6="M",OR(H6=102,H6&gt;102)),"Muy Alto",""))))))</f>
        <v>Muy Alto</v>
      </c>
      <c r="J6" s="9">
        <f t="shared" si="1"/>
        <v>30.59085992</v>
      </c>
      <c r="K6" s="10" t="str">
        <f t="shared" si="2"/>
        <v>Obesidad</v>
      </c>
      <c r="L6" s="11" t="s">
        <v>21</v>
      </c>
    </row>
    <row r="7">
      <c r="A7" s="12">
        <v>6.0</v>
      </c>
      <c r="B7" s="19" t="s">
        <v>22</v>
      </c>
      <c r="C7" s="13" t="s">
        <v>13</v>
      </c>
      <c r="D7" s="14" t="s">
        <v>14</v>
      </c>
      <c r="E7" s="14">
        <v>59.0</v>
      </c>
      <c r="F7" s="14">
        <v>74.7</v>
      </c>
      <c r="G7" s="14">
        <v>1.65</v>
      </c>
      <c r="H7" s="14">
        <v>86.0</v>
      </c>
      <c r="I7" s="15" t="str">
        <f>IF(AND(D7="F",H7&lt;80),"Bajo",IF(AND(D7="F",OR(H7=80,H7&gt;80),H7&lt;87),"Alto",IF(AND(D7="F",OR(H7=88,H7&gt;88)),"Muy Alto",IF(AND(D7="M",H7&lt;94),"Bajo",IF(AND(D7="M",OR(H7=94,H7&gt;94)),"Alto",IF(AND(D7="M",OR(H7=102,H7&gt;102)),"Muy Alto",""))))))</f>
        <v>Alto</v>
      </c>
      <c r="J7" s="15">
        <f t="shared" si="1"/>
        <v>27.43801653</v>
      </c>
      <c r="K7" s="16" t="str">
        <f t="shared" si="2"/>
        <v>Sobrepeso</v>
      </c>
      <c r="L7" s="17" t="s">
        <v>21</v>
      </c>
    </row>
    <row r="8">
      <c r="A8" s="6">
        <v>7.0</v>
      </c>
      <c r="B8" s="18" t="s">
        <v>23</v>
      </c>
      <c r="C8" s="7" t="s">
        <v>13</v>
      </c>
      <c r="D8" s="8" t="s">
        <v>17</v>
      </c>
      <c r="E8" s="8">
        <v>56.0</v>
      </c>
      <c r="F8" s="8">
        <v>75.5</v>
      </c>
      <c r="G8" s="8">
        <v>1.64</v>
      </c>
      <c r="H8" s="8">
        <v>99.0</v>
      </c>
      <c r="I8" s="9" t="str">
        <f>IF(AND(D8="F",H8&lt;80),"Bajo",IF(AND(D8="F",OR(H8=80,H8&gt;80)),"Alto",IF(AND(D8="F",OR(H8=88,H8&gt;88)),"Muy Alto",IF(AND(D8="M",H8&lt;94),"Bajo",IF(AND(D8="M",OR(H8=94,H8&gt;94),H8&lt;101),"Alto",IF(AND(D8="M",OR(H8=102,H8&gt;102)),"Muy Alto",""))))))</f>
        <v>Alto</v>
      </c>
      <c r="J8" s="9">
        <f t="shared" si="1"/>
        <v>28.07108864</v>
      </c>
      <c r="K8" s="10" t="str">
        <f t="shared" si="2"/>
        <v>Sobrepeso</v>
      </c>
      <c r="L8" s="11" t="s">
        <v>21</v>
      </c>
    </row>
    <row r="9">
      <c r="A9" s="12">
        <v>8.0</v>
      </c>
      <c r="B9" s="19" t="s">
        <v>24</v>
      </c>
      <c r="C9" s="13" t="s">
        <v>13</v>
      </c>
      <c r="D9" s="14" t="s">
        <v>14</v>
      </c>
      <c r="E9" s="14">
        <v>58.0</v>
      </c>
      <c r="F9" s="14">
        <v>60.0</v>
      </c>
      <c r="G9" s="14">
        <v>1.56</v>
      </c>
      <c r="H9" s="14">
        <v>91.0</v>
      </c>
      <c r="I9" s="15" t="str">
        <f>IF(AND(D9="F",H9&lt;80),"Bajo",IF(AND(D9="F",OR(H9=80,H9&gt;80),H9&lt;87),"Alto",IF(AND(D9="F",OR(H9=88,H9&gt;88)),"Muy Alto",IF(AND(D9="M",H9&lt;94),"Bajo",IF(AND(D9="M",OR(H9=94,H9&gt;94)),"Alto",IF(AND(D9="M",OR(H9=102,H9&gt;102)),"Muy Alto",""))))))</f>
        <v>Muy Alto</v>
      </c>
      <c r="J9" s="15">
        <f t="shared" si="1"/>
        <v>24.65483235</v>
      </c>
      <c r="K9" s="16" t="str">
        <f t="shared" si="2"/>
        <v>Normal</v>
      </c>
      <c r="L9" s="17" t="s">
        <v>15</v>
      </c>
    </row>
    <row r="10">
      <c r="A10" s="6">
        <v>9.0</v>
      </c>
      <c r="B10" s="18" t="s">
        <v>25</v>
      </c>
      <c r="C10" s="18" t="s">
        <v>13</v>
      </c>
      <c r="D10" s="20" t="s">
        <v>17</v>
      </c>
      <c r="E10" s="20">
        <v>38.0</v>
      </c>
      <c r="F10" s="20">
        <v>69.8</v>
      </c>
      <c r="G10" s="20">
        <v>1.69</v>
      </c>
      <c r="H10" s="20">
        <v>90.0</v>
      </c>
      <c r="I10" s="9" t="str">
        <f>IF(AND(D10="F",H10&lt;80),"Bajo",IF(AND(D10="F",OR(H10=80,H10&gt;80)),"Alto",IF(AND(D10="F",OR(H10=88,H10&gt;88)),"Muy Alto",IF(AND(D10="M",H10&lt;94),"Bajo",IF(AND(D10="M",OR(H10=94,H10&gt;94),H10&lt;101),"Alto",IF(AND(D10="M",OR(H10=102,H10&gt;102)),"Muy Alto",""))))))</f>
        <v>Bajo</v>
      </c>
      <c r="J10" s="9">
        <f t="shared" si="1"/>
        <v>24.43892021</v>
      </c>
      <c r="K10" s="10" t="str">
        <f t="shared" si="2"/>
        <v>Normal</v>
      </c>
      <c r="L10" s="11" t="s">
        <v>21</v>
      </c>
    </row>
    <row r="11">
      <c r="A11" s="12">
        <v>10.0</v>
      </c>
      <c r="B11" s="19" t="s">
        <v>26</v>
      </c>
      <c r="C11" s="19" t="s">
        <v>27</v>
      </c>
      <c r="D11" s="21" t="s">
        <v>14</v>
      </c>
      <c r="E11" s="21">
        <v>40.0</v>
      </c>
      <c r="F11" s="21">
        <v>80.7</v>
      </c>
      <c r="G11" s="21">
        <v>1.59</v>
      </c>
      <c r="H11" s="21">
        <v>102.0</v>
      </c>
      <c r="I11" s="15" t="str">
        <f t="shared" ref="I11:I16" si="4">IF(AND(D11="F",H11&lt;80),"Bajo",IF(AND(D11="F",OR(H11=80,H11&gt;80),H11&lt;87),"Alto",IF(AND(D11="F",OR(H11=88,H11&gt;88)),"Muy Alto",IF(AND(D11="M",H11&lt;94),"Bajo",IF(AND(D11="M",OR(H11=94,H11&gt;94)),"Alto",IF(AND(D11="M",OR(H11=102,H11&gt;102)),"Muy Alto",""))))))</f>
        <v>Muy Alto</v>
      </c>
      <c r="J11" s="15">
        <f t="shared" si="1"/>
        <v>31.92120565</v>
      </c>
      <c r="K11" s="16" t="str">
        <f t="shared" si="2"/>
        <v>Obesidad</v>
      </c>
      <c r="L11" s="17" t="s">
        <v>21</v>
      </c>
    </row>
    <row r="12">
      <c r="A12" s="6">
        <v>11.0</v>
      </c>
      <c r="B12" s="18" t="s">
        <v>28</v>
      </c>
      <c r="C12" s="18" t="s">
        <v>27</v>
      </c>
      <c r="D12" s="20" t="s">
        <v>14</v>
      </c>
      <c r="E12" s="20">
        <v>50.0</v>
      </c>
      <c r="F12" s="20">
        <v>86.0</v>
      </c>
      <c r="G12" s="20">
        <v>1.48</v>
      </c>
      <c r="H12" s="20">
        <v>104.0</v>
      </c>
      <c r="I12" s="9" t="str">
        <f t="shared" si="4"/>
        <v>Muy Alto</v>
      </c>
      <c r="J12" s="9">
        <f t="shared" si="1"/>
        <v>39.26223521</v>
      </c>
      <c r="K12" s="10" t="str">
        <f t="shared" si="2"/>
        <v>Obesidad</v>
      </c>
      <c r="L12" s="11" t="s">
        <v>21</v>
      </c>
    </row>
    <row r="13">
      <c r="A13" s="12">
        <v>12.0</v>
      </c>
      <c r="B13" s="19" t="s">
        <v>29</v>
      </c>
      <c r="C13" s="19" t="s">
        <v>27</v>
      </c>
      <c r="D13" s="21" t="s">
        <v>14</v>
      </c>
      <c r="E13" s="21">
        <v>54.0</v>
      </c>
      <c r="F13" s="21">
        <v>65.2</v>
      </c>
      <c r="G13" s="21">
        <v>1.6</v>
      </c>
      <c r="H13" s="21">
        <v>85.0</v>
      </c>
      <c r="I13" s="15" t="str">
        <f t="shared" si="4"/>
        <v>Alto</v>
      </c>
      <c r="J13" s="15">
        <f t="shared" si="1"/>
        <v>25.46875</v>
      </c>
      <c r="K13" s="16" t="str">
        <f t="shared" si="2"/>
        <v>Sobrepeso</v>
      </c>
      <c r="L13" s="17" t="s">
        <v>21</v>
      </c>
    </row>
    <row r="14">
      <c r="A14" s="6">
        <v>13.0</v>
      </c>
      <c r="B14" s="18" t="s">
        <v>30</v>
      </c>
      <c r="C14" s="18" t="s">
        <v>27</v>
      </c>
      <c r="D14" s="20" t="s">
        <v>14</v>
      </c>
      <c r="E14" s="20">
        <v>55.0</v>
      </c>
      <c r="F14" s="20">
        <v>62.0</v>
      </c>
      <c r="G14" s="20">
        <v>1.53</v>
      </c>
      <c r="H14" s="20">
        <v>83.0</v>
      </c>
      <c r="I14" s="9" t="str">
        <f t="shared" si="4"/>
        <v>Alto</v>
      </c>
      <c r="J14" s="9">
        <f t="shared" si="1"/>
        <v>26.48553975</v>
      </c>
      <c r="K14" s="10" t="str">
        <f t="shared" si="2"/>
        <v>Sobrepeso</v>
      </c>
      <c r="L14" s="11" t="s">
        <v>21</v>
      </c>
    </row>
    <row r="15">
      <c r="A15" s="12">
        <v>14.0</v>
      </c>
      <c r="B15" s="19" t="s">
        <v>31</v>
      </c>
      <c r="C15" s="19" t="s">
        <v>27</v>
      </c>
      <c r="D15" s="21" t="s">
        <v>14</v>
      </c>
      <c r="E15" s="21">
        <v>52.0</v>
      </c>
      <c r="F15" s="21">
        <v>54.7</v>
      </c>
      <c r="G15" s="21">
        <v>1.5</v>
      </c>
      <c r="H15" s="21">
        <v>75.0</v>
      </c>
      <c r="I15" s="15" t="str">
        <f t="shared" si="4"/>
        <v>Bajo</v>
      </c>
      <c r="J15" s="15">
        <f t="shared" si="1"/>
        <v>24.31111111</v>
      </c>
      <c r="K15" s="16" t="str">
        <f t="shared" si="2"/>
        <v>Normal</v>
      </c>
      <c r="L15" s="17" t="s">
        <v>15</v>
      </c>
    </row>
    <row r="16">
      <c r="A16" s="6">
        <v>15.0</v>
      </c>
      <c r="B16" s="18" t="s">
        <v>32</v>
      </c>
      <c r="C16" s="18" t="s">
        <v>27</v>
      </c>
      <c r="D16" s="20" t="s">
        <v>14</v>
      </c>
      <c r="E16" s="20">
        <v>52.0</v>
      </c>
      <c r="F16" s="20">
        <v>78.3</v>
      </c>
      <c r="G16" s="20">
        <v>1.61</v>
      </c>
      <c r="H16" s="20">
        <v>95.0</v>
      </c>
      <c r="I16" s="9" t="str">
        <f t="shared" si="4"/>
        <v>Muy Alto</v>
      </c>
      <c r="J16" s="9">
        <f t="shared" si="1"/>
        <v>30.20716793</v>
      </c>
      <c r="K16" s="10" t="str">
        <f t="shared" si="2"/>
        <v>Obesidad</v>
      </c>
      <c r="L16" s="11" t="s">
        <v>21</v>
      </c>
    </row>
    <row r="17">
      <c r="A17" s="12">
        <v>16.0</v>
      </c>
      <c r="B17" s="19" t="s">
        <v>33</v>
      </c>
      <c r="C17" s="19" t="s">
        <v>27</v>
      </c>
      <c r="D17" s="21" t="s">
        <v>17</v>
      </c>
      <c r="E17" s="21">
        <v>55.0</v>
      </c>
      <c r="F17" s="21">
        <v>90.0</v>
      </c>
      <c r="G17" s="21">
        <v>1.75</v>
      </c>
      <c r="H17" s="21">
        <v>98.0</v>
      </c>
      <c r="I17" s="15" t="str">
        <f t="shared" ref="I17:I20" si="5">IF(AND(D17="F",H17&lt;80),"Bajo",IF(AND(D17="F",OR(H17=80,H17&gt;80)),"Alto",IF(AND(D17="F",OR(H17=88,H17&gt;88)),"Muy Alto",IF(AND(D17="M",H17&lt;94),"Bajo",IF(AND(D17="M",OR(H17=94,H17&gt;94),H17&lt;101),"Alto",IF(AND(D17="M",OR(H17=102,H17&gt;102)),"Muy Alto",""))))))</f>
        <v>Alto</v>
      </c>
      <c r="J17" s="15">
        <f t="shared" si="1"/>
        <v>29.3877551</v>
      </c>
      <c r="K17" s="16" t="str">
        <f t="shared" si="2"/>
        <v>Sobrepeso</v>
      </c>
      <c r="L17" s="17" t="s">
        <v>15</v>
      </c>
    </row>
    <row r="18">
      <c r="A18" s="6">
        <v>17.0</v>
      </c>
      <c r="B18" s="18" t="s">
        <v>34</v>
      </c>
      <c r="C18" s="18" t="s">
        <v>27</v>
      </c>
      <c r="D18" s="20" t="s">
        <v>17</v>
      </c>
      <c r="E18" s="20">
        <v>57.0</v>
      </c>
      <c r="F18" s="20">
        <v>88.6</v>
      </c>
      <c r="G18" s="20">
        <v>1.78</v>
      </c>
      <c r="H18" s="20">
        <v>102.0</v>
      </c>
      <c r="I18" s="9" t="str">
        <f t="shared" si="5"/>
        <v>Muy Alto</v>
      </c>
      <c r="J18" s="9">
        <f t="shared" si="1"/>
        <v>27.96364095</v>
      </c>
      <c r="K18" s="10" t="str">
        <f t="shared" si="2"/>
        <v>Sobrepeso</v>
      </c>
      <c r="L18" s="11" t="s">
        <v>15</v>
      </c>
    </row>
    <row r="19">
      <c r="A19" s="12">
        <v>18.0</v>
      </c>
      <c r="B19" s="19" t="s">
        <v>35</v>
      </c>
      <c r="C19" s="19" t="s">
        <v>27</v>
      </c>
      <c r="D19" s="21" t="s">
        <v>17</v>
      </c>
      <c r="E19" s="21">
        <v>26.0</v>
      </c>
      <c r="F19" s="21">
        <v>69.2</v>
      </c>
      <c r="G19" s="21">
        <v>1.63</v>
      </c>
      <c r="H19" s="21">
        <v>82.0</v>
      </c>
      <c r="I19" s="15" t="str">
        <f t="shared" si="5"/>
        <v>Bajo</v>
      </c>
      <c r="J19" s="15">
        <f t="shared" si="1"/>
        <v>26.04539125</v>
      </c>
      <c r="K19" s="16" t="str">
        <f t="shared" si="2"/>
        <v>Sobrepeso</v>
      </c>
      <c r="L19" s="17" t="s">
        <v>15</v>
      </c>
    </row>
    <row r="20">
      <c r="A20" s="6">
        <v>19.0</v>
      </c>
      <c r="B20" s="18" t="s">
        <v>36</v>
      </c>
      <c r="C20" s="18" t="s">
        <v>27</v>
      </c>
      <c r="D20" s="20" t="s">
        <v>17</v>
      </c>
      <c r="E20" s="20">
        <v>58.0</v>
      </c>
      <c r="F20" s="20">
        <v>105.0</v>
      </c>
      <c r="G20" s="20">
        <v>1.71</v>
      </c>
      <c r="H20" s="20">
        <v>113.0</v>
      </c>
      <c r="I20" s="9" t="str">
        <f t="shared" si="5"/>
        <v>Muy Alto</v>
      </c>
      <c r="J20" s="9">
        <f t="shared" si="1"/>
        <v>35.90848466</v>
      </c>
      <c r="K20" s="10" t="str">
        <f t="shared" si="2"/>
        <v>Obesidad</v>
      </c>
      <c r="L20" s="11" t="s">
        <v>21</v>
      </c>
    </row>
    <row r="21">
      <c r="A21" s="12">
        <v>20.0</v>
      </c>
      <c r="B21" s="19" t="s">
        <v>37</v>
      </c>
      <c r="C21" s="19" t="s">
        <v>27</v>
      </c>
      <c r="D21" s="21" t="s">
        <v>14</v>
      </c>
      <c r="E21" s="21">
        <v>58.0</v>
      </c>
      <c r="F21" s="21">
        <v>78.1</v>
      </c>
      <c r="G21" s="21">
        <v>1.54</v>
      </c>
      <c r="H21" s="21">
        <v>102.0</v>
      </c>
      <c r="I21" s="15" t="str">
        <f t="shared" ref="I21:I30" si="6">IF(AND(D21="F",H21&lt;80),"Bajo",IF(AND(D21="F",OR(H21=80,H21&gt;80),H21&lt;87),"Alto",IF(AND(D21="F",OR(H21=88,H21&gt;88)),"Muy Alto",IF(AND(D21="M",H21&lt;94),"Bajo",IF(AND(D21="M",OR(H21=94,H21&gt;94)),"Alto",IF(AND(D21="M",OR(H21=102,H21&gt;102)),"Muy Alto",""))))))</f>
        <v>Muy Alto</v>
      </c>
      <c r="J21" s="15">
        <f t="shared" si="1"/>
        <v>32.93135436</v>
      </c>
      <c r="K21" s="16" t="str">
        <f t="shared" si="2"/>
        <v>Obesidad</v>
      </c>
      <c r="L21" s="17" t="s">
        <v>21</v>
      </c>
    </row>
    <row r="22">
      <c r="A22" s="6">
        <v>21.0</v>
      </c>
      <c r="B22" s="18" t="s">
        <v>38</v>
      </c>
      <c r="C22" s="18" t="s">
        <v>27</v>
      </c>
      <c r="D22" s="20" t="s">
        <v>14</v>
      </c>
      <c r="E22" s="20">
        <v>54.0</v>
      </c>
      <c r="F22" s="20">
        <v>70.5</v>
      </c>
      <c r="G22" s="20">
        <v>1.68</v>
      </c>
      <c r="H22" s="20">
        <v>85.0</v>
      </c>
      <c r="I22" s="9" t="str">
        <f t="shared" si="6"/>
        <v>Alto</v>
      </c>
      <c r="J22" s="9">
        <f t="shared" si="1"/>
        <v>24.9787415</v>
      </c>
      <c r="K22" s="10" t="str">
        <f t="shared" si="2"/>
        <v>Normal</v>
      </c>
      <c r="L22" s="11" t="s">
        <v>21</v>
      </c>
    </row>
    <row r="23">
      <c r="A23" s="12">
        <v>22.0</v>
      </c>
      <c r="B23" s="19" t="s">
        <v>39</v>
      </c>
      <c r="C23" s="19" t="s">
        <v>27</v>
      </c>
      <c r="D23" s="21" t="s">
        <v>14</v>
      </c>
      <c r="E23" s="21">
        <v>53.0</v>
      </c>
      <c r="F23" s="21">
        <v>61.2</v>
      </c>
      <c r="G23" s="21">
        <v>1.63</v>
      </c>
      <c r="H23" s="21">
        <v>80.0</v>
      </c>
      <c r="I23" s="15" t="str">
        <f t="shared" si="6"/>
        <v>Alto</v>
      </c>
      <c r="J23" s="15">
        <f t="shared" si="1"/>
        <v>23.03436336</v>
      </c>
      <c r="K23" s="16" t="str">
        <f t="shared" si="2"/>
        <v>Normal</v>
      </c>
      <c r="L23" s="17" t="s">
        <v>15</v>
      </c>
    </row>
    <row r="24">
      <c r="A24" s="6">
        <v>23.0</v>
      </c>
      <c r="B24" s="18" t="s">
        <v>40</v>
      </c>
      <c r="C24" s="18" t="s">
        <v>27</v>
      </c>
      <c r="D24" s="20" t="s">
        <v>14</v>
      </c>
      <c r="E24" s="20">
        <v>60.0</v>
      </c>
      <c r="F24" s="20">
        <v>65.8</v>
      </c>
      <c r="G24" s="20">
        <v>1.53</v>
      </c>
      <c r="H24" s="20">
        <v>93.0</v>
      </c>
      <c r="I24" s="9" t="str">
        <f t="shared" si="6"/>
        <v>Muy Alto</v>
      </c>
      <c r="J24" s="9">
        <f t="shared" si="1"/>
        <v>28.10884702</v>
      </c>
      <c r="K24" s="10" t="str">
        <f t="shared" si="2"/>
        <v>Sobrepeso</v>
      </c>
      <c r="L24" s="11" t="s">
        <v>41</v>
      </c>
    </row>
    <row r="25">
      <c r="A25" s="12">
        <v>24.0</v>
      </c>
      <c r="B25" s="19" t="s">
        <v>42</v>
      </c>
      <c r="C25" s="19" t="s">
        <v>27</v>
      </c>
      <c r="D25" s="21" t="s">
        <v>14</v>
      </c>
      <c r="E25" s="21">
        <v>40.0</v>
      </c>
      <c r="F25" s="21">
        <v>53.0</v>
      </c>
      <c r="G25" s="21">
        <v>1.5</v>
      </c>
      <c r="H25" s="21">
        <v>78.0</v>
      </c>
      <c r="I25" s="15" t="str">
        <f t="shared" si="6"/>
        <v>Bajo</v>
      </c>
      <c r="J25" s="15">
        <f t="shared" si="1"/>
        <v>23.55555556</v>
      </c>
      <c r="K25" s="16" t="str">
        <f t="shared" si="2"/>
        <v>Normal</v>
      </c>
      <c r="L25" s="17" t="s">
        <v>21</v>
      </c>
    </row>
    <row r="26">
      <c r="A26" s="6">
        <v>25.0</v>
      </c>
      <c r="B26" s="18" t="s">
        <v>43</v>
      </c>
      <c r="C26" s="18" t="s">
        <v>27</v>
      </c>
      <c r="D26" s="20" t="s">
        <v>14</v>
      </c>
      <c r="E26" s="20">
        <v>51.0</v>
      </c>
      <c r="F26" s="20">
        <v>63.3</v>
      </c>
      <c r="G26" s="20">
        <v>1.54</v>
      </c>
      <c r="H26" s="20">
        <v>83.0</v>
      </c>
      <c r="I26" s="9" t="str">
        <f t="shared" si="6"/>
        <v>Alto</v>
      </c>
      <c r="J26" s="9">
        <f t="shared" si="1"/>
        <v>26.69084163</v>
      </c>
      <c r="K26" s="10" t="str">
        <f t="shared" si="2"/>
        <v>Sobrepeso</v>
      </c>
      <c r="L26" s="11" t="s">
        <v>21</v>
      </c>
    </row>
    <row r="27">
      <c r="A27" s="12">
        <v>26.0</v>
      </c>
      <c r="B27" s="19" t="s">
        <v>44</v>
      </c>
      <c r="C27" s="19" t="s">
        <v>27</v>
      </c>
      <c r="D27" s="21" t="s">
        <v>14</v>
      </c>
      <c r="E27" s="21">
        <v>43.0</v>
      </c>
      <c r="F27" s="21">
        <v>84.7</v>
      </c>
      <c r="G27" s="21">
        <v>1.65</v>
      </c>
      <c r="H27" s="21">
        <v>94.0</v>
      </c>
      <c r="I27" s="15" t="str">
        <f t="shared" si="6"/>
        <v>Muy Alto</v>
      </c>
      <c r="J27" s="15">
        <f t="shared" si="1"/>
        <v>31.11111111</v>
      </c>
      <c r="K27" s="16" t="str">
        <f t="shared" si="2"/>
        <v>Obesidad</v>
      </c>
      <c r="L27" s="17" t="s">
        <v>21</v>
      </c>
    </row>
    <row r="28">
      <c r="A28" s="6">
        <v>27.0</v>
      </c>
      <c r="B28" s="18" t="s">
        <v>45</v>
      </c>
      <c r="C28" s="18" t="s">
        <v>27</v>
      </c>
      <c r="D28" s="20" t="s">
        <v>14</v>
      </c>
      <c r="E28" s="20">
        <v>38.0</v>
      </c>
      <c r="F28" s="20">
        <v>61.4</v>
      </c>
      <c r="G28" s="20">
        <v>1.6</v>
      </c>
      <c r="H28" s="20">
        <v>82.0</v>
      </c>
      <c r="I28" s="9" t="str">
        <f t="shared" si="6"/>
        <v>Alto</v>
      </c>
      <c r="J28" s="9">
        <f t="shared" si="1"/>
        <v>23.984375</v>
      </c>
      <c r="K28" s="10" t="str">
        <f t="shared" si="2"/>
        <v>Normal</v>
      </c>
      <c r="L28" s="11" t="s">
        <v>21</v>
      </c>
    </row>
    <row r="29">
      <c r="A29" s="12">
        <v>28.0</v>
      </c>
      <c r="B29" s="19" t="s">
        <v>46</v>
      </c>
      <c r="C29" s="19" t="s">
        <v>27</v>
      </c>
      <c r="D29" s="21" t="s">
        <v>14</v>
      </c>
      <c r="E29" s="21">
        <v>50.0</v>
      </c>
      <c r="F29" s="21">
        <v>81.2</v>
      </c>
      <c r="G29" s="21">
        <v>1.57</v>
      </c>
      <c r="H29" s="21">
        <v>98.0</v>
      </c>
      <c r="I29" s="15" t="str">
        <f t="shared" si="6"/>
        <v>Muy Alto</v>
      </c>
      <c r="J29" s="15">
        <f t="shared" si="1"/>
        <v>32.94251288</v>
      </c>
      <c r="K29" s="16" t="str">
        <f t="shared" si="2"/>
        <v>Obesidad</v>
      </c>
      <c r="L29" s="17" t="s">
        <v>21</v>
      </c>
    </row>
    <row r="30">
      <c r="A30" s="6">
        <v>29.0</v>
      </c>
      <c r="B30" s="18" t="s">
        <v>47</v>
      </c>
      <c r="C30" s="18" t="s">
        <v>27</v>
      </c>
      <c r="D30" s="20" t="s">
        <v>14</v>
      </c>
      <c r="E30" s="20">
        <v>43.0</v>
      </c>
      <c r="F30" s="20">
        <v>56.1</v>
      </c>
      <c r="G30" s="20">
        <v>1.53</v>
      </c>
      <c r="H30" s="20">
        <v>76.0</v>
      </c>
      <c r="I30" s="9" t="str">
        <f t="shared" si="6"/>
        <v>Bajo</v>
      </c>
      <c r="J30" s="9">
        <f t="shared" si="1"/>
        <v>23.96514161</v>
      </c>
      <c r="K30" s="10" t="str">
        <f t="shared" si="2"/>
        <v>Normal</v>
      </c>
      <c r="L30" s="11" t="s">
        <v>15</v>
      </c>
    </row>
    <row r="31">
      <c r="A31" s="12">
        <v>30.0</v>
      </c>
      <c r="B31" s="19" t="s">
        <v>48</v>
      </c>
      <c r="C31" s="19" t="s">
        <v>27</v>
      </c>
      <c r="D31" s="21" t="s">
        <v>17</v>
      </c>
      <c r="E31" s="21">
        <v>57.0</v>
      </c>
      <c r="F31" s="21">
        <v>83.5</v>
      </c>
      <c r="G31" s="21">
        <v>1.63</v>
      </c>
      <c r="H31" s="21">
        <v>102.0</v>
      </c>
      <c r="I31" s="15" t="str">
        <f t="shared" ref="I31:I32" si="7">IF(AND(D31="F",H31&lt;80),"Bajo",IF(AND(D31="F",OR(H31=80,H31&gt;80)),"Alto",IF(AND(D31="F",OR(H31=88,H31&gt;88)),"Muy Alto",IF(AND(D31="M",H31&lt;94),"Bajo",IF(AND(D31="M",OR(H31=94,H31&gt;94),H31&lt;101),"Alto",IF(AND(D31="M",OR(H31=102,H31&gt;102)),"Muy Alto",""))))))</f>
        <v>Muy Alto</v>
      </c>
      <c r="J31" s="15">
        <f t="shared" si="1"/>
        <v>31.4276036</v>
      </c>
      <c r="K31" s="16" t="str">
        <f t="shared" si="2"/>
        <v>Obesidad</v>
      </c>
      <c r="L31" s="17" t="s">
        <v>15</v>
      </c>
    </row>
    <row r="32">
      <c r="A32" s="6">
        <v>31.0</v>
      </c>
      <c r="B32" s="18" t="s">
        <v>49</v>
      </c>
      <c r="C32" s="18" t="s">
        <v>27</v>
      </c>
      <c r="D32" s="20" t="s">
        <v>17</v>
      </c>
      <c r="E32" s="20">
        <v>54.0</v>
      </c>
      <c r="F32" s="20">
        <v>80.9</v>
      </c>
      <c r="G32" s="20">
        <v>1.62</v>
      </c>
      <c r="H32" s="20">
        <v>103.0</v>
      </c>
      <c r="I32" s="9" t="str">
        <f t="shared" si="7"/>
        <v>Muy Alto</v>
      </c>
      <c r="J32" s="9">
        <f t="shared" si="1"/>
        <v>30.82609358</v>
      </c>
      <c r="K32" s="10" t="str">
        <f t="shared" si="2"/>
        <v>Obesidad</v>
      </c>
      <c r="L32" s="11" t="s">
        <v>21</v>
      </c>
    </row>
    <row r="33">
      <c r="A33" s="12">
        <v>32.0</v>
      </c>
      <c r="B33" s="19" t="s">
        <v>50</v>
      </c>
      <c r="C33" s="19" t="s">
        <v>27</v>
      </c>
      <c r="D33" s="21" t="s">
        <v>14</v>
      </c>
      <c r="E33" s="21">
        <v>55.0</v>
      </c>
      <c r="F33" s="21">
        <v>57.0</v>
      </c>
      <c r="G33" s="21">
        <v>1.62</v>
      </c>
      <c r="H33" s="21">
        <v>78.0</v>
      </c>
      <c r="I33" s="15" t="str">
        <f>IF(AND(D33="F",H33&lt;80),"Bajo",IF(AND(D33="F",OR(H33=80,H33&gt;80),H33&lt;87),"Alto",IF(AND(D33="F",OR(H33=88,H33&gt;88)),"Muy Alto",IF(AND(D33="M",H33&lt;94),"Bajo",IF(AND(D33="M",OR(H33=94,H33&gt;94)),"Alto",IF(AND(D33="M",OR(H33=102,H33&gt;102)),"Muy Alto",""))))))</f>
        <v>Bajo</v>
      </c>
      <c r="J33" s="15">
        <f t="shared" si="1"/>
        <v>21.71925011</v>
      </c>
      <c r="K33" s="16" t="str">
        <f t="shared" si="2"/>
        <v>Normal</v>
      </c>
      <c r="L33" s="17" t="s">
        <v>15</v>
      </c>
    </row>
    <row r="34">
      <c r="A34" s="6">
        <v>33.0</v>
      </c>
      <c r="B34" s="18" t="s">
        <v>51</v>
      </c>
      <c r="C34" s="18" t="s">
        <v>27</v>
      </c>
      <c r="D34" s="20" t="s">
        <v>17</v>
      </c>
      <c r="E34" s="20">
        <v>60.0</v>
      </c>
      <c r="F34" s="20">
        <v>61.6</v>
      </c>
      <c r="G34" s="20">
        <v>1.61</v>
      </c>
      <c r="H34" s="20">
        <v>88.0</v>
      </c>
      <c r="I34" s="9" t="str">
        <f t="shared" ref="I34:I36" si="8">IF(AND(D34="F",H34&lt;80),"Bajo",IF(AND(D34="F",OR(H34=80,H34&gt;80)),"Alto",IF(AND(D34="F",OR(H34=88,H34&gt;88)),"Muy Alto",IF(AND(D34="M",H34&lt;94),"Bajo",IF(AND(D34="M",OR(H34=94,H34&gt;94),H34&lt;101),"Alto",IF(AND(D34="M",OR(H34=102,H34&gt;102)),"Muy Alto",""))))))</f>
        <v>Bajo</v>
      </c>
      <c r="J34" s="9">
        <f t="shared" si="1"/>
        <v>23.76451526</v>
      </c>
      <c r="K34" s="10" t="str">
        <f t="shared" si="2"/>
        <v>Normal</v>
      </c>
      <c r="L34" s="11" t="s">
        <v>15</v>
      </c>
    </row>
    <row r="35">
      <c r="A35" s="12">
        <v>34.0</v>
      </c>
      <c r="B35" s="19" t="s">
        <v>52</v>
      </c>
      <c r="C35" s="19" t="s">
        <v>27</v>
      </c>
      <c r="D35" s="21" t="s">
        <v>17</v>
      </c>
      <c r="E35" s="21">
        <v>57.0</v>
      </c>
      <c r="F35" s="21">
        <v>89.7</v>
      </c>
      <c r="G35" s="21">
        <v>1.71</v>
      </c>
      <c r="H35" s="21">
        <v>96.0</v>
      </c>
      <c r="I35" s="15" t="str">
        <f t="shared" si="8"/>
        <v>Alto</v>
      </c>
      <c r="J35" s="15">
        <f t="shared" si="1"/>
        <v>30.67610547</v>
      </c>
      <c r="K35" s="16" t="str">
        <f t="shared" si="2"/>
        <v>Obesidad</v>
      </c>
      <c r="L35" s="17" t="s">
        <v>15</v>
      </c>
    </row>
    <row r="36">
      <c r="A36" s="6">
        <v>35.0</v>
      </c>
      <c r="B36" s="18" t="s">
        <v>53</v>
      </c>
      <c r="C36" s="18" t="s">
        <v>27</v>
      </c>
      <c r="D36" s="20" t="s">
        <v>17</v>
      </c>
      <c r="E36" s="20">
        <v>58.0</v>
      </c>
      <c r="F36" s="20">
        <v>75.3</v>
      </c>
      <c r="G36" s="20">
        <v>1.7</v>
      </c>
      <c r="H36" s="20">
        <v>99.0</v>
      </c>
      <c r="I36" s="9" t="str">
        <f t="shared" si="8"/>
        <v>Alto</v>
      </c>
      <c r="J36" s="9">
        <f t="shared" si="1"/>
        <v>26.05536332</v>
      </c>
      <c r="K36" s="10" t="str">
        <f t="shared" si="2"/>
        <v>Sobrepeso</v>
      </c>
      <c r="L36" s="11" t="s">
        <v>21</v>
      </c>
    </row>
    <row r="37">
      <c r="A37" s="12">
        <v>36.0</v>
      </c>
      <c r="B37" s="19" t="s">
        <v>54</v>
      </c>
      <c r="C37" s="19" t="s">
        <v>27</v>
      </c>
      <c r="D37" s="21" t="s">
        <v>14</v>
      </c>
      <c r="E37" s="21">
        <v>45.0</v>
      </c>
      <c r="F37" s="21">
        <v>73.3</v>
      </c>
      <c r="G37" s="21">
        <v>1.57</v>
      </c>
      <c r="H37" s="21">
        <v>94.0</v>
      </c>
      <c r="I37" s="15" t="str">
        <f t="shared" ref="I37:I39" si="9">IF(AND(D37="F",H37&lt;80),"Bajo",IF(AND(D37="F",OR(H37=80,H37&gt;80),H37&lt;87),"Alto",IF(AND(D37="F",OR(H37=88,H37&gt;88)),"Muy Alto",IF(AND(D37="M",H37&lt;94),"Bajo",IF(AND(D37="M",OR(H37=94,H37&gt;94)),"Alto",IF(AND(D37="M",OR(H37=102,H37&gt;102)),"Muy Alto",""))))))</f>
        <v>Muy Alto</v>
      </c>
      <c r="J37" s="15">
        <f t="shared" si="1"/>
        <v>29.73751471</v>
      </c>
      <c r="K37" s="16" t="str">
        <f t="shared" si="2"/>
        <v>Sobrepeso</v>
      </c>
      <c r="L37" s="22" t="s">
        <v>15</v>
      </c>
    </row>
    <row r="38">
      <c r="A38" s="6">
        <v>37.0</v>
      </c>
      <c r="B38" s="18" t="s">
        <v>55</v>
      </c>
      <c r="C38" s="18" t="s">
        <v>27</v>
      </c>
      <c r="D38" s="20" t="s">
        <v>14</v>
      </c>
      <c r="E38" s="20">
        <v>30.0</v>
      </c>
      <c r="F38" s="20">
        <v>58.4</v>
      </c>
      <c r="G38" s="20">
        <v>1.59</v>
      </c>
      <c r="H38" s="20">
        <v>74.0</v>
      </c>
      <c r="I38" s="9" t="str">
        <f t="shared" si="9"/>
        <v>Bajo</v>
      </c>
      <c r="J38" s="9">
        <f t="shared" si="1"/>
        <v>23.10035204</v>
      </c>
      <c r="K38" s="10" t="str">
        <f t="shared" si="2"/>
        <v>Normal</v>
      </c>
      <c r="L38" s="11" t="s">
        <v>21</v>
      </c>
    </row>
    <row r="39">
      <c r="A39" s="12">
        <v>38.0</v>
      </c>
      <c r="B39" s="19" t="s">
        <v>56</v>
      </c>
      <c r="C39" s="19" t="s">
        <v>27</v>
      </c>
      <c r="D39" s="21" t="s">
        <v>14</v>
      </c>
      <c r="E39" s="21">
        <v>43.0</v>
      </c>
      <c r="F39" s="21">
        <v>64.2</v>
      </c>
      <c r="G39" s="21">
        <v>1.56</v>
      </c>
      <c r="H39" s="21">
        <v>79.0</v>
      </c>
      <c r="I39" s="15" t="str">
        <f t="shared" si="9"/>
        <v>Bajo</v>
      </c>
      <c r="J39" s="15">
        <f t="shared" si="1"/>
        <v>26.38067061</v>
      </c>
      <c r="K39" s="16" t="str">
        <f t="shared" si="2"/>
        <v>Sobrepeso</v>
      </c>
      <c r="L39" s="17" t="s">
        <v>21</v>
      </c>
    </row>
    <row r="40">
      <c r="A40" s="6">
        <v>39.0</v>
      </c>
      <c r="B40" s="18" t="s">
        <v>57</v>
      </c>
      <c r="C40" s="18" t="s">
        <v>27</v>
      </c>
      <c r="D40" s="20" t="s">
        <v>17</v>
      </c>
      <c r="E40" s="20">
        <v>58.0</v>
      </c>
      <c r="F40" s="20">
        <v>74.0</v>
      </c>
      <c r="G40" s="20">
        <v>1.55</v>
      </c>
      <c r="H40" s="20">
        <v>104.0</v>
      </c>
      <c r="I40" s="9" t="str">
        <f t="shared" ref="I40:I41" si="10">IF(AND(D40="F",H40&lt;80),"Bajo",IF(AND(D40="F",OR(H40=80,H40&gt;80)),"Alto",IF(AND(D40="F",OR(H40=88,H40&gt;88)),"Muy Alto",IF(AND(D40="M",H40&lt;94),"Bajo",IF(AND(D40="M",OR(H40=94,H40&gt;94),H40&lt;101),"Alto",IF(AND(D40="M",OR(H40=102,H40&gt;102)),"Muy Alto",""))))))</f>
        <v>Muy Alto</v>
      </c>
      <c r="J40" s="9">
        <f t="shared" si="1"/>
        <v>30.8012487</v>
      </c>
      <c r="K40" s="10" t="str">
        <f t="shared" si="2"/>
        <v>Obesidad</v>
      </c>
      <c r="L40" s="11" t="s">
        <v>21</v>
      </c>
    </row>
    <row r="41">
      <c r="A41" s="12">
        <v>40.0</v>
      </c>
      <c r="B41" s="19" t="s">
        <v>58</v>
      </c>
      <c r="C41" s="19" t="s">
        <v>27</v>
      </c>
      <c r="D41" s="21" t="s">
        <v>17</v>
      </c>
      <c r="E41" s="21">
        <v>40.0</v>
      </c>
      <c r="F41" s="21">
        <v>88.0</v>
      </c>
      <c r="G41" s="21">
        <v>1.68</v>
      </c>
      <c r="H41" s="21">
        <v>99.0</v>
      </c>
      <c r="I41" s="15" t="str">
        <f t="shared" si="10"/>
        <v>Alto</v>
      </c>
      <c r="J41" s="15">
        <f t="shared" si="1"/>
        <v>31.17913832</v>
      </c>
      <c r="K41" s="16" t="str">
        <f t="shared" si="2"/>
        <v>Obesidad</v>
      </c>
      <c r="L41" s="17" t="s">
        <v>41</v>
      </c>
    </row>
    <row r="42">
      <c r="A42" s="6">
        <v>41.0</v>
      </c>
      <c r="B42" s="18" t="s">
        <v>59</v>
      </c>
      <c r="C42" s="18" t="s">
        <v>27</v>
      </c>
      <c r="D42" s="20" t="s">
        <v>14</v>
      </c>
      <c r="E42" s="20">
        <v>58.0</v>
      </c>
      <c r="F42" s="20">
        <v>81.3</v>
      </c>
      <c r="G42" s="20">
        <v>1.46</v>
      </c>
      <c r="H42" s="20">
        <v>114.0</v>
      </c>
      <c r="I42" s="9" t="str">
        <f t="shared" ref="I42:I49" si="11">IF(AND(D42="F",H42&lt;80),"Bajo",IF(AND(D42="F",OR(H42=80,H42&gt;80),H42&lt;87),"Alto",IF(AND(D42="F",OR(H42=88,H42&gt;88)),"Muy Alto",IF(AND(D42="M",H42&lt;94),"Bajo",IF(AND(D42="M",OR(H42=94,H42&gt;94)),"Alto",IF(AND(D42="M",OR(H42=102,H42&gt;102)),"Muy Alto",""))))))</f>
        <v>Muy Alto</v>
      </c>
      <c r="J42" s="9">
        <f t="shared" si="1"/>
        <v>38.14036405</v>
      </c>
      <c r="K42" s="10" t="str">
        <f t="shared" si="2"/>
        <v>Obesidad</v>
      </c>
      <c r="L42" s="11" t="s">
        <v>21</v>
      </c>
    </row>
    <row r="43">
      <c r="A43" s="12">
        <v>42.0</v>
      </c>
      <c r="B43" s="19" t="s">
        <v>60</v>
      </c>
      <c r="C43" s="19" t="s">
        <v>27</v>
      </c>
      <c r="D43" s="21" t="s">
        <v>14</v>
      </c>
      <c r="E43" s="21">
        <v>44.0</v>
      </c>
      <c r="F43" s="21">
        <v>58.9</v>
      </c>
      <c r="G43" s="21">
        <v>1.53</v>
      </c>
      <c r="H43" s="21">
        <v>71.0</v>
      </c>
      <c r="I43" s="15" t="str">
        <f t="shared" si="11"/>
        <v>Bajo</v>
      </c>
      <c r="J43" s="15">
        <f t="shared" si="1"/>
        <v>25.16126276</v>
      </c>
      <c r="K43" s="16" t="str">
        <f t="shared" si="2"/>
        <v>Sobrepeso</v>
      </c>
      <c r="L43" s="17" t="s">
        <v>15</v>
      </c>
    </row>
    <row r="44">
      <c r="A44" s="6">
        <v>43.0</v>
      </c>
      <c r="B44" s="18" t="s">
        <v>61</v>
      </c>
      <c r="C44" s="18" t="s">
        <v>27</v>
      </c>
      <c r="D44" s="20" t="s">
        <v>14</v>
      </c>
      <c r="E44" s="20">
        <v>45.0</v>
      </c>
      <c r="F44" s="20">
        <v>63.0</v>
      </c>
      <c r="G44" s="20">
        <v>1.51</v>
      </c>
      <c r="H44" s="20">
        <v>85.0</v>
      </c>
      <c r="I44" s="9" t="str">
        <f t="shared" si="11"/>
        <v>Alto</v>
      </c>
      <c r="J44" s="9">
        <f t="shared" si="1"/>
        <v>27.63036709</v>
      </c>
      <c r="K44" s="10" t="str">
        <f t="shared" si="2"/>
        <v>Sobrepeso</v>
      </c>
      <c r="L44" s="11" t="s">
        <v>15</v>
      </c>
    </row>
    <row r="45">
      <c r="A45" s="12">
        <v>44.0</v>
      </c>
      <c r="B45" s="19" t="s">
        <v>62</v>
      </c>
      <c r="C45" s="19" t="s">
        <v>27</v>
      </c>
      <c r="D45" s="21" t="s">
        <v>14</v>
      </c>
      <c r="E45" s="21">
        <v>55.0</v>
      </c>
      <c r="F45" s="21">
        <v>61.4</v>
      </c>
      <c r="G45" s="21">
        <v>1.47</v>
      </c>
      <c r="H45" s="21">
        <v>86.0</v>
      </c>
      <c r="I45" s="15" t="str">
        <f t="shared" si="11"/>
        <v>Alto</v>
      </c>
      <c r="J45" s="15">
        <f t="shared" si="1"/>
        <v>28.41408672</v>
      </c>
      <c r="K45" s="16" t="str">
        <f t="shared" si="2"/>
        <v>Sobrepeso</v>
      </c>
      <c r="L45" s="17" t="s">
        <v>15</v>
      </c>
    </row>
    <row r="46">
      <c r="A46" s="6">
        <v>45.0</v>
      </c>
      <c r="B46" s="18" t="s">
        <v>63</v>
      </c>
      <c r="C46" s="18" t="s">
        <v>27</v>
      </c>
      <c r="D46" s="20" t="s">
        <v>14</v>
      </c>
      <c r="E46" s="20">
        <v>51.0</v>
      </c>
      <c r="F46" s="20">
        <v>81.5</v>
      </c>
      <c r="G46" s="20">
        <v>1.58</v>
      </c>
      <c r="H46" s="20">
        <v>97.0</v>
      </c>
      <c r="I46" s="9" t="str">
        <f t="shared" si="11"/>
        <v>Muy Alto</v>
      </c>
      <c r="J46" s="9">
        <f t="shared" si="1"/>
        <v>32.6470117</v>
      </c>
      <c r="K46" s="10" t="str">
        <f t="shared" si="2"/>
        <v>Obesidad</v>
      </c>
      <c r="L46" s="11" t="s">
        <v>15</v>
      </c>
    </row>
    <row r="47">
      <c r="A47" s="12">
        <v>46.0</v>
      </c>
      <c r="B47" s="19" t="s">
        <v>64</v>
      </c>
      <c r="C47" s="19" t="s">
        <v>65</v>
      </c>
      <c r="D47" s="21" t="s">
        <v>14</v>
      </c>
      <c r="E47" s="21">
        <v>53.0</v>
      </c>
      <c r="F47" s="21">
        <v>55.5</v>
      </c>
      <c r="G47" s="21">
        <v>1.59</v>
      </c>
      <c r="H47" s="21">
        <v>79.0</v>
      </c>
      <c r="I47" s="15" t="str">
        <f t="shared" si="11"/>
        <v>Bajo</v>
      </c>
      <c r="J47" s="15">
        <f t="shared" si="1"/>
        <v>21.95324552</v>
      </c>
      <c r="K47" s="16" t="str">
        <f t="shared" si="2"/>
        <v>Normal</v>
      </c>
      <c r="L47" s="17" t="s">
        <v>21</v>
      </c>
    </row>
    <row r="48">
      <c r="A48" s="6">
        <v>47.0</v>
      </c>
      <c r="B48" s="18" t="s">
        <v>66</v>
      </c>
      <c r="C48" s="18" t="s">
        <v>65</v>
      </c>
      <c r="D48" s="20" t="s">
        <v>14</v>
      </c>
      <c r="E48" s="20">
        <v>55.0</v>
      </c>
      <c r="F48" s="20">
        <v>65.9</v>
      </c>
      <c r="G48" s="20">
        <v>1.48</v>
      </c>
      <c r="H48" s="20">
        <v>90.0</v>
      </c>
      <c r="I48" s="9" t="str">
        <f t="shared" si="11"/>
        <v>Muy Alto</v>
      </c>
      <c r="J48" s="9">
        <f t="shared" si="1"/>
        <v>30.08582907</v>
      </c>
      <c r="K48" s="10" t="str">
        <f t="shared" si="2"/>
        <v>Obesidad</v>
      </c>
      <c r="L48" s="11" t="s">
        <v>21</v>
      </c>
    </row>
    <row r="49">
      <c r="A49" s="12">
        <v>48.0</v>
      </c>
      <c r="B49" s="19" t="s">
        <v>67</v>
      </c>
      <c r="C49" s="19" t="s">
        <v>65</v>
      </c>
      <c r="D49" s="21" t="s">
        <v>14</v>
      </c>
      <c r="E49" s="21">
        <v>51.0</v>
      </c>
      <c r="F49" s="21">
        <v>94.0</v>
      </c>
      <c r="G49" s="21">
        <v>1.68</v>
      </c>
      <c r="H49" s="21">
        <v>115.0</v>
      </c>
      <c r="I49" s="15" t="str">
        <f t="shared" si="11"/>
        <v>Muy Alto</v>
      </c>
      <c r="J49" s="15">
        <f t="shared" si="1"/>
        <v>33.30498866</v>
      </c>
      <c r="K49" s="16" t="str">
        <f t="shared" si="2"/>
        <v>Obesidad</v>
      </c>
      <c r="L49" s="17" t="s">
        <v>41</v>
      </c>
    </row>
    <row r="50">
      <c r="A50" s="6">
        <v>49.0</v>
      </c>
      <c r="B50" s="18" t="s">
        <v>68</v>
      </c>
      <c r="C50" s="18" t="s">
        <v>65</v>
      </c>
      <c r="D50" s="20" t="s">
        <v>17</v>
      </c>
      <c r="E50" s="20">
        <v>39.0</v>
      </c>
      <c r="F50" s="20">
        <v>87.7</v>
      </c>
      <c r="G50" s="20">
        <v>1.7</v>
      </c>
      <c r="H50" s="20">
        <v>107.0</v>
      </c>
      <c r="I50" s="9" t="str">
        <f>IF(AND(D50="F",H50&lt;80),"Bajo",IF(AND(D50="F",OR(H50=80,H50&gt;80)),"Alto",IF(AND(D50="F",OR(H50=88,H50&gt;88)),"Muy Alto",IF(AND(D50="M",H50&lt;94),"Bajo",IF(AND(D50="M",OR(H50=94,H50&gt;94),H50&lt;101),"Alto",IF(AND(D50="M",OR(H50=102,H50&gt;102)),"Muy Alto",""))))))</f>
        <v>Muy Alto</v>
      </c>
      <c r="J50" s="9">
        <f t="shared" si="1"/>
        <v>30.34602076</v>
      </c>
      <c r="K50" s="10" t="str">
        <f t="shared" si="2"/>
        <v>Obesidad</v>
      </c>
      <c r="L50" s="11" t="s">
        <v>21</v>
      </c>
    </row>
    <row r="51">
      <c r="A51" s="12">
        <v>50.0</v>
      </c>
      <c r="B51" s="19" t="s">
        <v>69</v>
      </c>
      <c r="C51" s="19" t="s">
        <v>65</v>
      </c>
      <c r="D51" s="21" t="s">
        <v>14</v>
      </c>
      <c r="E51" s="21">
        <v>58.0</v>
      </c>
      <c r="F51" s="21">
        <v>65.1</v>
      </c>
      <c r="G51" s="21">
        <v>1.56</v>
      </c>
      <c r="H51" s="21">
        <v>85.0</v>
      </c>
      <c r="I51" s="15" t="str">
        <f>IF(AND(D51="F",H51&lt;80),"Bajo",IF(AND(D51="F",OR(H51=80,H51&gt;80),H51&lt;87),"Alto",IF(AND(D51="F",OR(H51=88,H51&gt;88)),"Muy Alto",IF(AND(D51="M",H51&lt;94),"Bajo",IF(AND(D51="M",OR(H51=94,H51&gt;94)),"Alto",IF(AND(D51="M",OR(H51=102,H51&gt;102)),"Muy Alto",""))))))</f>
        <v>Alto</v>
      </c>
      <c r="J51" s="15">
        <f t="shared" si="1"/>
        <v>26.7504931</v>
      </c>
      <c r="K51" s="16" t="str">
        <f t="shared" si="2"/>
        <v>Sobrepeso</v>
      </c>
      <c r="L51" s="17" t="s">
        <v>41</v>
      </c>
    </row>
    <row r="52">
      <c r="A52" s="6">
        <v>51.0</v>
      </c>
      <c r="B52" s="18" t="s">
        <v>70</v>
      </c>
      <c r="C52" s="18" t="s">
        <v>65</v>
      </c>
      <c r="D52" s="20" t="s">
        <v>17</v>
      </c>
      <c r="E52" s="20">
        <v>59.0</v>
      </c>
      <c r="F52" s="20">
        <v>68.4</v>
      </c>
      <c r="G52" s="20">
        <v>1.66</v>
      </c>
      <c r="H52" s="20">
        <v>87.0</v>
      </c>
      <c r="I52" s="9" t="str">
        <f>IF(AND(D52="F",H52&lt;80),"Bajo",IF(AND(D52="F",OR(H52=80,H52&gt;80)),"Alto",IF(AND(D52="F",OR(H52=88,H52&gt;88)),"Muy Alto",IF(AND(D52="M",H52&lt;94),"Bajo",IF(AND(D52="M",OR(H52=94,H52&gt;94),H52&lt;101),"Alto",IF(AND(D52="M",OR(H52=102,H52&gt;102)),"Muy Alto",""))))))</f>
        <v>Bajo</v>
      </c>
      <c r="J52" s="9">
        <f t="shared" si="1"/>
        <v>24.82218029</v>
      </c>
      <c r="K52" s="10" t="str">
        <f t="shared" si="2"/>
        <v>Normal</v>
      </c>
      <c r="L52" s="11" t="s">
        <v>21</v>
      </c>
    </row>
    <row r="53">
      <c r="A53" s="12">
        <v>52.0</v>
      </c>
      <c r="B53" s="19" t="s">
        <v>71</v>
      </c>
      <c r="C53" s="19" t="s">
        <v>65</v>
      </c>
      <c r="D53" s="21" t="s">
        <v>14</v>
      </c>
      <c r="E53" s="21">
        <v>50.0</v>
      </c>
      <c r="F53" s="21">
        <v>60.3</v>
      </c>
      <c r="G53" s="21">
        <v>1.59</v>
      </c>
      <c r="H53" s="21">
        <v>86.0</v>
      </c>
      <c r="I53" s="15" t="str">
        <f t="shared" ref="I53:I59" si="12">IF(AND(D53="F",H53&lt;80),"Bajo",IF(AND(D53="F",OR(H53=80,H53&gt;80),H53&lt;87),"Alto",IF(AND(D53="F",OR(H53=88,H53&gt;88)),"Muy Alto",IF(AND(D53="M",H53&lt;94),"Bajo",IF(AND(D53="M",OR(H53=94,H53&gt;94)),"Alto",IF(AND(D53="M",OR(H53=102,H53&gt;102)),"Muy Alto",""))))))</f>
        <v>Alto</v>
      </c>
      <c r="J53" s="15">
        <f t="shared" si="1"/>
        <v>23.85190459</v>
      </c>
      <c r="K53" s="16" t="str">
        <f t="shared" si="2"/>
        <v>Normal</v>
      </c>
      <c r="L53" s="17" t="s">
        <v>41</v>
      </c>
    </row>
    <row r="54">
      <c r="A54" s="6">
        <v>53.0</v>
      </c>
      <c r="B54" s="18" t="s">
        <v>72</v>
      </c>
      <c r="C54" s="18" t="s">
        <v>65</v>
      </c>
      <c r="D54" s="20" t="s">
        <v>14</v>
      </c>
      <c r="E54" s="20">
        <v>42.0</v>
      </c>
      <c r="F54" s="20">
        <v>93.8</v>
      </c>
      <c r="G54" s="20">
        <v>1.42</v>
      </c>
      <c r="H54" s="20">
        <v>113.0</v>
      </c>
      <c r="I54" s="9" t="str">
        <f t="shared" si="12"/>
        <v>Muy Alto</v>
      </c>
      <c r="J54" s="9">
        <f t="shared" si="1"/>
        <v>46.51854791</v>
      </c>
      <c r="K54" s="10" t="str">
        <f t="shared" si="2"/>
        <v>Obesidad</v>
      </c>
      <c r="L54" s="11" t="s">
        <v>21</v>
      </c>
    </row>
    <row r="55">
      <c r="A55" s="12">
        <v>54.0</v>
      </c>
      <c r="B55" s="19" t="s">
        <v>73</v>
      </c>
      <c r="C55" s="19" t="s">
        <v>65</v>
      </c>
      <c r="D55" s="21" t="s">
        <v>14</v>
      </c>
      <c r="E55" s="21">
        <v>58.0</v>
      </c>
      <c r="F55" s="21">
        <v>64.8</v>
      </c>
      <c r="G55" s="21">
        <v>1.59</v>
      </c>
      <c r="H55" s="21">
        <v>82.0</v>
      </c>
      <c r="I55" s="15" t="str">
        <f t="shared" si="12"/>
        <v>Alto</v>
      </c>
      <c r="J55" s="15">
        <f t="shared" si="1"/>
        <v>25.63189747</v>
      </c>
      <c r="K55" s="16" t="str">
        <f t="shared" si="2"/>
        <v>Sobrepeso</v>
      </c>
      <c r="L55" s="17" t="s">
        <v>21</v>
      </c>
    </row>
    <row r="56">
      <c r="A56" s="6">
        <v>55.0</v>
      </c>
      <c r="B56" s="18" t="s">
        <v>74</v>
      </c>
      <c r="C56" s="18" t="s">
        <v>65</v>
      </c>
      <c r="D56" s="20" t="s">
        <v>14</v>
      </c>
      <c r="E56" s="20">
        <v>38.0</v>
      </c>
      <c r="F56" s="20">
        <v>61.1</v>
      </c>
      <c r="G56" s="20">
        <v>1.6</v>
      </c>
      <c r="H56" s="20">
        <v>80.0</v>
      </c>
      <c r="I56" s="9" t="str">
        <f t="shared" si="12"/>
        <v>Alto</v>
      </c>
      <c r="J56" s="9">
        <f t="shared" si="1"/>
        <v>23.8671875</v>
      </c>
      <c r="K56" s="10" t="str">
        <f t="shared" si="2"/>
        <v>Normal</v>
      </c>
      <c r="L56" s="11" t="s">
        <v>21</v>
      </c>
    </row>
    <row r="57">
      <c r="A57" s="12">
        <v>56.0</v>
      </c>
      <c r="B57" s="19" t="s">
        <v>75</v>
      </c>
      <c r="C57" s="19" t="s">
        <v>65</v>
      </c>
      <c r="D57" s="21" t="s">
        <v>14</v>
      </c>
      <c r="E57" s="21">
        <v>59.0</v>
      </c>
      <c r="F57" s="21">
        <v>49.5</v>
      </c>
      <c r="G57" s="21">
        <v>1.47</v>
      </c>
      <c r="H57" s="21">
        <v>75.0</v>
      </c>
      <c r="I57" s="15" t="str">
        <f t="shared" si="12"/>
        <v>Bajo</v>
      </c>
      <c r="J57" s="15">
        <f t="shared" si="1"/>
        <v>22.90712203</v>
      </c>
      <c r="K57" s="16" t="str">
        <f t="shared" si="2"/>
        <v>Normal</v>
      </c>
      <c r="L57" s="17" t="s">
        <v>15</v>
      </c>
    </row>
    <row r="58">
      <c r="A58" s="6">
        <v>57.0</v>
      </c>
      <c r="B58" s="18" t="s">
        <v>76</v>
      </c>
      <c r="C58" s="18" t="s">
        <v>65</v>
      </c>
      <c r="D58" s="20" t="s">
        <v>14</v>
      </c>
      <c r="E58" s="20">
        <v>51.0</v>
      </c>
      <c r="F58" s="20">
        <v>62.4</v>
      </c>
      <c r="G58" s="20">
        <v>1.53</v>
      </c>
      <c r="H58" s="20">
        <v>88.0</v>
      </c>
      <c r="I58" s="9" t="str">
        <f t="shared" si="12"/>
        <v>Muy Alto</v>
      </c>
      <c r="J58" s="9">
        <f t="shared" si="1"/>
        <v>26.6564142</v>
      </c>
      <c r="K58" s="10" t="str">
        <f t="shared" si="2"/>
        <v>Sobrepeso</v>
      </c>
      <c r="L58" s="11" t="s">
        <v>21</v>
      </c>
    </row>
    <row r="59">
      <c r="A59" s="12">
        <v>58.0</v>
      </c>
      <c r="B59" s="19" t="s">
        <v>77</v>
      </c>
      <c r="C59" s="19" t="s">
        <v>78</v>
      </c>
      <c r="D59" s="21" t="s">
        <v>14</v>
      </c>
      <c r="E59" s="21">
        <v>50.0</v>
      </c>
      <c r="F59" s="21">
        <v>68.7</v>
      </c>
      <c r="G59" s="21">
        <v>1.56</v>
      </c>
      <c r="H59" s="21">
        <v>93.0</v>
      </c>
      <c r="I59" s="15" t="str">
        <f t="shared" si="12"/>
        <v>Muy Alto</v>
      </c>
      <c r="J59" s="15">
        <f t="shared" si="1"/>
        <v>28.22978304</v>
      </c>
      <c r="K59" s="16" t="str">
        <f t="shared" si="2"/>
        <v>Sobrepeso</v>
      </c>
      <c r="L59" s="17" t="s">
        <v>21</v>
      </c>
    </row>
    <row r="60">
      <c r="A60" s="6">
        <v>59.0</v>
      </c>
      <c r="B60" s="18" t="s">
        <v>79</v>
      </c>
      <c r="C60" s="18" t="s">
        <v>78</v>
      </c>
      <c r="D60" s="20" t="s">
        <v>17</v>
      </c>
      <c r="E60" s="20">
        <v>47.0</v>
      </c>
      <c r="F60" s="20">
        <v>112.2</v>
      </c>
      <c r="G60" s="20">
        <v>1.9</v>
      </c>
      <c r="H60" s="20">
        <v>114.0</v>
      </c>
      <c r="I60" s="9" t="str">
        <f>IF(AND(D60="F",H60&lt;80),"Bajo",IF(AND(D60="F",OR(H60=80,H60&gt;80)),"Alto",IF(AND(D60="F",OR(H60=88,H60&gt;88)),"Muy Alto",IF(AND(D60="M",H60&lt;94),"Bajo",IF(AND(D60="M",OR(H60=94,H60&gt;94),H60&lt;101),"Alto",IF(AND(D60="M",OR(H60=102,H60&gt;102)),"Muy Alto",""))))))</f>
        <v>Muy Alto</v>
      </c>
      <c r="J60" s="9">
        <f t="shared" si="1"/>
        <v>31.08033241</v>
      </c>
      <c r="K60" s="10" t="str">
        <f t="shared" si="2"/>
        <v>Obesidad</v>
      </c>
      <c r="L60" s="11" t="s">
        <v>21</v>
      </c>
    </row>
    <row r="61">
      <c r="A61" s="12">
        <v>60.0</v>
      </c>
      <c r="B61" s="19" t="s">
        <v>80</v>
      </c>
      <c r="C61" s="19" t="s">
        <v>78</v>
      </c>
      <c r="D61" s="21" t="s">
        <v>14</v>
      </c>
      <c r="E61" s="21">
        <v>49.0</v>
      </c>
      <c r="F61" s="21">
        <v>69.8</v>
      </c>
      <c r="G61" s="21">
        <v>1.53</v>
      </c>
      <c r="H61" s="21">
        <v>96.0</v>
      </c>
      <c r="I61" s="15" t="str">
        <f t="shared" ref="I61:I63" si="13">IF(AND(D61="F",H61&lt;80),"Bajo",IF(AND(D61="F",OR(H61=80,H61&gt;80),H61&lt;87),"Alto",IF(AND(D61="F",OR(H61=88,H61&gt;88)),"Muy Alto",IF(AND(D61="M",H61&lt;94),"Bajo",IF(AND(D61="M",OR(H61=94,H61&gt;94)),"Alto",IF(AND(D61="M",OR(H61=102,H61&gt;102)),"Muy Alto",""))))))</f>
        <v>Muy Alto</v>
      </c>
      <c r="J61" s="15">
        <f t="shared" si="1"/>
        <v>29.81759152</v>
      </c>
      <c r="K61" s="16" t="str">
        <f t="shared" si="2"/>
        <v>Sobrepeso</v>
      </c>
      <c r="L61" s="17" t="s">
        <v>41</v>
      </c>
    </row>
    <row r="62">
      <c r="A62" s="6">
        <v>61.0</v>
      </c>
      <c r="B62" s="18" t="s">
        <v>81</v>
      </c>
      <c r="C62" s="18" t="s">
        <v>78</v>
      </c>
      <c r="D62" s="20" t="s">
        <v>14</v>
      </c>
      <c r="E62" s="20">
        <v>45.0</v>
      </c>
      <c r="F62" s="20">
        <v>53.0</v>
      </c>
      <c r="G62" s="20">
        <v>1.49</v>
      </c>
      <c r="H62" s="20">
        <v>77.0</v>
      </c>
      <c r="I62" s="9" t="str">
        <f t="shared" si="13"/>
        <v>Bajo</v>
      </c>
      <c r="J62" s="9">
        <f t="shared" si="1"/>
        <v>23.87279852</v>
      </c>
      <c r="K62" s="10" t="str">
        <f t="shared" si="2"/>
        <v>Normal</v>
      </c>
      <c r="L62" s="11" t="s">
        <v>15</v>
      </c>
    </row>
    <row r="63">
      <c r="A63" s="12">
        <v>62.0</v>
      </c>
      <c r="B63" s="19" t="s">
        <v>82</v>
      </c>
      <c r="C63" s="19" t="s">
        <v>78</v>
      </c>
      <c r="D63" s="21" t="s">
        <v>14</v>
      </c>
      <c r="E63" s="21">
        <v>48.0</v>
      </c>
      <c r="F63" s="21">
        <v>79.5</v>
      </c>
      <c r="G63" s="21">
        <v>1.51</v>
      </c>
      <c r="H63" s="21">
        <v>102.0</v>
      </c>
      <c r="I63" s="15" t="str">
        <f t="shared" si="13"/>
        <v>Muy Alto</v>
      </c>
      <c r="J63" s="15">
        <f t="shared" si="1"/>
        <v>34.8668918</v>
      </c>
      <c r="K63" s="16" t="str">
        <f t="shared" si="2"/>
        <v>Obesidad</v>
      </c>
      <c r="L63" s="17" t="s">
        <v>21</v>
      </c>
    </row>
    <row r="64">
      <c r="A64" s="6">
        <v>63.0</v>
      </c>
      <c r="B64" s="18" t="s">
        <v>83</v>
      </c>
      <c r="C64" s="18" t="s">
        <v>78</v>
      </c>
      <c r="D64" s="20" t="s">
        <v>17</v>
      </c>
      <c r="E64" s="20">
        <v>50.0</v>
      </c>
      <c r="F64" s="20">
        <v>79.5</v>
      </c>
      <c r="G64" s="20">
        <v>1.69</v>
      </c>
      <c r="H64" s="20">
        <v>99.0</v>
      </c>
      <c r="I64" s="9" t="str">
        <f t="shared" ref="I64:I65" si="14">IF(AND(D64="F",H64&lt;80),"Bajo",IF(AND(D64="F",OR(H64=80,H64&gt;80)),"Alto",IF(AND(D64="F",OR(H64=88,H64&gt;88)),"Muy Alto",IF(AND(D64="M",H64&lt;94),"Bajo",IF(AND(D64="M",OR(H64=94,H64&gt;94),H64&lt;101),"Alto",IF(AND(D64="M",OR(H64=102,H64&gt;102)),"Muy Alto",""))))))</f>
        <v>Alto</v>
      </c>
      <c r="J64" s="9">
        <f t="shared" si="1"/>
        <v>27.83515983</v>
      </c>
      <c r="K64" s="10" t="str">
        <f t="shared" si="2"/>
        <v>Sobrepeso</v>
      </c>
      <c r="L64" s="11" t="s">
        <v>15</v>
      </c>
    </row>
    <row r="65">
      <c r="A65" s="12">
        <v>64.0</v>
      </c>
      <c r="B65" s="19" t="s">
        <v>84</v>
      </c>
      <c r="C65" s="19" t="s">
        <v>78</v>
      </c>
      <c r="D65" s="21" t="s">
        <v>17</v>
      </c>
      <c r="E65" s="21">
        <v>29.0</v>
      </c>
      <c r="F65" s="21">
        <v>70.8</v>
      </c>
      <c r="G65" s="21">
        <v>1.68</v>
      </c>
      <c r="H65" s="21">
        <v>89.0</v>
      </c>
      <c r="I65" s="15" t="str">
        <f t="shared" si="14"/>
        <v>Bajo</v>
      </c>
      <c r="J65" s="15">
        <f t="shared" si="1"/>
        <v>25.08503401</v>
      </c>
      <c r="K65" s="16" t="str">
        <f t="shared" si="2"/>
        <v>Sobrepeso</v>
      </c>
      <c r="L65" s="17" t="s">
        <v>21</v>
      </c>
    </row>
    <row r="66">
      <c r="A66" s="6">
        <v>65.0</v>
      </c>
      <c r="B66" s="18" t="s">
        <v>85</v>
      </c>
      <c r="C66" s="18" t="s">
        <v>78</v>
      </c>
      <c r="D66" s="20" t="s">
        <v>14</v>
      </c>
      <c r="E66" s="20">
        <v>41.0</v>
      </c>
      <c r="F66" s="20">
        <v>69.6</v>
      </c>
      <c r="G66" s="20">
        <v>1.5</v>
      </c>
      <c r="H66" s="20">
        <v>97.0</v>
      </c>
      <c r="I66" s="9" t="str">
        <f t="shared" ref="I66:I72" si="15">IF(AND(D66="F",H66&lt;80),"Bajo",IF(AND(D66="F",OR(H66=80,H66&gt;80),H66&lt;87),"Alto",IF(AND(D66="F",OR(H66=88,H66&gt;88)),"Muy Alto",IF(AND(D66="M",H66&lt;94),"Bajo",IF(AND(D66="M",OR(H66=94,H66&gt;94)),"Alto",IF(AND(D66="M",OR(H66=102,H66&gt;102)),"Muy Alto",""))))))</f>
        <v>Muy Alto</v>
      </c>
      <c r="J66" s="9">
        <f t="shared" si="1"/>
        <v>30.93333333</v>
      </c>
      <c r="K66" s="10" t="str">
        <f t="shared" si="2"/>
        <v>Obesidad</v>
      </c>
      <c r="L66" s="11" t="s">
        <v>15</v>
      </c>
    </row>
    <row r="67">
      <c r="A67" s="12">
        <v>66.0</v>
      </c>
      <c r="B67" s="23" t="s">
        <v>86</v>
      </c>
      <c r="C67" s="19" t="s">
        <v>78</v>
      </c>
      <c r="D67" s="21" t="s">
        <v>14</v>
      </c>
      <c r="E67" s="21">
        <v>40.0</v>
      </c>
      <c r="F67" s="21">
        <v>61.4</v>
      </c>
      <c r="G67" s="21">
        <v>1.46</v>
      </c>
      <c r="H67" s="21">
        <v>86.0</v>
      </c>
      <c r="I67" s="15" t="str">
        <f t="shared" si="15"/>
        <v>Alto</v>
      </c>
      <c r="J67" s="15">
        <f t="shared" si="1"/>
        <v>28.80465378</v>
      </c>
      <c r="K67" s="16" t="str">
        <f t="shared" si="2"/>
        <v>Sobrepeso</v>
      </c>
      <c r="L67" s="17" t="s">
        <v>21</v>
      </c>
    </row>
    <row r="68">
      <c r="A68" s="6">
        <v>67.0</v>
      </c>
      <c r="B68" s="18" t="s">
        <v>87</v>
      </c>
      <c r="C68" s="18" t="s">
        <v>78</v>
      </c>
      <c r="D68" s="20" t="s">
        <v>14</v>
      </c>
      <c r="E68" s="20">
        <v>28.0</v>
      </c>
      <c r="F68" s="20">
        <v>51.8</v>
      </c>
      <c r="G68" s="20">
        <v>1.48</v>
      </c>
      <c r="H68" s="20">
        <v>77.0</v>
      </c>
      <c r="I68" s="9" t="str">
        <f t="shared" si="15"/>
        <v>Bajo</v>
      </c>
      <c r="J68" s="9">
        <f t="shared" si="1"/>
        <v>23.64864865</v>
      </c>
      <c r="K68" s="10" t="str">
        <f t="shared" si="2"/>
        <v>Normal</v>
      </c>
      <c r="L68" s="11" t="s">
        <v>21</v>
      </c>
    </row>
    <row r="69">
      <c r="A69" s="12">
        <v>68.0</v>
      </c>
      <c r="B69" s="19" t="s">
        <v>88</v>
      </c>
      <c r="C69" s="19" t="s">
        <v>78</v>
      </c>
      <c r="D69" s="21" t="s">
        <v>14</v>
      </c>
      <c r="E69" s="21">
        <v>57.0</v>
      </c>
      <c r="F69" s="21">
        <v>68.4</v>
      </c>
      <c r="G69" s="21">
        <v>1.53</v>
      </c>
      <c r="H69" s="21">
        <v>93.0</v>
      </c>
      <c r="I69" s="15" t="str">
        <f t="shared" si="15"/>
        <v>Muy Alto</v>
      </c>
      <c r="J69" s="15">
        <f t="shared" si="1"/>
        <v>29.21953095</v>
      </c>
      <c r="K69" s="16" t="str">
        <f t="shared" si="2"/>
        <v>Sobrepeso</v>
      </c>
      <c r="L69" s="17" t="s">
        <v>15</v>
      </c>
    </row>
    <row r="70">
      <c r="A70" s="6">
        <v>69.0</v>
      </c>
      <c r="B70" s="18" t="s">
        <v>89</v>
      </c>
      <c r="C70" s="18" t="s">
        <v>78</v>
      </c>
      <c r="D70" s="20" t="s">
        <v>14</v>
      </c>
      <c r="E70" s="20">
        <v>55.0</v>
      </c>
      <c r="F70" s="20">
        <v>56.2</v>
      </c>
      <c r="G70" s="20">
        <v>1.49</v>
      </c>
      <c r="H70" s="20">
        <v>81.0</v>
      </c>
      <c r="I70" s="9" t="str">
        <f t="shared" si="15"/>
        <v>Alto</v>
      </c>
      <c r="J70" s="9">
        <f t="shared" si="1"/>
        <v>25.31417504</v>
      </c>
      <c r="K70" s="10" t="str">
        <f t="shared" si="2"/>
        <v>Sobrepeso</v>
      </c>
      <c r="L70" s="11" t="s">
        <v>21</v>
      </c>
    </row>
    <row r="71">
      <c r="A71" s="12">
        <v>70.0</v>
      </c>
      <c r="B71" s="19" t="s">
        <v>90</v>
      </c>
      <c r="C71" s="19" t="s">
        <v>78</v>
      </c>
      <c r="D71" s="21" t="s">
        <v>14</v>
      </c>
      <c r="E71" s="21">
        <v>51.0</v>
      </c>
      <c r="F71" s="21">
        <v>73.5</v>
      </c>
      <c r="G71" s="21">
        <v>1.46</v>
      </c>
      <c r="H71" s="21">
        <v>97.0</v>
      </c>
      <c r="I71" s="15" t="str">
        <f t="shared" si="15"/>
        <v>Muy Alto</v>
      </c>
      <c r="J71" s="15">
        <f t="shared" si="1"/>
        <v>34.48114093</v>
      </c>
      <c r="K71" s="16" t="str">
        <f t="shared" si="2"/>
        <v>Obesidad</v>
      </c>
      <c r="L71" s="17" t="s">
        <v>21</v>
      </c>
    </row>
    <row r="72">
      <c r="A72" s="6">
        <v>71.0</v>
      </c>
      <c r="B72" s="18" t="s">
        <v>91</v>
      </c>
      <c r="C72" s="18" t="s">
        <v>78</v>
      </c>
      <c r="D72" s="20" t="s">
        <v>14</v>
      </c>
      <c r="E72" s="20">
        <v>47.0</v>
      </c>
      <c r="F72" s="20">
        <v>74.7</v>
      </c>
      <c r="G72" s="20">
        <v>1.54</v>
      </c>
      <c r="H72" s="20">
        <v>85.0</v>
      </c>
      <c r="I72" s="9" t="str">
        <f t="shared" si="15"/>
        <v>Alto</v>
      </c>
      <c r="J72" s="9">
        <f t="shared" si="1"/>
        <v>31.49772306</v>
      </c>
      <c r="K72" s="10" t="str">
        <f t="shared" si="2"/>
        <v>Obesidad</v>
      </c>
      <c r="L72" s="11" t="s">
        <v>15</v>
      </c>
    </row>
    <row r="73">
      <c r="A73" s="12">
        <v>72.0</v>
      </c>
      <c r="B73" s="19" t="s">
        <v>92</v>
      </c>
      <c r="C73" s="19" t="s">
        <v>78</v>
      </c>
      <c r="D73" s="21" t="s">
        <v>17</v>
      </c>
      <c r="E73" s="21">
        <v>38.0</v>
      </c>
      <c r="F73" s="21">
        <v>77.8</v>
      </c>
      <c r="G73" s="21">
        <v>1.59</v>
      </c>
      <c r="H73" s="21">
        <v>94.0</v>
      </c>
      <c r="I73" s="15" t="str">
        <f t="shared" ref="I73:I80" si="16">IF(AND(D73="F",H73&lt;80),"Bajo",IF(AND(D73="F",OR(H73=80,H73&gt;80)),"Alto",IF(AND(D73="F",OR(H73=88,H73&gt;88)),"Muy Alto",IF(AND(D73="M",H73&lt;94),"Bajo",IF(AND(D73="M",OR(H73=94,H73&gt;94),H73&lt;101),"Alto",IF(AND(D73="M",OR(H73=102,H73&gt;102)),"Muy Alto",""))))))</f>
        <v>Alto</v>
      </c>
      <c r="J73" s="15">
        <f t="shared" si="1"/>
        <v>30.77409913</v>
      </c>
      <c r="K73" s="16" t="str">
        <f t="shared" si="2"/>
        <v>Obesidad</v>
      </c>
      <c r="L73" s="17" t="s">
        <v>21</v>
      </c>
    </row>
    <row r="74">
      <c r="A74" s="6">
        <v>73.0</v>
      </c>
      <c r="B74" s="18" t="s">
        <v>93</v>
      </c>
      <c r="C74" s="18" t="s">
        <v>78</v>
      </c>
      <c r="D74" s="20" t="s">
        <v>17</v>
      </c>
      <c r="E74" s="20">
        <v>39.0</v>
      </c>
      <c r="F74" s="20">
        <v>87.9</v>
      </c>
      <c r="G74" s="20">
        <v>1.73</v>
      </c>
      <c r="H74" s="20">
        <v>93.0</v>
      </c>
      <c r="I74" s="9" t="str">
        <f t="shared" si="16"/>
        <v>Bajo</v>
      </c>
      <c r="J74" s="9">
        <f t="shared" si="1"/>
        <v>29.36950784</v>
      </c>
      <c r="K74" s="10" t="str">
        <f t="shared" si="2"/>
        <v>Sobrepeso</v>
      </c>
      <c r="L74" s="11" t="s">
        <v>21</v>
      </c>
    </row>
    <row r="75">
      <c r="A75" s="12">
        <v>74.0</v>
      </c>
      <c r="B75" s="19" t="s">
        <v>94</v>
      </c>
      <c r="C75" s="19" t="s">
        <v>78</v>
      </c>
      <c r="D75" s="21" t="s">
        <v>17</v>
      </c>
      <c r="E75" s="21">
        <v>41.0</v>
      </c>
      <c r="F75" s="21">
        <v>81.2</v>
      </c>
      <c r="G75" s="21">
        <v>1.61</v>
      </c>
      <c r="H75" s="21">
        <v>93.0</v>
      </c>
      <c r="I75" s="15" t="str">
        <f t="shared" si="16"/>
        <v>Bajo</v>
      </c>
      <c r="J75" s="15">
        <f t="shared" si="1"/>
        <v>31.32595193</v>
      </c>
      <c r="K75" s="16" t="str">
        <f t="shared" si="2"/>
        <v>Obesidad</v>
      </c>
      <c r="L75" s="17" t="s">
        <v>15</v>
      </c>
    </row>
    <row r="76">
      <c r="A76" s="6">
        <v>75.0</v>
      </c>
      <c r="B76" s="18" t="s">
        <v>95</v>
      </c>
      <c r="C76" s="18" t="s">
        <v>78</v>
      </c>
      <c r="D76" s="20" t="s">
        <v>17</v>
      </c>
      <c r="E76" s="20">
        <v>53.0</v>
      </c>
      <c r="F76" s="20">
        <v>79.0</v>
      </c>
      <c r="G76" s="20">
        <v>1.55</v>
      </c>
      <c r="H76" s="20">
        <v>102.0</v>
      </c>
      <c r="I76" s="9" t="str">
        <f t="shared" si="16"/>
        <v>Muy Alto</v>
      </c>
      <c r="J76" s="9">
        <f t="shared" si="1"/>
        <v>32.88241415</v>
      </c>
      <c r="K76" s="10" t="str">
        <f t="shared" si="2"/>
        <v>Obesidad</v>
      </c>
      <c r="L76" s="11" t="s">
        <v>21</v>
      </c>
    </row>
    <row r="77">
      <c r="A77" s="12">
        <v>76.0</v>
      </c>
      <c r="B77" s="19" t="s">
        <v>96</v>
      </c>
      <c r="C77" s="19" t="s">
        <v>78</v>
      </c>
      <c r="D77" s="21" t="s">
        <v>17</v>
      </c>
      <c r="E77" s="21">
        <v>44.0</v>
      </c>
      <c r="F77" s="21">
        <v>85.0</v>
      </c>
      <c r="G77" s="21">
        <v>1.6</v>
      </c>
      <c r="H77" s="21">
        <v>103.0</v>
      </c>
      <c r="I77" s="15" t="str">
        <f t="shared" si="16"/>
        <v>Muy Alto</v>
      </c>
      <c r="J77" s="15">
        <f t="shared" si="1"/>
        <v>33.203125</v>
      </c>
      <c r="K77" s="16" t="str">
        <f t="shared" si="2"/>
        <v>Obesidad</v>
      </c>
      <c r="L77" s="17" t="s">
        <v>41</v>
      </c>
    </row>
    <row r="78">
      <c r="A78" s="6">
        <v>77.0</v>
      </c>
      <c r="B78" s="18" t="s">
        <v>97</v>
      </c>
      <c r="C78" s="18" t="s">
        <v>78</v>
      </c>
      <c r="D78" s="20" t="s">
        <v>17</v>
      </c>
      <c r="E78" s="20">
        <v>54.0</v>
      </c>
      <c r="F78" s="20">
        <v>99.4</v>
      </c>
      <c r="G78" s="20">
        <v>1.77</v>
      </c>
      <c r="H78" s="20">
        <v>112.0</v>
      </c>
      <c r="I78" s="9" t="str">
        <f t="shared" si="16"/>
        <v>Muy Alto</v>
      </c>
      <c r="J78" s="9">
        <f t="shared" si="1"/>
        <v>31.72779214</v>
      </c>
      <c r="K78" s="10" t="str">
        <f t="shared" si="2"/>
        <v>Obesidad</v>
      </c>
      <c r="L78" s="11" t="s">
        <v>15</v>
      </c>
    </row>
    <row r="79">
      <c r="A79" s="12">
        <v>78.0</v>
      </c>
      <c r="B79" s="19" t="s">
        <v>98</v>
      </c>
      <c r="C79" s="19" t="s">
        <v>78</v>
      </c>
      <c r="D79" s="21" t="s">
        <v>17</v>
      </c>
      <c r="E79" s="21">
        <v>53.0</v>
      </c>
      <c r="F79" s="21">
        <v>73.5</v>
      </c>
      <c r="G79" s="21">
        <v>1.58</v>
      </c>
      <c r="H79" s="21">
        <v>94.0</v>
      </c>
      <c r="I79" s="15" t="str">
        <f t="shared" si="16"/>
        <v>Alto</v>
      </c>
      <c r="J79" s="15">
        <f t="shared" si="1"/>
        <v>29.44239705</v>
      </c>
      <c r="K79" s="16" t="str">
        <f t="shared" si="2"/>
        <v>Sobrepeso</v>
      </c>
      <c r="L79" s="17" t="s">
        <v>21</v>
      </c>
    </row>
    <row r="80">
      <c r="A80" s="6">
        <v>79.0</v>
      </c>
      <c r="B80" s="18" t="s">
        <v>99</v>
      </c>
      <c r="C80" s="18" t="s">
        <v>78</v>
      </c>
      <c r="D80" s="20" t="s">
        <v>17</v>
      </c>
      <c r="E80" s="20">
        <v>36.0</v>
      </c>
      <c r="F80" s="20">
        <v>74.0</v>
      </c>
      <c r="G80" s="20">
        <v>1.69</v>
      </c>
      <c r="H80" s="20">
        <v>86.0</v>
      </c>
      <c r="I80" s="9" t="str">
        <f t="shared" si="16"/>
        <v>Bajo</v>
      </c>
      <c r="J80" s="9">
        <f t="shared" si="1"/>
        <v>25.90945695</v>
      </c>
      <c r="K80" s="10" t="str">
        <f t="shared" si="2"/>
        <v>Sobrepeso</v>
      </c>
      <c r="L80" s="11" t="s">
        <v>21</v>
      </c>
    </row>
    <row r="81">
      <c r="A81" s="12">
        <v>80.0</v>
      </c>
      <c r="B81" s="19" t="s">
        <v>100</v>
      </c>
      <c r="C81" s="19" t="s">
        <v>101</v>
      </c>
      <c r="D81" s="21" t="s">
        <v>14</v>
      </c>
      <c r="E81" s="21">
        <v>56.0</v>
      </c>
      <c r="F81" s="21">
        <v>59.1</v>
      </c>
      <c r="G81" s="21">
        <v>1.45</v>
      </c>
      <c r="H81" s="21">
        <v>84.0</v>
      </c>
      <c r="I81" s="15" t="str">
        <f t="shared" ref="I81:I84" si="17">IF(AND(D81="F",H81&lt;80),"Bajo",IF(AND(D81="F",OR(H81=80,H81&gt;80),H81&lt;87),"Alto",IF(AND(D81="F",OR(H81=88,H81&gt;88)),"Muy Alto",IF(AND(D81="M",H81&lt;94),"Bajo",IF(AND(D81="M",OR(H81=94,H81&gt;94)),"Alto",IF(AND(D81="M",OR(H81=102,H81&gt;102)),"Muy Alto",""))))))</f>
        <v>Alto</v>
      </c>
      <c r="J81" s="15">
        <f t="shared" si="1"/>
        <v>28.10939358</v>
      </c>
      <c r="K81" s="16" t="str">
        <f t="shared" si="2"/>
        <v>Sobrepeso</v>
      </c>
      <c r="L81" s="17" t="s">
        <v>41</v>
      </c>
    </row>
    <row r="82">
      <c r="A82" s="6">
        <v>81.0</v>
      </c>
      <c r="B82" s="18" t="s">
        <v>102</v>
      </c>
      <c r="C82" s="18" t="s">
        <v>101</v>
      </c>
      <c r="D82" s="20" t="s">
        <v>14</v>
      </c>
      <c r="E82" s="20">
        <v>57.0</v>
      </c>
      <c r="F82" s="20">
        <v>74.5</v>
      </c>
      <c r="G82" s="20">
        <v>1.62</v>
      </c>
      <c r="H82" s="20">
        <v>97.0</v>
      </c>
      <c r="I82" s="9" t="str">
        <f t="shared" si="17"/>
        <v>Muy Alto</v>
      </c>
      <c r="J82" s="9">
        <f t="shared" si="1"/>
        <v>28.38744094</v>
      </c>
      <c r="K82" s="10" t="str">
        <f t="shared" si="2"/>
        <v>Sobrepeso</v>
      </c>
      <c r="L82" s="11" t="s">
        <v>15</v>
      </c>
    </row>
    <row r="83">
      <c r="A83" s="12">
        <v>82.0</v>
      </c>
      <c r="B83" s="19" t="s">
        <v>103</v>
      </c>
      <c r="C83" s="19" t="s">
        <v>101</v>
      </c>
      <c r="D83" s="21" t="s">
        <v>14</v>
      </c>
      <c r="E83" s="21">
        <v>56.0</v>
      </c>
      <c r="F83" s="21">
        <v>71.9</v>
      </c>
      <c r="G83" s="21">
        <v>1.6</v>
      </c>
      <c r="H83" s="21">
        <v>95.0</v>
      </c>
      <c r="I83" s="15" t="str">
        <f t="shared" si="17"/>
        <v>Muy Alto</v>
      </c>
      <c r="J83" s="15">
        <f t="shared" si="1"/>
        <v>28.0859375</v>
      </c>
      <c r="K83" s="16" t="str">
        <f t="shared" si="2"/>
        <v>Sobrepeso</v>
      </c>
      <c r="L83" s="17" t="s">
        <v>41</v>
      </c>
    </row>
    <row r="84">
      <c r="A84" s="6">
        <v>83.0</v>
      </c>
      <c r="B84" s="18" t="s">
        <v>104</v>
      </c>
      <c r="C84" s="18" t="s">
        <v>101</v>
      </c>
      <c r="D84" s="20" t="s">
        <v>14</v>
      </c>
      <c r="E84" s="20">
        <v>42.0</v>
      </c>
      <c r="F84" s="20">
        <v>67.5</v>
      </c>
      <c r="G84" s="20">
        <v>1.58</v>
      </c>
      <c r="H84" s="20">
        <v>81.0</v>
      </c>
      <c r="I84" s="9" t="str">
        <f t="shared" si="17"/>
        <v>Alto</v>
      </c>
      <c r="J84" s="9">
        <f t="shared" si="1"/>
        <v>27.03893607</v>
      </c>
      <c r="K84" s="10" t="str">
        <f t="shared" si="2"/>
        <v>Sobrepeso</v>
      </c>
      <c r="L84" s="11" t="s">
        <v>21</v>
      </c>
    </row>
    <row r="85">
      <c r="A85" s="12">
        <v>84.0</v>
      </c>
      <c r="B85" s="19" t="s">
        <v>105</v>
      </c>
      <c r="C85" s="19" t="s">
        <v>101</v>
      </c>
      <c r="D85" s="21" t="s">
        <v>17</v>
      </c>
      <c r="E85" s="21">
        <v>45.0</v>
      </c>
      <c r="F85" s="21">
        <v>74.9</v>
      </c>
      <c r="G85" s="21">
        <v>1.75</v>
      </c>
      <c r="H85" s="21">
        <v>93.0</v>
      </c>
      <c r="I85" s="15" t="str">
        <f>IF(AND(D85="F",H85&lt;80),"Bajo",IF(AND(D85="F",OR(H85=80,H85&gt;80)),"Alto",IF(AND(D85="F",OR(H85=88,H85&gt;88)),"Muy Alto",IF(AND(D85="M",H85&lt;94),"Bajo",IF(AND(D85="M",OR(H85=94,H85&gt;94),H85&lt;101),"Alto",IF(AND(D85="M",OR(H85=102,H85&gt;102)),"Muy Alto",""))))))</f>
        <v>Bajo</v>
      </c>
      <c r="J85" s="15">
        <f t="shared" si="1"/>
        <v>24.45714286</v>
      </c>
      <c r="K85" s="16" t="str">
        <f t="shared" si="2"/>
        <v>Normal</v>
      </c>
      <c r="L85" s="17" t="s">
        <v>15</v>
      </c>
    </row>
    <row r="86">
      <c r="A86" s="6">
        <v>85.0</v>
      </c>
      <c r="B86" s="18" t="s">
        <v>106</v>
      </c>
      <c r="C86" s="18" t="s">
        <v>101</v>
      </c>
      <c r="D86" s="20" t="s">
        <v>14</v>
      </c>
      <c r="E86" s="20">
        <v>46.0</v>
      </c>
      <c r="F86" s="20">
        <v>72.1</v>
      </c>
      <c r="G86" s="20">
        <v>1.67</v>
      </c>
      <c r="H86" s="20">
        <v>91.0</v>
      </c>
      <c r="I86" s="9" t="str">
        <f t="shared" ref="I86:I88" si="18">IF(AND(D86="F",H86&lt;80),"Bajo",IF(AND(D86="F",OR(H86=80,H86&gt;80),H86&lt;87),"Alto",IF(AND(D86="F",OR(H86=88,H86&gt;88)),"Muy Alto",IF(AND(D86="M",H86&lt;94),"Bajo",IF(AND(D86="M",OR(H86=94,H86&gt;94)),"Alto",IF(AND(D86="M",OR(H86=102,H86&gt;102)),"Muy Alto",""))))))</f>
        <v>Muy Alto</v>
      </c>
      <c r="J86" s="9">
        <f t="shared" si="1"/>
        <v>25.85248664</v>
      </c>
      <c r="K86" s="10" t="str">
        <f t="shared" si="2"/>
        <v>Sobrepeso</v>
      </c>
      <c r="L86" s="11" t="s">
        <v>41</v>
      </c>
    </row>
    <row r="87">
      <c r="A87" s="12">
        <v>86.0</v>
      </c>
      <c r="B87" s="19" t="s">
        <v>107</v>
      </c>
      <c r="C87" s="19" t="s">
        <v>101</v>
      </c>
      <c r="D87" s="21" t="s">
        <v>14</v>
      </c>
      <c r="E87" s="21">
        <v>60.0</v>
      </c>
      <c r="F87" s="21">
        <v>73.8</v>
      </c>
      <c r="G87" s="21">
        <v>1.5</v>
      </c>
      <c r="H87" s="21">
        <v>99.0</v>
      </c>
      <c r="I87" s="15" t="str">
        <f t="shared" si="18"/>
        <v>Muy Alto</v>
      </c>
      <c r="J87" s="15">
        <f t="shared" si="1"/>
        <v>32.8</v>
      </c>
      <c r="K87" s="16" t="str">
        <f t="shared" si="2"/>
        <v>Obesidad</v>
      </c>
      <c r="L87" s="17" t="s">
        <v>41</v>
      </c>
    </row>
    <row r="88">
      <c r="A88" s="6">
        <v>87.0</v>
      </c>
      <c r="B88" s="18" t="s">
        <v>108</v>
      </c>
      <c r="C88" s="18" t="s">
        <v>101</v>
      </c>
      <c r="D88" s="20" t="s">
        <v>14</v>
      </c>
      <c r="E88" s="20">
        <v>51.0</v>
      </c>
      <c r="F88" s="20">
        <v>78.0</v>
      </c>
      <c r="G88" s="20">
        <v>1.55</v>
      </c>
      <c r="H88" s="20">
        <v>102.0</v>
      </c>
      <c r="I88" s="9" t="str">
        <f t="shared" si="18"/>
        <v>Muy Alto</v>
      </c>
      <c r="J88" s="9">
        <f t="shared" si="1"/>
        <v>32.46618106</v>
      </c>
      <c r="K88" s="10" t="str">
        <f t="shared" si="2"/>
        <v>Obesidad</v>
      </c>
      <c r="L88" s="11" t="s">
        <v>21</v>
      </c>
    </row>
    <row r="89">
      <c r="A89" s="12">
        <v>88.0</v>
      </c>
      <c r="B89" s="19" t="s">
        <v>109</v>
      </c>
      <c r="C89" s="19" t="s">
        <v>101</v>
      </c>
      <c r="D89" s="21" t="s">
        <v>17</v>
      </c>
      <c r="E89" s="21">
        <v>56.0</v>
      </c>
      <c r="F89" s="21">
        <v>86.8</v>
      </c>
      <c r="G89" s="21">
        <v>1.69</v>
      </c>
      <c r="H89" s="21">
        <v>110.0</v>
      </c>
      <c r="I89" s="15" t="str">
        <f>IF(AND(D89="F",H89&lt;80),"Bajo",IF(AND(D89="F",OR(H89=80,H89&gt;80)),"Alto",IF(AND(D89="F",OR(H89=88,H89&gt;88)),"Muy Alto",IF(AND(D89="M",H89&lt;94),"Bajo",IF(AND(D89="M",OR(H89=94,H89&gt;94),H89&lt;101),"Alto",IF(AND(D89="M",OR(H89=102,H89&gt;102)),"Muy Alto",""))))))</f>
        <v>Muy Alto</v>
      </c>
      <c r="J89" s="15">
        <f t="shared" si="1"/>
        <v>30.39109275</v>
      </c>
      <c r="K89" s="16" t="str">
        <f t="shared" si="2"/>
        <v>Obesidad</v>
      </c>
      <c r="L89" s="17" t="s">
        <v>21</v>
      </c>
    </row>
    <row r="90">
      <c r="A90" s="6">
        <v>89.0</v>
      </c>
      <c r="B90" s="18" t="s">
        <v>110</v>
      </c>
      <c r="C90" s="18" t="s">
        <v>101</v>
      </c>
      <c r="D90" s="20" t="s">
        <v>14</v>
      </c>
      <c r="E90" s="20">
        <v>41.0</v>
      </c>
      <c r="F90" s="20">
        <v>58.0</v>
      </c>
      <c r="G90" s="20">
        <v>1.58</v>
      </c>
      <c r="H90" s="20">
        <v>79.0</v>
      </c>
      <c r="I90" s="9" t="str">
        <f t="shared" ref="I90:I91" si="19">IF(AND(D90="F",H90&lt;80),"Bajo",IF(AND(D90="F",OR(H90=80,H90&gt;80),H90&lt;87),"Alto",IF(AND(D90="F",OR(H90=88,H90&gt;88)),"Muy Alto",IF(AND(D90="M",H90&lt;94),"Bajo",IF(AND(D90="M",OR(H90=94,H90&gt;94)),"Alto",IF(AND(D90="M",OR(H90=102,H90&gt;102)),"Muy Alto",""))))))</f>
        <v>Bajo</v>
      </c>
      <c r="J90" s="9">
        <f t="shared" si="1"/>
        <v>23.23345618</v>
      </c>
      <c r="K90" s="10" t="str">
        <f t="shared" si="2"/>
        <v>Normal</v>
      </c>
      <c r="L90" s="11" t="s">
        <v>21</v>
      </c>
    </row>
    <row r="91">
      <c r="A91" s="12">
        <v>90.0</v>
      </c>
      <c r="B91" s="19" t="s">
        <v>111</v>
      </c>
      <c r="C91" s="19" t="s">
        <v>101</v>
      </c>
      <c r="D91" s="21" t="s">
        <v>14</v>
      </c>
      <c r="E91" s="21">
        <v>52.0</v>
      </c>
      <c r="F91" s="21">
        <v>76.1</v>
      </c>
      <c r="G91" s="21">
        <v>1.59</v>
      </c>
      <c r="H91" s="21">
        <v>92.0</v>
      </c>
      <c r="I91" s="15" t="str">
        <f t="shared" si="19"/>
        <v>Muy Alto</v>
      </c>
      <c r="J91" s="15">
        <f t="shared" si="1"/>
        <v>30.10165737</v>
      </c>
      <c r="K91" s="16" t="str">
        <f t="shared" si="2"/>
        <v>Obesidad</v>
      </c>
      <c r="L91" s="17" t="s">
        <v>15</v>
      </c>
    </row>
    <row r="92">
      <c r="A92" s="6">
        <v>91.0</v>
      </c>
      <c r="B92" s="18" t="s">
        <v>112</v>
      </c>
      <c r="C92" s="18" t="s">
        <v>101</v>
      </c>
      <c r="D92" s="20" t="s">
        <v>17</v>
      </c>
      <c r="E92" s="20">
        <v>57.0</v>
      </c>
      <c r="F92" s="20">
        <v>102.2</v>
      </c>
      <c r="G92" s="20">
        <v>1.74</v>
      </c>
      <c r="H92" s="20">
        <v>120.0</v>
      </c>
      <c r="I92" s="9" t="str">
        <f>IF(AND(D92="F",H92&lt;80),"Bajo",IF(AND(D92="F",OR(H92=80,H92&gt;80)),"Alto",IF(AND(D92="F",OR(H92=88,H92&gt;88)),"Muy Alto",IF(AND(D92="M",H92&lt;94),"Bajo",IF(AND(D92="M",OR(H92=94,H92&gt;94),H92&lt;101),"Alto",IF(AND(D92="M",OR(H92=102,H92&gt;102)),"Muy Alto",""))))))</f>
        <v>Muy Alto</v>
      </c>
      <c r="J92" s="9">
        <f t="shared" si="1"/>
        <v>33.75611045</v>
      </c>
      <c r="K92" s="10" t="str">
        <f t="shared" si="2"/>
        <v>Obesidad</v>
      </c>
      <c r="L92" s="11" t="s">
        <v>41</v>
      </c>
    </row>
    <row r="93">
      <c r="A93" s="12">
        <v>92.0</v>
      </c>
      <c r="B93" s="19" t="s">
        <v>113</v>
      </c>
      <c r="C93" s="19" t="s">
        <v>101</v>
      </c>
      <c r="D93" s="21" t="s">
        <v>14</v>
      </c>
      <c r="E93" s="21">
        <v>53.0</v>
      </c>
      <c r="F93" s="21">
        <v>74.5</v>
      </c>
      <c r="G93" s="21">
        <v>1.59</v>
      </c>
      <c r="H93" s="21">
        <v>98.0</v>
      </c>
      <c r="I93" s="15" t="str">
        <f>IF(AND(D93="F",H93&lt;80),"Bajo",IF(AND(D93="F",OR(H93=80,H93&gt;80),H93&lt;87),"Alto",IF(AND(D93="F",OR(H93=88,H93&gt;88)),"Muy Alto",IF(AND(D93="M",H93&lt;94),"Bajo",IF(AND(D93="M",OR(H93=94,H93&gt;94)),"Alto",IF(AND(D93="M",OR(H93=102,H93&gt;102)),"Muy Alto",""))))))</f>
        <v>Muy Alto</v>
      </c>
      <c r="J93" s="15">
        <f t="shared" si="1"/>
        <v>29.46877101</v>
      </c>
      <c r="K93" s="16" t="str">
        <f t="shared" si="2"/>
        <v>Sobrepeso</v>
      </c>
      <c r="L93" s="17" t="s">
        <v>21</v>
      </c>
    </row>
    <row r="94">
      <c r="A94" s="6">
        <v>93.0</v>
      </c>
      <c r="B94" s="18" t="s">
        <v>114</v>
      </c>
      <c r="C94" s="18" t="s">
        <v>101</v>
      </c>
      <c r="D94" s="20" t="s">
        <v>17</v>
      </c>
      <c r="E94" s="20">
        <v>40.0</v>
      </c>
      <c r="F94" s="20">
        <v>81.5</v>
      </c>
      <c r="G94" s="20">
        <v>1.71</v>
      </c>
      <c r="H94" s="20">
        <v>96.0</v>
      </c>
      <c r="I94" s="9" t="str">
        <f t="shared" ref="I94:I97" si="20">IF(AND(D94="F",H94&lt;80),"Bajo",IF(AND(D94="F",OR(H94=80,H94&gt;80)),"Alto",IF(AND(D94="F",OR(H94=88,H94&gt;88)),"Muy Alto",IF(AND(D94="M",H94&lt;94),"Bajo",IF(AND(D94="M",OR(H94=94,H94&gt;94),H94&lt;101),"Alto",IF(AND(D94="M",OR(H94=102,H94&gt;102)),"Muy Alto",""))))))</f>
        <v>Alto</v>
      </c>
      <c r="J94" s="9">
        <f t="shared" si="1"/>
        <v>27.87182381</v>
      </c>
      <c r="K94" s="10" t="str">
        <f t="shared" si="2"/>
        <v>Sobrepeso</v>
      </c>
      <c r="L94" s="11" t="s">
        <v>41</v>
      </c>
    </row>
    <row r="95">
      <c r="A95" s="12">
        <v>94.0</v>
      </c>
      <c r="B95" s="19" t="s">
        <v>115</v>
      </c>
      <c r="C95" s="19" t="s">
        <v>101</v>
      </c>
      <c r="D95" s="21" t="s">
        <v>17</v>
      </c>
      <c r="E95" s="21">
        <v>31.0</v>
      </c>
      <c r="F95" s="21">
        <v>77.5</v>
      </c>
      <c r="G95" s="21">
        <v>1.64</v>
      </c>
      <c r="H95" s="21">
        <v>92.0</v>
      </c>
      <c r="I95" s="15" t="str">
        <f t="shared" si="20"/>
        <v>Bajo</v>
      </c>
      <c r="J95" s="15">
        <f t="shared" si="1"/>
        <v>28.81469363</v>
      </c>
      <c r="K95" s="16" t="str">
        <f t="shared" si="2"/>
        <v>Sobrepeso</v>
      </c>
      <c r="L95" s="17" t="s">
        <v>15</v>
      </c>
    </row>
    <row r="96">
      <c r="A96" s="6">
        <v>95.0</v>
      </c>
      <c r="B96" s="18" t="s">
        <v>116</v>
      </c>
      <c r="C96" s="18" t="s">
        <v>101</v>
      </c>
      <c r="D96" s="20" t="s">
        <v>17</v>
      </c>
      <c r="E96" s="20">
        <v>59.0</v>
      </c>
      <c r="F96" s="20">
        <v>74.7</v>
      </c>
      <c r="G96" s="20">
        <v>1.69</v>
      </c>
      <c r="H96" s="20">
        <v>93.0</v>
      </c>
      <c r="I96" s="9" t="str">
        <f t="shared" si="20"/>
        <v>Bajo</v>
      </c>
      <c r="J96" s="9">
        <f t="shared" si="1"/>
        <v>26.15454641</v>
      </c>
      <c r="K96" s="10" t="str">
        <f t="shared" si="2"/>
        <v>Sobrepeso</v>
      </c>
      <c r="L96" s="11" t="s">
        <v>21</v>
      </c>
    </row>
    <row r="97">
      <c r="A97" s="12">
        <v>96.0</v>
      </c>
      <c r="B97" s="19" t="s">
        <v>117</v>
      </c>
      <c r="C97" s="19" t="s">
        <v>101</v>
      </c>
      <c r="D97" s="21" t="s">
        <v>17</v>
      </c>
      <c r="E97" s="21">
        <v>40.0</v>
      </c>
      <c r="F97" s="21">
        <v>88.8</v>
      </c>
      <c r="G97" s="21">
        <v>1.69</v>
      </c>
      <c r="H97" s="21">
        <v>99.0</v>
      </c>
      <c r="I97" s="15" t="str">
        <f t="shared" si="20"/>
        <v>Alto</v>
      </c>
      <c r="J97" s="15">
        <f t="shared" si="1"/>
        <v>31.09134834</v>
      </c>
      <c r="K97" s="16" t="str">
        <f t="shared" si="2"/>
        <v>Obesidad</v>
      </c>
      <c r="L97" s="17" t="s">
        <v>15</v>
      </c>
    </row>
    <row r="98">
      <c r="A98" s="24">
        <v>97.0</v>
      </c>
      <c r="B98" s="25" t="s">
        <v>118</v>
      </c>
      <c r="C98" s="25" t="s">
        <v>101</v>
      </c>
      <c r="D98" s="26" t="s">
        <v>14</v>
      </c>
      <c r="E98" s="26">
        <v>59.0</v>
      </c>
      <c r="F98" s="26">
        <v>58.1</v>
      </c>
      <c r="G98" s="26">
        <v>1.48</v>
      </c>
      <c r="H98" s="26">
        <v>91.0</v>
      </c>
      <c r="I98" s="27" t="str">
        <f>IF(AND(D98="F",H98&lt;80),"Bajo",IF(AND(D98="F",OR(H98=80,H98&gt;80),H98&lt;87),"Alto",IF(AND(D98="F",OR(H98=88,H98&gt;88)),"Muy Alto",IF(AND(D98="M",H98&lt;94),"Bajo",IF(AND(D98="M",OR(H98=94,H98&gt;94)),"Alto",IF(AND(D98="M",OR(H98=102,H98&gt;102)),"Muy Alto",""))))))</f>
        <v>Muy Alto</v>
      </c>
      <c r="J98" s="27">
        <f t="shared" si="1"/>
        <v>26.52483565</v>
      </c>
      <c r="K98" s="28" t="str">
        <f t="shared" si="2"/>
        <v>Sobrepeso</v>
      </c>
      <c r="L98" s="29" t="s">
        <v>15</v>
      </c>
    </row>
  </sheetData>
  <dataValidations>
    <dataValidation type="custom" allowBlank="1" showDropDown="1" sqref="J2:J98">
      <formula1>AND(ISNUMBER(J2),(NOT(OR(NOT(ISERROR(DATEVALUE(J2))), AND(ISNUMBER(J2), LEFT(CELL("format", J2))="D")))))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</cols>
  <sheetData>
    <row r="1">
      <c r="B1" s="30" t="s">
        <v>119</v>
      </c>
      <c r="E1" s="30" t="s">
        <v>120</v>
      </c>
    </row>
    <row r="2">
      <c r="B2" s="31"/>
      <c r="C2" s="32" t="s">
        <v>9</v>
      </c>
      <c r="E2" s="31"/>
    </row>
    <row r="3">
      <c r="B3" s="31">
        <f>COUNTIF(Datos!K2:K98,"Normal")</f>
        <v>22</v>
      </c>
      <c r="C3" s="33" t="s">
        <v>121</v>
      </c>
      <c r="E3" s="34">
        <f t="shared" ref="E3:E5" si="1">B3/97</f>
        <v>0.2268041237</v>
      </c>
    </row>
    <row r="4">
      <c r="B4" s="31">
        <f>COUNTIF(Datos!K2:K98,"Obesidad")</f>
        <v>35</v>
      </c>
      <c r="C4" s="33" t="s">
        <v>122</v>
      </c>
      <c r="E4" s="34">
        <f t="shared" si="1"/>
        <v>0.3608247423</v>
      </c>
    </row>
    <row r="5">
      <c r="B5" s="31">
        <f>COUNTIF(Datos!K2:K98,"Sobrepeso")</f>
        <v>40</v>
      </c>
      <c r="C5" s="33" t="s">
        <v>123</v>
      </c>
      <c r="E5" s="34">
        <f t="shared" si="1"/>
        <v>0.412371134</v>
      </c>
    </row>
    <row r="6">
      <c r="B6" s="31"/>
      <c r="C6" s="31"/>
      <c r="E6" s="31"/>
    </row>
    <row r="7">
      <c r="B7" s="31"/>
      <c r="C7" s="32" t="s">
        <v>124</v>
      </c>
      <c r="E7" s="31"/>
    </row>
    <row r="8">
      <c r="B8" s="31">
        <f>COUNTIF(Tabla_1[Actividad Física],"Bajo")</f>
        <v>13</v>
      </c>
      <c r="C8" s="33" t="s">
        <v>41</v>
      </c>
      <c r="E8" s="34">
        <f t="shared" ref="E8:E10" si="2">B8/97</f>
        <v>0.1340206186</v>
      </c>
    </row>
    <row r="9">
      <c r="B9" s="31">
        <f>COUNTIF(Tabla_1[Actividad Física],"Moderado")</f>
        <v>50</v>
      </c>
      <c r="C9" s="33" t="s">
        <v>21</v>
      </c>
      <c r="E9" s="34">
        <f t="shared" si="2"/>
        <v>0.5154639175</v>
      </c>
    </row>
    <row r="10">
      <c r="B10" s="31">
        <f>COUNTIF(Tabla_1[Actividad Física],"Alto")</f>
        <v>34</v>
      </c>
      <c r="C10" s="33" t="s">
        <v>15</v>
      </c>
      <c r="E10" s="34">
        <f t="shared" si="2"/>
        <v>0.3505154639</v>
      </c>
    </row>
    <row r="11">
      <c r="B11" s="31"/>
      <c r="C11" s="31"/>
      <c r="D11" s="31"/>
    </row>
    <row r="12">
      <c r="B12" s="31"/>
      <c r="C12" s="32" t="s">
        <v>9</v>
      </c>
      <c r="D12" s="32" t="s">
        <v>125</v>
      </c>
      <c r="E12" s="31"/>
    </row>
    <row r="13">
      <c r="B13" s="31">
        <f>COUNTIFS(Tabla_1[Descripción IMC],C13,Tabla_1[Actividad Física],D13)</f>
        <v>11</v>
      </c>
      <c r="C13" s="33" t="s">
        <v>121</v>
      </c>
      <c r="D13" s="33" t="s">
        <v>15</v>
      </c>
      <c r="E13" s="34">
        <f t="shared" ref="E13:E21" si="3">B13/97</f>
        <v>0.1134020619</v>
      </c>
    </row>
    <row r="14">
      <c r="B14" s="31">
        <f>COUNTIFS(Tabla_1[Descripción IMC],C14,Tabla_1[Actividad Física],D14)</f>
        <v>14</v>
      </c>
      <c r="C14" s="33" t="s">
        <v>123</v>
      </c>
      <c r="D14" s="33" t="s">
        <v>15</v>
      </c>
      <c r="E14" s="34">
        <f t="shared" si="3"/>
        <v>0.1443298969</v>
      </c>
    </row>
    <row r="15">
      <c r="B15" s="31">
        <f>COUNTIFS(Tabla_1[Descripción IMC],C15,Tabla_1[Actividad Física],D15)</f>
        <v>9</v>
      </c>
      <c r="C15" s="33" t="s">
        <v>122</v>
      </c>
      <c r="D15" s="33" t="s">
        <v>15</v>
      </c>
      <c r="E15" s="34">
        <f t="shared" si="3"/>
        <v>0.09278350515</v>
      </c>
    </row>
    <row r="16">
      <c r="B16" s="31">
        <f>COUNTIFS(Tabla_1[Descripción IMC],C16,Tabla_1[Actividad Física],D16)</f>
        <v>10</v>
      </c>
      <c r="C16" s="33" t="s">
        <v>121</v>
      </c>
      <c r="D16" s="33" t="s">
        <v>21</v>
      </c>
      <c r="E16" s="34">
        <f t="shared" si="3"/>
        <v>0.1030927835</v>
      </c>
    </row>
    <row r="17">
      <c r="B17" s="31">
        <f>COUNTIFS(Tabla_1[Descripción IMC],C17,Tabla_1[Actividad Física],D17)</f>
        <v>19</v>
      </c>
      <c r="C17" s="33" t="s">
        <v>123</v>
      </c>
      <c r="D17" s="33" t="s">
        <v>21</v>
      </c>
      <c r="E17" s="34">
        <f t="shared" si="3"/>
        <v>0.1958762887</v>
      </c>
    </row>
    <row r="18">
      <c r="B18" s="31">
        <f>COUNTIFS(Tabla_1[Descripción IMC],C18,Tabla_1[Actividad Física],D18)</f>
        <v>21</v>
      </c>
      <c r="C18" s="33" t="s">
        <v>122</v>
      </c>
      <c r="D18" s="33" t="s">
        <v>21</v>
      </c>
      <c r="E18" s="34">
        <f t="shared" si="3"/>
        <v>0.2164948454</v>
      </c>
    </row>
    <row r="19">
      <c r="B19" s="31">
        <f>COUNTIFS(Tabla_1[Descripción IMC],C19,Tabla_1[Actividad Física],D19)</f>
        <v>1</v>
      </c>
      <c r="C19" s="33" t="s">
        <v>121</v>
      </c>
      <c r="D19" s="33" t="s">
        <v>41</v>
      </c>
      <c r="E19" s="34">
        <f t="shared" si="3"/>
        <v>0.01030927835</v>
      </c>
    </row>
    <row r="20">
      <c r="B20" s="31">
        <f>COUNTIFS(Tabla_1[Descripción IMC],C20,Tabla_1[Actividad Física],D20)</f>
        <v>7</v>
      </c>
      <c r="C20" s="33" t="s">
        <v>123</v>
      </c>
      <c r="D20" s="33" t="s">
        <v>41</v>
      </c>
      <c r="E20" s="34">
        <f t="shared" si="3"/>
        <v>0.07216494845</v>
      </c>
    </row>
    <row r="21">
      <c r="B21" s="31">
        <f>COUNTIFS(Tabla_1[Descripción IMC],C21,Tabla_1[Actividad Física],D21)</f>
        <v>5</v>
      </c>
      <c r="C21" s="33" t="s">
        <v>122</v>
      </c>
      <c r="D21" s="33" t="s">
        <v>41</v>
      </c>
      <c r="E21" s="34">
        <f t="shared" si="3"/>
        <v>0.05154639175</v>
      </c>
    </row>
  </sheetData>
  <drawing r:id="rId1"/>
</worksheet>
</file>