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1_MisDocumentos\Downloads\"/>
    </mc:Choice>
  </mc:AlternateContent>
  <xr:revisionPtr revIDLastSave="0" documentId="13_ncr:1_{BBD2E408-1689-46B2-B9B7-415762BF573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inancial Statements" sheetId="1" r:id="rId1"/>
    <sheet name="Analisis de entrega" sheetId="2" r:id="rId2"/>
    <sheet name="Sheet1" sheetId="4" r:id="rId3"/>
    <sheet name="Indicacion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5" i="2" l="1"/>
  <c r="C116" i="2"/>
  <c r="C117" i="2"/>
  <c r="G101" i="2"/>
  <c r="G102" i="2"/>
  <c r="G103" i="2"/>
  <c r="G104" i="2"/>
  <c r="G105" i="2"/>
  <c r="G106" i="2"/>
  <c r="G107" i="2"/>
  <c r="G108" i="2"/>
  <c r="G109" i="2"/>
  <c r="G110" i="2"/>
  <c r="D105" i="2"/>
  <c r="C101" i="2"/>
  <c r="C102" i="2"/>
  <c r="C103" i="2"/>
  <c r="C104" i="2"/>
  <c r="C105" i="2"/>
  <c r="C106" i="2"/>
  <c r="C107" i="2"/>
  <c r="C108" i="2"/>
  <c r="C109" i="2"/>
  <c r="C110" i="2"/>
  <c r="C60" i="2"/>
  <c r="C97" i="2"/>
  <c r="C98" i="2"/>
  <c r="C94" i="2"/>
  <c r="C95" i="2"/>
  <c r="C85" i="2"/>
  <c r="C86" i="2"/>
  <c r="C87" i="2"/>
  <c r="C88" i="2"/>
  <c r="C89" i="2"/>
  <c r="C90" i="2"/>
  <c r="C91" i="2"/>
  <c r="C78" i="2"/>
  <c r="C76" i="2"/>
  <c r="C75" i="2"/>
  <c r="C77" i="2"/>
  <c r="H37" i="2"/>
  <c r="H115" i="2" s="1"/>
  <c r="H40" i="2"/>
  <c r="H75" i="2"/>
  <c r="D109" i="2"/>
  <c r="D108" i="2"/>
  <c r="D107" i="2"/>
  <c r="D106" i="2"/>
  <c r="D104" i="2"/>
  <c r="D103" i="2"/>
  <c r="D102" i="2"/>
  <c r="D101" i="2"/>
  <c r="D98" i="2"/>
  <c r="D97" i="2"/>
  <c r="D95" i="2"/>
  <c r="D94" i="2"/>
  <c r="D91" i="2"/>
  <c r="D90" i="2"/>
  <c r="D88" i="2"/>
  <c r="D89" i="2"/>
  <c r="D86" i="2"/>
  <c r="D85" i="2"/>
  <c r="D77" i="2"/>
  <c r="D76" i="2"/>
  <c r="D75" i="2"/>
  <c r="D78" i="2" s="1"/>
  <c r="E109" i="2"/>
  <c r="F109" i="2"/>
  <c r="E108" i="2"/>
  <c r="F108" i="2"/>
  <c r="E107" i="2"/>
  <c r="F107" i="2"/>
  <c r="E106" i="2"/>
  <c r="F106" i="2"/>
  <c r="E105" i="2"/>
  <c r="F105" i="2"/>
  <c r="E104" i="2"/>
  <c r="F104" i="2"/>
  <c r="E103" i="2"/>
  <c r="F103" i="2"/>
  <c r="E102" i="2"/>
  <c r="F102" i="2"/>
  <c r="E101" i="2"/>
  <c r="F101" i="2"/>
  <c r="E98" i="2"/>
  <c r="F98" i="2"/>
  <c r="G98" i="2"/>
  <c r="H98" i="2"/>
  <c r="E97" i="2"/>
  <c r="F97" i="2"/>
  <c r="G97" i="2"/>
  <c r="H97" i="2"/>
  <c r="E95" i="2"/>
  <c r="F95" i="2"/>
  <c r="G95" i="2"/>
  <c r="H95" i="2"/>
  <c r="E94" i="2"/>
  <c r="F94" i="2"/>
  <c r="G94" i="2"/>
  <c r="H94" i="2"/>
  <c r="E91" i="2"/>
  <c r="F91" i="2"/>
  <c r="G91" i="2"/>
  <c r="H91" i="2"/>
  <c r="E90" i="2"/>
  <c r="F90" i="2"/>
  <c r="G90" i="2"/>
  <c r="H90" i="2"/>
  <c r="E89" i="2"/>
  <c r="F89" i="2"/>
  <c r="G89" i="2"/>
  <c r="H89" i="2"/>
  <c r="E88" i="2"/>
  <c r="F88" i="2"/>
  <c r="G88" i="2"/>
  <c r="H88" i="2"/>
  <c r="E86" i="2"/>
  <c r="F86" i="2"/>
  <c r="G86" i="2"/>
  <c r="H86" i="2"/>
  <c r="E85" i="2"/>
  <c r="F85" i="2"/>
  <c r="G85" i="2"/>
  <c r="H85" i="2"/>
  <c r="H77" i="2"/>
  <c r="G77" i="2"/>
  <c r="F77" i="2"/>
  <c r="E77" i="2"/>
  <c r="H76" i="2"/>
  <c r="G76" i="2"/>
  <c r="F76" i="2"/>
  <c r="E76" i="2"/>
  <c r="F75" i="2"/>
  <c r="F40" i="2"/>
  <c r="G40" i="2"/>
  <c r="E40" i="2"/>
  <c r="E37" i="2"/>
  <c r="E83" i="2" s="1"/>
  <c r="F37" i="2"/>
  <c r="F115" i="2" s="1"/>
  <c r="G37" i="2"/>
  <c r="G83" i="2" s="1"/>
  <c r="D37" i="2"/>
  <c r="D116" i="2" s="1"/>
  <c r="E75" i="2"/>
  <c r="G75" i="2"/>
  <c r="D87" i="2" l="1"/>
  <c r="H116" i="2"/>
  <c r="H117" i="2" s="1"/>
  <c r="H82" i="2"/>
  <c r="H87" i="2"/>
  <c r="E115" i="2"/>
  <c r="E116" i="2"/>
  <c r="G116" i="2"/>
  <c r="F116" i="2"/>
  <c r="F117" i="2" s="1"/>
  <c r="D110" i="2"/>
  <c r="D115" i="2"/>
  <c r="D117" i="2" s="1"/>
  <c r="F110" i="2"/>
  <c r="F87" i="2"/>
  <c r="E110" i="2"/>
  <c r="E87" i="2"/>
  <c r="G87" i="2"/>
  <c r="G115" i="2"/>
  <c r="F83" i="2"/>
  <c r="H83" i="2"/>
  <c r="H84" i="2" s="1"/>
  <c r="E82" i="2"/>
  <c r="E84" i="2" s="1"/>
  <c r="D82" i="2"/>
  <c r="F82" i="2"/>
  <c r="G82" i="2"/>
  <c r="G84" i="2" s="1"/>
  <c r="D83" i="2"/>
  <c r="E78" i="2"/>
  <c r="G78" i="2"/>
  <c r="F78" i="2"/>
  <c r="H78" i="2"/>
  <c r="G117" i="2" l="1"/>
  <c r="E117" i="2"/>
  <c r="F84" i="2"/>
  <c r="D84" i="2"/>
</calcChain>
</file>

<file path=xl/sharedStrings.xml><?xml version="1.0" encoding="utf-8"?>
<sst xmlns="http://schemas.openxmlformats.org/spreadsheetml/2006/main" count="315" uniqueCount="191">
  <si>
    <t>EMIS</t>
  </si>
  <si>
    <t>12TH FLOOR 30 CROWN PLACE</t>
  </si>
  <si>
    <t>London, EC2A 4EB, United Kingdom</t>
  </si>
  <si>
    <t>www.emis.com</t>
  </si>
  <si>
    <t>Organización Terpel S.A. (Colombia)</t>
  </si>
  <si>
    <t xml:space="preserve">Fuente:  </t>
  </si>
  <si>
    <t>Tipo de Estado Financiero</t>
  </si>
  <si>
    <t>Anual, Consolid.</t>
  </si>
  <si>
    <t>Fecha final del período</t>
  </si>
  <si>
    <t>2022-12-31</t>
  </si>
  <si>
    <t>2021-12-31</t>
  </si>
  <si>
    <t>2020-12-31</t>
  </si>
  <si>
    <t>2019-12-31</t>
  </si>
  <si>
    <t>2018-12-31</t>
  </si>
  <si>
    <t>Unidades</t>
  </si>
  <si>
    <t>Millones COP</t>
  </si>
  <si>
    <t>Estado de Resultados</t>
  </si>
  <si>
    <t>Total Ingreso Operativo</t>
  </si>
  <si>
    <t>Ingresos netos por ventas</t>
  </si>
  <si>
    <t>Costo de mercancías vendidas</t>
  </si>
  <si>
    <t>Utilidad bruta</t>
  </si>
  <si>
    <t>      Gastos de venta y distribución</t>
  </si>
  <si>
    <t>      Gastos administrativos</t>
  </si>
  <si>
    <t>      Otros resultados operativos netos</t>
  </si>
  <si>
    <t>            Otros ingresos operativos</t>
  </si>
  <si>
    <t>            Otros gastos operativos</t>
  </si>
  <si>
    <t>Ganancia operativa (EBIT)</t>
  </si>
  <si>
    <t>Resultado financiero</t>
  </si>
  <si>
    <t>      Ingresos financieros</t>
  </si>
  <si>
    <t>      Gastos financieros</t>
  </si>
  <si>
    <t>      Participación en ganancia (pérdida) de asociados</t>
  </si>
  <si>
    <t>Ganancias antes de impuestos</t>
  </si>
  <si>
    <t>Impuesto a la renta</t>
  </si>
  <si>
    <t>Ganancias después de impuestos</t>
  </si>
  <si>
    <t>Ganancia (Pérdida) Neta</t>
  </si>
  <si>
    <t>      Ganancia (pérdida) atribuible a los propietarios</t>
  </si>
  <si>
    <t>      Ganancia (pérdida) atribuible a intereses minoritarios</t>
  </si>
  <si>
    <t>Balance General</t>
  </si>
  <si>
    <t>Activos Totales</t>
  </si>
  <si>
    <t>      Activos no corrientes</t>
  </si>
  <si>
    <t>            Propiedad, planta y equipo</t>
  </si>
  <si>
    <t>            Activos intangibles y valor llave</t>
  </si>
  <si>
    <t>                  Valor llave</t>
  </si>
  <si>
    <t>                  Otros activos intangibles</t>
  </si>
  <si>
    <t>            Comerciales y otras cuentas a cobrar no corrientes</t>
  </si>
  <si>
    <t>                  Cuentas por cobrar no corrientes</t>
  </si>
  <si>
    <t>            Activos financieros a largo plazo</t>
  </si>
  <si>
    <t>                  Propiedades de inversión</t>
  </si>
  <si>
    <t>                  Otros activos financieros no corrientes</t>
  </si>
  <si>
    <t>            Activos diferidos</t>
  </si>
  <si>
    <t>                  Activos no corrientes por impuesto diferido</t>
  </si>
  <si>
    <t>            Otros activos no corrientes</t>
  </si>
  <si>
    <t>      Activos Corrientes</t>
  </si>
  <si>
    <t>            Inventarios</t>
  </si>
  <si>
    <t>            Comerciales y otras cuentas a cobrar</t>
  </si>
  <si>
    <t>                  Cuentas comerciales por cobrar</t>
  </si>
  <si>
    <t>                  Cuentas por cobrar a partes relacionadas</t>
  </si>
  <si>
    <t>                  Créditos de impuestos</t>
  </si>
  <si>
    <t>            Activos financieros de corto plazo</t>
  </si>
  <si>
    <t>                  Otros activos financieros corrientes</t>
  </si>
  <si>
    <t>            Efectivo o Equivalentes</t>
  </si>
  <si>
    <t>            Otros Activos Corrientes</t>
  </si>
  <si>
    <t>            Activos del grupo de disposición clasificados como mantenidos para la venta</t>
  </si>
  <si>
    <t>Total de patrimonio y pasivos</t>
  </si>
  <si>
    <t>      Total de patrimonio</t>
  </si>
  <si>
    <t>            Patrimonio neto atribuible a los propietarios de la controladora</t>
  </si>
  <si>
    <t>                  Capital Suscrito</t>
  </si>
  <si>
    <t>                  Prima de emisión</t>
  </si>
  <si>
    <t>                  Otras reservas</t>
  </si>
  <si>
    <t>                  Resultados acumulados</t>
  </si>
  <si>
    <t>                  Ganancia o Pérdida del Periodo</t>
  </si>
  <si>
    <t>                  Otros componentes del patrimonio</t>
  </si>
  <si>
    <t>            Interés minoritario</t>
  </si>
  <si>
    <t>      Pasivos Totales</t>
  </si>
  <si>
    <t>            Pasivos no corrientes</t>
  </si>
  <si>
    <t>                  Créditos y préstamos no corrientes</t>
  </si>
  <si>
    <t>                  Otras cuentas por pagar no corrientes</t>
  </si>
  <si>
    <t>                  Ingresos diferidos, gastos devengados y otros pasivos no circulantes diferidos</t>
  </si>
  <si>
    <t>                  Provisiones para otros pasivos y gastos</t>
  </si>
  <si>
    <t>            Pasivos Corrientes</t>
  </si>
  <si>
    <t>                  Créditos y préstamos corrientes</t>
  </si>
  <si>
    <t>                  Comerciales y otras cuentas a pagar</t>
  </si>
  <si>
    <t>                        Cuentas Comerciales por pagar</t>
  </si>
  <si>
    <t>                        Cuentas por pagar a partes relacionadas</t>
  </si>
  <si>
    <t>                  Pasivos corrientes por impuesto a la renta</t>
  </si>
  <si>
    <t>Estado de Flujo de Efectivo</t>
  </si>
  <si>
    <t>Flujo neto de efectivo por (utilizados en) actividades de explotación</t>
  </si>
  <si>
    <t>      Utilidad Neta</t>
  </si>
  <si>
    <t>      Impuesto a las ganancias pagado</t>
  </si>
  <si>
    <t>      Otro flujo de efectivo de actividades operativas</t>
  </si>
  <si>
    <t>Flujo neto de efectivo de (utilizadas en) actividades de inversión</t>
  </si>
  <si>
    <t>      Producto de venta de propiedades, planta y equipo</t>
  </si>
  <si>
    <t>      Compra de propiedades, planta y equipo</t>
  </si>
  <si>
    <t>      Compra de activos intangibles</t>
  </si>
  <si>
    <t>      Ingresos por venta de instrumentos financieros</t>
  </si>
  <si>
    <t>      Adquisición de subsidiaria</t>
  </si>
  <si>
    <t>      Intereses recibidos</t>
  </si>
  <si>
    <t>      Dividendos recibidos</t>
  </si>
  <si>
    <t>      Otros flujos de efectivo de actividades inversión</t>
  </si>
  <si>
    <t>Flujo neto de efectivo de (utilizados en) actividades de financiación</t>
  </si>
  <si>
    <t>      Ingresos provenientes de préstamos</t>
  </si>
  <si>
    <t>      Reembolso de préstamos</t>
  </si>
  <si>
    <t>      Pagos de las obligaciones de arrendamiento financiero</t>
  </si>
  <si>
    <t>      Intereses pagados</t>
  </si>
  <si>
    <t>      Dividendos pagados</t>
  </si>
  <si>
    <t>      Otros flujos de efectivo de actividades financieras</t>
  </si>
  <si>
    <t>Aumento (disminución) neto en efectivo y equivalentes de efectivo</t>
  </si>
  <si>
    <t>Efectivo al inicio del período</t>
  </si>
  <si>
    <t>Ganancias (pérdidas) de intercambio de efectivo y equivalentes</t>
  </si>
  <si>
    <t>Efectivo al final del período</t>
  </si>
  <si>
    <t>CAPEX</t>
  </si>
  <si>
    <t>Fecha inicial del periodo de reporte</t>
  </si>
  <si>
    <t>2022-01-01</t>
  </si>
  <si>
    <t>2021-01-01</t>
  </si>
  <si>
    <t>2020-01-01</t>
  </si>
  <si>
    <t>2019-01-01</t>
  </si>
  <si>
    <t>2018-01-01</t>
  </si>
  <si>
    <t>Unidades originales como se reportó</t>
  </si>
  <si>
    <t>COP Miles</t>
  </si>
  <si>
    <t>Auditado</t>
  </si>
  <si>
    <t>Fuente</t>
  </si>
  <si>
    <t>Superfinanciera – NIIF</t>
  </si>
  <si>
    <t>La redistribución de esta información está estrictamente prohibida.</t>
  </si>
  <si>
    <t>Derechos autorales 2023 EMIS, todos los derechos reservados.</t>
  </si>
  <si>
    <t>RSA ROA = Utilidad Neta / Total Activo</t>
  </si>
  <si>
    <t>RSP ROE = Utilidad Neta / Total Patrimonio</t>
  </si>
  <si>
    <t>*** Recordar que el ROE &gt; ROA</t>
  </si>
  <si>
    <t>MAF = ROE / ROA</t>
  </si>
  <si>
    <t>Rentabilidad</t>
  </si>
  <si>
    <t>Endeudamiento</t>
  </si>
  <si>
    <t>M.N. Margen neto = Utilidad neta / total ingresos</t>
  </si>
  <si>
    <t>M.O. Margen Operativo = Utilidad operativa / total ingresos</t>
  </si>
  <si>
    <t>Liquidez</t>
  </si>
  <si>
    <t>Razón Corriente = Activo corriente / Pasivo corriente</t>
  </si>
  <si>
    <t>Deuda</t>
  </si>
  <si>
    <t>Indice de endeudamiento = total pasivo/activos totales</t>
  </si>
  <si>
    <t>Indice de propiedad = Total patrimonio/ activo total</t>
  </si>
  <si>
    <t>Proporción activo corriente = activo corriente/total activo</t>
  </si>
  <si>
    <t>Proporción activo fijo = activo fijo/total activo</t>
  </si>
  <si>
    <t>Proporción pasivo corriente = pasivo corriente/total pasivo</t>
  </si>
  <si>
    <t>Proporción pasivo a largo plazo = pasivo largo plazo/total pasivo</t>
  </si>
  <si>
    <t>Composición Activo (análisis vertical)</t>
  </si>
  <si>
    <t>Composición Pasivo (análisis vertical)</t>
  </si>
  <si>
    <t>Variación del activo corriente</t>
  </si>
  <si>
    <t>Variación del activo fijo</t>
  </si>
  <si>
    <t>Variación del total activo</t>
  </si>
  <si>
    <t>Variación del pasivo corriente</t>
  </si>
  <si>
    <t>Variación del pasivo a largo plazo</t>
  </si>
  <si>
    <t>Variación total pasivo</t>
  </si>
  <si>
    <t>Análisis horizontal</t>
  </si>
  <si>
    <t>Variación del patrimonio</t>
  </si>
  <si>
    <t xml:space="preserve">Variación del Ingreso Total </t>
  </si>
  <si>
    <t>Variación Utilidad Operativa</t>
  </si>
  <si>
    <t>Variación Utilidad Neta</t>
  </si>
  <si>
    <t>VARIACIONES DE UN ANO AL SIGUIENTE</t>
  </si>
  <si>
    <t>Consistente balance</t>
  </si>
  <si>
    <t>Comprobación FCN Ecuación 1</t>
  </si>
  <si>
    <t>FCO Caja operativa</t>
  </si>
  <si>
    <t>FCI Caja inversiones</t>
  </si>
  <si>
    <t>FCF Caja Financiamiento</t>
  </si>
  <si>
    <t>M.B. Margen bruto = Utilidad bruta/total ingresos</t>
  </si>
  <si>
    <t>1. Extraer datos de una empresa (5 años)</t>
  </si>
  <si>
    <t>2. Duplicar la pestaña original obtenida, para mantener la base sin modificaciones y crear una nueva pestaña de libro de trabajo.</t>
  </si>
  <si>
    <t>RAT Rotación Activo Total = Ventas /Activo total</t>
  </si>
  <si>
    <t>*</t>
  </si>
  <si>
    <t>Indicaciones del trabajo grupal 20%</t>
  </si>
  <si>
    <t>3. Calcular los indicadores fila 130 a la fila 157 ejemplo de liquidez, rentabilidad y operación</t>
  </si>
  <si>
    <t>4. Un análisis concreto, no extendido explicando que se observa y como se entiende eso que se observa.</t>
  </si>
  <si>
    <t>      Gastos de ventas, general y administrativo -total</t>
  </si>
  <si>
    <t>No clasificados Ventas, General y Administrativos</t>
  </si>
  <si>
    <t>Gastos Laborales y Relacionados</t>
  </si>
  <si>
    <t>            Gasto en Investigación y Desarrollo</t>
  </si>
  <si>
    <t xml:space="preserve">        Otros Gastos/(Ingresos) Operativos - Neto </t>
  </si>
  <si>
    <t xml:space="preserve">       Ajustes No Recurrentes - Operativos</t>
  </si>
  <si>
    <t xml:space="preserve">     Disminución/(Aumento) Gastos Operativos - Total</t>
  </si>
  <si>
    <t>Otros ingresos/gastos no operativos</t>
  </si>
  <si>
    <t>Ajustes No Recurrentes</t>
  </si>
  <si>
    <t>Non-Recurring Income/(Expense) - Total</t>
  </si>
  <si>
    <t xml:space="preserve">      Ganancia Extraordinaria</t>
  </si>
  <si>
    <t>Investments in Associates, Joint Ventures and Unconsolidated Subsidiaries</t>
  </si>
  <si>
    <t>Property, Plant &amp; Equipment - Net - Total</t>
  </si>
  <si>
    <t>Other Non-Current Assets - Total</t>
  </si>
  <si>
    <t>Intangible Assets - Total - Net</t>
  </si>
  <si>
    <t>2022 -2023</t>
  </si>
  <si>
    <t>2021 - 2022</t>
  </si>
  <si>
    <t>FCN Ok</t>
  </si>
  <si>
    <t>Future predictions for Total Liabilities &amp; Equity: date forecast lower_ci upper_ci 51 2024-06-30 45347.886672 42436.420333 48259.353011 52 2024-09-30 47200.993220 42599.760068 51802.226372 53 2024-12-31 49269.440844 43036.050806 55502.830883 54 2025-03-31 52094.714181 44205.859891 59983.568472 55 2025-06-30 53994.058616 44687.771299 63300.345933 56 2025-09-30 56276.484838 45504.966285 67048.003390 Future predictions for Shareholders Equity - Attributable to Parent Shareholders - Total: date forecast lower_ci upper_ci 51 2024-06-30 21898.555141 20830.290557 22966.819725 52 2024-09-30 20440.333102 18002.662993 22878.003211 53 2024-12-31 20515.063948 16710.275788 24319.852108 54 2025-03-31 21895.209762 16794.890166 26995.529359 55 2025-06-30 23650.453048 17594.022863 29706.883233 56 2025-09-30 25314.594624 18554.419977 32074.769271 Future predictions for Total Liabilities: date forecast lower_ci upper_ci 51 2024-06-30 19983.675977 17725.028194 22242.323760 52 2024-09-30 20587.999410 17318.941484 23857.057337 53 2024-12-31 21957.930994 17863.864289 26051.997700 54 2025-03-31 23933.821347 19103.822527 28763.820168 55 2025-06-30 24201.594313 18506.151535 29897.037091 56 2025-09-30 24870.880864 18373.609956 31368.151773 Future predictions for Total Non-Current Liabilities: date forecast lower_ci upper_ci 51 2024-06-30 12198.690207 9992.298339 14405.082074 52 2024-09-30 12239.449494 8917.060486 15561.838503 53 2024-12-31 12741.989985 8729.977999 16754.001971 54 2025-03-31 13056.783969 8360.025003 17753.542935 55 2025-06-30 13170.417861 7875.214892 18465.620830 56 2025-09-30 13238.530142 7344.742319 19132.317965 Future predictions for Total Current Liabilities: date forecast lower_ci upper_ci 51 2024-06-30 8926.602310 8005.840425 9847.364196 52 2024-09-30 9854.806986 8359.547907 11350.066065 53 2024-12-31 10379.528474 8311.743153 12447.313795 54 2025-03-31 11065.719077 8406.971826 13724.466328 55 2025-06-30 11641.532311 8474.640866 14808.423756 56 2025-09-30 12554.351464 8862.503873 16246.199055 Future predictions for Total Assets: date forecast lower_ci upper_ci 51 2024-06-30 45347.886672 42436.420333 48259.353011 52 2024-09-30 47200.993220 42599.760068 51802.226372 53 2024-12-31 49269.440844 43036.050806 55502.830883 54 2025-03-31 52094.714181 44205.859891 59983.568472 55 2025-06-30 53994.058616 44687.771299 63300.345933 56 2025-09-30 56276.484838 45504.966285 67048.003390 Future predictions for Total Non-Current Assets: date forecast lower_ci upper_ci 51 2024-06-30 16727.969304 14635.552830 18820.385778 52 2024-09-30 17322.552541 14203.058437 20442.046644 53 2024-12-31 17763.939146 13749.062956 21778.815335 54 2025-03-31 18772.562589 13915.529084 23629.596093 55 2025-06-30 19509.617938 13821.866485 25197.369391 56 2025-09-30 20070.416346 13569.381892 26571.450801 Future predictions for Total Current Assets: date forecast lower_ci upper_ci 51 2024-06-30 27984.055111 24630.958752 31337.151470 52 2024-09-30 28437.395380 23493.459246 33381.331513 53 2024-12-31 30526.808227 24536.587185 36517.029269 54 2025-03-31 32582.325644 25590.015882 39574.635406 55 2025-06-30 32887.615895 25316.367308 40458.864482 56 2025-09-30 34511.328692 26352.020380 42670.637005</t>
  </si>
  <si>
    <t>2023 -2024</t>
  </si>
  <si>
    <t>2020 - 2021</t>
  </si>
  <si>
    <t>2020 - 2019</t>
  </si>
  <si>
    <t>Resusltados a partir de Forecasting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</si>
</sst>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_-* #,##0_-;\-* #,##0_-;_-* &quot;-&quot;_-;_-@_-"/>
    <numFmt numFmtId="165" formatCode="#,###"/>
    <numFmt numFmtId="166" formatCode="###,000"/>
    <numFmt numFmtId="167" formatCode="_-* #,##0.00_-;\-* #,##0.00_-;_-* &quot;-&quot;_-;_-@_-"/>
    <numFmt numFmtId="168" formatCode="_-* #,##0.0000_-;\-* #,##0.0000_-;_-* &quot;-&quot;_-;_-@_-"/>
    <numFmt numFmtId="169" formatCode="&quot;$&quot;#,##0.00"/>
    <numFmt numFmtId="170" formatCode="#,##0.0"/>
  </numFmts>
  <fonts count="9" x14ac:knownFonts="1">
    <font>
      <sz val="11"/>
      <color rgb="FF000000"/>
      <name val="Calibri"/>
    </font>
    <font>
      <b/>
      <sz val="11"/>
      <color rgb="FF000080"/>
      <name val="Calibri"/>
      <family val="2"/>
    </font>
    <font>
      <sz val="10"/>
      <color rgb="FF000000"/>
      <name val="Calibri"/>
      <family val="2"/>
    </font>
    <font>
      <b/>
      <sz val="10"/>
      <color rgb="FF00008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C00000"/>
      <name val="Calibri"/>
      <family val="2"/>
    </font>
    <font>
      <sz val="11"/>
      <color rgb="FFD5D5D5"/>
      <name val="Courier New"/>
      <family val="3"/>
    </font>
    <font>
      <sz val="11"/>
      <color rgb="FFFF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D2D9D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73FDD6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D78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60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right" vertical="top"/>
    </xf>
    <xf numFmtId="49" fontId="2" fillId="3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right" vertical="top"/>
    </xf>
    <xf numFmtId="0" fontId="3" fillId="0" borderId="1" xfId="0" applyFont="1" applyBorder="1" applyAlignment="1">
      <alignment horizontal="center"/>
    </xf>
    <xf numFmtId="165" fontId="2" fillId="0" borderId="0" xfId="0" applyNumberFormat="1" applyFont="1" applyAlignment="1">
      <alignment horizontal="right" vertical="top"/>
    </xf>
    <xf numFmtId="165" fontId="2" fillId="3" borderId="0" xfId="0" applyNumberFormat="1" applyFont="1" applyFill="1" applyAlignment="1">
      <alignment horizontal="right" vertical="top"/>
    </xf>
    <xf numFmtId="166" fontId="2" fillId="3" borderId="0" xfId="0" applyNumberFormat="1" applyFont="1" applyFill="1" applyAlignment="1">
      <alignment horizontal="right" vertical="top"/>
    </xf>
    <xf numFmtId="166" fontId="2" fillId="0" borderId="0" xfId="0" applyNumberFormat="1" applyFont="1" applyAlignment="1">
      <alignment horizontal="right" vertical="top"/>
    </xf>
    <xf numFmtId="49" fontId="2" fillId="4" borderId="0" xfId="0" applyNumberFormat="1" applyFont="1" applyFill="1" applyAlignment="1">
      <alignment horizontal="left" vertical="top"/>
    </xf>
    <xf numFmtId="49" fontId="2" fillId="5" borderId="0" xfId="0" applyNumberFormat="1" applyFont="1" applyFill="1" applyAlignment="1">
      <alignment horizontal="left" vertical="top"/>
    </xf>
    <xf numFmtId="0" fontId="4" fillId="0" borderId="0" xfId="0" applyFont="1"/>
    <xf numFmtId="167" fontId="0" fillId="0" borderId="0" xfId="1" applyNumberFormat="1" applyFont="1"/>
    <xf numFmtId="10" fontId="0" fillId="0" borderId="0" xfId="2" applyNumberFormat="1" applyFont="1"/>
    <xf numFmtId="168" fontId="0" fillId="0" borderId="0" xfId="1" applyNumberFormat="1" applyFont="1"/>
    <xf numFmtId="10" fontId="0" fillId="6" borderId="0" xfId="2" applyNumberFormat="1" applyFont="1" applyFill="1"/>
    <xf numFmtId="0" fontId="5" fillId="0" borderId="0" xfId="0" applyFont="1" applyAlignment="1">
      <alignment horizontal="center"/>
    </xf>
    <xf numFmtId="0" fontId="5" fillId="6" borderId="0" xfId="0" applyFont="1" applyFill="1" applyAlignment="1">
      <alignment horizontal="center"/>
    </xf>
    <xf numFmtId="0" fontId="5" fillId="0" borderId="0" xfId="0" applyFont="1"/>
    <xf numFmtId="10" fontId="5" fillId="6" borderId="0" xfId="2" applyNumberFormat="1" applyFont="1" applyFill="1"/>
    <xf numFmtId="49" fontId="2" fillId="7" borderId="0" xfId="0" applyNumberFormat="1" applyFont="1" applyFill="1" applyAlignment="1">
      <alignment horizontal="left" vertical="top"/>
    </xf>
    <xf numFmtId="49" fontId="2" fillId="8" borderId="0" xfId="0" applyNumberFormat="1" applyFont="1" applyFill="1" applyAlignment="1">
      <alignment horizontal="left" vertical="top"/>
    </xf>
    <xf numFmtId="49" fontId="2" fillId="9" borderId="0" xfId="0" applyNumberFormat="1" applyFont="1" applyFill="1" applyAlignment="1">
      <alignment horizontal="left" vertical="top"/>
    </xf>
    <xf numFmtId="165" fontId="0" fillId="0" borderId="0" xfId="0" applyNumberFormat="1"/>
    <xf numFmtId="0" fontId="6" fillId="0" borderId="0" xfId="0" applyFont="1"/>
    <xf numFmtId="0" fontId="0" fillId="0" borderId="0" xfId="0"/>
    <xf numFmtId="169" fontId="2" fillId="10" borderId="0" xfId="0" applyNumberFormat="1" applyFont="1" applyFill="1" applyAlignment="1">
      <alignment horizontal="right" vertical="top"/>
    </xf>
    <xf numFmtId="169" fontId="2" fillId="3" borderId="0" xfId="0" applyNumberFormat="1" applyFont="1" applyFill="1" applyAlignment="1">
      <alignment horizontal="right" vertical="top"/>
    </xf>
    <xf numFmtId="44" fontId="2" fillId="0" borderId="0" xfId="0" applyNumberFormat="1" applyFont="1" applyAlignment="1">
      <alignment horizontal="right" vertical="top"/>
    </xf>
    <xf numFmtId="44" fontId="2" fillId="3" borderId="0" xfId="0" applyNumberFormat="1" applyFont="1" applyFill="1" applyAlignment="1">
      <alignment horizontal="right" vertical="top"/>
    </xf>
    <xf numFmtId="3" fontId="2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  <xf numFmtId="44" fontId="2" fillId="5" borderId="0" xfId="0" applyNumberFormat="1" applyFont="1" applyFill="1" applyAlignment="1">
      <alignment horizontal="right" vertical="top"/>
    </xf>
    <xf numFmtId="44" fontId="2" fillId="4" borderId="0" xfId="0" applyNumberFormat="1" applyFont="1" applyFill="1" applyAlignment="1">
      <alignment horizontal="right" vertical="top"/>
    </xf>
    <xf numFmtId="44" fontId="2" fillId="9" borderId="0" xfId="0" applyNumberFormat="1" applyFont="1" applyFill="1" applyAlignment="1">
      <alignment horizontal="right" vertical="top"/>
    </xf>
    <xf numFmtId="170" fontId="2" fillId="0" borderId="3" xfId="0" applyNumberFormat="1" applyFont="1" applyBorder="1" applyAlignment="1">
      <alignment horizontal="right" vertical="center" wrapText="1"/>
    </xf>
    <xf numFmtId="44" fontId="2" fillId="0" borderId="3" xfId="0" applyNumberFormat="1" applyFont="1" applyBorder="1" applyAlignment="1">
      <alignment horizontal="right" vertical="center" wrapText="1"/>
    </xf>
    <xf numFmtId="44" fontId="2" fillId="8" borderId="0" xfId="0" applyNumberFormat="1" applyFont="1" applyFill="1" applyAlignment="1">
      <alignment horizontal="right" vertical="top"/>
    </xf>
    <xf numFmtId="44" fontId="2" fillId="7" borderId="0" xfId="0" applyNumberFormat="1" applyFont="1" applyFill="1" applyAlignment="1">
      <alignment horizontal="right" vertical="top"/>
    </xf>
    <xf numFmtId="2" fontId="0" fillId="0" borderId="0" xfId="2" applyNumberFormat="1" applyFont="1"/>
    <xf numFmtId="10" fontId="0" fillId="0" borderId="0" xfId="0" applyNumberFormat="1"/>
    <xf numFmtId="0" fontId="4" fillId="11" borderId="0" xfId="0" applyFont="1" applyFill="1"/>
    <xf numFmtId="0" fontId="4" fillId="11" borderId="0" xfId="0" applyFont="1" applyFill="1" applyAlignment="1">
      <alignment horizontal="left"/>
    </xf>
    <xf numFmtId="2" fontId="0" fillId="0" borderId="0" xfId="0" applyNumberFormat="1"/>
    <xf numFmtId="0" fontId="4" fillId="12" borderId="0" xfId="0" applyFont="1" applyFill="1"/>
    <xf numFmtId="0" fontId="0" fillId="0" borderId="0" xfId="0"/>
    <xf numFmtId="0" fontId="2" fillId="0" borderId="0" xfId="0" applyFont="1" applyBorder="1" applyAlignment="1">
      <alignment vertical="center" wrapText="1"/>
    </xf>
    <xf numFmtId="0" fontId="7" fillId="0" borderId="0" xfId="0" applyFont="1"/>
    <xf numFmtId="44" fontId="0" fillId="0" borderId="0" xfId="0" applyNumberFormat="1"/>
    <xf numFmtId="44" fontId="2" fillId="3" borderId="0" xfId="0" applyNumberFormat="1" applyFont="1" applyFill="1" applyAlignment="1">
      <alignment horizontal="left" vertical="top"/>
    </xf>
    <xf numFmtId="44" fontId="2" fillId="0" borderId="0" xfId="0" applyNumberFormat="1" applyFont="1" applyBorder="1" applyAlignment="1">
      <alignment vertical="center" wrapText="1"/>
    </xf>
    <xf numFmtId="169" fontId="2" fillId="5" borderId="0" xfId="0" applyNumberFormat="1" applyFont="1" applyFill="1" applyAlignment="1">
      <alignment horizontal="left" vertical="top"/>
    </xf>
    <xf numFmtId="169" fontId="2" fillId="4" borderId="0" xfId="0" applyNumberFormat="1" applyFont="1" applyFill="1" applyAlignment="1">
      <alignment horizontal="left" vertical="top"/>
    </xf>
    <xf numFmtId="44" fontId="2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wrapText="1"/>
    </xf>
    <xf numFmtId="0" fontId="0" fillId="0" borderId="0" xfId="0"/>
    <xf numFmtId="0" fontId="0" fillId="0" borderId="0" xfId="0" applyAlignment="1">
      <alignment horizontal="right"/>
    </xf>
    <xf numFmtId="0" fontId="4" fillId="0" borderId="2" xfId="0" applyFont="1" applyBorder="1" applyAlignment="1">
      <alignment horizontal="left" wrapText="1"/>
    </xf>
    <xf numFmtId="0" fontId="8" fillId="0" borderId="0" xfId="0" applyFont="1" applyAlignment="1">
      <alignment horizontal="center" wrapText="1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9"/>
  <colors>
    <mruColors>
      <color rgb="FFFFFD78"/>
      <color rgb="FF73FD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1409700" cy="561975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28282"/>
  </sheetPr>
  <dimension ref="A1:G126"/>
  <sheetViews>
    <sheetView showGridLines="0" topLeftCell="A133" zoomScale="130" zoomScaleNormal="130" workbookViewId="0">
      <selection activeCell="A23" sqref="A23"/>
    </sheetView>
  </sheetViews>
  <sheetFormatPr defaultColWidth="8.85546875" defaultRowHeight="15" x14ac:dyDescent="0.25"/>
  <cols>
    <col min="1" max="1" width="50" customWidth="1"/>
    <col min="2" max="6" width="20" customWidth="1"/>
  </cols>
  <sheetData>
    <row r="1" spans="1:7" x14ac:dyDescent="0.25">
      <c r="A1" s="56"/>
      <c r="B1" s="56"/>
      <c r="C1" s="56"/>
    </row>
    <row r="2" spans="1:7" x14ac:dyDescent="0.25">
      <c r="A2" s="56"/>
      <c r="B2" s="56"/>
      <c r="C2" s="56"/>
      <c r="D2" s="57" t="s">
        <v>0</v>
      </c>
      <c r="E2" s="57"/>
      <c r="F2" s="57"/>
      <c r="G2" s="57"/>
    </row>
    <row r="3" spans="1:7" x14ac:dyDescent="0.25">
      <c r="A3" s="56"/>
      <c r="B3" s="56"/>
      <c r="C3" s="56"/>
      <c r="D3" s="57" t="s">
        <v>1</v>
      </c>
      <c r="E3" s="57"/>
      <c r="F3" s="57"/>
      <c r="G3" s="57"/>
    </row>
    <row r="4" spans="1:7" x14ac:dyDescent="0.25">
      <c r="A4" s="56"/>
      <c r="B4" s="56"/>
      <c r="C4" s="56"/>
      <c r="D4" s="57" t="s">
        <v>2</v>
      </c>
      <c r="E4" s="57"/>
      <c r="F4" s="57"/>
      <c r="G4" s="57"/>
    </row>
    <row r="5" spans="1:7" x14ac:dyDescent="0.25">
      <c r="A5" s="56"/>
      <c r="B5" s="56"/>
      <c r="C5" s="56"/>
      <c r="D5" s="57" t="s">
        <v>3</v>
      </c>
      <c r="E5" s="57"/>
      <c r="F5" s="57"/>
      <c r="G5" s="57"/>
    </row>
    <row r="7" spans="1:7" ht="20.100000000000001" customHeight="1" x14ac:dyDescent="0.25">
      <c r="A7" s="55" t="s">
        <v>4</v>
      </c>
      <c r="B7" s="56"/>
      <c r="C7" s="56"/>
      <c r="D7" s="56"/>
      <c r="E7" s="56"/>
      <c r="F7" s="56"/>
      <c r="G7" s="56"/>
    </row>
    <row r="8" spans="1:7" x14ac:dyDescent="0.25">
      <c r="A8" t="s">
        <v>5</v>
      </c>
    </row>
    <row r="10" spans="1:7" x14ac:dyDescent="0.25">
      <c r="A10" s="1" t="s">
        <v>6</v>
      </c>
      <c r="B10" s="2" t="s">
        <v>7</v>
      </c>
      <c r="C10" s="2" t="s">
        <v>7</v>
      </c>
      <c r="D10" s="2" t="s">
        <v>7</v>
      </c>
      <c r="E10" s="2" t="s">
        <v>7</v>
      </c>
      <c r="F10" s="2" t="s">
        <v>7</v>
      </c>
    </row>
    <row r="11" spans="1:7" x14ac:dyDescent="0.25">
      <c r="A11" s="3" t="s">
        <v>8</v>
      </c>
      <c r="B11" s="4" t="s">
        <v>9</v>
      </c>
      <c r="C11" s="4" t="s">
        <v>10</v>
      </c>
      <c r="D11" s="4" t="s">
        <v>11</v>
      </c>
      <c r="E11" s="4" t="s">
        <v>12</v>
      </c>
      <c r="F11" s="4" t="s">
        <v>13</v>
      </c>
    </row>
    <row r="12" spans="1:7" x14ac:dyDescent="0.25">
      <c r="A12" s="1" t="s">
        <v>14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15</v>
      </c>
    </row>
    <row r="15" spans="1:7" x14ac:dyDescent="0.25">
      <c r="A15" s="5" t="s">
        <v>16</v>
      </c>
      <c r="B15" s="5">
        <v>2022</v>
      </c>
      <c r="C15" s="5">
        <v>2021</v>
      </c>
      <c r="D15" s="5">
        <v>2020</v>
      </c>
      <c r="E15" s="5">
        <v>2019</v>
      </c>
      <c r="F15" s="5">
        <v>2018</v>
      </c>
    </row>
    <row r="16" spans="1:7" x14ac:dyDescent="0.25">
      <c r="A16" s="1" t="s">
        <v>17</v>
      </c>
      <c r="B16" s="6">
        <v>35516085.990000002</v>
      </c>
      <c r="C16" s="6">
        <v>23215616.800000001</v>
      </c>
      <c r="D16" s="6">
        <v>16447443.51</v>
      </c>
      <c r="E16" s="6">
        <v>22531969.760000002</v>
      </c>
      <c r="F16" s="6">
        <v>19184542.449999999</v>
      </c>
    </row>
    <row r="17" spans="1:6" x14ac:dyDescent="0.25">
      <c r="A17" s="3" t="s">
        <v>18</v>
      </c>
      <c r="B17" s="7">
        <v>35455548.57</v>
      </c>
      <c r="C17" s="7">
        <v>23142510.510000002</v>
      </c>
      <c r="D17" s="7">
        <v>16389626.5</v>
      </c>
      <c r="E17" s="7">
        <v>22450898.629999999</v>
      </c>
      <c r="F17" s="7">
        <v>19065573.449999999</v>
      </c>
    </row>
    <row r="18" spans="1:6" x14ac:dyDescent="0.25">
      <c r="A18" s="1" t="s">
        <v>19</v>
      </c>
      <c r="B18" s="6">
        <v>-32549846.75</v>
      </c>
      <c r="C18" s="6">
        <v>-20773697.870000001</v>
      </c>
      <c r="D18" s="6">
        <v>-14822157.27</v>
      </c>
      <c r="E18" s="6">
        <v>-20393198.989999998</v>
      </c>
      <c r="F18" s="6">
        <v>-17370774.07</v>
      </c>
    </row>
    <row r="19" spans="1:6" x14ac:dyDescent="0.25">
      <c r="A19" s="3" t="s">
        <v>20</v>
      </c>
      <c r="B19" s="7">
        <v>2905701.82</v>
      </c>
      <c r="C19" s="7">
        <v>2368812.64</v>
      </c>
      <c r="D19" s="7">
        <v>1567469.23</v>
      </c>
      <c r="E19" s="7">
        <v>2057699.64</v>
      </c>
      <c r="F19" s="7">
        <v>1694799.38</v>
      </c>
    </row>
    <row r="20" spans="1:6" x14ac:dyDescent="0.25">
      <c r="A20" s="1" t="s">
        <v>21</v>
      </c>
      <c r="B20" s="6">
        <v>-1507437.19</v>
      </c>
      <c r="C20" s="6">
        <v>-1237384.51</v>
      </c>
      <c r="D20" s="6">
        <v>-1116594.0900000001</v>
      </c>
      <c r="E20" s="6">
        <v>-1154100.6200000001</v>
      </c>
      <c r="F20" s="6">
        <v>-968795.6</v>
      </c>
    </row>
    <row r="21" spans="1:6" x14ac:dyDescent="0.25">
      <c r="A21" s="3" t="s">
        <v>22</v>
      </c>
      <c r="B21" s="7">
        <v>-418125.76</v>
      </c>
      <c r="C21" s="7">
        <v>-342821.9</v>
      </c>
      <c r="D21" s="7">
        <v>-275899.05</v>
      </c>
      <c r="E21" s="7">
        <v>-307418.78000000003</v>
      </c>
      <c r="F21" s="7">
        <v>-268273.53999999998</v>
      </c>
    </row>
    <row r="22" spans="1:6" x14ac:dyDescent="0.25">
      <c r="A22" s="1" t="s">
        <v>23</v>
      </c>
      <c r="B22" s="6">
        <v>-71656.25</v>
      </c>
      <c r="C22" s="6">
        <v>-14218.44</v>
      </c>
      <c r="D22" s="6">
        <v>-10393.49</v>
      </c>
      <c r="E22" s="6">
        <v>-12254.17</v>
      </c>
      <c r="F22" s="6">
        <v>-68106.990000000005</v>
      </c>
    </row>
    <row r="23" spans="1:6" x14ac:dyDescent="0.25">
      <c r="A23" s="3" t="s">
        <v>24</v>
      </c>
      <c r="B23" s="7">
        <v>60537.42</v>
      </c>
      <c r="C23" s="7">
        <v>73106.289999999994</v>
      </c>
      <c r="D23" s="7">
        <v>57817.01</v>
      </c>
      <c r="E23" s="7">
        <v>81071.13</v>
      </c>
      <c r="F23" s="7">
        <v>118969</v>
      </c>
    </row>
    <row r="24" spans="1:6" x14ac:dyDescent="0.25">
      <c r="A24" s="1" t="s">
        <v>25</v>
      </c>
      <c r="B24" s="6">
        <v>-132193.67000000001</v>
      </c>
      <c r="C24" s="6">
        <v>-87324.73</v>
      </c>
      <c r="D24" s="6">
        <v>-68210.5</v>
      </c>
      <c r="E24" s="6">
        <v>-93325.3</v>
      </c>
      <c r="F24" s="6">
        <v>-187075.98</v>
      </c>
    </row>
    <row r="25" spans="1:6" x14ac:dyDescent="0.25">
      <c r="A25" s="3" t="s">
        <v>26</v>
      </c>
      <c r="B25" s="7">
        <v>908482.63</v>
      </c>
      <c r="C25" s="7">
        <v>774387.79</v>
      </c>
      <c r="D25" s="7">
        <v>164582.6</v>
      </c>
      <c r="E25" s="7">
        <v>583926.06000000006</v>
      </c>
      <c r="F25" s="7">
        <v>389623.25</v>
      </c>
    </row>
    <row r="26" spans="1:6" x14ac:dyDescent="0.25">
      <c r="A26" s="1" t="s">
        <v>27</v>
      </c>
      <c r="B26" s="6">
        <v>-361979.73</v>
      </c>
      <c r="C26" s="6">
        <v>-187377.24</v>
      </c>
      <c r="D26" s="6">
        <v>-204713.64</v>
      </c>
      <c r="E26" s="6">
        <v>-221758.12</v>
      </c>
      <c r="F26" s="6">
        <v>-182940.75</v>
      </c>
    </row>
    <row r="27" spans="1:6" x14ac:dyDescent="0.25">
      <c r="A27" s="3" t="s">
        <v>28</v>
      </c>
      <c r="B27" s="7">
        <v>27226.82</v>
      </c>
      <c r="C27" s="7">
        <v>20727.75</v>
      </c>
      <c r="D27" s="7">
        <v>13919.95</v>
      </c>
      <c r="E27" s="7">
        <v>8335.34</v>
      </c>
      <c r="F27" s="7">
        <v>11504.56</v>
      </c>
    </row>
    <row r="28" spans="1:6" x14ac:dyDescent="0.25">
      <c r="A28" s="1" t="s">
        <v>29</v>
      </c>
      <c r="B28" s="6">
        <v>-391863.75</v>
      </c>
      <c r="C28" s="6">
        <v>-210965.51</v>
      </c>
      <c r="D28" s="6">
        <v>-221004.95</v>
      </c>
      <c r="E28" s="6">
        <v>-233062.77</v>
      </c>
      <c r="F28" s="6">
        <v>-196980.96</v>
      </c>
    </row>
    <row r="29" spans="1:6" x14ac:dyDescent="0.25">
      <c r="A29" s="3" t="s">
        <v>30</v>
      </c>
      <c r="B29" s="7">
        <v>2657.19</v>
      </c>
      <c r="C29" s="7">
        <v>2860.52</v>
      </c>
      <c r="D29" s="7">
        <v>2371.36</v>
      </c>
      <c r="E29" s="7">
        <v>2969.31</v>
      </c>
      <c r="F29" s="7">
        <v>2535.65</v>
      </c>
    </row>
    <row r="30" spans="1:6" x14ac:dyDescent="0.25">
      <c r="A30" s="1" t="s">
        <v>31</v>
      </c>
      <c r="B30" s="6">
        <v>546502.89</v>
      </c>
      <c r="C30" s="6">
        <v>587010.55000000005</v>
      </c>
      <c r="D30" s="6">
        <v>-40131.040000000001</v>
      </c>
      <c r="E30" s="6">
        <v>362167.94</v>
      </c>
      <c r="F30" s="6">
        <v>206682.5</v>
      </c>
    </row>
    <row r="31" spans="1:6" x14ac:dyDescent="0.25">
      <c r="A31" s="3" t="s">
        <v>32</v>
      </c>
      <c r="B31" s="7">
        <v>-213090.51</v>
      </c>
      <c r="C31" s="7">
        <v>-211276.67</v>
      </c>
      <c r="D31" s="8">
        <v>393.83</v>
      </c>
      <c r="E31" s="7">
        <v>-124250.01</v>
      </c>
      <c r="F31" s="7">
        <v>-72941.64</v>
      </c>
    </row>
    <row r="32" spans="1:6" x14ac:dyDescent="0.25">
      <c r="A32" s="1" t="s">
        <v>33</v>
      </c>
      <c r="B32" s="6">
        <v>333412.39</v>
      </c>
      <c r="C32" s="6">
        <v>375733.87</v>
      </c>
      <c r="D32" s="6">
        <v>-39737.21</v>
      </c>
      <c r="E32" s="6">
        <v>237917.92</v>
      </c>
      <c r="F32" s="6">
        <v>133740.85999999999</v>
      </c>
    </row>
    <row r="33" spans="1:6" x14ac:dyDescent="0.25">
      <c r="A33" s="3" t="s">
        <v>34</v>
      </c>
      <c r="B33" s="7">
        <v>333412.39</v>
      </c>
      <c r="C33" s="7">
        <v>375733.87</v>
      </c>
      <c r="D33" s="7">
        <v>-39737.21</v>
      </c>
      <c r="E33" s="7">
        <v>237917.92</v>
      </c>
      <c r="F33" s="7">
        <v>133740.85999999999</v>
      </c>
    </row>
    <row r="34" spans="1:6" x14ac:dyDescent="0.25">
      <c r="A34" s="1" t="s">
        <v>35</v>
      </c>
      <c r="B34" s="6">
        <v>292137.45</v>
      </c>
      <c r="C34" s="6">
        <v>375721.71</v>
      </c>
      <c r="D34" s="6">
        <v>-39738.25</v>
      </c>
      <c r="E34" s="6">
        <v>237919.67</v>
      </c>
      <c r="F34" s="6">
        <v>133741.35</v>
      </c>
    </row>
    <row r="35" spans="1:6" x14ac:dyDescent="0.25">
      <c r="A35" s="3" t="s">
        <v>36</v>
      </c>
      <c r="B35" s="8">
        <v>1.77</v>
      </c>
      <c r="C35" s="8">
        <v>12.17</v>
      </c>
      <c r="D35" s="8">
        <v>1.04</v>
      </c>
      <c r="E35" s="8">
        <v>-1.74</v>
      </c>
      <c r="F35" s="8">
        <v>-0.49</v>
      </c>
    </row>
    <row r="38" spans="1:6" x14ac:dyDescent="0.25">
      <c r="A38" s="5" t="s">
        <v>37</v>
      </c>
      <c r="B38" s="5">
        <v>2022</v>
      </c>
      <c r="C38" s="5">
        <v>2021</v>
      </c>
      <c r="D38" s="5">
        <v>2020</v>
      </c>
      <c r="E38" s="5">
        <v>2019</v>
      </c>
      <c r="F38" s="5">
        <v>2018</v>
      </c>
    </row>
    <row r="39" spans="1:6" x14ac:dyDescent="0.25">
      <c r="A39" s="3" t="s">
        <v>38</v>
      </c>
      <c r="B39" s="7">
        <v>10238949.52</v>
      </c>
      <c r="C39" s="7">
        <v>8160519.7800000003</v>
      </c>
      <c r="D39" s="7">
        <v>7064317.1900000004</v>
      </c>
      <c r="E39" s="7">
        <v>7123711.8600000003</v>
      </c>
      <c r="F39" s="7">
        <v>6379870.6200000001</v>
      </c>
    </row>
    <row r="40" spans="1:6" x14ac:dyDescent="0.25">
      <c r="A40" s="1" t="s">
        <v>39</v>
      </c>
      <c r="B40" s="6">
        <v>5719752.75</v>
      </c>
      <c r="C40" s="6">
        <v>4996287.43</v>
      </c>
      <c r="D40" s="6">
        <v>4743328.54</v>
      </c>
      <c r="E40" s="6">
        <v>4699005.63</v>
      </c>
      <c r="F40" s="6">
        <v>4025593.09</v>
      </c>
    </row>
    <row r="41" spans="1:6" x14ac:dyDescent="0.25">
      <c r="A41" s="3" t="s">
        <v>40</v>
      </c>
      <c r="B41" s="7">
        <v>4158389.58</v>
      </c>
      <c r="C41" s="7">
        <v>3548287.45</v>
      </c>
      <c r="D41" s="7">
        <v>3139011.64</v>
      </c>
      <c r="E41" s="7">
        <v>3025216.87</v>
      </c>
      <c r="F41" s="7">
        <v>2198563.73</v>
      </c>
    </row>
    <row r="42" spans="1:6" x14ac:dyDescent="0.25">
      <c r="A42" s="1" t="s">
        <v>41</v>
      </c>
      <c r="B42" s="6">
        <v>1184550.6499999999</v>
      </c>
      <c r="C42" s="6">
        <v>1124363.8600000001</v>
      </c>
      <c r="D42" s="6">
        <v>1516537.51</v>
      </c>
      <c r="E42" s="6">
        <v>1563870.91</v>
      </c>
      <c r="F42" s="6">
        <v>1681280.53</v>
      </c>
    </row>
    <row r="43" spans="1:6" x14ac:dyDescent="0.25">
      <c r="A43" s="3" t="s">
        <v>42</v>
      </c>
      <c r="B43" s="7">
        <v>362704.49</v>
      </c>
      <c r="C43" s="7">
        <v>339602.06</v>
      </c>
      <c r="D43" s="7">
        <v>298981</v>
      </c>
      <c r="E43" s="7">
        <v>310936</v>
      </c>
      <c r="F43" s="7">
        <v>377577.75</v>
      </c>
    </row>
    <row r="44" spans="1:6" x14ac:dyDescent="0.25">
      <c r="A44" s="1" t="s">
        <v>43</v>
      </c>
      <c r="B44" s="6">
        <v>821846.16</v>
      </c>
      <c r="C44" s="6">
        <v>784761.8</v>
      </c>
      <c r="D44" s="6">
        <v>1217556.52</v>
      </c>
      <c r="E44" s="6">
        <v>1252934.9099999999</v>
      </c>
      <c r="F44" s="6">
        <v>1303702.77</v>
      </c>
    </row>
    <row r="45" spans="1:6" x14ac:dyDescent="0.25">
      <c r="A45" s="3" t="s">
        <v>44</v>
      </c>
      <c r="B45" s="7">
        <v>24637.26</v>
      </c>
      <c r="C45" s="7">
        <v>6738.64</v>
      </c>
      <c r="D45" s="7">
        <v>9163.4500000000007</v>
      </c>
      <c r="E45" s="7">
        <v>8989.89</v>
      </c>
      <c r="F45" s="7">
        <v>12702.41</v>
      </c>
    </row>
    <row r="46" spans="1:6" x14ac:dyDescent="0.25">
      <c r="A46" s="1" t="s">
        <v>45</v>
      </c>
      <c r="B46" s="6">
        <v>24637.26</v>
      </c>
      <c r="C46" s="6">
        <v>6738.64</v>
      </c>
      <c r="D46" s="6">
        <v>9163.4500000000007</v>
      </c>
      <c r="E46" s="6">
        <v>8989.89</v>
      </c>
      <c r="F46" s="6">
        <v>12702.41</v>
      </c>
    </row>
    <row r="47" spans="1:6" x14ac:dyDescent="0.25">
      <c r="A47" s="3" t="s">
        <v>46</v>
      </c>
      <c r="B47" s="7">
        <v>287839.31</v>
      </c>
      <c r="C47" s="7">
        <v>280788.46999999997</v>
      </c>
      <c r="D47" s="7">
        <v>13768.22</v>
      </c>
      <c r="E47" s="7">
        <v>15085.27</v>
      </c>
      <c r="F47" s="7">
        <v>15832.51</v>
      </c>
    </row>
    <row r="48" spans="1:6" x14ac:dyDescent="0.25">
      <c r="A48" s="1" t="s">
        <v>47</v>
      </c>
      <c r="B48" s="6">
        <v>3171.77</v>
      </c>
      <c r="C48" s="6">
        <v>5450.98</v>
      </c>
      <c r="D48" s="6">
        <v>5523</v>
      </c>
      <c r="E48" s="6">
        <v>5922.12</v>
      </c>
      <c r="F48" s="6">
        <v>5958.73</v>
      </c>
    </row>
    <row r="49" spans="1:6" x14ac:dyDescent="0.25">
      <c r="A49" s="3" t="s">
        <v>48</v>
      </c>
      <c r="B49" s="7">
        <v>284667.53999999998</v>
      </c>
      <c r="C49" s="7">
        <v>275337.49</v>
      </c>
      <c r="D49" s="7">
        <v>8245.2099999999991</v>
      </c>
      <c r="E49" s="7">
        <v>9163.16</v>
      </c>
      <c r="F49" s="7">
        <v>9873.7800000000007</v>
      </c>
    </row>
    <row r="50" spans="1:6" x14ac:dyDescent="0.25">
      <c r="A50" s="1" t="s">
        <v>49</v>
      </c>
      <c r="B50" s="6">
        <v>60583.15</v>
      </c>
      <c r="C50" s="6">
        <v>32062.59</v>
      </c>
      <c r="D50" s="6">
        <v>16669.830000000002</v>
      </c>
      <c r="E50" s="6">
        <v>9534.34</v>
      </c>
      <c r="F50" s="6">
        <v>5544.37</v>
      </c>
    </row>
    <row r="51" spans="1:6" x14ac:dyDescent="0.25">
      <c r="A51" s="3" t="s">
        <v>50</v>
      </c>
      <c r="B51" s="7">
        <v>60583.15</v>
      </c>
      <c r="C51" s="7">
        <v>32062.59</v>
      </c>
      <c r="D51" s="7">
        <v>16669.830000000002</v>
      </c>
      <c r="E51" s="7">
        <v>9534.34</v>
      </c>
      <c r="F51" s="7">
        <v>5544.37</v>
      </c>
    </row>
    <row r="52" spans="1:6" x14ac:dyDescent="0.25">
      <c r="A52" s="1" t="s">
        <v>51</v>
      </c>
      <c r="B52" s="6">
        <v>3752.81</v>
      </c>
      <c r="C52" s="6">
        <v>4046.41</v>
      </c>
      <c r="D52" s="6">
        <v>48177.9</v>
      </c>
      <c r="E52" s="6">
        <v>76308.350000000006</v>
      </c>
      <c r="F52" s="6">
        <v>111669.55</v>
      </c>
    </row>
    <row r="53" spans="1:6" x14ac:dyDescent="0.25">
      <c r="A53" s="3" t="s">
        <v>52</v>
      </c>
      <c r="B53" s="7">
        <v>4519196.76</v>
      </c>
      <c r="C53" s="7">
        <v>3164232.36</v>
      </c>
      <c r="D53" s="7">
        <v>2320988.65</v>
      </c>
      <c r="E53" s="7">
        <v>2424706.23</v>
      </c>
      <c r="F53" s="7">
        <v>2354277.52</v>
      </c>
    </row>
    <row r="54" spans="1:6" x14ac:dyDescent="0.25">
      <c r="A54" s="1" t="s">
        <v>53</v>
      </c>
      <c r="B54" s="6">
        <v>1764718.8</v>
      </c>
      <c r="C54" s="6">
        <v>1177039.78</v>
      </c>
      <c r="D54" s="6">
        <v>869248.22</v>
      </c>
      <c r="E54" s="6">
        <v>980527.89</v>
      </c>
      <c r="F54" s="6">
        <v>874764.33</v>
      </c>
    </row>
    <row r="55" spans="1:6" x14ac:dyDescent="0.25">
      <c r="A55" s="3" t="s">
        <v>54</v>
      </c>
      <c r="B55" s="7">
        <v>1943590.91</v>
      </c>
      <c r="C55" s="7">
        <v>1105550.53</v>
      </c>
      <c r="D55" s="7">
        <v>763013.29</v>
      </c>
      <c r="E55" s="7">
        <v>972454.93</v>
      </c>
      <c r="F55" s="7">
        <v>921917.96</v>
      </c>
    </row>
    <row r="56" spans="1:6" x14ac:dyDescent="0.25">
      <c r="A56" s="1" t="s">
        <v>55</v>
      </c>
      <c r="B56" s="6">
        <v>1548255.62</v>
      </c>
      <c r="C56" s="6">
        <v>1064571.6399999999</v>
      </c>
      <c r="D56" s="6">
        <v>694330.29</v>
      </c>
      <c r="E56" s="6">
        <v>861574.15</v>
      </c>
      <c r="F56" s="6">
        <v>774743.64</v>
      </c>
    </row>
    <row r="57" spans="1:6" x14ac:dyDescent="0.25">
      <c r="A57" s="3" t="s">
        <v>56</v>
      </c>
      <c r="B57" s="7">
        <v>3484.42</v>
      </c>
      <c r="C57" s="8">
        <v>148.77000000000001</v>
      </c>
      <c r="D57" s="8">
        <v>340.49</v>
      </c>
      <c r="E57" s="8">
        <v>239.31</v>
      </c>
      <c r="F57" s="8">
        <v>60.82</v>
      </c>
    </row>
    <row r="58" spans="1:6" x14ac:dyDescent="0.25">
      <c r="A58" s="1" t="s">
        <v>57</v>
      </c>
      <c r="B58" s="6">
        <v>391850.87</v>
      </c>
      <c r="C58" s="6">
        <v>40830.120000000003</v>
      </c>
      <c r="D58" s="6">
        <v>68342.509999999995</v>
      </c>
      <c r="E58" s="6">
        <v>110641.47</v>
      </c>
      <c r="F58" s="6">
        <v>147113.5</v>
      </c>
    </row>
    <row r="59" spans="1:6" x14ac:dyDescent="0.25">
      <c r="A59" s="3" t="s">
        <v>58</v>
      </c>
      <c r="B59" s="7">
        <v>87416.6</v>
      </c>
      <c r="C59" s="7">
        <v>69960.11</v>
      </c>
      <c r="D59" s="8">
        <v>0</v>
      </c>
      <c r="E59" s="8">
        <v>433.38</v>
      </c>
      <c r="F59" s="7">
        <v>37033.230000000003</v>
      </c>
    </row>
    <row r="60" spans="1:6" x14ac:dyDescent="0.25">
      <c r="A60" s="1" t="s">
        <v>59</v>
      </c>
      <c r="B60" s="6">
        <v>87416.6</v>
      </c>
      <c r="C60" s="6">
        <v>69960.11</v>
      </c>
      <c r="D60" s="9">
        <v>0</v>
      </c>
      <c r="E60" s="9">
        <v>433.38</v>
      </c>
      <c r="F60" s="6">
        <v>37033.230000000003</v>
      </c>
    </row>
    <row r="61" spans="1:6" x14ac:dyDescent="0.25">
      <c r="A61" s="3" t="s">
        <v>60</v>
      </c>
      <c r="B61" s="7">
        <v>582936.68000000005</v>
      </c>
      <c r="C61" s="7">
        <v>705836.61</v>
      </c>
      <c r="D61" s="7">
        <v>606393.41</v>
      </c>
      <c r="E61" s="7">
        <v>358057.96</v>
      </c>
      <c r="F61" s="7">
        <v>398678.26</v>
      </c>
    </row>
    <row r="62" spans="1:6" x14ac:dyDescent="0.25">
      <c r="A62" s="1" t="s">
        <v>61</v>
      </c>
      <c r="B62" s="6">
        <v>140138.81</v>
      </c>
      <c r="C62" s="6">
        <v>104191.44</v>
      </c>
      <c r="D62" s="6">
        <v>82333.73</v>
      </c>
      <c r="E62" s="6">
        <v>113232.07</v>
      </c>
      <c r="F62" s="6">
        <v>121883.75</v>
      </c>
    </row>
    <row r="63" spans="1:6" x14ac:dyDescent="0.25">
      <c r="A63" s="3" t="s">
        <v>62</v>
      </c>
      <c r="B63" s="8">
        <v>394.96</v>
      </c>
      <c r="C63" s="7">
        <v>1653.89</v>
      </c>
      <c r="D63" s="8">
        <v>0</v>
      </c>
      <c r="E63" s="8">
        <v>0</v>
      </c>
      <c r="F63" s="8">
        <v>0</v>
      </c>
    </row>
    <row r="64" spans="1:6" x14ac:dyDescent="0.25">
      <c r="A64" s="1" t="s">
        <v>63</v>
      </c>
      <c r="B64" s="6">
        <v>10238949.52</v>
      </c>
      <c r="C64" s="6">
        <v>8160519.7800000003</v>
      </c>
      <c r="D64" s="6">
        <v>7064317.1900000004</v>
      </c>
      <c r="E64" s="6">
        <v>7123711.8600000003</v>
      </c>
      <c r="F64" s="6">
        <v>6379870.6200000001</v>
      </c>
    </row>
    <row r="65" spans="1:6" x14ac:dyDescent="0.25">
      <c r="A65" s="3" t="s">
        <v>64</v>
      </c>
      <c r="B65" s="7">
        <v>3008681.68</v>
      </c>
      <c r="C65" s="7">
        <v>2575307.25</v>
      </c>
      <c r="D65" s="7">
        <v>1998647.25</v>
      </c>
      <c r="E65" s="7">
        <v>2130405.16</v>
      </c>
      <c r="F65" s="7">
        <v>1963132.03</v>
      </c>
    </row>
    <row r="66" spans="1:6" x14ac:dyDescent="0.25">
      <c r="A66" s="1" t="s">
        <v>65</v>
      </c>
      <c r="B66" s="6">
        <v>3008275.55</v>
      </c>
      <c r="C66" s="6">
        <v>2574977.63</v>
      </c>
      <c r="D66" s="6">
        <v>1998374.48</v>
      </c>
      <c r="E66" s="6">
        <v>2130130.81</v>
      </c>
      <c r="F66" s="6">
        <v>1962597.23</v>
      </c>
    </row>
    <row r="67" spans="1:6" x14ac:dyDescent="0.25">
      <c r="A67" s="3" t="s">
        <v>66</v>
      </c>
      <c r="B67" s="7">
        <v>195999.47</v>
      </c>
      <c r="C67" s="7">
        <v>195999.47</v>
      </c>
      <c r="D67" s="7">
        <v>195999.47</v>
      </c>
      <c r="E67" s="7">
        <v>195999.47</v>
      </c>
      <c r="F67" s="7">
        <v>195999.47</v>
      </c>
    </row>
    <row r="68" spans="1:6" x14ac:dyDescent="0.25">
      <c r="A68" s="1" t="s">
        <v>67</v>
      </c>
      <c r="B68" s="6">
        <v>219365.73</v>
      </c>
      <c r="C68" s="6">
        <v>219365.73</v>
      </c>
      <c r="D68" s="6">
        <v>219365.73</v>
      </c>
      <c r="E68" s="6">
        <v>219365.73</v>
      </c>
      <c r="F68" s="6">
        <v>219365.73</v>
      </c>
    </row>
    <row r="69" spans="1:6" x14ac:dyDescent="0.25">
      <c r="A69" s="3" t="s">
        <v>68</v>
      </c>
      <c r="B69" s="7">
        <v>126824.02</v>
      </c>
      <c r="C69" s="7">
        <v>129356.07</v>
      </c>
      <c r="D69" s="7">
        <v>133730.53</v>
      </c>
      <c r="E69" s="7">
        <v>138099.45000000001</v>
      </c>
      <c r="F69" s="7">
        <v>142461.72</v>
      </c>
    </row>
    <row r="70" spans="1:6" x14ac:dyDescent="0.25">
      <c r="A70" s="1" t="s">
        <v>69</v>
      </c>
      <c r="B70" s="6">
        <v>1342984.33</v>
      </c>
      <c r="C70" s="6">
        <v>1159674.6399999999</v>
      </c>
      <c r="D70" s="6">
        <v>1214706.93</v>
      </c>
      <c r="E70" s="6">
        <v>1091379.22</v>
      </c>
      <c r="F70" s="6">
        <v>1020285</v>
      </c>
    </row>
    <row r="71" spans="1:6" x14ac:dyDescent="0.25">
      <c r="A71" s="3" t="s">
        <v>70</v>
      </c>
      <c r="B71" s="7">
        <v>333412.39</v>
      </c>
      <c r="C71" s="7">
        <v>375733.87</v>
      </c>
      <c r="D71" s="7">
        <v>-39737.21</v>
      </c>
      <c r="E71" s="7">
        <v>237919.67</v>
      </c>
      <c r="F71" s="7">
        <v>133741.35</v>
      </c>
    </row>
    <row r="72" spans="1:6" x14ac:dyDescent="0.25">
      <c r="A72" s="1" t="s">
        <v>71</v>
      </c>
      <c r="B72" s="6">
        <v>789689.62</v>
      </c>
      <c r="C72" s="6">
        <v>494847.85</v>
      </c>
      <c r="D72" s="6">
        <v>274309.03000000003</v>
      </c>
      <c r="E72" s="6">
        <v>247367.28</v>
      </c>
      <c r="F72" s="6">
        <v>250743.96</v>
      </c>
    </row>
    <row r="73" spans="1:6" x14ac:dyDescent="0.25">
      <c r="A73" s="3" t="s">
        <v>72</v>
      </c>
      <c r="B73" s="8">
        <v>406.13</v>
      </c>
      <c r="C73" s="8">
        <v>329.62</v>
      </c>
      <c r="D73" s="8">
        <v>272.76</v>
      </c>
      <c r="E73" s="8">
        <v>274.35000000000002</v>
      </c>
      <c r="F73" s="8">
        <v>534.80999999999995</v>
      </c>
    </row>
    <row r="74" spans="1:6" x14ac:dyDescent="0.25">
      <c r="A74" s="1" t="s">
        <v>73</v>
      </c>
      <c r="B74" s="6">
        <v>7230267.8399999999</v>
      </c>
      <c r="C74" s="6">
        <v>5585212.54</v>
      </c>
      <c r="D74" s="6">
        <v>5065669.95</v>
      </c>
      <c r="E74" s="6">
        <v>4993306.7</v>
      </c>
      <c r="F74" s="6">
        <v>4416738.58</v>
      </c>
    </row>
    <row r="75" spans="1:6" x14ac:dyDescent="0.25">
      <c r="A75" s="3" t="s">
        <v>74</v>
      </c>
      <c r="B75" s="7">
        <v>3614180.96</v>
      </c>
      <c r="C75" s="7">
        <v>3406401.64</v>
      </c>
      <c r="D75" s="7">
        <v>3771773.57</v>
      </c>
      <c r="E75" s="7">
        <v>3241447.22</v>
      </c>
      <c r="F75" s="7">
        <v>2800098.12</v>
      </c>
    </row>
    <row r="76" spans="1:6" x14ac:dyDescent="0.25">
      <c r="A76" s="1" t="s">
        <v>75</v>
      </c>
      <c r="B76" s="6">
        <v>3117226.52</v>
      </c>
      <c r="C76" s="6">
        <v>2934723.7</v>
      </c>
      <c r="D76" s="6">
        <v>3316553.81</v>
      </c>
      <c r="E76" s="6">
        <v>2765699.32</v>
      </c>
      <c r="F76" s="6">
        <v>2264432.4500000002</v>
      </c>
    </row>
    <row r="77" spans="1:6" x14ac:dyDescent="0.25">
      <c r="A77" s="3" t="s">
        <v>76</v>
      </c>
      <c r="B77" s="8">
        <v>0</v>
      </c>
      <c r="C77" s="8">
        <v>0</v>
      </c>
      <c r="D77" s="8">
        <v>0</v>
      </c>
      <c r="E77" s="8">
        <v>0</v>
      </c>
      <c r="F77" s="7">
        <v>20552.41</v>
      </c>
    </row>
    <row r="78" spans="1:6" x14ac:dyDescent="0.25">
      <c r="A78" s="1" t="s">
        <v>77</v>
      </c>
      <c r="B78" s="6">
        <v>474933.66</v>
      </c>
      <c r="C78" s="6">
        <v>454594.23</v>
      </c>
      <c r="D78" s="6">
        <v>401190.93</v>
      </c>
      <c r="E78" s="6">
        <v>425899.55</v>
      </c>
      <c r="F78" s="6">
        <v>431710.61</v>
      </c>
    </row>
    <row r="79" spans="1:6" x14ac:dyDescent="0.25">
      <c r="A79" s="3" t="s">
        <v>78</v>
      </c>
      <c r="B79" s="7">
        <v>22020.78</v>
      </c>
      <c r="C79" s="7">
        <v>17083.72</v>
      </c>
      <c r="D79" s="7">
        <v>54028.83</v>
      </c>
      <c r="E79" s="7">
        <v>49848.36</v>
      </c>
      <c r="F79" s="7">
        <v>83402.66</v>
      </c>
    </row>
    <row r="80" spans="1:6" x14ac:dyDescent="0.25">
      <c r="A80" s="1" t="s">
        <v>79</v>
      </c>
      <c r="B80" s="6">
        <v>3616086.88</v>
      </c>
      <c r="C80" s="6">
        <v>2178810.9</v>
      </c>
      <c r="D80" s="6">
        <v>1293896.3799999999</v>
      </c>
      <c r="E80" s="6">
        <v>1751859.48</v>
      </c>
      <c r="F80" s="6">
        <v>1616640.46</v>
      </c>
    </row>
    <row r="81" spans="1:6" x14ac:dyDescent="0.25">
      <c r="A81" s="3" t="s">
        <v>80</v>
      </c>
      <c r="B81" s="7">
        <v>1464453.68</v>
      </c>
      <c r="C81" s="7">
        <v>597354.77</v>
      </c>
      <c r="D81" s="7">
        <v>109280.45</v>
      </c>
      <c r="E81" s="7">
        <v>553119.31000000006</v>
      </c>
      <c r="F81" s="7">
        <v>502561.37</v>
      </c>
    </row>
    <row r="82" spans="1:6" x14ac:dyDescent="0.25">
      <c r="A82" s="1" t="s">
        <v>81</v>
      </c>
      <c r="B82" s="6">
        <v>1899735.47</v>
      </c>
      <c r="C82" s="6">
        <v>1360738.8</v>
      </c>
      <c r="D82" s="6">
        <v>1012329.12</v>
      </c>
      <c r="E82" s="6">
        <v>1030787.5</v>
      </c>
      <c r="F82" s="6">
        <v>981173.86</v>
      </c>
    </row>
    <row r="83" spans="1:6" x14ac:dyDescent="0.25">
      <c r="A83" s="3" t="s">
        <v>82</v>
      </c>
      <c r="B83" s="7">
        <v>1898960.45</v>
      </c>
      <c r="C83" s="7">
        <v>1358810.16</v>
      </c>
      <c r="D83" s="7">
        <v>1010986.69</v>
      </c>
      <c r="E83" s="7">
        <v>1030210.94</v>
      </c>
      <c r="F83" s="7">
        <v>980615.52</v>
      </c>
    </row>
    <row r="84" spans="1:6" x14ac:dyDescent="0.25">
      <c r="A84" s="1" t="s">
        <v>83</v>
      </c>
      <c r="B84" s="9">
        <v>775.02</v>
      </c>
      <c r="C84" s="6">
        <v>1928.64</v>
      </c>
      <c r="D84" s="6">
        <v>1342.44</v>
      </c>
      <c r="E84" s="9">
        <v>576.55999999999995</v>
      </c>
      <c r="F84" s="9">
        <v>558.34</v>
      </c>
    </row>
    <row r="85" spans="1:6" x14ac:dyDescent="0.25">
      <c r="A85" s="3" t="s">
        <v>78</v>
      </c>
      <c r="B85" s="8">
        <v>17.91</v>
      </c>
      <c r="C85" s="8">
        <v>16.96</v>
      </c>
      <c r="D85" s="8">
        <v>16.7</v>
      </c>
      <c r="E85" s="8">
        <v>18.75</v>
      </c>
      <c r="F85" s="7">
        <v>4383.16</v>
      </c>
    </row>
    <row r="86" spans="1:6" x14ac:dyDescent="0.25">
      <c r="A86" s="1" t="s">
        <v>84</v>
      </c>
      <c r="B86" s="6">
        <v>251879.82</v>
      </c>
      <c r="C86" s="6">
        <v>220700.37</v>
      </c>
      <c r="D86" s="6">
        <v>172270.11</v>
      </c>
      <c r="E86" s="6">
        <v>167933.92</v>
      </c>
      <c r="F86" s="6">
        <v>128522.08</v>
      </c>
    </row>
    <row r="89" spans="1:6" x14ac:dyDescent="0.25">
      <c r="A89" s="5" t="s">
        <v>85</v>
      </c>
      <c r="B89" s="5">
        <v>2022</v>
      </c>
      <c r="C89" s="5">
        <v>2021</v>
      </c>
      <c r="D89" s="5">
        <v>2020</v>
      </c>
      <c r="E89" s="5">
        <v>2019</v>
      </c>
      <c r="F89" s="5">
        <v>2018</v>
      </c>
    </row>
    <row r="90" spans="1:6" x14ac:dyDescent="0.25">
      <c r="A90" s="1" t="s">
        <v>86</v>
      </c>
      <c r="B90" s="6">
        <v>156748.13</v>
      </c>
      <c r="C90" s="6">
        <v>619234.77</v>
      </c>
      <c r="D90" s="6">
        <v>814255.06</v>
      </c>
      <c r="E90" s="6">
        <v>644462.11</v>
      </c>
      <c r="F90" s="6">
        <v>400181</v>
      </c>
    </row>
    <row r="91" spans="1:6" x14ac:dyDescent="0.25">
      <c r="A91" s="3" t="s">
        <v>87</v>
      </c>
      <c r="B91" s="7">
        <v>333412.39</v>
      </c>
      <c r="C91" s="7">
        <v>375733.87</v>
      </c>
      <c r="D91" s="7">
        <v>-39737.21</v>
      </c>
      <c r="E91" s="7">
        <v>237917.92</v>
      </c>
      <c r="F91" s="7">
        <v>133740.85999999999</v>
      </c>
    </row>
    <row r="92" spans="1:6" x14ac:dyDescent="0.25">
      <c r="A92" s="1" t="s">
        <v>88</v>
      </c>
      <c r="B92" s="6">
        <v>-259314.43</v>
      </c>
      <c r="C92" s="6">
        <v>-104956.27</v>
      </c>
      <c r="D92" s="6">
        <v>-86478.9</v>
      </c>
      <c r="E92" s="6">
        <v>-96546.81</v>
      </c>
      <c r="F92" s="6">
        <v>-183984.6</v>
      </c>
    </row>
    <row r="93" spans="1:6" x14ac:dyDescent="0.25">
      <c r="A93" s="3" t="s">
        <v>89</v>
      </c>
      <c r="B93" s="7">
        <v>-90525.26</v>
      </c>
      <c r="C93" s="7">
        <v>-49414.75</v>
      </c>
      <c r="D93" s="7">
        <v>-35968.89</v>
      </c>
      <c r="E93" s="7">
        <v>-41749.4</v>
      </c>
      <c r="F93" s="7">
        <v>-5974.57</v>
      </c>
    </row>
    <row r="94" spans="1:6" x14ac:dyDescent="0.25">
      <c r="A94" s="1" t="s">
        <v>90</v>
      </c>
      <c r="B94" s="6">
        <v>-460857.57</v>
      </c>
      <c r="C94" s="6">
        <v>-339002.56</v>
      </c>
      <c r="D94" s="6">
        <v>-258252.59</v>
      </c>
      <c r="E94" s="6">
        <v>-294948.8</v>
      </c>
      <c r="F94" s="6">
        <v>-1289705.8700000001</v>
      </c>
    </row>
    <row r="95" spans="1:6" x14ac:dyDescent="0.25">
      <c r="A95" s="3" t="s">
        <v>91</v>
      </c>
      <c r="B95" s="7">
        <v>1649.04</v>
      </c>
      <c r="C95" s="7">
        <v>1812.72</v>
      </c>
      <c r="D95" s="7">
        <v>1864.73</v>
      </c>
      <c r="E95" s="7">
        <v>2088.85</v>
      </c>
      <c r="F95" s="8">
        <v>41.38</v>
      </c>
    </row>
    <row r="96" spans="1:6" x14ac:dyDescent="0.25">
      <c r="A96" s="1" t="s">
        <v>92</v>
      </c>
      <c r="B96" s="6">
        <v>-411784.84</v>
      </c>
      <c r="C96" s="6">
        <v>-276469.06</v>
      </c>
      <c r="D96" s="6">
        <v>-151893.81</v>
      </c>
      <c r="E96" s="6">
        <v>-231420.14</v>
      </c>
      <c r="F96" s="6">
        <v>-188235.16</v>
      </c>
    </row>
    <row r="97" spans="1:6" x14ac:dyDescent="0.25">
      <c r="A97" s="3" t="s">
        <v>93</v>
      </c>
      <c r="B97" s="7">
        <v>-48452.62</v>
      </c>
      <c r="C97" s="7">
        <v>-71166.31</v>
      </c>
      <c r="D97" s="7">
        <v>-140495.85999999999</v>
      </c>
      <c r="E97" s="7">
        <v>-139310.53</v>
      </c>
      <c r="F97" s="7">
        <v>-161180.25</v>
      </c>
    </row>
    <row r="98" spans="1:6" x14ac:dyDescent="0.25">
      <c r="A98" s="1" t="s">
        <v>94</v>
      </c>
      <c r="B98" s="9">
        <v>0</v>
      </c>
      <c r="C98" s="9">
        <v>0</v>
      </c>
      <c r="D98" s="6">
        <v>27948.21</v>
      </c>
      <c r="E98" s="6">
        <v>63555.41</v>
      </c>
      <c r="F98" s="6">
        <v>840580.68</v>
      </c>
    </row>
    <row r="99" spans="1:6" x14ac:dyDescent="0.25">
      <c r="A99" s="3" t="s">
        <v>95</v>
      </c>
      <c r="B99" s="7">
        <v>-7040</v>
      </c>
      <c r="C99" s="8">
        <v>0</v>
      </c>
      <c r="D99" s="8">
        <v>0</v>
      </c>
      <c r="E99" s="8">
        <v>0</v>
      </c>
      <c r="F99" s="7">
        <v>-1675201.41</v>
      </c>
    </row>
    <row r="100" spans="1:6" x14ac:dyDescent="0.25">
      <c r="A100" s="1" t="s">
        <v>96</v>
      </c>
      <c r="B100" s="9">
        <v>0</v>
      </c>
      <c r="C100" s="9">
        <v>0</v>
      </c>
      <c r="D100" s="9">
        <v>0</v>
      </c>
      <c r="E100" s="9">
        <v>711.02</v>
      </c>
      <c r="F100" s="9">
        <v>0</v>
      </c>
    </row>
    <row r="101" spans="1:6" x14ac:dyDescent="0.25">
      <c r="A101" s="3" t="s">
        <v>97</v>
      </c>
      <c r="B101" s="7">
        <v>4770.8500000000004</v>
      </c>
      <c r="C101" s="7">
        <v>5282.98</v>
      </c>
      <c r="D101" s="7">
        <v>3075.51</v>
      </c>
      <c r="E101" s="7">
        <v>7566.25</v>
      </c>
      <c r="F101" s="7">
        <v>9068.48</v>
      </c>
    </row>
    <row r="102" spans="1:6" x14ac:dyDescent="0.25">
      <c r="A102" s="1" t="s">
        <v>98</v>
      </c>
      <c r="B102" s="9">
        <v>0</v>
      </c>
      <c r="C102" s="6">
        <v>1537.1</v>
      </c>
      <c r="D102" s="6">
        <v>1248.6199999999999</v>
      </c>
      <c r="E102" s="6">
        <v>1860.34</v>
      </c>
      <c r="F102" s="6">
        <v>-114779.6</v>
      </c>
    </row>
    <row r="103" spans="1:6" x14ac:dyDescent="0.25">
      <c r="A103" s="3" t="s">
        <v>99</v>
      </c>
      <c r="B103" s="7">
        <v>128763.67</v>
      </c>
      <c r="C103" s="7">
        <v>-207052.79</v>
      </c>
      <c r="D103" s="7">
        <v>-300289.61</v>
      </c>
      <c r="E103" s="7">
        <v>-391727.62</v>
      </c>
      <c r="F103" s="7">
        <v>1034046.64</v>
      </c>
    </row>
    <row r="104" spans="1:6" x14ac:dyDescent="0.25">
      <c r="A104" s="1" t="s">
        <v>100</v>
      </c>
      <c r="B104" s="6">
        <v>881729.16</v>
      </c>
      <c r="C104" s="6">
        <v>67969.77</v>
      </c>
      <c r="D104" s="6">
        <v>748070.68</v>
      </c>
      <c r="E104" s="6">
        <v>306954.13</v>
      </c>
      <c r="F104" s="6">
        <v>4133484</v>
      </c>
    </row>
    <row r="105" spans="1:6" x14ac:dyDescent="0.25">
      <c r="A105" s="3" t="s">
        <v>101</v>
      </c>
      <c r="B105" s="7">
        <v>-193335.41</v>
      </c>
      <c r="C105" s="7">
        <v>-83053.03</v>
      </c>
      <c r="D105" s="7">
        <v>-727025.45</v>
      </c>
      <c r="E105" s="7">
        <v>-396600.69</v>
      </c>
      <c r="F105" s="7">
        <v>-2832872.74</v>
      </c>
    </row>
    <row r="106" spans="1:6" x14ac:dyDescent="0.25">
      <c r="A106" s="1" t="s">
        <v>102</v>
      </c>
      <c r="B106" s="6">
        <v>-64780.44</v>
      </c>
      <c r="C106" s="6">
        <v>-48093.1</v>
      </c>
      <c r="D106" s="6">
        <v>-35811.199999999997</v>
      </c>
      <c r="E106" s="6">
        <v>-43902.57</v>
      </c>
      <c r="F106" s="6">
        <v>-5817.11</v>
      </c>
    </row>
    <row r="107" spans="1:6" x14ac:dyDescent="0.25">
      <c r="A107" s="3" t="s">
        <v>103</v>
      </c>
      <c r="B107" s="7">
        <v>-288257.03999999998</v>
      </c>
      <c r="C107" s="7">
        <v>-141484.37</v>
      </c>
      <c r="D107" s="7">
        <v>-166668.32999999999</v>
      </c>
      <c r="E107" s="7">
        <v>-191268.76</v>
      </c>
      <c r="F107" s="7">
        <v>-161617.15</v>
      </c>
    </row>
    <row r="108" spans="1:6" x14ac:dyDescent="0.25">
      <c r="A108" s="1" t="s">
        <v>104</v>
      </c>
      <c r="B108" s="6">
        <v>-206592.6</v>
      </c>
      <c r="C108" s="9">
        <v>-50.22</v>
      </c>
      <c r="D108" s="6">
        <v>-118855.31</v>
      </c>
      <c r="E108" s="6">
        <v>-66909.73</v>
      </c>
      <c r="F108" s="6">
        <v>-97405.36</v>
      </c>
    </row>
    <row r="109" spans="1:6" x14ac:dyDescent="0.25">
      <c r="A109" s="3" t="s">
        <v>105</v>
      </c>
      <c r="B109" s="8">
        <v>0</v>
      </c>
      <c r="C109" s="7">
        <v>-2341.83</v>
      </c>
      <c r="D109" s="8">
        <v>0</v>
      </c>
      <c r="E109" s="8">
        <v>0</v>
      </c>
      <c r="F109" s="7">
        <v>-1725</v>
      </c>
    </row>
    <row r="110" spans="1:6" x14ac:dyDescent="0.25">
      <c r="A110" s="1" t="s">
        <v>106</v>
      </c>
      <c r="B110" s="6">
        <v>-175345.77</v>
      </c>
      <c r="C110" s="6">
        <v>73179.429999999993</v>
      </c>
      <c r="D110" s="6">
        <v>255712.85</v>
      </c>
      <c r="E110" s="6">
        <v>-42214.31</v>
      </c>
      <c r="F110" s="6">
        <v>144521.76999999999</v>
      </c>
    </row>
    <row r="111" spans="1:6" x14ac:dyDescent="0.25">
      <c r="A111" s="3" t="s">
        <v>107</v>
      </c>
      <c r="B111" s="7">
        <v>705836.61</v>
      </c>
      <c r="C111" s="7">
        <v>606393.41</v>
      </c>
      <c r="D111" s="7">
        <v>358057.96</v>
      </c>
      <c r="E111" s="7">
        <v>398678.26</v>
      </c>
      <c r="F111" s="7">
        <v>239953.18</v>
      </c>
    </row>
    <row r="112" spans="1:6" x14ac:dyDescent="0.25">
      <c r="A112" s="1" t="s">
        <v>108</v>
      </c>
      <c r="B112" s="6">
        <v>52445.84</v>
      </c>
      <c r="C112" s="6">
        <v>26263.77</v>
      </c>
      <c r="D112" s="6">
        <v>-7377.41</v>
      </c>
      <c r="E112" s="6">
        <v>1594.01</v>
      </c>
      <c r="F112" s="6">
        <v>14203.31</v>
      </c>
    </row>
    <row r="113" spans="1:6" x14ac:dyDescent="0.25">
      <c r="A113" s="3" t="s">
        <v>109</v>
      </c>
      <c r="B113" s="7">
        <v>582936.68000000005</v>
      </c>
      <c r="C113" s="7">
        <v>705836.61</v>
      </c>
      <c r="D113" s="7">
        <v>606393.41</v>
      </c>
      <c r="E113" s="7">
        <v>358057.96</v>
      </c>
      <c r="F113" s="7">
        <v>398678.26</v>
      </c>
    </row>
    <row r="114" spans="1:6" x14ac:dyDescent="0.25">
      <c r="A114" s="1" t="s">
        <v>110</v>
      </c>
      <c r="B114" s="6">
        <v>460237.46</v>
      </c>
      <c r="C114" s="6">
        <v>347635.37</v>
      </c>
      <c r="D114" s="6">
        <v>292389.67</v>
      </c>
      <c r="E114" s="6">
        <v>370730.67</v>
      </c>
      <c r="F114" s="6">
        <v>349415.41</v>
      </c>
    </row>
    <row r="117" spans="1:6" x14ac:dyDescent="0.25">
      <c r="A117" s="3" t="s">
        <v>6</v>
      </c>
      <c r="B117" s="4" t="s">
        <v>7</v>
      </c>
      <c r="C117" s="4" t="s">
        <v>7</v>
      </c>
      <c r="D117" s="4" t="s">
        <v>7</v>
      </c>
      <c r="E117" s="4" t="s">
        <v>7</v>
      </c>
      <c r="F117" s="4" t="s">
        <v>7</v>
      </c>
    </row>
    <row r="118" spans="1:6" x14ac:dyDescent="0.25">
      <c r="A118" s="1" t="s">
        <v>111</v>
      </c>
      <c r="B118" s="2" t="s">
        <v>112</v>
      </c>
      <c r="C118" s="2" t="s">
        <v>113</v>
      </c>
      <c r="D118" s="2" t="s">
        <v>114</v>
      </c>
      <c r="E118" s="2" t="s">
        <v>115</v>
      </c>
      <c r="F118" s="2" t="s">
        <v>116</v>
      </c>
    </row>
    <row r="119" spans="1:6" x14ac:dyDescent="0.25">
      <c r="A119" s="3" t="s">
        <v>8</v>
      </c>
      <c r="B119" s="4" t="s">
        <v>9</v>
      </c>
      <c r="C119" s="4" t="s">
        <v>10</v>
      </c>
      <c r="D119" s="4" t="s">
        <v>11</v>
      </c>
      <c r="E119" s="4" t="s">
        <v>12</v>
      </c>
      <c r="F119" s="4" t="s">
        <v>13</v>
      </c>
    </row>
    <row r="120" spans="1:6" x14ac:dyDescent="0.25">
      <c r="A120" s="1" t="s">
        <v>117</v>
      </c>
      <c r="B120" s="2" t="s">
        <v>118</v>
      </c>
      <c r="C120" s="2" t="s">
        <v>118</v>
      </c>
      <c r="D120" s="2" t="s">
        <v>118</v>
      </c>
      <c r="E120" s="2" t="s">
        <v>118</v>
      </c>
      <c r="F120" s="2" t="s">
        <v>118</v>
      </c>
    </row>
    <row r="121" spans="1:6" x14ac:dyDescent="0.25">
      <c r="A121" s="3" t="s">
        <v>119</v>
      </c>
      <c r="B121" s="4" t="s">
        <v>119</v>
      </c>
      <c r="C121" s="4" t="s">
        <v>119</v>
      </c>
      <c r="D121" s="4" t="s">
        <v>119</v>
      </c>
      <c r="E121" s="4" t="s">
        <v>119</v>
      </c>
      <c r="F121" s="4" t="s">
        <v>119</v>
      </c>
    </row>
    <row r="122" spans="1:6" x14ac:dyDescent="0.25">
      <c r="A122" s="1" t="s">
        <v>120</v>
      </c>
      <c r="B122" s="2" t="s">
        <v>121</v>
      </c>
      <c r="C122" s="2" t="s">
        <v>121</v>
      </c>
      <c r="D122" s="2" t="s">
        <v>121</v>
      </c>
      <c r="E122" s="2" t="s">
        <v>121</v>
      </c>
      <c r="F122" s="2" t="s">
        <v>121</v>
      </c>
    </row>
    <row r="125" spans="1:6" x14ac:dyDescent="0.25">
      <c r="A125" t="s">
        <v>122</v>
      </c>
    </row>
    <row r="126" spans="1:6" x14ac:dyDescent="0.25">
      <c r="A126" t="s">
        <v>123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A7:G7"/>
    <mergeCell ref="A1:C5"/>
    <mergeCell ref="D2:G2"/>
    <mergeCell ref="D3:G3"/>
    <mergeCell ref="D4:G4"/>
    <mergeCell ref="D5:G5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828282"/>
  </sheetPr>
  <dimension ref="A1:I117"/>
  <sheetViews>
    <sheetView showGridLines="0" tabSelected="1" topLeftCell="A13" zoomScale="85" zoomScaleNormal="85" workbookViewId="0">
      <pane xSplit="2" ySplit="3" topLeftCell="C16" activePane="bottomRight" state="frozen"/>
      <selection activeCell="A13" sqref="A13"/>
      <selection pane="topRight" activeCell="C13" sqref="C13"/>
      <selection pane="bottomLeft" activeCell="A16" sqref="A16"/>
      <selection pane="bottomRight" activeCell="C17" sqref="C17"/>
    </sheetView>
  </sheetViews>
  <sheetFormatPr defaultColWidth="8.85546875" defaultRowHeight="15" x14ac:dyDescent="0.25"/>
  <cols>
    <col min="1" max="1" width="17.28515625" customWidth="1"/>
    <col min="2" max="2" width="69.140625" bestFit="1" customWidth="1"/>
    <col min="3" max="3" width="14.42578125" style="46" customWidth="1"/>
    <col min="4" max="8" width="13.140625" customWidth="1"/>
  </cols>
  <sheetData>
    <row r="1" spans="1:9" hidden="1" x14ac:dyDescent="0.25">
      <c r="B1" s="56"/>
      <c r="C1" s="56"/>
      <c r="D1" s="56"/>
      <c r="E1" s="56"/>
    </row>
    <row r="2" spans="1:9" hidden="1" x14ac:dyDescent="0.25">
      <c r="B2" s="56"/>
      <c r="C2" s="56"/>
      <c r="D2" s="56"/>
      <c r="E2" s="56"/>
      <c r="F2" s="57" t="s">
        <v>0</v>
      </c>
      <c r="G2" s="57"/>
      <c r="H2" s="57"/>
      <c r="I2" s="57"/>
    </row>
    <row r="3" spans="1:9" hidden="1" x14ac:dyDescent="0.25">
      <c r="B3" s="56"/>
      <c r="C3" s="56"/>
      <c r="D3" s="56"/>
      <c r="E3" s="56"/>
      <c r="F3" s="57" t="s">
        <v>1</v>
      </c>
      <c r="G3" s="57"/>
      <c r="H3" s="57"/>
      <c r="I3" s="57"/>
    </row>
    <row r="4" spans="1:9" hidden="1" x14ac:dyDescent="0.25">
      <c r="B4" s="56"/>
      <c r="C4" s="56"/>
      <c r="D4" s="56"/>
      <c r="E4" s="56"/>
      <c r="F4" s="57" t="s">
        <v>2</v>
      </c>
      <c r="G4" s="57"/>
      <c r="H4" s="57"/>
      <c r="I4" s="57"/>
    </row>
    <row r="5" spans="1:9" hidden="1" x14ac:dyDescent="0.25">
      <c r="B5" s="56"/>
      <c r="C5" s="56"/>
      <c r="D5" s="56"/>
      <c r="E5" s="56"/>
      <c r="F5" s="57" t="s">
        <v>3</v>
      </c>
      <c r="G5" s="57"/>
      <c r="H5" s="57"/>
      <c r="I5" s="57"/>
    </row>
    <row r="6" spans="1:9" hidden="1" x14ac:dyDescent="0.25"/>
    <row r="7" spans="1:9" ht="20.100000000000001" hidden="1" customHeight="1" x14ac:dyDescent="0.25">
      <c r="B7" s="55" t="s">
        <v>4</v>
      </c>
      <c r="C7" s="55"/>
      <c r="D7" s="56"/>
      <c r="E7" s="56"/>
      <c r="F7" s="56"/>
      <c r="G7" s="56"/>
      <c r="H7" s="56"/>
      <c r="I7" s="56"/>
    </row>
    <row r="8" spans="1:9" hidden="1" x14ac:dyDescent="0.25">
      <c r="B8" t="s">
        <v>5</v>
      </c>
    </row>
    <row r="9" spans="1:9" hidden="1" x14ac:dyDescent="0.25"/>
    <row r="10" spans="1:9" hidden="1" x14ac:dyDescent="0.25">
      <c r="B10" s="1" t="s">
        <v>6</v>
      </c>
      <c r="C10" s="1"/>
      <c r="D10" s="2" t="s">
        <v>7</v>
      </c>
      <c r="E10" s="2" t="s">
        <v>7</v>
      </c>
      <c r="F10" s="2" t="s">
        <v>7</v>
      </c>
      <c r="G10" s="2" t="s">
        <v>7</v>
      </c>
      <c r="H10" s="2" t="s">
        <v>7</v>
      </c>
    </row>
    <row r="11" spans="1:9" hidden="1" x14ac:dyDescent="0.25">
      <c r="B11" s="3" t="s">
        <v>8</v>
      </c>
      <c r="C11" s="3"/>
      <c r="D11" s="4" t="s">
        <v>9</v>
      </c>
      <c r="E11" s="4" t="s">
        <v>10</v>
      </c>
      <c r="F11" s="4" t="s">
        <v>11</v>
      </c>
      <c r="G11" s="4" t="s">
        <v>12</v>
      </c>
      <c r="H11" s="4" t="s">
        <v>13</v>
      </c>
    </row>
    <row r="12" spans="1:9" hidden="1" x14ac:dyDescent="0.25">
      <c r="B12" s="1" t="s">
        <v>14</v>
      </c>
      <c r="C12" s="1"/>
      <c r="D12" s="2" t="s">
        <v>15</v>
      </c>
      <c r="E12" s="2" t="s">
        <v>15</v>
      </c>
      <c r="F12" s="2" t="s">
        <v>15</v>
      </c>
      <c r="G12" s="2" t="s">
        <v>15</v>
      </c>
      <c r="H12" s="2" t="s">
        <v>15</v>
      </c>
    </row>
    <row r="13" spans="1:9" x14ac:dyDescent="0.25">
      <c r="C13" s="59" t="s">
        <v>190</v>
      </c>
    </row>
    <row r="14" spans="1:9" x14ac:dyDescent="0.25">
      <c r="C14" s="59"/>
    </row>
    <row r="15" spans="1:9" x14ac:dyDescent="0.25">
      <c r="B15" s="5" t="s">
        <v>16</v>
      </c>
      <c r="C15" s="5">
        <v>2024</v>
      </c>
      <c r="D15" s="5">
        <v>2023</v>
      </c>
      <c r="E15" s="5">
        <v>2022</v>
      </c>
      <c r="F15" s="5">
        <v>2021</v>
      </c>
      <c r="G15" s="5">
        <v>2020</v>
      </c>
      <c r="H15" s="5">
        <v>2019</v>
      </c>
    </row>
    <row r="16" spans="1:9" x14ac:dyDescent="0.25">
      <c r="A16" s="12" t="s">
        <v>164</v>
      </c>
      <c r="B16" s="1" t="s">
        <v>17</v>
      </c>
      <c r="C16" s="54">
        <v>41743.945313000004</v>
      </c>
      <c r="D16" s="27">
        <v>44870</v>
      </c>
      <c r="E16" s="27">
        <v>28566</v>
      </c>
      <c r="F16" s="27">
        <v>24274</v>
      </c>
      <c r="G16" s="27">
        <v>14777</v>
      </c>
      <c r="H16" s="27">
        <v>10018</v>
      </c>
    </row>
    <row r="17" spans="2:8" x14ac:dyDescent="0.25">
      <c r="B17" s="3" t="s">
        <v>18</v>
      </c>
      <c r="C17" s="3"/>
      <c r="D17" s="27">
        <v>44870</v>
      </c>
      <c r="E17" s="27">
        <v>28566</v>
      </c>
      <c r="F17" s="27">
        <v>24274</v>
      </c>
      <c r="G17" s="27">
        <v>14777</v>
      </c>
      <c r="H17" s="27">
        <v>10018</v>
      </c>
    </row>
    <row r="18" spans="2:8" x14ac:dyDescent="0.25">
      <c r="B18" s="1" t="s">
        <v>19</v>
      </c>
      <c r="C18" s="1"/>
      <c r="D18" s="29">
        <v>-13527</v>
      </c>
      <c r="E18" s="29">
        <v>-12044</v>
      </c>
      <c r="F18" s="29">
        <v>8643</v>
      </c>
      <c r="G18" s="29">
        <v>-5523</v>
      </c>
      <c r="H18" s="29">
        <v>-4058</v>
      </c>
    </row>
    <row r="19" spans="2:8" x14ac:dyDescent="0.25">
      <c r="B19" s="3" t="s">
        <v>20</v>
      </c>
      <c r="C19" s="3">
        <v>26810.403076999999</v>
      </c>
      <c r="D19" s="28">
        <v>31343</v>
      </c>
      <c r="E19" s="28">
        <v>16522</v>
      </c>
      <c r="F19" s="28">
        <v>15631</v>
      </c>
      <c r="G19" s="28">
        <v>9254</v>
      </c>
      <c r="H19" s="28">
        <v>5960</v>
      </c>
    </row>
    <row r="20" spans="2:8" x14ac:dyDescent="0.25">
      <c r="B20" s="1" t="s">
        <v>168</v>
      </c>
      <c r="C20" s="1"/>
      <c r="D20" s="29">
        <v>10730</v>
      </c>
      <c r="E20" s="29">
        <v>9231</v>
      </c>
      <c r="F20" s="29">
        <v>7053</v>
      </c>
      <c r="G20" s="29">
        <v>5239</v>
      </c>
      <c r="H20" s="29">
        <v>3810</v>
      </c>
    </row>
    <row r="21" spans="2:8" x14ac:dyDescent="0.25">
      <c r="B21" s="3" t="s">
        <v>169</v>
      </c>
      <c r="C21" s="3"/>
      <c r="D21" s="30">
        <v>1752</v>
      </c>
      <c r="E21" s="30">
        <v>1731</v>
      </c>
      <c r="F21" s="30">
        <v>1566</v>
      </c>
      <c r="G21" s="30">
        <v>1330</v>
      </c>
      <c r="H21" s="30">
        <v>823</v>
      </c>
    </row>
    <row r="22" spans="2:8" x14ac:dyDescent="0.25">
      <c r="B22" s="1" t="s">
        <v>170</v>
      </c>
      <c r="C22" s="1"/>
      <c r="D22" s="29">
        <v>817</v>
      </c>
      <c r="E22" s="29">
        <v>647</v>
      </c>
      <c r="F22" s="29">
        <v>540</v>
      </c>
      <c r="G22" s="29">
        <v>392</v>
      </c>
      <c r="H22" s="29">
        <v>250</v>
      </c>
    </row>
    <row r="23" spans="2:8" x14ac:dyDescent="0.25">
      <c r="B23" s="1" t="s">
        <v>171</v>
      </c>
      <c r="C23" s="1"/>
      <c r="D23" s="29">
        <v>8161</v>
      </c>
      <c r="E23" s="29">
        <v>6853</v>
      </c>
      <c r="F23" s="29">
        <v>4947</v>
      </c>
      <c r="G23" s="29">
        <v>3517</v>
      </c>
      <c r="H23" s="29">
        <v>2737</v>
      </c>
    </row>
    <row r="24" spans="2:8" s="26" customFormat="1" x14ac:dyDescent="0.25">
      <c r="B24" t="s">
        <v>172</v>
      </c>
      <c r="C24" s="46"/>
      <c r="D24" s="29">
        <v>-710</v>
      </c>
      <c r="E24" s="29">
        <v>-521</v>
      </c>
      <c r="F24" s="29">
        <v>-47</v>
      </c>
      <c r="G24" s="29">
        <v>-681</v>
      </c>
      <c r="H24" s="29">
        <v>-24</v>
      </c>
    </row>
    <row r="25" spans="2:8" s="26" customFormat="1" x14ac:dyDescent="0.25">
      <c r="B25" s="1" t="s">
        <v>173</v>
      </c>
      <c r="C25" s="1"/>
      <c r="D25" s="29">
        <v>710</v>
      </c>
      <c r="E25" s="29">
        <v>521</v>
      </c>
      <c r="F25" s="29">
        <v>47</v>
      </c>
      <c r="G25" s="29">
        <v>681</v>
      </c>
      <c r="H25" s="29">
        <v>24</v>
      </c>
    </row>
    <row r="26" spans="2:8" s="26" customFormat="1" x14ac:dyDescent="0.25">
      <c r="B26" s="1" t="s">
        <v>174</v>
      </c>
      <c r="C26" s="1"/>
      <c r="D26" s="29">
        <v>23547</v>
      </c>
      <c r="E26" s="29">
        <v>20754</v>
      </c>
      <c r="F26" s="29">
        <v>15649</v>
      </c>
      <c r="G26" s="29">
        <v>10081</v>
      </c>
      <c r="H26" s="29">
        <v>7844</v>
      </c>
    </row>
    <row r="27" spans="2:8" x14ac:dyDescent="0.25">
      <c r="B27" s="3" t="s">
        <v>26</v>
      </c>
      <c r="C27" s="3">
        <v>18273.208617999997</v>
      </c>
      <c r="D27" s="30">
        <v>21323</v>
      </c>
      <c r="E27" s="30">
        <v>7812</v>
      </c>
      <c r="F27" s="30">
        <v>8625</v>
      </c>
      <c r="G27" s="30">
        <v>4696</v>
      </c>
      <c r="H27" s="30">
        <v>2174</v>
      </c>
    </row>
    <row r="28" spans="2:8" x14ac:dyDescent="0.25">
      <c r="B28" s="1" t="s">
        <v>27</v>
      </c>
      <c r="C28" s="1"/>
      <c r="D28" s="29">
        <v>428</v>
      </c>
      <c r="E28" s="29">
        <v>-98</v>
      </c>
      <c r="F28" s="29">
        <v>-202</v>
      </c>
      <c r="G28" s="29">
        <v>-53</v>
      </c>
      <c r="H28" s="29">
        <v>125</v>
      </c>
    </row>
    <row r="29" spans="2:8" x14ac:dyDescent="0.25">
      <c r="B29" s="3" t="s">
        <v>28</v>
      </c>
      <c r="C29" s="3"/>
      <c r="D29" s="30">
        <v>-428</v>
      </c>
      <c r="E29" s="30">
        <v>98</v>
      </c>
      <c r="F29" s="30">
        <v>202</v>
      </c>
      <c r="G29" s="30">
        <v>53</v>
      </c>
      <c r="H29" s="30">
        <v>-125</v>
      </c>
    </row>
    <row r="30" spans="2:8" x14ac:dyDescent="0.25">
      <c r="B30" s="1" t="s">
        <v>29</v>
      </c>
      <c r="C30" s="1"/>
      <c r="D30" s="29">
        <v>686</v>
      </c>
      <c r="E30" s="29">
        <v>161</v>
      </c>
      <c r="F30" s="29">
        <v>26</v>
      </c>
      <c r="G30" s="29">
        <v>92</v>
      </c>
      <c r="H30" s="29">
        <v>178</v>
      </c>
    </row>
    <row r="31" spans="2:8" x14ac:dyDescent="0.25">
      <c r="B31" s="3" t="s">
        <v>30</v>
      </c>
      <c r="C31" s="3"/>
      <c r="D31" s="30">
        <v>258</v>
      </c>
      <c r="E31" s="30">
        <v>259</v>
      </c>
      <c r="F31" s="30">
        <v>228</v>
      </c>
      <c r="G31" s="30">
        <v>145</v>
      </c>
      <c r="H31" s="30">
        <v>53</v>
      </c>
    </row>
    <row r="32" spans="2:8" s="26" customFormat="1" x14ac:dyDescent="0.25">
      <c r="B32" s="3" t="s">
        <v>175</v>
      </c>
      <c r="C32" s="3"/>
      <c r="D32" s="30">
        <v>-1</v>
      </c>
      <c r="E32" s="30">
        <v>38</v>
      </c>
      <c r="F32" s="30">
        <v>44</v>
      </c>
      <c r="G32" s="30">
        <v>-8</v>
      </c>
      <c r="H32" s="30">
        <v>38</v>
      </c>
    </row>
    <row r="33" spans="1:8" s="26" customFormat="1" x14ac:dyDescent="0.25">
      <c r="B33" t="s">
        <v>176</v>
      </c>
      <c r="C33" s="46"/>
      <c r="D33" s="30">
        <v>0</v>
      </c>
      <c r="E33" s="30">
        <v>0</v>
      </c>
      <c r="F33" s="30">
        <v>0</v>
      </c>
      <c r="G33" s="30">
        <v>0</v>
      </c>
      <c r="H33" s="30">
        <v>35</v>
      </c>
    </row>
    <row r="34" spans="1:8" s="26" customFormat="1" x14ac:dyDescent="0.25">
      <c r="B34" s="26" t="s">
        <v>177</v>
      </c>
      <c r="C34" s="46"/>
      <c r="D34" s="30">
        <v>-750</v>
      </c>
      <c r="E34" s="30">
        <v>-1994</v>
      </c>
      <c r="F34" s="30">
        <v>79</v>
      </c>
      <c r="G34" s="30">
        <v>-681</v>
      </c>
      <c r="H34" s="30">
        <v>-59</v>
      </c>
    </row>
    <row r="35" spans="1:8" x14ac:dyDescent="0.25">
      <c r="B35" s="1" t="s">
        <v>31</v>
      </c>
      <c r="C35" s="1"/>
      <c r="D35" s="29">
        <v>21000</v>
      </c>
      <c r="E35" s="29">
        <v>5758</v>
      </c>
      <c r="F35" s="29">
        <v>8546</v>
      </c>
      <c r="G35" s="29">
        <v>3954</v>
      </c>
      <c r="H35" s="31">
        <v>2278</v>
      </c>
    </row>
    <row r="36" spans="1:8" x14ac:dyDescent="0.25">
      <c r="B36" s="3" t="s">
        <v>32</v>
      </c>
      <c r="C36" s="3"/>
      <c r="D36" s="30">
        <v>2112</v>
      </c>
      <c r="E36" s="30">
        <v>-199</v>
      </c>
      <c r="F36" s="30">
        <v>339</v>
      </c>
      <c r="G36" s="30">
        <v>128</v>
      </c>
      <c r="H36" s="30">
        <v>97</v>
      </c>
    </row>
    <row r="37" spans="1:8" x14ac:dyDescent="0.25">
      <c r="A37" s="12" t="s">
        <v>164</v>
      </c>
      <c r="B37" s="10" t="s">
        <v>33</v>
      </c>
      <c r="C37" s="10">
        <v>17049.693236999999</v>
      </c>
      <c r="D37" s="34">
        <f>+D35-D36</f>
        <v>18888</v>
      </c>
      <c r="E37" s="34">
        <f>+E35-E36</f>
        <v>5957</v>
      </c>
      <c r="F37" s="34">
        <f>+F35-F36</f>
        <v>8207</v>
      </c>
      <c r="G37" s="34">
        <f>+G35-G36</f>
        <v>3826</v>
      </c>
      <c r="H37" s="34">
        <f t="shared" ref="H37" si="0">+H35-H36</f>
        <v>2181</v>
      </c>
    </row>
    <row r="38" spans="1:8" x14ac:dyDescent="0.25">
      <c r="B38" s="3" t="s">
        <v>34</v>
      </c>
      <c r="C38" s="3">
        <v>17049.693236999999</v>
      </c>
      <c r="D38" s="34">
        <v>18888</v>
      </c>
      <c r="E38" s="34">
        <v>5957</v>
      </c>
      <c r="F38" s="34">
        <v>8207</v>
      </c>
      <c r="G38" s="34">
        <v>3826</v>
      </c>
      <c r="H38" s="34">
        <v>2181</v>
      </c>
    </row>
    <row r="39" spans="1:8" s="26" customFormat="1" x14ac:dyDescent="0.25">
      <c r="B39" s="3" t="s">
        <v>178</v>
      </c>
      <c r="C39" s="3"/>
      <c r="D39" s="34">
        <v>0</v>
      </c>
      <c r="E39" s="34">
        <v>0</v>
      </c>
      <c r="F39" s="34">
        <v>0</v>
      </c>
      <c r="G39" s="34">
        <v>0</v>
      </c>
      <c r="H39" s="34">
        <v>230</v>
      </c>
    </row>
    <row r="40" spans="1:8" x14ac:dyDescent="0.25">
      <c r="B40" s="1" t="s">
        <v>35</v>
      </c>
      <c r="C40" s="1"/>
      <c r="D40" s="29">
        <v>18888</v>
      </c>
      <c r="E40" s="29">
        <f>+SUM(E38:E39)</f>
        <v>5957</v>
      </c>
      <c r="F40" s="29">
        <f>+SUM(F38:F39)</f>
        <v>8207</v>
      </c>
      <c r="G40" s="29">
        <f>+SUM(G38:G39)</f>
        <v>3826</v>
      </c>
      <c r="H40" s="29">
        <f t="shared" ref="H40" si="1">+SUM(H38:H39)</f>
        <v>2411</v>
      </c>
    </row>
    <row r="41" spans="1:8" x14ac:dyDescent="0.25">
      <c r="B41" s="3" t="s">
        <v>36</v>
      </c>
      <c r="C41" s="3"/>
      <c r="D41" s="30">
        <v>18888</v>
      </c>
      <c r="E41" s="30">
        <v>5957</v>
      </c>
      <c r="F41" s="30">
        <v>8207</v>
      </c>
      <c r="G41" s="30">
        <v>3826</v>
      </c>
      <c r="H41" s="30">
        <v>2411</v>
      </c>
    </row>
    <row r="44" spans="1:8" x14ac:dyDescent="0.25">
      <c r="B44" s="5" t="s">
        <v>37</v>
      </c>
      <c r="C44" s="5">
        <v>2024</v>
      </c>
      <c r="D44" s="5">
        <v>2023</v>
      </c>
      <c r="E44" s="5">
        <v>2022</v>
      </c>
      <c r="F44" s="5">
        <v>2021</v>
      </c>
      <c r="G44" s="5">
        <v>2020</v>
      </c>
      <c r="H44" s="5">
        <v>2019</v>
      </c>
    </row>
    <row r="45" spans="1:8" x14ac:dyDescent="0.25">
      <c r="A45" s="12" t="s">
        <v>164</v>
      </c>
      <c r="B45" s="11" t="s">
        <v>38</v>
      </c>
      <c r="C45" s="52">
        <v>207546.32073599999</v>
      </c>
      <c r="D45" s="33">
        <v>189345</v>
      </c>
      <c r="E45" s="33">
        <v>173363</v>
      </c>
      <c r="F45" s="33">
        <v>138869</v>
      </c>
      <c r="G45" s="33">
        <v>92630</v>
      </c>
      <c r="H45" s="33">
        <v>57898</v>
      </c>
    </row>
    <row r="46" spans="1:8" x14ac:dyDescent="0.25">
      <c r="A46" s="12" t="s">
        <v>164</v>
      </c>
      <c r="B46" s="10" t="s">
        <v>39</v>
      </c>
      <c r="C46" s="53">
        <v>58563.129686</v>
      </c>
      <c r="D46" s="34">
        <v>79934</v>
      </c>
      <c r="E46" s="34">
        <v>64318</v>
      </c>
      <c r="F46" s="34">
        <v>53075</v>
      </c>
      <c r="G46" s="34">
        <v>30282</v>
      </c>
      <c r="H46" s="34">
        <v>12901</v>
      </c>
    </row>
    <row r="47" spans="1:8" x14ac:dyDescent="0.25">
      <c r="B47" s="32" t="s">
        <v>179</v>
      </c>
      <c r="C47" s="47"/>
      <c r="D47" s="30">
        <v>2776</v>
      </c>
      <c r="E47" s="30">
        <v>1172</v>
      </c>
      <c r="F47" s="30">
        <v>308</v>
      </c>
      <c r="G47" s="30">
        <v>0</v>
      </c>
      <c r="H47" s="30">
        <v>0</v>
      </c>
    </row>
    <row r="48" spans="1:8" x14ac:dyDescent="0.25">
      <c r="B48" s="32" t="s">
        <v>180</v>
      </c>
      <c r="C48" s="47"/>
      <c r="D48" s="29">
        <v>19873</v>
      </c>
      <c r="E48" s="29">
        <v>16165</v>
      </c>
      <c r="F48" s="29">
        <v>12355</v>
      </c>
      <c r="G48" s="29">
        <v>10007</v>
      </c>
      <c r="H48" s="29">
        <v>7476</v>
      </c>
    </row>
    <row r="49" spans="1:8" x14ac:dyDescent="0.25">
      <c r="B49" s="32" t="s">
        <v>181</v>
      </c>
      <c r="C49" s="51">
        <v>60849.439999999995</v>
      </c>
      <c r="D49" s="30">
        <v>33760</v>
      </c>
      <c r="E49" s="30">
        <v>21087</v>
      </c>
      <c r="F49" s="30">
        <v>13249</v>
      </c>
      <c r="G49" s="30">
        <v>4799</v>
      </c>
      <c r="H49" s="30">
        <v>2762</v>
      </c>
    </row>
    <row r="50" spans="1:8" x14ac:dyDescent="0.25">
      <c r="B50" s="32" t="s">
        <v>182</v>
      </c>
      <c r="C50" s="30"/>
      <c r="D50" s="30">
        <v>23525</v>
      </c>
      <c r="E50" s="30">
        <v>25894</v>
      </c>
      <c r="F50" s="30">
        <v>27163</v>
      </c>
      <c r="G50" s="30">
        <v>15476</v>
      </c>
      <c r="H50" s="30">
        <v>2663</v>
      </c>
    </row>
    <row r="51" spans="1:8" x14ac:dyDescent="0.25">
      <c r="A51" s="12" t="s">
        <v>164</v>
      </c>
      <c r="B51" s="11" t="s">
        <v>52</v>
      </c>
      <c r="C51" s="30">
        <v>131293.258718</v>
      </c>
      <c r="D51" s="30">
        <v>109411</v>
      </c>
      <c r="E51" s="33">
        <v>109045</v>
      </c>
      <c r="F51" s="33">
        <v>85794</v>
      </c>
      <c r="G51" s="33">
        <v>62348</v>
      </c>
      <c r="H51" s="33">
        <v>44997</v>
      </c>
    </row>
    <row r="52" spans="1:8" x14ac:dyDescent="0.25">
      <c r="B52" s="1" t="s">
        <v>53</v>
      </c>
      <c r="C52" s="1"/>
      <c r="D52" s="29">
        <v>18868</v>
      </c>
      <c r="E52" s="29">
        <v>14111</v>
      </c>
      <c r="F52" s="29">
        <v>8165</v>
      </c>
      <c r="G52" s="29">
        <v>5003</v>
      </c>
      <c r="H52" s="29">
        <v>5252</v>
      </c>
    </row>
    <row r="53" spans="1:8" x14ac:dyDescent="0.25">
      <c r="B53" s="3" t="s">
        <v>54</v>
      </c>
      <c r="C53" s="3"/>
      <c r="D53" s="30">
        <v>23282</v>
      </c>
      <c r="E53" s="30">
        <v>20313</v>
      </c>
      <c r="F53" s="30">
        <v>12993</v>
      </c>
      <c r="G53" s="30">
        <v>8194</v>
      </c>
      <c r="H53" s="30">
        <v>5682</v>
      </c>
    </row>
    <row r="54" spans="1:8" x14ac:dyDescent="0.25">
      <c r="B54" s="3" t="s">
        <v>58</v>
      </c>
      <c r="C54" s="3"/>
      <c r="D54" s="30">
        <v>4341</v>
      </c>
      <c r="E54" s="30">
        <v>2895</v>
      </c>
      <c r="F54" s="30">
        <v>934</v>
      </c>
      <c r="G54" s="30">
        <v>780</v>
      </c>
      <c r="H54" s="30">
        <v>595</v>
      </c>
    </row>
    <row r="55" spans="1:8" x14ac:dyDescent="0.25">
      <c r="A55" s="12" t="s">
        <v>164</v>
      </c>
      <c r="B55" s="23" t="s">
        <v>60</v>
      </c>
      <c r="C55" s="23"/>
      <c r="D55" s="35">
        <v>19770</v>
      </c>
      <c r="E55" s="30">
        <v>11690</v>
      </c>
      <c r="F55" s="30">
        <v>8741</v>
      </c>
      <c r="G55" s="30">
        <v>31915</v>
      </c>
      <c r="H55" s="30">
        <v>20424</v>
      </c>
    </row>
    <row r="56" spans="1:8" x14ac:dyDescent="0.25">
      <c r="B56" s="1" t="s">
        <v>61</v>
      </c>
      <c r="C56" s="1"/>
      <c r="D56" s="30">
        <v>0</v>
      </c>
      <c r="E56" s="30">
        <v>0</v>
      </c>
      <c r="F56" s="30">
        <v>261</v>
      </c>
      <c r="G56" s="30">
        <v>0</v>
      </c>
      <c r="H56" s="30">
        <v>0</v>
      </c>
    </row>
    <row r="57" spans="1:8" x14ac:dyDescent="0.25">
      <c r="B57" s="3" t="s">
        <v>62</v>
      </c>
      <c r="C57" s="3"/>
      <c r="D57" s="30">
        <v>0</v>
      </c>
      <c r="E57" s="30">
        <v>0</v>
      </c>
      <c r="F57" s="30">
        <v>0</v>
      </c>
      <c r="G57" s="30">
        <v>0</v>
      </c>
      <c r="H57" s="30">
        <v>0</v>
      </c>
    </row>
    <row r="58" spans="1:8" x14ac:dyDescent="0.25">
      <c r="B58" s="1" t="s">
        <v>63</v>
      </c>
      <c r="C58" s="49">
        <v>207546.1</v>
      </c>
      <c r="D58" s="6">
        <v>189345</v>
      </c>
      <c r="E58" s="6">
        <v>173363</v>
      </c>
      <c r="F58" s="6">
        <v>138869</v>
      </c>
      <c r="G58" s="6">
        <v>92630</v>
      </c>
      <c r="H58" s="6">
        <v>57898</v>
      </c>
    </row>
    <row r="59" spans="1:8" x14ac:dyDescent="0.25">
      <c r="A59" s="12" t="s">
        <v>164</v>
      </c>
      <c r="B59" s="3" t="s">
        <v>64</v>
      </c>
      <c r="C59" s="50">
        <v>105831.86</v>
      </c>
      <c r="D59" s="8">
        <v>107387</v>
      </c>
      <c r="E59" s="8">
        <v>98132</v>
      </c>
      <c r="F59" s="8">
        <v>80612</v>
      </c>
      <c r="G59" s="8">
        <v>54551</v>
      </c>
      <c r="H59" s="8">
        <v>40596</v>
      </c>
    </row>
    <row r="60" spans="1:8" x14ac:dyDescent="0.25">
      <c r="A60" s="12" t="s">
        <v>164</v>
      </c>
      <c r="B60" s="1" t="s">
        <v>73</v>
      </c>
      <c r="C60" s="30">
        <f>+SUM(C61:C62)</f>
        <v>85939.067456000004</v>
      </c>
      <c r="D60" s="7">
        <v>81958</v>
      </c>
      <c r="E60" s="7">
        <v>75231</v>
      </c>
      <c r="F60" s="7">
        <v>58257</v>
      </c>
      <c r="G60" s="7">
        <v>38079</v>
      </c>
      <c r="H60" s="7">
        <v>17302</v>
      </c>
    </row>
    <row r="61" spans="1:8" x14ac:dyDescent="0.25">
      <c r="A61" s="12" t="s">
        <v>164</v>
      </c>
      <c r="B61" s="3" t="s">
        <v>74</v>
      </c>
      <c r="C61" s="50">
        <v>49299.129686</v>
      </c>
      <c r="D61" s="7">
        <v>48700</v>
      </c>
      <c r="E61" s="7">
        <v>50906</v>
      </c>
      <c r="F61" s="7">
        <v>42268</v>
      </c>
      <c r="G61" s="7">
        <v>28313</v>
      </c>
      <c r="H61" s="7">
        <v>11998</v>
      </c>
    </row>
    <row r="62" spans="1:8" x14ac:dyDescent="0.25">
      <c r="A62" s="12" t="s">
        <v>164</v>
      </c>
      <c r="B62" s="1" t="s">
        <v>79</v>
      </c>
      <c r="C62" s="54">
        <v>36639.937770000004</v>
      </c>
      <c r="D62" s="6">
        <v>33258</v>
      </c>
      <c r="E62" s="6">
        <v>24325</v>
      </c>
      <c r="F62" s="6">
        <v>15989</v>
      </c>
      <c r="G62" s="36">
        <v>15989</v>
      </c>
      <c r="H62" s="6">
        <v>15989</v>
      </c>
    </row>
    <row r="65" spans="1:8" x14ac:dyDescent="0.25">
      <c r="B65" s="5" t="s">
        <v>85</v>
      </c>
      <c r="C65" s="5">
        <v>2024</v>
      </c>
      <c r="D65" s="5">
        <v>2023</v>
      </c>
      <c r="E65" s="5">
        <v>2022</v>
      </c>
      <c r="F65" s="5">
        <v>2021</v>
      </c>
      <c r="G65" s="5">
        <v>2020</v>
      </c>
      <c r="H65" s="5">
        <v>2019</v>
      </c>
    </row>
    <row r="66" spans="1:8" x14ac:dyDescent="0.25">
      <c r="B66" s="1" t="s">
        <v>86</v>
      </c>
      <c r="C66" s="1">
        <v>16013.032347999999</v>
      </c>
      <c r="D66" s="29">
        <v>18839</v>
      </c>
      <c r="E66" s="29">
        <v>6426</v>
      </c>
      <c r="F66" s="29">
        <v>8142</v>
      </c>
      <c r="G66" s="29">
        <v>5220</v>
      </c>
      <c r="H66" s="37">
        <v>4194</v>
      </c>
    </row>
    <row r="67" spans="1:8" x14ac:dyDescent="0.25">
      <c r="B67" s="22" t="s">
        <v>90</v>
      </c>
      <c r="C67" s="22">
        <v>-10266.829178999998</v>
      </c>
      <c r="D67" s="38">
        <v>-4460</v>
      </c>
      <c r="E67" s="29">
        <v>5792</v>
      </c>
      <c r="F67" s="29">
        <v>-11373</v>
      </c>
      <c r="G67" s="29">
        <v>-16697</v>
      </c>
      <c r="H67" s="29">
        <v>6336</v>
      </c>
    </row>
    <row r="68" spans="1:8" x14ac:dyDescent="0.25">
      <c r="B68" s="21" t="s">
        <v>99</v>
      </c>
      <c r="C68" s="21">
        <v>-15568.756836</v>
      </c>
      <c r="D68" s="39">
        <v>-11660</v>
      </c>
      <c r="E68" s="30">
        <v>-10706</v>
      </c>
      <c r="F68" s="30">
        <v>2268</v>
      </c>
      <c r="G68" s="30">
        <v>3963</v>
      </c>
      <c r="H68" s="30">
        <v>-1486</v>
      </c>
    </row>
    <row r="69" spans="1:8" x14ac:dyDescent="0.25">
      <c r="B69" s="1" t="s">
        <v>106</v>
      </c>
      <c r="C69" s="1">
        <v>1855.8602720000001</v>
      </c>
      <c r="D69" s="29">
        <v>2719</v>
      </c>
      <c r="E69" s="29">
        <v>1512</v>
      </c>
      <c r="F69" s="29">
        <v>-963</v>
      </c>
      <c r="G69" s="29">
        <v>-7514</v>
      </c>
      <c r="H69" s="29">
        <v>9044</v>
      </c>
    </row>
    <row r="70" spans="1:8" x14ac:dyDescent="0.25">
      <c r="B70" s="3" t="s">
        <v>107</v>
      </c>
      <c r="C70" s="3">
        <v>15923.330566000001</v>
      </c>
      <c r="D70" s="30">
        <v>17150</v>
      </c>
      <c r="E70" s="30">
        <v>10178</v>
      </c>
      <c r="F70" s="30">
        <v>9704</v>
      </c>
      <c r="G70" s="30">
        <v>39429</v>
      </c>
      <c r="H70" s="30">
        <v>11380</v>
      </c>
    </row>
    <row r="71" spans="1:8" x14ac:dyDescent="0.25">
      <c r="B71" s="1" t="s">
        <v>108</v>
      </c>
      <c r="D71" s="29">
        <v>-150</v>
      </c>
      <c r="E71" s="29">
        <v>1348</v>
      </c>
      <c r="F71" s="29">
        <v>7</v>
      </c>
      <c r="G71" s="30">
        <v>-2</v>
      </c>
      <c r="H71" s="30">
        <v>-5</v>
      </c>
    </row>
    <row r="72" spans="1:8" x14ac:dyDescent="0.25">
      <c r="A72" s="12" t="s">
        <v>155</v>
      </c>
      <c r="B72" s="23" t="s">
        <v>109</v>
      </c>
      <c r="C72" s="23">
        <v>23070.491698999998</v>
      </c>
      <c r="D72" s="30">
        <v>19869</v>
      </c>
      <c r="E72" s="30">
        <v>11690</v>
      </c>
      <c r="F72" s="30">
        <v>8741</v>
      </c>
      <c r="G72" s="30">
        <v>31915</v>
      </c>
      <c r="H72" s="30">
        <v>20424</v>
      </c>
    </row>
    <row r="74" spans="1:8" x14ac:dyDescent="0.25">
      <c r="B74" s="12" t="s">
        <v>156</v>
      </c>
      <c r="C74" s="12"/>
    </row>
    <row r="75" spans="1:8" x14ac:dyDescent="0.25">
      <c r="B75" s="12" t="s">
        <v>157</v>
      </c>
      <c r="C75" s="24">
        <f t="shared" ref="C75:H77" si="2">C66</f>
        <v>16013.032347999999</v>
      </c>
      <c r="D75" s="24">
        <f t="shared" si="2"/>
        <v>18839</v>
      </c>
      <c r="E75" s="24">
        <f t="shared" si="2"/>
        <v>6426</v>
      </c>
      <c r="F75" s="24">
        <f t="shared" si="2"/>
        <v>8142</v>
      </c>
      <c r="G75" s="24">
        <f t="shared" si="2"/>
        <v>5220</v>
      </c>
      <c r="H75" s="24">
        <f t="shared" si="2"/>
        <v>4194</v>
      </c>
    </row>
    <row r="76" spans="1:8" x14ac:dyDescent="0.25">
      <c r="B76" s="12" t="s">
        <v>158</v>
      </c>
      <c r="C76" s="24">
        <f t="shared" si="2"/>
        <v>-10266.829178999998</v>
      </c>
      <c r="D76" s="24">
        <f t="shared" si="2"/>
        <v>-4460</v>
      </c>
      <c r="E76" s="24">
        <f t="shared" si="2"/>
        <v>5792</v>
      </c>
      <c r="F76" s="24">
        <f t="shared" si="2"/>
        <v>-11373</v>
      </c>
      <c r="G76" s="24">
        <f t="shared" si="2"/>
        <v>-16697</v>
      </c>
      <c r="H76" s="24">
        <f t="shared" si="2"/>
        <v>6336</v>
      </c>
    </row>
    <row r="77" spans="1:8" x14ac:dyDescent="0.25">
      <c r="B77" s="12" t="s">
        <v>159</v>
      </c>
      <c r="C77" s="24">
        <f t="shared" si="2"/>
        <v>-15568.756836</v>
      </c>
      <c r="D77" s="24">
        <f t="shared" si="2"/>
        <v>-11660</v>
      </c>
      <c r="E77" s="24">
        <f t="shared" si="2"/>
        <v>-10706</v>
      </c>
      <c r="F77" s="24">
        <f t="shared" si="2"/>
        <v>2268</v>
      </c>
      <c r="G77" s="24">
        <f t="shared" si="2"/>
        <v>3963</v>
      </c>
      <c r="H77" s="24">
        <f t="shared" si="2"/>
        <v>-1486</v>
      </c>
    </row>
    <row r="78" spans="1:8" x14ac:dyDescent="0.25">
      <c r="B78" s="12" t="s">
        <v>185</v>
      </c>
      <c r="C78" s="24">
        <f>SUM(C75:C77)</f>
        <v>-9822.5536670000001</v>
      </c>
      <c r="D78" s="24">
        <f>SUM(D75:D77)</f>
        <v>2719</v>
      </c>
      <c r="E78" s="24">
        <f t="shared" ref="E78:H78" si="3">SUM(E75:E77)</f>
        <v>1512</v>
      </c>
      <c r="F78" s="24">
        <f t="shared" si="3"/>
        <v>-963</v>
      </c>
      <c r="G78" s="24">
        <f t="shared" si="3"/>
        <v>-7514</v>
      </c>
      <c r="H78" s="24">
        <f t="shared" si="3"/>
        <v>9044</v>
      </c>
    </row>
    <row r="80" spans="1:8" x14ac:dyDescent="0.25">
      <c r="A80" s="12"/>
      <c r="B80" s="12"/>
      <c r="C80" s="12"/>
    </row>
    <row r="81" spans="1:9" x14ac:dyDescent="0.25">
      <c r="C81" s="5">
        <v>2024</v>
      </c>
      <c r="D81" s="5">
        <v>2023</v>
      </c>
      <c r="E81" s="5">
        <v>2022</v>
      </c>
      <c r="F81" s="5">
        <v>2021</v>
      </c>
      <c r="G81" s="5">
        <v>2020</v>
      </c>
      <c r="H81" s="5">
        <v>2019</v>
      </c>
    </row>
    <row r="82" spans="1:9" hidden="1" x14ac:dyDescent="0.25">
      <c r="A82" s="12" t="s">
        <v>128</v>
      </c>
      <c r="B82" s="12" t="s">
        <v>124</v>
      </c>
      <c r="C82" s="12"/>
      <c r="D82" s="14">
        <f>D37/D45</f>
        <v>9.975441654123425E-2</v>
      </c>
      <c r="E82" s="14">
        <f>E37/E45</f>
        <v>3.4361426601985427E-2</v>
      </c>
      <c r="F82" s="14">
        <f>F37/F45</f>
        <v>5.9098862957175466E-2</v>
      </c>
      <c r="G82" s="14">
        <f>G37/G45</f>
        <v>4.1304113138292131E-2</v>
      </c>
      <c r="H82" s="14">
        <f>H37/H45</f>
        <v>3.7669694980828353E-2</v>
      </c>
    </row>
    <row r="83" spans="1:9" hidden="1" x14ac:dyDescent="0.25">
      <c r="A83" s="12" t="s">
        <v>128</v>
      </c>
      <c r="B83" s="12" t="s">
        <v>125</v>
      </c>
      <c r="C83" s="12"/>
      <c r="D83" s="14">
        <f>D37/D60</f>
        <v>0.23045950364821005</v>
      </c>
      <c r="E83" s="14">
        <f>E37/E60</f>
        <v>7.9182783692892555E-2</v>
      </c>
      <c r="F83" s="14">
        <f>F37/F60</f>
        <v>0.1408757745850284</v>
      </c>
      <c r="G83" s="14">
        <f>G37/G60</f>
        <v>0.10047532760839308</v>
      </c>
      <c r="H83" s="14">
        <f>H37/H60</f>
        <v>0.12605479135360073</v>
      </c>
      <c r="I83" s="12" t="s">
        <v>126</v>
      </c>
    </row>
    <row r="84" spans="1:9" hidden="1" x14ac:dyDescent="0.25">
      <c r="A84" s="12" t="s">
        <v>129</v>
      </c>
      <c r="B84" s="12" t="s">
        <v>127</v>
      </c>
      <c r="C84" s="12"/>
      <c r="D84" s="15">
        <f>D83/D82</f>
        <v>2.31026867419898</v>
      </c>
      <c r="E84" s="15">
        <f t="shared" ref="E84:H84" si="4">E83/E82</f>
        <v>2.3044090866796934</v>
      </c>
      <c r="F84" s="15">
        <f t="shared" si="4"/>
        <v>2.3837307104725611</v>
      </c>
      <c r="G84" s="15">
        <f t="shared" si="4"/>
        <v>2.4325743848315344</v>
      </c>
      <c r="H84" s="15">
        <f t="shared" si="4"/>
        <v>3.3463183447000344</v>
      </c>
    </row>
    <row r="85" spans="1:9" x14ac:dyDescent="0.25">
      <c r="A85" s="12" t="s">
        <v>128</v>
      </c>
      <c r="B85" s="12" t="s">
        <v>160</v>
      </c>
      <c r="C85" s="14">
        <f t="shared" ref="C85:H85" si="5">+C19/C16</f>
        <v>0.64225848505629002</v>
      </c>
      <c r="D85" s="14">
        <f t="shared" si="5"/>
        <v>0.69852908402050373</v>
      </c>
      <c r="E85" s="14">
        <f t="shared" si="5"/>
        <v>0.57837989217951413</v>
      </c>
      <c r="F85" s="14">
        <f t="shared" si="5"/>
        <v>0.64394001812639035</v>
      </c>
      <c r="G85" s="14">
        <f t="shared" si="5"/>
        <v>0.6262434864992894</v>
      </c>
      <c r="H85" s="14">
        <f t="shared" si="5"/>
        <v>0.59492912757037331</v>
      </c>
    </row>
    <row r="86" spans="1:9" x14ac:dyDescent="0.25">
      <c r="A86" s="12" t="s">
        <v>128</v>
      </c>
      <c r="B86" s="12" t="s">
        <v>131</v>
      </c>
      <c r="C86" s="14">
        <f>+C27/C$16</f>
        <v>0.43774512641260355</v>
      </c>
      <c r="D86" s="14">
        <f>+D27/D$16</f>
        <v>0.47521729440606197</v>
      </c>
      <c r="E86" s="14">
        <f>+E27/E16</f>
        <v>0.27347195967233773</v>
      </c>
      <c r="F86" s="14">
        <f>+F27/F16</f>
        <v>0.35531844772184229</v>
      </c>
      <c r="G86" s="14">
        <f>+G27/G16</f>
        <v>0.31779116194085405</v>
      </c>
      <c r="H86" s="14">
        <f>+H27/H16</f>
        <v>0.21700938311040127</v>
      </c>
    </row>
    <row r="87" spans="1:9" x14ac:dyDescent="0.25">
      <c r="A87" s="12" t="s">
        <v>128</v>
      </c>
      <c r="B87" s="12" t="s">
        <v>130</v>
      </c>
      <c r="C87" s="14">
        <f t="shared" ref="C87:H87" si="6">+C37/C$16</f>
        <v>0.40843511817485878</v>
      </c>
      <c r="D87" s="14">
        <f t="shared" si="6"/>
        <v>0.42094940940494763</v>
      </c>
      <c r="E87" s="14">
        <f t="shared" si="6"/>
        <v>0.20853462157809985</v>
      </c>
      <c r="F87" s="14">
        <f t="shared" si="6"/>
        <v>0.33809837686413446</v>
      </c>
      <c r="G87" s="14">
        <f t="shared" si="6"/>
        <v>0.25891588279082356</v>
      </c>
      <c r="H87" s="14">
        <f t="shared" si="6"/>
        <v>0.21770812537432621</v>
      </c>
    </row>
    <row r="88" spans="1:9" x14ac:dyDescent="0.25">
      <c r="A88" s="12" t="s">
        <v>132</v>
      </c>
      <c r="B88" s="12" t="s">
        <v>133</v>
      </c>
      <c r="C88" s="40">
        <f t="shared" ref="C88:H88" si="7">+C51/C62</f>
        <v>3.5833373828898831</v>
      </c>
      <c r="D88" s="40">
        <f t="shared" si="7"/>
        <v>3.2897648686030427</v>
      </c>
      <c r="E88" s="40">
        <f t="shared" si="7"/>
        <v>4.4828365878725593</v>
      </c>
      <c r="F88" s="40">
        <f t="shared" si="7"/>
        <v>5.3658139971230217</v>
      </c>
      <c r="G88" s="40">
        <f t="shared" si="7"/>
        <v>3.899430858715367</v>
      </c>
      <c r="H88" s="40">
        <f t="shared" si="7"/>
        <v>2.8142472950153232</v>
      </c>
    </row>
    <row r="89" spans="1:9" x14ac:dyDescent="0.25">
      <c r="A89" s="12" t="s">
        <v>134</v>
      </c>
      <c r="B89" s="12" t="s">
        <v>135</v>
      </c>
      <c r="C89" s="14">
        <f t="shared" ref="C89:H89" si="8">+C60/C45</f>
        <v>0.41407174625521281</v>
      </c>
      <c r="D89" s="14">
        <f t="shared" si="8"/>
        <v>0.43285008846285883</v>
      </c>
      <c r="E89" s="14">
        <f t="shared" si="8"/>
        <v>0.43395072766391907</v>
      </c>
      <c r="F89" s="14">
        <f t="shared" si="8"/>
        <v>0.41951047389986246</v>
      </c>
      <c r="G89" s="14">
        <f t="shared" si="8"/>
        <v>0.41108712080319548</v>
      </c>
      <c r="H89" s="14">
        <f t="shared" si="8"/>
        <v>0.29883588379564063</v>
      </c>
    </row>
    <row r="90" spans="1:9" x14ac:dyDescent="0.25">
      <c r="A90" s="12" t="s">
        <v>134</v>
      </c>
      <c r="B90" s="12" t="s">
        <v>136</v>
      </c>
      <c r="C90" s="14">
        <f t="shared" ref="C90:H90" si="9">+C59/C45</f>
        <v>0.50991922971556158</v>
      </c>
      <c r="D90" s="14">
        <f t="shared" si="9"/>
        <v>0.56714991153714123</v>
      </c>
      <c r="E90" s="14">
        <f t="shared" si="9"/>
        <v>0.56604927233608093</v>
      </c>
      <c r="F90" s="14">
        <f t="shared" si="9"/>
        <v>0.58048952610013749</v>
      </c>
      <c r="G90" s="14">
        <f t="shared" si="9"/>
        <v>0.58891287919680446</v>
      </c>
      <c r="H90" s="14">
        <f t="shared" si="9"/>
        <v>0.70116411620435937</v>
      </c>
    </row>
    <row r="91" spans="1:9" x14ac:dyDescent="0.25">
      <c r="A91" s="12"/>
      <c r="B91" s="12" t="s">
        <v>163</v>
      </c>
      <c r="C91" s="13">
        <f t="shared" ref="C91:H91" si="10">+C16/C45</f>
        <v>0.20113074115198853</v>
      </c>
      <c r="D91" s="13">
        <f t="shared" si="10"/>
        <v>0.23697483429718239</v>
      </c>
      <c r="E91" s="13">
        <f t="shared" si="10"/>
        <v>0.16477564416859422</v>
      </c>
      <c r="F91" s="13">
        <f t="shared" si="10"/>
        <v>0.17479783104940627</v>
      </c>
      <c r="G91" s="13">
        <f t="shared" si="10"/>
        <v>0.15952715103098347</v>
      </c>
      <c r="H91" s="13">
        <f t="shared" si="10"/>
        <v>0.17302842930671181</v>
      </c>
    </row>
    <row r="93" spans="1:9" x14ac:dyDescent="0.25">
      <c r="B93" s="43" t="s">
        <v>141</v>
      </c>
      <c r="C93" s="43"/>
    </row>
    <row r="94" spans="1:9" x14ac:dyDescent="0.25">
      <c r="B94" s="12" t="s">
        <v>137</v>
      </c>
      <c r="C94" s="14">
        <f t="shared" ref="C94:H94" si="11">+C51/C45</f>
        <v>0.6325973799603305</v>
      </c>
      <c r="D94" s="14">
        <f t="shared" si="11"/>
        <v>0.5778393936993319</v>
      </c>
      <c r="E94" s="14">
        <f t="shared" si="11"/>
        <v>0.62899811378437154</v>
      </c>
      <c r="F94" s="14">
        <f t="shared" si="11"/>
        <v>0.61780526971462313</v>
      </c>
      <c r="G94" s="14">
        <f t="shared" si="11"/>
        <v>0.67308647306488179</v>
      </c>
      <c r="H94" s="14">
        <f t="shared" si="11"/>
        <v>0.77717710456319733</v>
      </c>
    </row>
    <row r="95" spans="1:9" x14ac:dyDescent="0.25">
      <c r="B95" s="12" t="s">
        <v>138</v>
      </c>
      <c r="C95" s="14">
        <f t="shared" ref="C95:H95" si="12">+C46/C45</f>
        <v>0.2821689610219234</v>
      </c>
      <c r="D95" s="14">
        <f t="shared" si="12"/>
        <v>0.4221606063006681</v>
      </c>
      <c r="E95" s="14">
        <f t="shared" si="12"/>
        <v>0.37100188621562846</v>
      </c>
      <c r="F95" s="14">
        <f t="shared" si="12"/>
        <v>0.38219473028537687</v>
      </c>
      <c r="G95" s="14">
        <f t="shared" si="12"/>
        <v>0.32691352693511821</v>
      </c>
      <c r="H95" s="14">
        <f t="shared" si="12"/>
        <v>0.22282289543680264</v>
      </c>
    </row>
    <row r="96" spans="1:9" x14ac:dyDescent="0.25">
      <c r="B96" s="42" t="s">
        <v>142</v>
      </c>
      <c r="C96" s="42"/>
    </row>
    <row r="97" spans="1:8" x14ac:dyDescent="0.25">
      <c r="B97" s="12" t="s">
        <v>139</v>
      </c>
      <c r="C97" s="41">
        <f t="shared" ref="C97:H97" si="13">+C62/C60</f>
        <v>0.42634786313872103</v>
      </c>
      <c r="D97" s="41">
        <f t="shared" si="13"/>
        <v>0.40579321115693406</v>
      </c>
      <c r="E97" s="41">
        <f t="shared" si="13"/>
        <v>0.32333745397509006</v>
      </c>
      <c r="F97" s="41">
        <f t="shared" si="13"/>
        <v>0.27445628851468495</v>
      </c>
      <c r="G97" s="41">
        <f t="shared" si="13"/>
        <v>0.4198902282097744</v>
      </c>
      <c r="H97" s="41">
        <f t="shared" si="13"/>
        <v>0.92411281932724543</v>
      </c>
    </row>
    <row r="98" spans="1:8" x14ac:dyDescent="0.25">
      <c r="B98" s="12" t="s">
        <v>140</v>
      </c>
      <c r="C98" s="14">
        <f t="shared" ref="C98:H98" si="14">+C61/C60</f>
        <v>0.57365213686127903</v>
      </c>
      <c r="D98" s="14">
        <f t="shared" si="14"/>
        <v>0.59420678884306599</v>
      </c>
      <c r="E98" s="14">
        <f t="shared" si="14"/>
        <v>0.67666254602490994</v>
      </c>
      <c r="F98" s="14">
        <f t="shared" si="14"/>
        <v>0.72554371148531505</v>
      </c>
      <c r="G98" s="14">
        <f t="shared" si="14"/>
        <v>0.74353318101840915</v>
      </c>
      <c r="H98" s="14">
        <f t="shared" si="14"/>
        <v>0.69344584441105073</v>
      </c>
    </row>
    <row r="100" spans="1:8" s="17" customFormat="1" x14ac:dyDescent="0.25">
      <c r="B100" s="18" t="s">
        <v>154</v>
      </c>
      <c r="C100" s="18" t="s">
        <v>187</v>
      </c>
      <c r="D100" s="18" t="s">
        <v>183</v>
      </c>
      <c r="E100" s="18" t="s">
        <v>184</v>
      </c>
      <c r="F100" s="18" t="s">
        <v>188</v>
      </c>
      <c r="G100" s="18" t="s">
        <v>189</v>
      </c>
    </row>
    <row r="101" spans="1:8" x14ac:dyDescent="0.25">
      <c r="A101" s="12" t="s">
        <v>149</v>
      </c>
      <c r="B101" s="12" t="s">
        <v>143</v>
      </c>
      <c r="C101" s="16">
        <f>+(C51/D51)-1</f>
        <v>0.20000053667364348</v>
      </c>
      <c r="D101" s="16">
        <f>+(D51/E51)-1</f>
        <v>3.3564124902563108E-3</v>
      </c>
      <c r="E101" s="16">
        <f>+(E51/F51)-1</f>
        <v>0.27100962771289372</v>
      </c>
      <c r="F101" s="16">
        <f>+(F51/G51)-1</f>
        <v>0.37605055494963757</v>
      </c>
      <c r="G101" s="16">
        <f>+(G51/H51)-1</f>
        <v>0.3856034846767562</v>
      </c>
    </row>
    <row r="102" spans="1:8" x14ac:dyDescent="0.25">
      <c r="A102" s="12" t="s">
        <v>149</v>
      </c>
      <c r="B102" s="12" t="s">
        <v>144</v>
      </c>
      <c r="C102" s="16">
        <f>+(C46/D46)-1</f>
        <v>-0.26735644799459557</v>
      </c>
      <c r="D102" s="16">
        <f>+(D46/E46)-1</f>
        <v>0.2427936192045772</v>
      </c>
      <c r="E102" s="16">
        <f>+(E46/F46)-1</f>
        <v>0.21183231276495529</v>
      </c>
      <c r="F102" s="16">
        <f>+(F46/G46)-1</f>
        <v>0.75269136780925971</v>
      </c>
      <c r="G102" s="16">
        <f>+(G46/H46)-1</f>
        <v>1.3472599023331524</v>
      </c>
    </row>
    <row r="103" spans="1:8" x14ac:dyDescent="0.25">
      <c r="A103" s="12" t="s">
        <v>149</v>
      </c>
      <c r="B103" s="12" t="s">
        <v>145</v>
      </c>
      <c r="C103" s="20">
        <f>+(C45/D45)-1</f>
        <v>9.6127812912936594E-2</v>
      </c>
      <c r="D103" s="20">
        <f>+(D45/E45)-1</f>
        <v>9.218806781147082E-2</v>
      </c>
      <c r="E103" s="20">
        <f>+(E45/F45)-1</f>
        <v>0.24839236978735357</v>
      </c>
      <c r="F103" s="20">
        <f>+(F45/G45)-1</f>
        <v>0.4991795314692864</v>
      </c>
      <c r="G103" s="20">
        <f>+(G45/H45)-1</f>
        <v>0.5998825520743376</v>
      </c>
    </row>
    <row r="104" spans="1:8" x14ac:dyDescent="0.25">
      <c r="A104" s="12" t="s">
        <v>149</v>
      </c>
      <c r="B104" s="12" t="s">
        <v>146</v>
      </c>
      <c r="C104" s="16">
        <f>+(C62/D62)-1</f>
        <v>0.10168794786216862</v>
      </c>
      <c r="D104" s="16">
        <f>+(D62/E62)-1</f>
        <v>0.36723535457348411</v>
      </c>
      <c r="E104" s="16">
        <f>+(E62/F62)-1</f>
        <v>0.52135843392332237</v>
      </c>
      <c r="F104" s="16">
        <f>+(F62/G62)-1</f>
        <v>0</v>
      </c>
      <c r="G104" s="16">
        <f>+(G62/H62)-1</f>
        <v>0</v>
      </c>
    </row>
    <row r="105" spans="1:8" x14ac:dyDescent="0.25">
      <c r="A105" s="12" t="s">
        <v>149</v>
      </c>
      <c r="B105" s="12" t="s">
        <v>147</v>
      </c>
      <c r="C105" s="16">
        <f>+(C61/D61)-1</f>
        <v>1.2302457618069917E-2</v>
      </c>
      <c r="D105" s="16">
        <f>+(D61/E61)-1</f>
        <v>-4.3334773896986589E-2</v>
      </c>
      <c r="E105" s="16">
        <f>+(E61/F61)-1</f>
        <v>0.20436263840257407</v>
      </c>
      <c r="F105" s="16">
        <f>+(F61/G61)-1</f>
        <v>0.49288312789178113</v>
      </c>
      <c r="G105" s="16">
        <f>+(G61/H61)-1</f>
        <v>1.3598099683280549</v>
      </c>
    </row>
    <row r="106" spans="1:8" x14ac:dyDescent="0.25">
      <c r="A106" s="12" t="s">
        <v>149</v>
      </c>
      <c r="B106" s="19" t="s">
        <v>148</v>
      </c>
      <c r="C106" s="20">
        <f>+(C60/D60)-1</f>
        <v>4.8574482735059377E-2</v>
      </c>
      <c r="D106" s="20">
        <f>+(D60/E60)-1</f>
        <v>8.9417926120880953E-2</v>
      </c>
      <c r="E106" s="20">
        <f>+(E60/F60)-1</f>
        <v>0.29136412791595867</v>
      </c>
      <c r="F106" s="20">
        <f>+(F60/G60)-1</f>
        <v>0.52989836917986288</v>
      </c>
      <c r="G106" s="20">
        <f>+(G60/H60)-1</f>
        <v>1.2008438330828808</v>
      </c>
    </row>
    <row r="107" spans="1:8" x14ac:dyDescent="0.25">
      <c r="A107" s="12" t="s">
        <v>149</v>
      </c>
      <c r="B107" s="12" t="s">
        <v>150</v>
      </c>
      <c r="C107" s="16">
        <f>+(C59/D59)-1</f>
        <v>-1.448164116699413E-2</v>
      </c>
      <c r="D107" s="16">
        <f>+(D59/E59)-1</f>
        <v>9.4311743366078282E-2</v>
      </c>
      <c r="E107" s="16">
        <f>+(E59/F59)-1</f>
        <v>0.21733736912618462</v>
      </c>
      <c r="F107" s="16">
        <f>+(F59/G59)-1</f>
        <v>0.47773643012960343</v>
      </c>
      <c r="G107" s="16">
        <f>+(G59/H59)-1</f>
        <v>0.34375307912109565</v>
      </c>
    </row>
    <row r="108" spans="1:8" x14ac:dyDescent="0.25">
      <c r="A108" s="12" t="s">
        <v>149</v>
      </c>
      <c r="B108" s="12" t="s">
        <v>151</v>
      </c>
      <c r="C108" s="16">
        <f>+(C16/D16)-1</f>
        <v>-6.9669148361934385E-2</v>
      </c>
      <c r="D108" s="16">
        <f>+(D16/E16)-1</f>
        <v>0.57074844220401877</v>
      </c>
      <c r="E108" s="16">
        <f>+(E16/F16)-1</f>
        <v>0.17681469885474166</v>
      </c>
      <c r="F108" s="16">
        <f>+(F16/G16)-1</f>
        <v>0.64268796102050474</v>
      </c>
      <c r="G108" s="16">
        <f>+(G16/H16)-1</f>
        <v>0.47504491914553792</v>
      </c>
    </row>
    <row r="109" spans="1:8" x14ac:dyDescent="0.25">
      <c r="A109" s="12" t="s">
        <v>149</v>
      </c>
      <c r="B109" s="12" t="s">
        <v>152</v>
      </c>
      <c r="C109" s="16">
        <f>+(C27/D27)</f>
        <v>0.85697174965999146</v>
      </c>
      <c r="D109" s="16">
        <f>+(D27/E27)</f>
        <v>2.7295186891961087</v>
      </c>
      <c r="E109" s="16">
        <f>+(E27/F27)</f>
        <v>0.9057391304347826</v>
      </c>
      <c r="F109" s="16">
        <f>+(F27/G27)</f>
        <v>1.8366695059625213</v>
      </c>
      <c r="G109" s="16">
        <f>+(G27/H27)</f>
        <v>2.1600735970561176</v>
      </c>
    </row>
    <row r="110" spans="1:8" x14ac:dyDescent="0.25">
      <c r="A110" s="12" t="s">
        <v>149</v>
      </c>
      <c r="B110" s="12" t="s">
        <v>153</v>
      </c>
      <c r="C110" s="16">
        <f>+(C37/D37)-1</f>
        <v>-9.7326702827191913E-2</v>
      </c>
      <c r="D110" s="16">
        <f>+(D37/E37)-1</f>
        <v>2.1707235185496057</v>
      </c>
      <c r="E110" s="16">
        <f>+(E37/F37)-1</f>
        <v>-0.27415620811502373</v>
      </c>
      <c r="F110" s="16">
        <f>+(F37/G37)-1</f>
        <v>1.1450601150026136</v>
      </c>
      <c r="G110" s="16">
        <f>+(G37/H37)-1</f>
        <v>0.75424117377349842</v>
      </c>
    </row>
    <row r="114" spans="2:8" x14ac:dyDescent="0.25">
      <c r="B114" s="45" t="s">
        <v>16</v>
      </c>
      <c r="C114" s="5">
        <v>2024</v>
      </c>
      <c r="D114" s="5">
        <v>2023</v>
      </c>
      <c r="E114" s="5">
        <v>2022</v>
      </c>
      <c r="F114" s="5">
        <v>2021</v>
      </c>
      <c r="G114" s="5">
        <v>2020</v>
      </c>
      <c r="H114" s="5">
        <v>2019</v>
      </c>
    </row>
    <row r="115" spans="2:8" x14ac:dyDescent="0.25">
      <c r="B115" s="45" t="s">
        <v>124</v>
      </c>
      <c r="C115" s="41">
        <f t="shared" ref="C115:H115" si="15">+C37/C45</f>
        <v>8.2148858031009367E-2</v>
      </c>
      <c r="D115" s="41">
        <f t="shared" si="15"/>
        <v>9.975441654123425E-2</v>
      </c>
      <c r="E115" s="41">
        <f t="shared" si="15"/>
        <v>3.4361426601985427E-2</v>
      </c>
      <c r="F115" s="41">
        <f t="shared" si="15"/>
        <v>5.9098862957175466E-2</v>
      </c>
      <c r="G115" s="41">
        <f t="shared" si="15"/>
        <v>4.1304113138292131E-2</v>
      </c>
      <c r="H115" s="41">
        <f t="shared" si="15"/>
        <v>3.7669694980828353E-2</v>
      </c>
    </row>
    <row r="116" spans="2:8" x14ac:dyDescent="0.25">
      <c r="B116" s="45" t="s">
        <v>125</v>
      </c>
      <c r="C116" s="41">
        <f t="shared" ref="C116:H116" si="16">+C37/C59</f>
        <v>0.16110170639540872</v>
      </c>
      <c r="D116" s="41">
        <f t="shared" si="16"/>
        <v>0.17588721167366628</v>
      </c>
      <c r="E116" s="41">
        <f t="shared" si="16"/>
        <v>6.0703949781926385E-2</v>
      </c>
      <c r="F116" s="41">
        <f t="shared" si="16"/>
        <v>0.1018086637225227</v>
      </c>
      <c r="G116" s="41">
        <f t="shared" si="16"/>
        <v>7.0136202819380031E-2</v>
      </c>
      <c r="H116" s="41">
        <f t="shared" si="16"/>
        <v>5.3724504877327814E-2</v>
      </c>
    </row>
    <row r="117" spans="2:8" x14ac:dyDescent="0.25">
      <c r="B117" s="45" t="s">
        <v>127</v>
      </c>
      <c r="C117" s="44">
        <f>+C116/C115</f>
        <v>1.9610948984171686</v>
      </c>
      <c r="D117" s="44">
        <f>+D116/D115</f>
        <v>1.7632022498067739</v>
      </c>
      <c r="E117" s="44">
        <f t="shared" ref="E117:H117" si="17">+E116/E115</f>
        <v>1.7666306607426732</v>
      </c>
      <c r="F117" s="44">
        <f t="shared" si="17"/>
        <v>1.7226839676474968</v>
      </c>
      <c r="G117" s="44">
        <f t="shared" si="17"/>
        <v>1.6980440321900607</v>
      </c>
      <c r="H117" s="44">
        <f t="shared" si="17"/>
        <v>1.4261996255788747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C13:C14"/>
    <mergeCell ref="B7:I7"/>
    <mergeCell ref="B1:E5"/>
    <mergeCell ref="F2:I2"/>
    <mergeCell ref="F3:I3"/>
    <mergeCell ref="F4:I4"/>
    <mergeCell ref="F5:I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AAF9-EC84-4863-8431-16BC6DD68FC4}">
  <dimension ref="A1"/>
  <sheetViews>
    <sheetView workbookViewId="0">
      <selection activeCell="E7" sqref="E7"/>
    </sheetView>
  </sheetViews>
  <sheetFormatPr defaultRowHeight="15" x14ac:dyDescent="0.25"/>
  <sheetData>
    <row r="1" spans="1:1" x14ac:dyDescent="0.25">
      <c r="A1" s="48" t="s">
        <v>186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7"/>
  <sheetViews>
    <sheetView zoomScale="206" workbookViewId="0">
      <selection activeCell="B8" sqref="B8"/>
    </sheetView>
  </sheetViews>
  <sheetFormatPr defaultColWidth="11.42578125" defaultRowHeight="15" x14ac:dyDescent="0.25"/>
  <cols>
    <col min="1" max="1" width="2.85546875" customWidth="1"/>
  </cols>
  <sheetData>
    <row r="2" spans="2:8" ht="18.75" x14ac:dyDescent="0.3">
      <c r="B2" s="25" t="s">
        <v>165</v>
      </c>
    </row>
    <row r="3" spans="2:8" x14ac:dyDescent="0.25">
      <c r="B3" s="12" t="s">
        <v>161</v>
      </c>
    </row>
    <row r="4" spans="2:8" x14ac:dyDescent="0.25">
      <c r="B4" s="58" t="s">
        <v>162</v>
      </c>
      <c r="C4" s="58"/>
      <c r="D4" s="58"/>
      <c r="E4" s="58"/>
      <c r="F4" s="58"/>
      <c r="G4" s="58"/>
      <c r="H4" s="58"/>
    </row>
    <row r="5" spans="2:8" x14ac:dyDescent="0.25">
      <c r="B5" s="58"/>
      <c r="C5" s="58"/>
      <c r="D5" s="58"/>
      <c r="E5" s="58"/>
      <c r="F5" s="58"/>
      <c r="G5" s="58"/>
      <c r="H5" s="58"/>
    </row>
    <row r="6" spans="2:8" x14ac:dyDescent="0.25">
      <c r="B6" s="12" t="s">
        <v>166</v>
      </c>
    </row>
    <row r="7" spans="2:8" x14ac:dyDescent="0.25">
      <c r="B7" s="12" t="s">
        <v>167</v>
      </c>
    </row>
  </sheetData>
  <mergeCells count="1">
    <mergeCell ref="B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Statements</vt:lpstr>
      <vt:lpstr>Analisis de entrega</vt:lpstr>
      <vt:lpstr>Sheet1</vt:lpstr>
      <vt:lpstr>Indicaciones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Jorge Lizarazo-B</cp:lastModifiedBy>
  <dcterms:created xsi:type="dcterms:W3CDTF">2023-08-29T00:12:14Z</dcterms:created>
  <dcterms:modified xsi:type="dcterms:W3CDTF">2024-05-29T21:44:19Z</dcterms:modified>
  <cp:category/>
</cp:coreProperties>
</file>