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l_ochoa_uniandes_edu_co/Documents/PEG/Econometria avanzada/Proyecto/"/>
    </mc:Choice>
  </mc:AlternateContent>
  <xr:revisionPtr revIDLastSave="655" documentId="8_{DCC6DA6E-BCD3-F449-B28A-C70FDAB790A1}" xr6:coauthVersionLast="47" xr6:coauthVersionMax="47" xr10:uidLastSave="{991E610E-2E23-3049-908B-22145B22069A}"/>
  <bookViews>
    <workbookView xWindow="0" yWindow="0" windowWidth="33600" windowHeight="21000" activeTab="6" xr2:uid="{5FC4E15C-99D5-F748-9952-373C1B0516AF}"/>
  </bookViews>
  <sheets>
    <sheet name="Estadísticas descriptivas" sheetId="1" r:id="rId1"/>
    <sheet name="Primera etapa" sheetId="2" r:id="rId2"/>
    <sheet name="Primera etapa editada" sheetId="3" r:id="rId3"/>
    <sheet name="Segunda etapa" sheetId="4" r:id="rId4"/>
    <sheet name="Forma reducida" sheetId="5" r:id="rId5"/>
    <sheet name="Efectos Fijos" sheetId="7" r:id="rId6"/>
    <sheet name="Tabla resultados" sheetId="6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6" l="1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Q8" i="6"/>
  <c r="P8" i="6"/>
  <c r="O8" i="6"/>
  <c r="N8" i="6"/>
  <c r="M8" i="6"/>
  <c r="L8" i="6"/>
  <c r="K8" i="6"/>
  <c r="Q7" i="6"/>
  <c r="P7" i="6"/>
  <c r="O7" i="6"/>
  <c r="N7" i="6"/>
  <c r="M7" i="6"/>
  <c r="L7" i="6"/>
  <c r="K7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P16" i="7"/>
  <c r="O16" i="7"/>
  <c r="N16" i="7"/>
  <c r="M16" i="7"/>
  <c r="L16" i="7"/>
  <c r="K16" i="7"/>
  <c r="J16" i="7"/>
  <c r="P15" i="7"/>
  <c r="O15" i="7"/>
  <c r="N15" i="7"/>
  <c r="M15" i="7"/>
  <c r="L15" i="7"/>
  <c r="K15" i="7"/>
  <c r="J15" i="7"/>
  <c r="P14" i="7"/>
  <c r="O14" i="7"/>
  <c r="N14" i="7"/>
  <c r="M14" i="7"/>
  <c r="L14" i="7"/>
  <c r="K14" i="7"/>
  <c r="J14" i="7"/>
  <c r="P13" i="7"/>
  <c r="O13" i="7"/>
  <c r="N13" i="7"/>
  <c r="M13" i="7"/>
  <c r="L13" i="7"/>
  <c r="K13" i="7"/>
  <c r="J13" i="7"/>
  <c r="P12" i="7"/>
  <c r="O12" i="7"/>
  <c r="N12" i="7"/>
  <c r="M12" i="7"/>
  <c r="L12" i="7"/>
  <c r="K12" i="7"/>
  <c r="J12" i="7"/>
  <c r="P11" i="7"/>
  <c r="O11" i="7"/>
  <c r="N11" i="7"/>
  <c r="M11" i="7"/>
  <c r="L11" i="7"/>
  <c r="K11" i="7"/>
  <c r="J11" i="7"/>
  <c r="P10" i="7"/>
  <c r="O10" i="7"/>
  <c r="N10" i="7"/>
  <c r="M10" i="7"/>
  <c r="L10" i="7"/>
  <c r="K10" i="7"/>
  <c r="J10" i="7"/>
  <c r="P7" i="7"/>
  <c r="O7" i="7"/>
  <c r="N7" i="7"/>
  <c r="M7" i="7"/>
  <c r="L7" i="7"/>
  <c r="K7" i="7"/>
  <c r="J7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P8" i="7"/>
  <c r="O8" i="7"/>
  <c r="N8" i="7"/>
  <c r="M8" i="7"/>
  <c r="L8" i="7"/>
  <c r="K8" i="7"/>
  <c r="J8" i="7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P14" i="5"/>
  <c r="O14" i="5"/>
  <c r="N14" i="5"/>
  <c r="M14" i="5"/>
  <c r="L14" i="5"/>
  <c r="K14" i="5"/>
  <c r="J14" i="5"/>
  <c r="P13" i="5"/>
  <c r="O13" i="5"/>
  <c r="N13" i="5"/>
  <c r="M13" i="5"/>
  <c r="L13" i="5"/>
  <c r="K13" i="5"/>
  <c r="J13" i="5"/>
  <c r="P12" i="5"/>
  <c r="O12" i="5"/>
  <c r="N12" i="5"/>
  <c r="M12" i="5"/>
  <c r="L12" i="5"/>
  <c r="K12" i="5"/>
  <c r="J12" i="5"/>
  <c r="P11" i="5"/>
  <c r="O11" i="5"/>
  <c r="N11" i="5"/>
  <c r="M11" i="5"/>
  <c r="L11" i="5"/>
  <c r="K11" i="5"/>
  <c r="J11" i="5"/>
  <c r="P10" i="5"/>
  <c r="O10" i="5"/>
  <c r="N10" i="5"/>
  <c r="M10" i="5"/>
  <c r="L10" i="5"/>
  <c r="K10" i="5"/>
  <c r="J10" i="5"/>
  <c r="P9" i="5"/>
  <c r="O9" i="5"/>
  <c r="N9" i="5"/>
  <c r="M9" i="5"/>
  <c r="L9" i="5"/>
  <c r="K9" i="5"/>
  <c r="J9" i="5"/>
  <c r="P8" i="5"/>
  <c r="O8" i="5"/>
  <c r="N8" i="5"/>
  <c r="M8" i="5"/>
  <c r="L8" i="5"/>
  <c r="K8" i="5"/>
  <c r="J8" i="5"/>
  <c r="P5" i="5"/>
  <c r="O5" i="5"/>
  <c r="N5" i="5"/>
  <c r="M5" i="5"/>
  <c r="L5" i="5"/>
  <c r="K5" i="5"/>
  <c r="J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C21" i="4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N14" i="6"/>
  <c r="M14" i="6"/>
  <c r="L14" i="6"/>
  <c r="K14" i="6"/>
  <c r="Q13" i="6"/>
  <c r="P13" i="6"/>
  <c r="O13" i="6"/>
  <c r="N13" i="6"/>
  <c r="M13" i="6"/>
  <c r="L13" i="6"/>
  <c r="K13" i="6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7" i="4"/>
  <c r="O7" i="4"/>
  <c r="N7" i="4"/>
  <c r="M7" i="4"/>
  <c r="L7" i="4"/>
  <c r="K7" i="4"/>
  <c r="J7" i="4"/>
  <c r="P8" i="4"/>
  <c r="O8" i="4"/>
  <c r="N8" i="4"/>
  <c r="M8" i="4"/>
  <c r="L8" i="4"/>
  <c r="K8" i="4"/>
  <c r="J8" i="4"/>
  <c r="E14" i="6"/>
  <c r="H13" i="6"/>
  <c r="D13" i="6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5" i="4"/>
  <c r="J13" i="6" s="1"/>
  <c r="H5" i="4"/>
  <c r="I13" i="6" s="1"/>
  <c r="G5" i="4"/>
  <c r="F5" i="4"/>
  <c r="G13" i="6" s="1"/>
  <c r="E5" i="4"/>
  <c r="F13" i="6" s="1"/>
  <c r="D5" i="4"/>
  <c r="E13" i="6" s="1"/>
  <c r="C5" i="4"/>
  <c r="I6" i="4"/>
  <c r="J14" i="6" s="1"/>
  <c r="H6" i="4"/>
  <c r="I14" i="6" s="1"/>
  <c r="G6" i="4"/>
  <c r="H14" i="6" s="1"/>
  <c r="F6" i="4"/>
  <c r="G14" i="6" s="1"/>
  <c r="E6" i="4"/>
  <c r="F14" i="6" s="1"/>
  <c r="D6" i="4"/>
  <c r="C6" i="4"/>
  <c r="D14" i="6" s="1"/>
  <c r="Q21" i="6"/>
  <c r="P21" i="6"/>
  <c r="O21" i="6"/>
  <c r="N21" i="6"/>
  <c r="M21" i="6"/>
  <c r="L21" i="6"/>
  <c r="K21" i="6"/>
  <c r="Q20" i="6"/>
  <c r="P20" i="6"/>
  <c r="O20" i="6"/>
  <c r="N20" i="6"/>
  <c r="M20" i="6"/>
  <c r="L20" i="6"/>
  <c r="K20" i="6"/>
  <c r="Q19" i="6"/>
  <c r="P19" i="6"/>
  <c r="O19" i="6"/>
  <c r="N19" i="6"/>
  <c r="M19" i="6"/>
  <c r="L19" i="6"/>
  <c r="K19" i="6"/>
  <c r="Q18" i="6"/>
  <c r="P18" i="6"/>
  <c r="O18" i="6"/>
  <c r="N18" i="6"/>
  <c r="M18" i="6"/>
  <c r="L18" i="6"/>
  <c r="K18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5" i="2"/>
  <c r="C5" i="3" s="1"/>
  <c r="F13" i="3"/>
  <c r="I12" i="3"/>
  <c r="E12" i="3"/>
  <c r="H10" i="3"/>
  <c r="D10" i="3"/>
  <c r="F8" i="3"/>
  <c r="H5" i="3"/>
  <c r="D5" i="3"/>
  <c r="P6" i="2"/>
  <c r="O6" i="2"/>
  <c r="N6" i="2"/>
  <c r="M6" i="2"/>
  <c r="L6" i="2"/>
  <c r="K6" i="2"/>
  <c r="J6" i="2"/>
  <c r="I6" i="2"/>
  <c r="I6" i="3" s="1"/>
  <c r="H6" i="2"/>
  <c r="H6" i="3" s="1"/>
  <c r="G6" i="2"/>
  <c r="G6" i="3" s="1"/>
  <c r="F6" i="2"/>
  <c r="F6" i="3" s="1"/>
  <c r="E6" i="2"/>
  <c r="E6" i="3" s="1"/>
  <c r="D6" i="2"/>
  <c r="D6" i="3" s="1"/>
  <c r="C6" i="2"/>
  <c r="C6" i="3" s="1"/>
  <c r="P14" i="2"/>
  <c r="O14" i="2"/>
  <c r="N14" i="2"/>
  <c r="M14" i="2"/>
  <c r="L14" i="2"/>
  <c r="K14" i="2"/>
  <c r="J14" i="2"/>
  <c r="I14" i="2"/>
  <c r="I14" i="3" s="1"/>
  <c r="H14" i="2"/>
  <c r="H14" i="3" s="1"/>
  <c r="G14" i="2"/>
  <c r="G14" i="3" s="1"/>
  <c r="F14" i="2"/>
  <c r="F14" i="3" s="1"/>
  <c r="E14" i="2"/>
  <c r="E14" i="3" s="1"/>
  <c r="D14" i="2"/>
  <c r="D14" i="3" s="1"/>
  <c r="C14" i="2"/>
  <c r="C14" i="3" s="1"/>
  <c r="P13" i="2"/>
  <c r="O13" i="2"/>
  <c r="N13" i="2"/>
  <c r="M13" i="2"/>
  <c r="L13" i="2"/>
  <c r="K13" i="2"/>
  <c r="J13" i="2"/>
  <c r="I13" i="2"/>
  <c r="I13" i="3" s="1"/>
  <c r="H13" i="2"/>
  <c r="H13" i="3" s="1"/>
  <c r="G13" i="2"/>
  <c r="G13" i="3" s="1"/>
  <c r="F13" i="2"/>
  <c r="E13" i="2"/>
  <c r="E13" i="3" s="1"/>
  <c r="D13" i="2"/>
  <c r="D13" i="3" s="1"/>
  <c r="C13" i="2"/>
  <c r="C13" i="3" s="1"/>
  <c r="P12" i="2"/>
  <c r="O12" i="2"/>
  <c r="N12" i="2"/>
  <c r="M12" i="2"/>
  <c r="L12" i="2"/>
  <c r="K12" i="2"/>
  <c r="J12" i="2"/>
  <c r="I12" i="2"/>
  <c r="H12" i="2"/>
  <c r="H12" i="3" s="1"/>
  <c r="G12" i="2"/>
  <c r="G12" i="3" s="1"/>
  <c r="F12" i="2"/>
  <c r="F12" i="3" s="1"/>
  <c r="E12" i="2"/>
  <c r="D12" i="2"/>
  <c r="D12" i="3" s="1"/>
  <c r="C12" i="2"/>
  <c r="C12" i="3" s="1"/>
  <c r="P10" i="2"/>
  <c r="O10" i="2"/>
  <c r="N10" i="2"/>
  <c r="M10" i="2"/>
  <c r="L10" i="2"/>
  <c r="K10" i="2"/>
  <c r="J10" i="2"/>
  <c r="I10" i="2"/>
  <c r="I10" i="3" s="1"/>
  <c r="H10" i="2"/>
  <c r="G10" i="2"/>
  <c r="G10" i="3" s="1"/>
  <c r="F10" i="2"/>
  <c r="F10" i="3" s="1"/>
  <c r="E10" i="2"/>
  <c r="E10" i="3" s="1"/>
  <c r="D10" i="2"/>
  <c r="C10" i="2"/>
  <c r="C10" i="3" s="1"/>
  <c r="P9" i="2"/>
  <c r="O9" i="2"/>
  <c r="N9" i="2"/>
  <c r="M9" i="2"/>
  <c r="L9" i="2"/>
  <c r="K9" i="2"/>
  <c r="J9" i="2"/>
  <c r="I9" i="2"/>
  <c r="I9" i="3" s="1"/>
  <c r="H9" i="2"/>
  <c r="H9" i="3" s="1"/>
  <c r="G9" i="2"/>
  <c r="G9" i="3" s="1"/>
  <c r="F9" i="2"/>
  <c r="F9" i="3" s="1"/>
  <c r="E9" i="2"/>
  <c r="E9" i="3" s="1"/>
  <c r="D9" i="2"/>
  <c r="D9" i="3" s="1"/>
  <c r="C9" i="2"/>
  <c r="C9" i="3" s="1"/>
  <c r="P8" i="2"/>
  <c r="O8" i="2"/>
  <c r="N8" i="2"/>
  <c r="M8" i="2"/>
  <c r="L8" i="2"/>
  <c r="K8" i="2"/>
  <c r="J8" i="2"/>
  <c r="I8" i="2"/>
  <c r="I8" i="3" s="1"/>
  <c r="H8" i="2"/>
  <c r="H8" i="3" s="1"/>
  <c r="G8" i="2"/>
  <c r="G8" i="3" s="1"/>
  <c r="F8" i="2"/>
  <c r="E8" i="2"/>
  <c r="E8" i="3" s="1"/>
  <c r="D8" i="2"/>
  <c r="D8" i="3" s="1"/>
  <c r="C8" i="2"/>
  <c r="C8" i="3" s="1"/>
  <c r="P5" i="2"/>
  <c r="O5" i="2"/>
  <c r="N5" i="2"/>
  <c r="M5" i="2"/>
  <c r="L5" i="2"/>
  <c r="K5" i="2"/>
  <c r="J5" i="2"/>
  <c r="I5" i="2"/>
  <c r="I5" i="3" s="1"/>
  <c r="H5" i="2"/>
  <c r="G5" i="2"/>
  <c r="G5" i="3" s="1"/>
  <c r="F5" i="2"/>
  <c r="F5" i="3" s="1"/>
  <c r="E5" i="2"/>
  <c r="E5" i="3" s="1"/>
  <c r="D5" i="2"/>
</calcChain>
</file>

<file path=xl/sharedStrings.xml><?xml version="1.0" encoding="utf-8"?>
<sst xmlns="http://schemas.openxmlformats.org/spreadsheetml/2006/main" count="658" uniqueCount="239">
  <si>
    <t>Year</t>
  </si>
  <si>
    <t>Obs</t>
  </si>
  <si>
    <t>Mean</t>
  </si>
  <si>
    <t>St Dev</t>
  </si>
  <si>
    <t>Min</t>
  </si>
  <si>
    <t>Median</t>
  </si>
  <si>
    <t>Max</t>
  </si>
  <si>
    <t>amenazas</t>
  </si>
  <si>
    <t>.</t>
  </si>
  <si>
    <t>delitos</t>
  </si>
  <si>
    <t>lesiones</t>
  </si>
  <si>
    <t>hurtoperso~s</t>
  </si>
  <si>
    <t>hurtoresid~s</t>
  </si>
  <si>
    <t>homicidios</t>
  </si>
  <si>
    <t>total_crime</t>
  </si>
  <si>
    <t>inmigrante~o</t>
  </si>
  <si>
    <t>inmigrante~s</t>
  </si>
  <si>
    <t>extr_pob_1~o</t>
  </si>
  <si>
    <t>extr_pob_5~o</t>
  </si>
  <si>
    <t>total_migra</t>
  </si>
  <si>
    <t>y_total_2009</t>
  </si>
  <si>
    <t>g_total_2009</t>
  </si>
  <si>
    <t>indes~p_2009</t>
  </si>
  <si>
    <t>indes~n_2009</t>
  </si>
  <si>
    <t>SGP_pro~2009</t>
  </si>
  <si>
    <t>altura</t>
  </si>
  <si>
    <t>gpc_2005</t>
  </si>
  <si>
    <t>gini_2005</t>
  </si>
  <si>
    <t>pobre_2005</t>
  </si>
  <si>
    <t>nbi_2005</t>
  </si>
  <si>
    <t>nbi_c_2005</t>
  </si>
  <si>
    <t>nbi_r_2005</t>
  </si>
  <si>
    <t>ipm_2005</t>
  </si>
  <si>
    <t>ipm_pin~2005</t>
  </si>
  <si>
    <t>ipm_tde~2005</t>
  </si>
  <si>
    <t>ipm_acs~2005</t>
  </si>
  <si>
    <t>gdp_agri</t>
  </si>
  <si>
    <t>gdp_indu</t>
  </si>
  <si>
    <t>gdp_serv</t>
  </si>
  <si>
    <t>cumu_terro</t>
  </si>
  <si>
    <t>cumu_homic</t>
  </si>
  <si>
    <t>libros_2005</t>
  </si>
  <si>
    <t>educ_pr~2005</t>
  </si>
  <si>
    <t>cole_2005</t>
  </si>
  <si>
    <t>promedio_l~a</t>
  </si>
  <si>
    <t>Periodo</t>
  </si>
  <si>
    <t>Observaciones</t>
  </si>
  <si>
    <t>Promedio</t>
  </si>
  <si>
    <t>Est.Dev</t>
  </si>
  <si>
    <t>Mediana</t>
  </si>
  <si>
    <t>2012-2019</t>
  </si>
  <si>
    <t>2000-2009</t>
  </si>
  <si>
    <t>2003-2019</t>
  </si>
  <si>
    <t>Amenazas</t>
  </si>
  <si>
    <t>Delitos Sexuales</t>
  </si>
  <si>
    <t>Lesiones Personales</t>
  </si>
  <si>
    <t>Hurto Residencias</t>
  </si>
  <si>
    <t>Hurto Personas</t>
  </si>
  <si>
    <t>Homicidios</t>
  </si>
  <si>
    <t>Crimen Total</t>
  </si>
  <si>
    <t>Población proveniente extranjero hace 5 años</t>
  </si>
  <si>
    <t>Población proveniente extranjero hace 1 año</t>
  </si>
  <si>
    <t xml:space="preserve">Proporción extranjeros 1 año </t>
  </si>
  <si>
    <t>Proporción extranjeros 5 años</t>
  </si>
  <si>
    <t>Flujo migratorio nacional</t>
  </si>
  <si>
    <t>Total muni. Ingresos (Miles)</t>
  </si>
  <si>
    <t>Total muni. Gastos (Miles)</t>
  </si>
  <si>
    <t>Índice desarrollo Dpto</t>
  </si>
  <si>
    <t>Índice desarrollo Mun</t>
  </si>
  <si>
    <t>Inversión general SGP</t>
  </si>
  <si>
    <t>Altura</t>
  </si>
  <si>
    <t>Gasto per capita</t>
  </si>
  <si>
    <t>Gini</t>
  </si>
  <si>
    <t>Pobreza-Incidencia</t>
  </si>
  <si>
    <t>Necesidades Básicas insatisfechas</t>
  </si>
  <si>
    <t>IPM</t>
  </si>
  <si>
    <t>Participación agricultura PIB  (miles)</t>
  </si>
  <si>
    <t>Participación industria PIB  (miles)</t>
  </si>
  <si>
    <t>Participación servicios PIB  (miles)</t>
  </si>
  <si>
    <t>Atentados terrorista acumulados</t>
  </si>
  <si>
    <t>Homicidios acumulados</t>
  </si>
  <si>
    <t>Libros leidos promedio</t>
  </si>
  <si>
    <t>Años promedio educación</t>
  </si>
  <si>
    <t>Número de colegios</t>
  </si>
  <si>
    <t>Densidad luces nocturnas</t>
  </si>
  <si>
    <t>Panel A. Crimenes (tasa por 100.000 habitantes)</t>
  </si>
  <si>
    <t>Panel B. Migración</t>
  </si>
  <si>
    <t>Panel C. Controles</t>
  </si>
  <si>
    <t>Variable</t>
  </si>
  <si>
    <t>% Table generated by Excel2LaTeX from sheet 'Sheet1'</t>
  </si>
  <si>
    <t>\begin{table}[htbp]</t>
  </si>
  <si>
    <t xml:space="preserve">  \centering</t>
  </si>
  <si>
    <t xml:space="preserve">  \caption{Add caption}</t>
  </si>
  <si>
    <t xml:space="preserve">    \begin{tabular}{lccccccc}</t>
  </si>
  <si>
    <t xml:space="preserve">    \toprule</t>
  </si>
  <si>
    <t xml:space="preserve">    Variable &amp; Periodo &amp; Observaciones &amp; Promedio &amp; Est.Dev &amp; Min &amp; Mediana &amp; Max \\</t>
  </si>
  <si>
    <t xml:space="preserve">    \midrule</t>
  </si>
  <si>
    <t xml:space="preserve">    \multicolumn{8}{l}{Panel A. Crimenes (tasa por 100.000 habitantes)} \\</t>
  </si>
  <si>
    <t xml:space="preserve">    Amenazas &amp; 2012-2019 &amp; 107,738 &amp; 7.10 &amp; 15.36 &amp; 0 &amp; 0 &amp; 616 \\</t>
  </si>
  <si>
    <t xml:space="preserve">    Delitos Sexuales &amp; 2012-2019 &amp; 107,738 &amp; 3.72 &amp; 8.00 &amp; 0 &amp; 0 &amp; 294 \\</t>
  </si>
  <si>
    <t xml:space="preserve">    Lesiones Personales &amp; 2012-2019 &amp; 107,738 &amp; 13.71 &amp; 18.57 &amp; 0 &amp; 8 &amp; 366 \\</t>
  </si>
  <si>
    <t xml:space="preserve">    Hurto Personas &amp; 2012-2019 &amp; 107,738 &amp; 6.78 &amp; 12.93 &amp; 0 &amp; 0 &amp; 364 \\</t>
  </si>
  <si>
    <t xml:space="preserve">    Hurto Residencias &amp; 2012-2019 &amp; 107,738 &amp; 3.63 &amp; 8.02 &amp; 0 &amp; 0 &amp; 179 \\</t>
  </si>
  <si>
    <t xml:space="preserve">    Homicidios &amp; 2012-2019 &amp; 107,738 &amp; 2.06 &amp; 5.25 &amp; 0 &amp; 0 &amp; 179 \\</t>
  </si>
  <si>
    <t xml:space="preserve">    Crimen Total &amp; 2012-2019 &amp; 107,738 &amp; 37.00 &amp; 38.36 &amp; 0 &amp; 27 &amp; 640 \\</t>
  </si>
  <si>
    <t xml:space="preserve">    \multicolumn{8}{l}{Panel B. Migración} \\</t>
  </si>
  <si>
    <t xml:space="preserve">    Población proveniente extranjero hace 1 año &amp; 2018 &amp; 107,712 &amp; 1,627.38 &amp; 14,286.22 &amp; 0 &amp; 128 &amp; 436,092 \\</t>
  </si>
  <si>
    <t xml:space="preserve">    Población proveniente extranjero hace 5 años &amp; 2018 &amp; 107,712 &amp; 3,324.87 &amp; 25,886.76 &amp; 0 &amp; 264 &amp; 766,060 \\</t>
  </si>
  <si>
    <t xml:space="preserve">    Proporción extranjeros 1 año  &amp; 2018 &amp; 107,712 &amp; 2.51 &amp; 3.40 &amp; 0 &amp; 1 &amp; 31 \\</t>
  </si>
  <si>
    <t xml:space="preserve">    Proporción extranjeros 5 años &amp; 2018 &amp; 107,712 &amp; 5.55 &amp; 8.06 &amp; 0 &amp; 2 &amp; 75 \\</t>
  </si>
  <si>
    <t xml:space="preserve">    Flujo migratorio nacional &amp; 2012-2019 &amp; 107,712 &amp; 49,630.78 &amp; 36,244.93 &amp; 15,350 &amp; 29,089 &amp; 130,925.00 \\</t>
  </si>
  <si>
    <t xml:space="preserve">    \multicolumn{8}{l}{Panel C. Controles} \\</t>
  </si>
  <si>
    <t xml:space="preserve">    Total muni. Ingresos (Miles) &amp; 2009 &amp; 105,696 &amp; 30,749.27 &amp; 266,349.24 &amp; 0 &amp; 7,813 &amp; 8,131,355 \\</t>
  </si>
  <si>
    <t xml:space="preserve">    Total muni. Gastos (Miles) &amp; 2009 &amp; 105,696 &amp; 31,209.47 &amp; 253,937.83 &amp; 0 &amp; 8,204 &amp; 7,553,097 \\</t>
  </si>
  <si>
    <t xml:space="preserve">    Índice desarrollo Dpto &amp; 2009 &amp; 105,216 &amp; 56.80 &amp; 7.92 &amp; 31 &amp; 57 &amp; 68 \\</t>
  </si>
  <si>
    <t xml:space="preserve">    Índice desarrollo Mun &amp; 2009 &amp; 105,312 &amp; 49.57 &amp; 10.43 &amp; 4 &amp; 50 &amp; 80 \\</t>
  </si>
  <si>
    <t xml:space="preserve">    Inversión general SGP &amp; 2009 &amp; 104,640 &amp; 2,894,981.23 &amp; 33,166,714.81 &amp; 0 &amp; 1,110,938 &amp; 1,014,286,720 \\</t>
  </si>
  <si>
    <t xml:space="preserve">    Altura &amp; 2009 &amp; 94,248 &amp; 1,131.72 &amp; 919.63 &amp; 1 &amp; 1,100 &amp; 3,350 \\</t>
  </si>
  <si>
    <t xml:space="preserve">    Gasto per capita &amp; 2005 &amp; 100,920 &amp; 255,840.36 &amp; 60,338.86 &amp; 132,046 &amp; 244,844 &amp; 585,448 \\</t>
  </si>
  <si>
    <t xml:space="preserve">    Gini &amp; 2005 &amp; 100,920 &amp; 0.45 &amp; 0.03 &amp; 0 &amp; 0 &amp; 1 \\</t>
  </si>
  <si>
    <t xml:space="preserve">    Pobreza-Incidencia &amp; 2005 &amp; 100,920 &amp; 0.51 &amp; 0.10 &amp; 0 &amp; 1 &amp; 1 \\</t>
  </si>
  <si>
    <t xml:space="preserve">    Necesidades Básicas insatisfechas &amp; 2005 &amp; 107,496 &amp; 45.37 &amp; 20.37 &amp; 5 &amp; 43 &amp; 100 \\</t>
  </si>
  <si>
    <t xml:space="preserve">    nbi\_c\_2005 &amp; 2005 &amp; 105,492 &amp; 32.65 &amp; 19.63 &amp; 4 &amp; 27 &amp; 100 \\</t>
  </si>
  <si>
    <t xml:space="preserve">    nbi\_r\_2005 &amp; 2005 &amp; 106,836 &amp; 52.50 &amp; 20.12 &amp; 9 &amp; 50 &amp; 100 \\</t>
  </si>
  <si>
    <t xml:space="preserve">    IPM &amp; 2005 &amp; 106,680 &amp; 69.45 &amp; 15.75 &amp; 14 &amp; 70 &amp; 100 \\</t>
  </si>
  <si>
    <t xml:space="preserve">    ipm\_pin~2005 &amp; 2005 &amp; 106,680 &amp; 20.40 &amp; 9.45 &amp; 0 &amp; 19 &amp; 100 \\</t>
  </si>
  <si>
    <t xml:space="preserve">    ipm\_tde~2005 &amp; 2005 &amp; 106,680 &amp; 53.91 &amp; 12.40 &amp; 0 &amp; 52 &amp; 100 \\</t>
  </si>
  <si>
    <t xml:space="preserve">    ipm\_acs~2005 &amp; 2005 &amp; 106,680 &amp; 9.40 &amp; 6.24 &amp; 0 &amp; 8 &amp; 51 \\</t>
  </si>
  <si>
    <t xml:space="preserve">    Participación agricultura PIB  (miles) &amp; 2000-2009 &amp; 105,240 &amp; 26,347.57 &amp; 32,996.01 &amp; 14 &amp; 15,863 &amp; 391,198 \\</t>
  </si>
  <si>
    <t xml:space="preserve">    Participación industria PIB  (miles) &amp; 2000-2009 &amp; 105,240 &amp; 113,086.95 &amp; 797,893.29 &amp; 208 &amp; 20,008 &amp; 22,970,058 \\</t>
  </si>
  <si>
    <t xml:space="preserve">    Participación servicios PIB  (miles) &amp; 2000-2009 &amp; 105,240 &amp; 196,420.56 &amp; 2,278,115.92 &amp; 212 &amp; 33,533 &amp; 72,695,808 \\</t>
  </si>
  <si>
    <t xml:space="preserve">    Atentados terrorista acumulados &amp; 2003-2019 &amp; 107,729 &amp; 7.48 &amp; 22.89 &amp; 0 &amp; 1 &amp; 291 \\</t>
  </si>
  <si>
    <t xml:space="preserve">    Homicidios acumulados &amp; 2003-2019 &amp; 107,729 &amp; 199.28 &amp; 1,045.49 &amp; 0 &amp; 47 &amp; 26,922 \\</t>
  </si>
  <si>
    <t xml:space="preserve">    Libros leidos promedio &amp; 2005 &amp; 86,184 &amp; 0.58 &amp; 0.24 &amp; 0 &amp; 1 &amp; 2 \\</t>
  </si>
  <si>
    <t xml:space="preserve">    Años promedio educación &amp; 2005 &amp; 93,492 &amp; 7.10 &amp; 1.13 &amp; 2 &amp; 7 &amp; 12 \\</t>
  </si>
  <si>
    <t xml:space="preserve">    Número de colegios &amp; 2005 &amp; 89,880 &amp; 8.26 &amp; 47.14 &amp; 1 &amp; 3 &amp; 1,340 \\</t>
  </si>
  <si>
    <t xml:space="preserve">    Densidad luces nocturnas &amp; 2012-2019 &amp; 107,144 &amp; 84.35 &amp; 21.06 &amp; 61 &amp; 79 &amp; 242 \\</t>
  </si>
  <si>
    <t xml:space="preserve">    \bottomrule</t>
  </si>
  <si>
    <t xml:space="preserve">    \end{tabular}%</t>
  </si>
  <si>
    <t xml:space="preserve">  \label{tab:addlabel}%</t>
  </si>
  <si>
    <t>\end{table}%</t>
  </si>
  <si>
    <t>bartick3</t>
  </si>
  <si>
    <t>Observations</t>
  </si>
  <si>
    <t>R-squared</t>
  </si>
  <si>
    <t>EF Departamento X Tiempo</t>
  </si>
  <si>
    <t>EF municipio</t>
  </si>
  <si>
    <t>F-test</t>
  </si>
  <si>
    <t>Clusters</t>
  </si>
  <si>
    <t>R2-ajustado</t>
  </si>
  <si>
    <t>amen_sine : Primera etapa</t>
  </si>
  <si>
    <t>migracion: entra_pred_ven</t>
  </si>
  <si>
    <t>migracion: esti_ven_migra_proyeccion_1</t>
  </si>
  <si>
    <t>deli_sine : Primera etapa</t>
  </si>
  <si>
    <t>lesi_sine : Primera etapa</t>
  </si>
  <si>
    <t>hupe_sine : Primera etapa</t>
  </si>
  <si>
    <t>hure_sine : Primera etapa</t>
  </si>
  <si>
    <t>homi_sine : Primera etapa</t>
  </si>
  <si>
    <t>tota_sine : Primera etapa</t>
  </si>
  <si>
    <t>Lesiones personales</t>
  </si>
  <si>
    <t>Hurto personas</t>
  </si>
  <si>
    <t>Hurto residencias</t>
  </si>
  <si>
    <t>Total</t>
  </si>
  <si>
    <t>entrada</t>
  </si>
  <si>
    <t>Estimacion</t>
  </si>
  <si>
    <t>Variable dependiente: Entrada migrantes predicha Ibanez &amp; Rozo</t>
  </si>
  <si>
    <t>R^2</t>
  </si>
  <si>
    <t>Instrumento Bartick</t>
  </si>
  <si>
    <t>entra_pred_ven</t>
  </si>
  <si>
    <t>esti_ven_migra_proyeccion_1</t>
  </si>
  <si>
    <t>81,144</t>
  </si>
  <si>
    <t>Si</t>
  </si>
  <si>
    <t>966</t>
  </si>
  <si>
    <t>Panel A. OLS</t>
  </si>
  <si>
    <t>Entrada migracion</t>
  </si>
  <si>
    <t>R^2-ajustado</t>
  </si>
  <si>
    <t>Panel B. Ecuación Estructural MC2E</t>
  </si>
  <si>
    <t>Panel D. Forma Reducida</t>
  </si>
  <si>
    <t>Panel C. Primera Etapa</t>
  </si>
  <si>
    <t>Variable dependiente</t>
  </si>
  <si>
    <t>F-Test</t>
  </si>
  <si>
    <t>Controles</t>
  </si>
  <si>
    <t>Entrada Predicción Rozo e Ibanez</t>
  </si>
  <si>
    <t>Entrada Predicción Vargas Rozo</t>
  </si>
  <si>
    <t xml:space="preserve">    \begin{tabular}{lccccccc|ccccccc}</t>
  </si>
  <si>
    <t xml:space="preserve">      &amp; \multicolumn{7}{c}{Variable dependiente} &amp; \multicolumn{7}{c}{Variable dependiente} \\</t>
  </si>
  <si>
    <t>\cmidrule{2-15}      &amp; \multicolumn{7}{c|}{Entrada Predicción Rozo e Ibanez} &amp; \multicolumn{7}{c}{Entrada Predicción Vargas Rozo} \\</t>
  </si>
  <si>
    <t xml:space="preserve">    \multicolumn{8}{c|}{Panel A. OLS} &amp; \multicolumn{7}{c}{Panel A. OLS} \\</t>
  </si>
  <si>
    <t xml:space="preserve">    Observaciones &amp; 81,228 &amp; 81,228 &amp; 81,228 &amp; 81,228 &amp; 81,228 &amp; 81,228 &amp; 81,228 &amp; 81,228 &amp; 81,228 &amp; 81,228 &amp; 81,228 &amp; 81,228 &amp; 81,228 &amp; 81,228 \\</t>
  </si>
  <si>
    <t xml:space="preserve">    \multicolumn{8}{c|}{Panel B. Ecuación Estructural MC2E} &amp; \multicolumn{7}{c}{Panel B. Ecuación Estructural MC2E} \\</t>
  </si>
  <si>
    <t xml:space="preserve">    \multicolumn{8}{c|}{Panel C. Primera Etapa} &amp; \multicolumn{7}{c}{Panel C. Primera Etapa} \\</t>
  </si>
  <si>
    <t xml:space="preserve">    \multicolumn{8}{c|}{Panel D. Forma Reducida} &amp; \multicolumn{7}{c}{Panel D. Forma Reducida} \\</t>
  </si>
  <si>
    <t xml:space="preserve">      &amp;   &amp;   &amp;   &amp;   &amp;   &amp;   &amp;   &amp;   &amp;   &amp;   &amp;   &amp;   &amp;   &amp;  \\</t>
  </si>
  <si>
    <t xml:space="preserve">    Observaciones &amp; 81,144 &amp; 81,144 &amp; 81,144 &amp; 81,144 &amp; 81,144 &amp; 81,144 &amp; 81,144 &amp; 81,144 &amp; 81,144 &amp; 81,144 &amp; 81,144 &amp; 81,144 &amp; 81,144 &amp; 81,144 \\</t>
  </si>
  <si>
    <t xml:space="preserve">    EF Departamento X Tiempo &amp; Si &amp; Si &amp; Si &amp; Si &amp; Si &amp; Si &amp; Si &amp; Si &amp; Si &amp; Si &amp; Si &amp; Si &amp; Si &amp; Si \\</t>
  </si>
  <si>
    <t xml:space="preserve">    EF municipio &amp; Si &amp; Si &amp; Si &amp; Si &amp; Si &amp; Si &amp; Si &amp; Si &amp; Si &amp; Si &amp; Si &amp; Si &amp; Si &amp; Si \\</t>
  </si>
  <si>
    <t xml:space="preserve">    Controles &amp; Si &amp; Si &amp; Si &amp; Si &amp; Si &amp; Si &amp; Si &amp; Si &amp; Si &amp; Si &amp; Si &amp; Si &amp; Si &amp; Si \\</t>
  </si>
  <si>
    <t xml:space="preserve">    Clusters &amp; 966 &amp; 966 &amp; 966 &amp; 966 &amp; 966 &amp; 966 &amp; 966 &amp; 966 &amp; 966 &amp; 966 &amp; 966 &amp; 966 &amp; 966 &amp; 966 \\</t>
  </si>
  <si>
    <t>INDEX('[segunda etapa.xls]Sheet1'!$B$6:$P$18;MATCH($B5;'[segunda etapa.xls]Sheet1'!$A$6:$A$18;0);MATCH(C$2;'[segunda etapa.xls]Sheet1'!$C$3:$P$3;0))</t>
  </si>
  <si>
    <t>amen_sine : Segunda etapa</t>
  </si>
  <si>
    <t>deli_sine : Segunda etapa</t>
  </si>
  <si>
    <t>lesi_sine : Segunda etapa</t>
  </si>
  <si>
    <t>hupe_sine : Segunda etapa</t>
  </si>
  <si>
    <t>hure_sine : Segunda etapa</t>
  </si>
  <si>
    <t>homi_sine : Segunda etapa</t>
  </si>
  <si>
    <t>tota_sine : Segunda etapa</t>
  </si>
  <si>
    <t>Efecto econÃ³mico</t>
  </si>
  <si>
    <t>Comparación frente la media</t>
  </si>
  <si>
    <t>INDEX([segunda etapa.xls]Sheet1'!$C$6:$P$18;MATCH($B5;[segunda etapa.xls]Sheet1'!$A$6:$A$18;0);MATCH(C$2;[segunda etapa.xls]Sheet1'!$C$3:$P$3;0))</t>
  </si>
  <si>
    <t>amen_sine : forma reducida</t>
  </si>
  <si>
    <t>deli_sine : forma reducida</t>
  </si>
  <si>
    <t>lesi_sine : forma reducida</t>
  </si>
  <si>
    <t>hupe_sine : forma reducida</t>
  </si>
  <si>
    <t>hure_sine : forma reducida</t>
  </si>
  <si>
    <t>homi_sine : forma reducida</t>
  </si>
  <si>
    <t>tota_sine : forma reducida</t>
  </si>
  <si>
    <t>amen_sine FE</t>
  </si>
  <si>
    <t>deli_sine FE</t>
  </si>
  <si>
    <t>lesi_sine FE</t>
  </si>
  <si>
    <t>hupe_sine FE</t>
  </si>
  <si>
    <t>hure_sine FE</t>
  </si>
  <si>
    <t>homi_sine FE</t>
  </si>
  <si>
    <t>tota_sine FE</t>
  </si>
  <si>
    <t>% Table generated by Excel2LaTeX from sheet 'Tabla resultados'</t>
  </si>
  <si>
    <t>\cmidrule{2-15}      &amp; \multicolumn{1}{p{4.415em}}{Amenazas} &amp; \multicolumn{1}{p{4.415em}}{Delitos Sexuales} &amp; \multicolumn{1}{p{4.585em}}{Lesiones personales} &amp; \multicolumn{1}{p{4.415em}}{Hurto personas} &amp; \multicolumn{1}{p{4.75em}}{Hurto residencias} &amp; \multicolumn{1}{p{4.665em}}{Homicidios} &amp; \multicolumn{1}{p{4.415em}|}{Total} &amp; \multicolumn{1}{p{4.75em}}{Amenazas} &amp; \multicolumn{1}{p{4.25em}}{Delitos Sexuales} &amp; \multicolumn{1}{p{4.585em}}{Lesiones personales} &amp; \multicolumn{1}{p{4.25em}}{Hurto personas} &amp; \multicolumn{1}{p{5.25em}}{Hurto residencias} &amp; \multicolumn{1}{p{4.915em}}{Homicidios} &amp; \multicolumn{1}{p{4.25em}}{Total} \\</t>
  </si>
  <si>
    <t xml:space="preserve">    Entrada migracion &amp; -0.0446 &amp; 0.150** &amp; 0.0791 &amp; 0.116* &amp; -0.0405 &amp; 0.0120 &amp; 0.165** &amp; -0.00883*** &amp; -0.00294 &amp; 0.000752 &amp; 0.00171 &amp; -0.00545** &amp; 0.00311*** &amp; 0.00505 \\</t>
  </si>
  <si>
    <t xml:space="preserve">      &amp; (0.0788) &amp; (0.0633) &amp; (0.0616) &amp; (0.0670) &amp; (0.0544) &amp; (0.0378) &amp; (0.0681) &amp; (0.00307) &amp; (0.00266) &amp; (0.00278) &amp; (0.00344) &amp; (0.00213) &amp; (0.00120) &amp; (0.00373) \\</t>
  </si>
  <si>
    <t xml:space="preserve">    R\^2-ajustado &amp; 0.335 &amp; 0.225 &amp; 0.384 &amp; 0.510 &amp; 0.403 &amp; 0.268 &amp; 0.443 &amp; 0.335 &amp; 0.225 &amp; 0.384 &amp; 0.510 &amp; 0.403 &amp; 0.268 &amp; 0.443 \\</t>
  </si>
  <si>
    <t xml:space="preserve">    Comparación frente la media &amp; -22.120 &amp; 74.420 &amp; 39.240 &amp; 57.770 &amp; -20.110 &amp; 5.940 &amp; 81.740 &amp; -4.383 &amp; -1.457 &amp; 0.373 &amp; 0.850 &amp; -2.704 &amp; 1.544 &amp; 2.507 \\</t>
  </si>
  <si>
    <t xml:space="preserve">    Entrada migracion &amp; 0.117 &amp; 0.0385 &amp; -0.0983 &amp; -0.0338 &amp; -0.0882 &amp; -0.107 &amp; -0.0310 &amp; -0.0146 &amp; -0.00479 &amp; 0.0122 &amp; 0.00420 &amp; 0.0110 &amp; 0.0133 &amp; 0.00386 \\</t>
  </si>
  <si>
    <t xml:space="preserve">      &amp; (0.248) &amp; (0.196) &amp; (0.135) &amp; (0.128) &amp; (0.146) &amp; (0.0716) &amp; (0.129) &amp; (0.0298) &amp; (0.0241) &amp; (0.0175) &amp; (0.0162) &amp; (0.0180) &amp; (0.00909) &amp; (0.0162) \\</t>
  </si>
  <si>
    <t xml:space="preserve">    R\^2-ajustado &amp; -0.0243 &amp; -0.0259 &amp; -0.0259 &amp; -0.0170 &amp; -0.0217 &amp; -0.0267 &amp; -0.0269 &amp; -0.0240 &amp; -0.0259 &amp; -0.0262 &amp; -0.0170 &amp; -0.0232 &amp; -0.0272 &amp; -0.0268 \\</t>
  </si>
  <si>
    <t xml:space="preserve">    Comparación frente la media &amp; 16.108 &amp; 3.399 &amp; -27.537 &amp; -4.635 &amp; -6.586 &amp; -3.586 &amp; -15.396 &amp; -2.003 &amp; -0.423 &amp; 3.424 &amp; 0.576 &amp; 0.819 &amp; 0.446 &amp; 1.914 \\</t>
  </si>
  <si>
    <t xml:space="preserve">    Instrumento Bartick &amp; 0.0746*** &amp; 0.0746*** &amp; 0.0746*** &amp; 0.0746*** &amp; 0.0746*** &amp; 0.0746*** &amp; 0.0746*** &amp; -0.600*** &amp; -0.600*** &amp; -0.600*** &amp; -0.600*** &amp; -0.600*** &amp; -0.600*** &amp; -0.600*** \\</t>
  </si>
  <si>
    <t xml:space="preserve">      &amp; (0.0119) &amp; (0.0119) &amp; (0.0119) &amp; (0.0119) &amp; (0.0119) &amp; (0.0119) &amp; (0.0119) &amp; (0.150) &amp; (0.150) &amp; (0.150) &amp; (0.150) &amp; (0.150) &amp; (0.150) &amp; (0.150) \\</t>
  </si>
  <si>
    <t xml:space="preserve">    F-Test &amp; 50.06 &amp; 50.06 &amp; 50.06 &amp; 50.06 &amp; 50.06 &amp; 50.06 &amp; 50.06 &amp; 5.540 &amp; 5.540 &amp; 5.540 &amp; 5.540 &amp; 5.540 &amp; 5.540 &amp; 5.540 \\</t>
  </si>
  <si>
    <t xml:space="preserve">    R\^2-ajustado &amp; 0.996 &amp; 0.996 &amp; 0.996 &amp; 0.996 &amp; 0.996 &amp; 0.996 &amp; 0.996 &amp; 0.740 &amp; 0.740 &amp; 0.740 &amp; 0.740 &amp; 0.740 &amp; 0.740 &amp; 0.740 \\</t>
  </si>
  <si>
    <t xml:space="preserve">    Instrumento Bartick &amp; 0.00874 &amp; 0.00287 &amp; -0.00734 &amp; -0.00252 &amp; -0.00658 &amp; -0.00798 &amp; -0.00232 &amp; 0.00874 &amp; 0.00287 &amp; -0.00734 &amp; -0.00252 &amp; -0.00658 &amp; -0.00798 &amp; -0.00232 \\</t>
  </si>
  <si>
    <t xml:space="preserve">      &amp; (0.0181) &amp; (0.0144) &amp; (0.0105) &amp; (0.00965) &amp; (0.0102) &amp; (0.00560) &amp; (0.00959) &amp; (0.0181) &amp; (0.0144) &amp; (0.0105) &amp; (0.00965) &amp; (0.0102) &amp; (0.00560) &amp; (0.00959) \\</t>
  </si>
  <si>
    <t xml:space="preserve">    R\^2-ajustado &amp; 0.335 &amp; 0.225 &amp; 0.384 &amp; 0.510 &amp; 0.403 &amp; 0.269 &amp; 0.443 &amp; 0.335 &amp; 0.225 &amp; 0.384 &amp; 0.510 &amp; 0.403 &amp; 0.269 &amp; 0.443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</si>
</sst>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171" fontId="0" fillId="0" borderId="0" xfId="0" applyNumberFormat="1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1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%20de%20datos/dta/resultados/primera%20eta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%20de%20datos/dta/resultados/segunda%20etap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%20de%20datos/dta/resultados/forma%20reducid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%20de%20datos/dta/resultados/efectos_fij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>amen_sine : Primera etapa</v>
          </cell>
          <cell r="D3" t="str">
            <v>deli_sine : Primera etapa</v>
          </cell>
          <cell r="E3" t="str">
            <v>lesi_sine : Primera etapa</v>
          </cell>
          <cell r="F3" t="str">
            <v>hupe_sine : Primera etapa</v>
          </cell>
          <cell r="G3" t="str">
            <v>hure_sine : Primera etapa</v>
          </cell>
          <cell r="H3" t="str">
            <v>homi_sine : Primera etapa</v>
          </cell>
          <cell r="I3" t="str">
            <v>tota_sine : Primera etapa</v>
          </cell>
          <cell r="J3" t="str">
            <v>amen_sine : Primera etapa</v>
          </cell>
          <cell r="K3" t="str">
            <v>deli_sine : Primera etapa</v>
          </cell>
          <cell r="L3" t="str">
            <v>lesi_sine : Primera etapa</v>
          </cell>
          <cell r="M3" t="str">
            <v>hupe_sine : Primera etapa</v>
          </cell>
          <cell r="N3" t="str">
            <v>hure_sine : Primera etapa</v>
          </cell>
          <cell r="O3" t="str">
            <v>homi_sine : Primera etapa</v>
          </cell>
          <cell r="P3" t="str">
            <v>tota_sine : Primera etapa</v>
          </cell>
        </row>
        <row r="4">
          <cell r="C4" t="str">
            <v>migracion: entra_pred_ven</v>
          </cell>
          <cell r="D4" t="str">
            <v>migracion: entra_pred_ven</v>
          </cell>
          <cell r="E4" t="str">
            <v>migracion: entra_pred_ven</v>
          </cell>
          <cell r="F4" t="str">
            <v>migracion: entra_pred_ven</v>
          </cell>
          <cell r="G4" t="str">
            <v>migracion: entra_pred_ven</v>
          </cell>
          <cell r="H4" t="str">
            <v>migracion: entra_pred_ven</v>
          </cell>
          <cell r="I4" t="str">
            <v>migracion: entra_pred_ven</v>
          </cell>
          <cell r="J4" t="str">
            <v>migracion: esti_ven_migra_proyeccion_1</v>
          </cell>
          <cell r="K4" t="str">
            <v>migracion: esti_ven_migra_proyeccion_1</v>
          </cell>
          <cell r="L4" t="str">
            <v>migracion: esti_ven_migra_proyeccion_1</v>
          </cell>
          <cell r="M4" t="str">
            <v>migracion: esti_ven_migra_proyeccion_1</v>
          </cell>
          <cell r="N4" t="str">
            <v>migracion: esti_ven_migra_proyeccion_1</v>
          </cell>
          <cell r="O4" t="str">
            <v>migracion: esti_ven_migra_proyeccion_1</v>
          </cell>
          <cell r="P4" t="str">
            <v>migracion: esti_ven_migra_proyeccion_1</v>
          </cell>
        </row>
        <row r="6">
          <cell r="A6" t="str">
            <v>bartick3</v>
          </cell>
          <cell r="B6" t="str">
            <v>0.0746***</v>
          </cell>
          <cell r="C6" t="str">
            <v>0.0746***</v>
          </cell>
          <cell r="D6" t="str">
            <v>0.0746***</v>
          </cell>
          <cell r="E6" t="str">
            <v>0.0746***</v>
          </cell>
          <cell r="F6" t="str">
            <v>0.0746***</v>
          </cell>
          <cell r="G6" t="str">
            <v>0.0746***</v>
          </cell>
          <cell r="H6" t="str">
            <v>0.0746***</v>
          </cell>
          <cell r="I6" t="str">
            <v>0.0746***</v>
          </cell>
          <cell r="J6" t="str">
            <v>-0.600***</v>
          </cell>
          <cell r="K6" t="str">
            <v>-0.600***</v>
          </cell>
          <cell r="L6" t="str">
            <v>-0.600***</v>
          </cell>
          <cell r="M6" t="str">
            <v>-0.600***</v>
          </cell>
          <cell r="N6" t="str">
            <v>-0.600***</v>
          </cell>
          <cell r="O6" t="str">
            <v>-0.600***</v>
          </cell>
          <cell r="P6" t="str">
            <v>-0.600***</v>
          </cell>
        </row>
        <row r="7">
          <cell r="A7" t="str">
            <v/>
          </cell>
          <cell r="B7" t="str">
            <v>(0.0119)</v>
          </cell>
          <cell r="C7" t="str">
            <v>(0.0119)</v>
          </cell>
          <cell r="D7" t="str">
            <v>(0.0119)</v>
          </cell>
          <cell r="E7" t="str">
            <v>(0.0119)</v>
          </cell>
          <cell r="F7" t="str">
            <v>(0.0119)</v>
          </cell>
          <cell r="G7" t="str">
            <v>(0.0119)</v>
          </cell>
          <cell r="H7" t="str">
            <v>(0.0119)</v>
          </cell>
          <cell r="I7" t="str">
            <v>(0.0119)</v>
          </cell>
          <cell r="J7" t="str">
            <v>(0.150)</v>
          </cell>
          <cell r="K7" t="str">
            <v>(0.150)</v>
          </cell>
          <cell r="L7" t="str">
            <v>(0.150)</v>
          </cell>
          <cell r="M7" t="str">
            <v>(0.150)</v>
          </cell>
          <cell r="N7" t="str">
            <v>(0.150)</v>
          </cell>
          <cell r="O7" t="str">
            <v>(0.150)</v>
          </cell>
          <cell r="P7" t="str">
            <v>(0.150)</v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</row>
        <row r="9">
          <cell r="A9" t="str">
            <v>Observations</v>
          </cell>
          <cell r="B9" t="str">
            <v>81,144</v>
          </cell>
          <cell r="C9" t="str">
            <v>81,144</v>
          </cell>
          <cell r="D9" t="str">
            <v>81,144</v>
          </cell>
          <cell r="E9" t="str">
            <v>81,144</v>
          </cell>
          <cell r="F9" t="str">
            <v>81,144</v>
          </cell>
          <cell r="G9" t="str">
            <v>81,144</v>
          </cell>
          <cell r="H9" t="str">
            <v>81,144</v>
          </cell>
          <cell r="I9" t="str">
            <v>81,144</v>
          </cell>
          <cell r="J9" t="str">
            <v>81,144</v>
          </cell>
          <cell r="K9" t="str">
            <v>81,144</v>
          </cell>
          <cell r="L9" t="str">
            <v>81,144</v>
          </cell>
          <cell r="M9" t="str">
            <v>81,144</v>
          </cell>
          <cell r="N9" t="str">
            <v>81,144</v>
          </cell>
          <cell r="O9" t="str">
            <v>81,144</v>
          </cell>
          <cell r="P9" t="str">
            <v>81,144</v>
          </cell>
        </row>
        <row r="10">
          <cell r="A10" t="str">
            <v>R-squared</v>
          </cell>
          <cell r="B10" t="str">
            <v>0.996</v>
          </cell>
          <cell r="C10" t="str">
            <v>0.996</v>
          </cell>
          <cell r="D10" t="str">
            <v>0.996</v>
          </cell>
          <cell r="E10" t="str">
            <v>0.996</v>
          </cell>
          <cell r="F10" t="str">
            <v>0.996</v>
          </cell>
          <cell r="G10" t="str">
            <v>0.996</v>
          </cell>
          <cell r="H10" t="str">
            <v>0.996</v>
          </cell>
          <cell r="I10" t="str">
            <v>0.996</v>
          </cell>
          <cell r="J10" t="str">
            <v>0.750</v>
          </cell>
          <cell r="K10" t="str">
            <v>0.750</v>
          </cell>
          <cell r="L10" t="str">
            <v>0.750</v>
          </cell>
          <cell r="M10" t="str">
            <v>0.750</v>
          </cell>
          <cell r="N10" t="str">
            <v>0.750</v>
          </cell>
          <cell r="O10" t="str">
            <v>0.750</v>
          </cell>
          <cell r="P10" t="str">
            <v>0.750</v>
          </cell>
        </row>
        <row r="11">
          <cell r="A11" t="str">
            <v>EF Departamento X Tiempo</v>
          </cell>
          <cell r="B11" t="str">
            <v>Si</v>
          </cell>
          <cell r="C11" t="str">
            <v>Si</v>
          </cell>
          <cell r="D11" t="str">
            <v>Si</v>
          </cell>
          <cell r="E11" t="str">
            <v>Si</v>
          </cell>
          <cell r="F11" t="str">
            <v>Si</v>
          </cell>
          <cell r="G11" t="str">
            <v>Si</v>
          </cell>
          <cell r="H11" t="str">
            <v>Si</v>
          </cell>
          <cell r="I11" t="str">
            <v>Si</v>
          </cell>
          <cell r="J11" t="str">
            <v>Si</v>
          </cell>
          <cell r="K11" t="str">
            <v>Si</v>
          </cell>
          <cell r="L11" t="str">
            <v>Si</v>
          </cell>
          <cell r="M11" t="str">
            <v>Si</v>
          </cell>
          <cell r="N11" t="str">
            <v>Si</v>
          </cell>
          <cell r="O11" t="str">
            <v>Si</v>
          </cell>
          <cell r="P11" t="str">
            <v>Si</v>
          </cell>
        </row>
        <row r="12">
          <cell r="A12" t="str">
            <v>EF municipio</v>
          </cell>
          <cell r="B12" t="str">
            <v>si</v>
          </cell>
          <cell r="C12" t="str">
            <v>si</v>
          </cell>
          <cell r="D12" t="str">
            <v>si</v>
          </cell>
          <cell r="E12" t="str">
            <v>si</v>
          </cell>
          <cell r="F12" t="str">
            <v>si</v>
          </cell>
          <cell r="G12" t="str">
            <v>si</v>
          </cell>
          <cell r="H12" t="str">
            <v>si</v>
          </cell>
          <cell r="I12" t="str">
            <v>si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 t="str">
            <v>si</v>
          </cell>
          <cell r="P12" t="str">
            <v>si</v>
          </cell>
        </row>
        <row r="13">
          <cell r="A13" t="str">
            <v>F-test</v>
          </cell>
          <cell r="B13" t="str">
            <v>50.06</v>
          </cell>
          <cell r="C13" t="str">
            <v>50.06</v>
          </cell>
          <cell r="D13" t="str">
            <v>50.06</v>
          </cell>
          <cell r="E13" t="str">
            <v>50.06</v>
          </cell>
          <cell r="F13" t="str">
            <v>50.06</v>
          </cell>
          <cell r="G13" t="str">
            <v>50.06</v>
          </cell>
          <cell r="H13" t="str">
            <v>50.06</v>
          </cell>
          <cell r="I13" t="str">
            <v>50.06</v>
          </cell>
          <cell r="J13" t="str">
            <v>5.540</v>
          </cell>
          <cell r="K13" t="str">
            <v>5.540</v>
          </cell>
          <cell r="L13" t="str">
            <v>5.540</v>
          </cell>
          <cell r="M13" t="str">
            <v>5.540</v>
          </cell>
          <cell r="N13" t="str">
            <v>5.540</v>
          </cell>
          <cell r="O13" t="str">
            <v>5.540</v>
          </cell>
          <cell r="P13" t="str">
            <v>5.540</v>
          </cell>
        </row>
        <row r="14">
          <cell r="A14" t="str">
            <v>Clusters</v>
          </cell>
          <cell r="B14" t="str">
            <v>966</v>
          </cell>
          <cell r="C14" t="str">
            <v>966</v>
          </cell>
          <cell r="D14" t="str">
            <v>966</v>
          </cell>
          <cell r="E14" t="str">
            <v>966</v>
          </cell>
          <cell r="F14" t="str">
            <v>966</v>
          </cell>
          <cell r="G14" t="str">
            <v>966</v>
          </cell>
          <cell r="H14" t="str">
            <v>966</v>
          </cell>
          <cell r="I14" t="str">
            <v>966</v>
          </cell>
          <cell r="J14" t="str">
            <v>966</v>
          </cell>
          <cell r="K14" t="str">
            <v>966</v>
          </cell>
          <cell r="L14" t="str">
            <v>966</v>
          </cell>
          <cell r="M14" t="str">
            <v>966</v>
          </cell>
          <cell r="N14" t="str">
            <v>966</v>
          </cell>
          <cell r="O14" t="str">
            <v>966</v>
          </cell>
          <cell r="P14" t="str">
            <v>966</v>
          </cell>
        </row>
        <row r="15">
          <cell r="A15" t="str">
            <v>R2-ajustado</v>
          </cell>
          <cell r="B15" t="str">
            <v>0.996</v>
          </cell>
          <cell r="C15" t="str">
            <v>0.996</v>
          </cell>
          <cell r="D15" t="str">
            <v>0.996</v>
          </cell>
          <cell r="E15" t="str">
            <v>0.996</v>
          </cell>
          <cell r="F15" t="str">
            <v>0.996</v>
          </cell>
          <cell r="G15" t="str">
            <v>0.996</v>
          </cell>
          <cell r="H15" t="str">
            <v>0.996</v>
          </cell>
          <cell r="I15" t="str">
            <v>0.996</v>
          </cell>
          <cell r="J15" t="str">
            <v>0.740</v>
          </cell>
          <cell r="K15" t="str">
            <v>0.740</v>
          </cell>
          <cell r="L15" t="str">
            <v>0.740</v>
          </cell>
          <cell r="M15" t="str">
            <v>0.740</v>
          </cell>
          <cell r="N15" t="str">
            <v>0.740</v>
          </cell>
          <cell r="O15" t="str">
            <v>0.740</v>
          </cell>
          <cell r="P15" t="str">
            <v>0.740</v>
          </cell>
        </row>
        <row r="16">
          <cell r="A16" t="str">
            <v>Robust standard errors in parentheses</v>
          </cell>
        </row>
        <row r="17">
          <cell r="A17" t="str">
            <v>*** p&lt;0.01, ** p&lt;0.05, * p&lt;0.1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C3" t="str">
            <v>amen_sine : Segunda etapa</v>
          </cell>
          <cell r="D3" t="str">
            <v>deli_sine : Segunda etapa</v>
          </cell>
          <cell r="E3" t="str">
            <v>lesi_sine : Segunda etapa</v>
          </cell>
          <cell r="F3" t="str">
            <v>hupe_sine : Segunda etapa</v>
          </cell>
          <cell r="G3" t="str">
            <v>hure_sine : Segunda etapa</v>
          </cell>
          <cell r="H3" t="str">
            <v>homi_sine : Segunda etapa</v>
          </cell>
          <cell r="I3" t="str">
            <v>tota_sine : Segunda etapa</v>
          </cell>
          <cell r="J3" t="str">
            <v>amen_sine : Segunda etapa</v>
          </cell>
          <cell r="K3" t="str">
            <v>deli_sine : Segunda etapa</v>
          </cell>
          <cell r="L3" t="str">
            <v>lesi_sine : Segunda etapa</v>
          </cell>
          <cell r="M3" t="str">
            <v>hupe_sine : Segunda etapa</v>
          </cell>
          <cell r="N3" t="str">
            <v>hure_sine : Segunda etapa</v>
          </cell>
          <cell r="O3" t="str">
            <v>homi_sine : Segunda etapa</v>
          </cell>
          <cell r="P3" t="str">
            <v>tota_sine : Segunda etapa</v>
          </cell>
        </row>
        <row r="6">
          <cell r="A6" t="str">
            <v>entra_pred_ven</v>
          </cell>
          <cell r="C6" t="str">
            <v>0.117</v>
          </cell>
          <cell r="D6" t="str">
            <v>0.0385</v>
          </cell>
          <cell r="E6" t="str">
            <v>-0.0983</v>
          </cell>
          <cell r="F6" t="str">
            <v>-0.0338</v>
          </cell>
          <cell r="G6" t="str">
            <v>-0.0882</v>
          </cell>
          <cell r="H6" t="str">
            <v>-0.107</v>
          </cell>
          <cell r="I6" t="str">
            <v>-0.0310</v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</row>
        <row r="7">
          <cell r="A7" t="str">
            <v/>
          </cell>
          <cell r="C7" t="str">
            <v>(0.248)</v>
          </cell>
          <cell r="D7" t="str">
            <v>(0.196)</v>
          </cell>
          <cell r="E7" t="str">
            <v>(0.135)</v>
          </cell>
          <cell r="F7" t="str">
            <v>(0.128)</v>
          </cell>
          <cell r="G7" t="str">
            <v>(0.146)</v>
          </cell>
          <cell r="H7" t="str">
            <v>(0.0716)</v>
          </cell>
          <cell r="I7" t="str">
            <v>(0.129)</v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</row>
        <row r="8">
          <cell r="A8" t="str">
            <v>esti_ven_migra_proyeccion_1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-0.0146</v>
          </cell>
          <cell r="K8" t="str">
            <v>-0.00479</v>
          </cell>
          <cell r="L8" t="str">
            <v>0.0122</v>
          </cell>
          <cell r="M8" t="str">
            <v>0.00420</v>
          </cell>
          <cell r="N8" t="str">
            <v>0.0110</v>
          </cell>
          <cell r="O8" t="str">
            <v>0.0133</v>
          </cell>
          <cell r="P8" t="str">
            <v>0.00386</v>
          </cell>
        </row>
        <row r="9">
          <cell r="A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(0.0298)</v>
          </cell>
          <cell r="K9" t="str">
            <v>(0.0241)</v>
          </cell>
          <cell r="L9" t="str">
            <v>(0.0175)</v>
          </cell>
          <cell r="M9" t="str">
            <v>(0.0162)</v>
          </cell>
          <cell r="N9" t="str">
            <v>(0.0180)</v>
          </cell>
          <cell r="O9" t="str">
            <v>(0.00909)</v>
          </cell>
          <cell r="P9" t="str">
            <v>(0.0162)</v>
          </cell>
        </row>
        <row r="10">
          <cell r="A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</row>
        <row r="11">
          <cell r="A11" t="str">
            <v>Observations</v>
          </cell>
          <cell r="C11" t="str">
            <v>81,144</v>
          </cell>
          <cell r="D11" t="str">
            <v>81,144</v>
          </cell>
          <cell r="E11" t="str">
            <v>81,144</v>
          </cell>
          <cell r="F11" t="str">
            <v>81,144</v>
          </cell>
          <cell r="G11" t="str">
            <v>81,144</v>
          </cell>
          <cell r="H11" t="str">
            <v>81,144</v>
          </cell>
          <cell r="I11" t="str">
            <v>81,144</v>
          </cell>
          <cell r="J11" t="str">
            <v>81,144</v>
          </cell>
          <cell r="K11" t="str">
            <v>81,144</v>
          </cell>
          <cell r="L11" t="str">
            <v>81,144</v>
          </cell>
          <cell r="M11" t="str">
            <v>81,144</v>
          </cell>
          <cell r="N11" t="str">
            <v>81,144</v>
          </cell>
          <cell r="O11" t="str">
            <v>81,144</v>
          </cell>
          <cell r="P11" t="str">
            <v>81,144</v>
          </cell>
        </row>
        <row r="12">
          <cell r="A12" t="str">
            <v>R-squared</v>
          </cell>
          <cell r="C12" t="str">
            <v>0.003</v>
          </cell>
          <cell r="D12" t="str">
            <v>0.002</v>
          </cell>
          <cell r="E12" t="str">
            <v>0.002</v>
          </cell>
          <cell r="F12" t="str">
            <v>0.011</v>
          </cell>
          <cell r="G12" t="str">
            <v>0.006</v>
          </cell>
          <cell r="H12" t="str">
            <v>0.001</v>
          </cell>
          <cell r="I12" t="str">
            <v>0.001</v>
          </cell>
          <cell r="J12" t="str">
            <v>0.004</v>
          </cell>
          <cell r="K12" t="str">
            <v>0.002</v>
          </cell>
          <cell r="L12" t="str">
            <v>0.002</v>
          </cell>
          <cell r="M12" t="str">
            <v>0.011</v>
          </cell>
          <cell r="N12" t="str">
            <v>0.005</v>
          </cell>
          <cell r="O12" t="str">
            <v>0.001</v>
          </cell>
          <cell r="P12" t="str">
            <v>0.001</v>
          </cell>
        </row>
        <row r="13">
          <cell r="A13" t="str">
            <v>EF Departamento X Tiempo</v>
          </cell>
          <cell r="C13" t="str">
            <v>Si</v>
          </cell>
          <cell r="D13" t="str">
            <v>Si</v>
          </cell>
          <cell r="E13" t="str">
            <v>Si</v>
          </cell>
          <cell r="F13" t="str">
            <v>Si</v>
          </cell>
          <cell r="G13" t="str">
            <v>Si</v>
          </cell>
          <cell r="H13" t="str">
            <v>Si</v>
          </cell>
          <cell r="I13" t="str">
            <v>Si</v>
          </cell>
          <cell r="J13" t="str">
            <v>Si</v>
          </cell>
          <cell r="K13" t="str">
            <v>Si</v>
          </cell>
          <cell r="L13" t="str">
            <v>Si</v>
          </cell>
          <cell r="M13" t="str">
            <v>Si</v>
          </cell>
          <cell r="N13" t="str">
            <v>Si</v>
          </cell>
          <cell r="O13" t="str">
            <v>Si</v>
          </cell>
          <cell r="P13" t="str">
            <v>Si</v>
          </cell>
        </row>
        <row r="14">
          <cell r="A14" t="str">
            <v>EF municipio</v>
          </cell>
          <cell r="C14" t="str">
            <v>si</v>
          </cell>
          <cell r="D14" t="str">
            <v>si</v>
          </cell>
          <cell r="E14" t="str">
            <v>si</v>
          </cell>
          <cell r="F14" t="str">
            <v>si</v>
          </cell>
          <cell r="G14" t="str">
            <v>si</v>
          </cell>
          <cell r="H14" t="str">
            <v>si</v>
          </cell>
          <cell r="I14" t="str">
            <v>si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si</v>
          </cell>
          <cell r="P14" t="str">
            <v>si</v>
          </cell>
        </row>
        <row r="15">
          <cell r="A15" t="str">
            <v>F-test</v>
          </cell>
          <cell r="C15" t="str">
            <v>3.642</v>
          </cell>
          <cell r="D15" t="str">
            <v>3.173</v>
          </cell>
          <cell r="E15" t="str">
            <v>3.584</v>
          </cell>
          <cell r="F15" t="str">
            <v>10.64</v>
          </cell>
          <cell r="G15" t="str">
            <v>5.711</v>
          </cell>
          <cell r="H15" t="str">
            <v>3.414</v>
          </cell>
          <cell r="I15" t="str">
            <v>1.484</v>
          </cell>
          <cell r="J15" t="str">
            <v>3.667</v>
          </cell>
          <cell r="K15" t="str">
            <v>3.168</v>
          </cell>
          <cell r="L15" t="str">
            <v>3.563</v>
          </cell>
          <cell r="M15" t="str">
            <v>10.56</v>
          </cell>
          <cell r="N15" t="str">
            <v>5.587</v>
          </cell>
          <cell r="O15" t="str">
            <v>3.380</v>
          </cell>
          <cell r="P15" t="str">
            <v>1.492</v>
          </cell>
        </row>
        <row r="16">
          <cell r="A16" t="str">
            <v>Clusters</v>
          </cell>
          <cell r="C16" t="str">
            <v>966</v>
          </cell>
          <cell r="D16" t="str">
            <v>966</v>
          </cell>
          <cell r="E16" t="str">
            <v>966</v>
          </cell>
          <cell r="F16" t="str">
            <v>966</v>
          </cell>
          <cell r="G16" t="str">
            <v>966</v>
          </cell>
          <cell r="H16" t="str">
            <v>966</v>
          </cell>
          <cell r="I16" t="str">
            <v>966</v>
          </cell>
          <cell r="J16" t="str">
            <v>966</v>
          </cell>
          <cell r="K16" t="str">
            <v>966</v>
          </cell>
          <cell r="L16" t="str">
            <v>966</v>
          </cell>
          <cell r="M16" t="str">
            <v>966</v>
          </cell>
          <cell r="N16" t="str">
            <v>966</v>
          </cell>
          <cell r="O16" t="str">
            <v>966</v>
          </cell>
          <cell r="P16" t="str">
            <v>966</v>
          </cell>
        </row>
        <row r="17">
          <cell r="A17" t="str">
            <v>R2-ajustado</v>
          </cell>
          <cell r="C17" t="str">
            <v>-0.0243</v>
          </cell>
          <cell r="D17" t="str">
            <v>-0.0259</v>
          </cell>
          <cell r="E17" t="str">
            <v>-0.0259</v>
          </cell>
          <cell r="F17" t="str">
            <v>-0.0170</v>
          </cell>
          <cell r="G17" t="str">
            <v>-0.0217</v>
          </cell>
          <cell r="H17" t="str">
            <v>-0.0267</v>
          </cell>
          <cell r="I17" t="str">
            <v>-0.0269</v>
          </cell>
          <cell r="J17" t="str">
            <v>-0.0240</v>
          </cell>
          <cell r="K17" t="str">
            <v>-0.0259</v>
          </cell>
          <cell r="L17" t="str">
            <v>-0.0262</v>
          </cell>
          <cell r="M17" t="str">
            <v>-0.0170</v>
          </cell>
          <cell r="N17" t="str">
            <v>-0.0232</v>
          </cell>
          <cell r="O17" t="str">
            <v>-0.0272</v>
          </cell>
          <cell r="P17" t="str">
            <v>-0.0268</v>
          </cell>
        </row>
        <row r="18">
          <cell r="A18" t="str">
            <v>Efecto econÃ³mico</v>
          </cell>
          <cell r="C18" t="str">
            <v>16.10765462223101</v>
          </cell>
          <cell r="D18" t="str">
            <v>3.39856078096854</v>
          </cell>
          <cell r="E18" t="str">
            <v>-27.53722029105317</v>
          </cell>
          <cell r="F18" t="str">
            <v>-4.635327236552862</v>
          </cell>
          <cell r="G18" t="str">
            <v>-6.585966507501132</v>
          </cell>
          <cell r="H18" t="str">
            <v>-3.586208702424205</v>
          </cell>
          <cell r="I18" t="str">
            <v>-15.39629441714394</v>
          </cell>
          <cell r="J18" t="str">
            <v>-2.002587170947308</v>
          </cell>
          <cell r="K18" t="str">
            <v>-.4225267041832063</v>
          </cell>
          <cell r="L18" t="str">
            <v>3.423570058567821</v>
          </cell>
          <cell r="M18" t="str">
            <v>.5762879248885519</v>
          </cell>
          <cell r="N18" t="str">
            <v>.8188015167651377</v>
          </cell>
          <cell r="O18" t="str">
            <v>.4458560670839351</v>
          </cell>
          <cell r="P18" t="str">
            <v>1.914147180518245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>amen_sine : forma reducida</v>
          </cell>
          <cell r="D3" t="str">
            <v>deli_sine : forma reducida</v>
          </cell>
          <cell r="E3" t="str">
            <v>lesi_sine : forma reducida</v>
          </cell>
          <cell r="F3" t="str">
            <v>hupe_sine : forma reducida</v>
          </cell>
          <cell r="G3" t="str">
            <v>hure_sine : forma reducida</v>
          </cell>
          <cell r="H3" t="str">
            <v>homi_sine : forma reducida</v>
          </cell>
          <cell r="I3" t="str">
            <v>tota_sine : forma reducida</v>
          </cell>
          <cell r="J3" t="str">
            <v>amen_sine : forma reducida</v>
          </cell>
          <cell r="K3" t="str">
            <v>deli_sine : forma reducida</v>
          </cell>
          <cell r="L3" t="str">
            <v>lesi_sine : forma reducida</v>
          </cell>
          <cell r="M3" t="str">
            <v>hupe_sine : forma reducida</v>
          </cell>
          <cell r="N3" t="str">
            <v>hure_sine : forma reducida</v>
          </cell>
          <cell r="O3" t="str">
            <v>homi_sine : forma reducida</v>
          </cell>
          <cell r="P3" t="str">
            <v>tota_sine : forma reducida</v>
          </cell>
        </row>
        <row r="6">
          <cell r="A6" t="str">
            <v>bartick3</v>
          </cell>
          <cell r="C6" t="str">
            <v>0.00874</v>
          </cell>
          <cell r="D6" t="str">
            <v>0.00287</v>
          </cell>
          <cell r="E6" t="str">
            <v>-0.00734</v>
          </cell>
          <cell r="F6" t="str">
            <v>-0.00252</v>
          </cell>
          <cell r="G6" t="str">
            <v>-0.00658</v>
          </cell>
          <cell r="H6" t="str">
            <v>-0.00798</v>
          </cell>
          <cell r="I6" t="str">
            <v>-0.00232</v>
          </cell>
          <cell r="J6" t="str">
            <v>0.00874</v>
          </cell>
          <cell r="K6" t="str">
            <v>0.00287</v>
          </cell>
          <cell r="L6" t="str">
            <v>-0.00734</v>
          </cell>
          <cell r="M6" t="str">
            <v>-0.00252</v>
          </cell>
          <cell r="N6" t="str">
            <v>-0.00658</v>
          </cell>
          <cell r="O6" t="str">
            <v>-0.00798</v>
          </cell>
          <cell r="P6" t="str">
            <v>-0.00232</v>
          </cell>
        </row>
        <row r="7">
          <cell r="A7" t="str">
            <v/>
          </cell>
          <cell r="C7" t="str">
            <v>(0.0181)</v>
          </cell>
          <cell r="D7" t="str">
            <v>(0.0144)</v>
          </cell>
          <cell r="E7" t="str">
            <v>(0.0105)</v>
          </cell>
          <cell r="F7" t="str">
            <v>(0.00965)</v>
          </cell>
          <cell r="G7" t="str">
            <v>(0.0102)</v>
          </cell>
          <cell r="H7" t="str">
            <v>(0.00560)</v>
          </cell>
          <cell r="I7" t="str">
            <v>(0.00959)</v>
          </cell>
          <cell r="J7" t="str">
            <v>(0.0181)</v>
          </cell>
          <cell r="K7" t="str">
            <v>(0.0144)</v>
          </cell>
          <cell r="L7" t="str">
            <v>(0.0105)</v>
          </cell>
          <cell r="M7" t="str">
            <v>(0.00965)</v>
          </cell>
          <cell r="N7" t="str">
            <v>(0.0102)</v>
          </cell>
          <cell r="O7" t="str">
            <v>(0.00560)</v>
          </cell>
          <cell r="P7" t="str">
            <v>(0.00959)</v>
          </cell>
        </row>
        <row r="8">
          <cell r="A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</row>
        <row r="9">
          <cell r="A9" t="str">
            <v>Observations</v>
          </cell>
          <cell r="C9" t="str">
            <v>81,144</v>
          </cell>
          <cell r="D9" t="str">
            <v>81,144</v>
          </cell>
          <cell r="E9" t="str">
            <v>81,144</v>
          </cell>
          <cell r="F9" t="str">
            <v>81,144</v>
          </cell>
          <cell r="G9" t="str">
            <v>81,144</v>
          </cell>
          <cell r="H9" t="str">
            <v>81,144</v>
          </cell>
          <cell r="I9" t="str">
            <v>81,144</v>
          </cell>
          <cell r="J9" t="str">
            <v>81,144</v>
          </cell>
          <cell r="K9" t="str">
            <v>81,144</v>
          </cell>
          <cell r="L9" t="str">
            <v>81,144</v>
          </cell>
          <cell r="M9" t="str">
            <v>81,144</v>
          </cell>
          <cell r="N9" t="str">
            <v>81,144</v>
          </cell>
          <cell r="O9" t="str">
            <v>81,144</v>
          </cell>
          <cell r="P9" t="str">
            <v>81,144</v>
          </cell>
        </row>
        <row r="10">
          <cell r="A10" t="str">
            <v>R-squared</v>
          </cell>
          <cell r="C10" t="str">
            <v>0.361</v>
          </cell>
          <cell r="D10" t="str">
            <v>0.255</v>
          </cell>
          <cell r="E10" t="str">
            <v>0.408</v>
          </cell>
          <cell r="F10" t="str">
            <v>0.530</v>
          </cell>
          <cell r="G10" t="str">
            <v>0.426</v>
          </cell>
          <cell r="H10" t="str">
            <v>0.297</v>
          </cell>
          <cell r="I10" t="str">
            <v>0.465</v>
          </cell>
          <cell r="J10" t="str">
            <v>0.361</v>
          </cell>
          <cell r="K10" t="str">
            <v>0.255</v>
          </cell>
          <cell r="L10" t="str">
            <v>0.408</v>
          </cell>
          <cell r="M10" t="str">
            <v>0.530</v>
          </cell>
          <cell r="N10" t="str">
            <v>0.426</v>
          </cell>
          <cell r="O10" t="str">
            <v>0.297</v>
          </cell>
          <cell r="P10" t="str">
            <v>0.465</v>
          </cell>
        </row>
        <row r="11">
          <cell r="A11" t="str">
            <v>EF Departamento X Tiempo</v>
          </cell>
          <cell r="C11" t="str">
            <v>Si</v>
          </cell>
          <cell r="D11" t="str">
            <v>Si</v>
          </cell>
          <cell r="E11" t="str">
            <v>Si</v>
          </cell>
          <cell r="F11" t="str">
            <v>Si</v>
          </cell>
          <cell r="G11" t="str">
            <v>Si</v>
          </cell>
          <cell r="H11" t="str">
            <v>Si</v>
          </cell>
          <cell r="I11" t="str">
            <v>Si</v>
          </cell>
          <cell r="J11" t="str">
            <v>Si</v>
          </cell>
          <cell r="K11" t="str">
            <v>Si</v>
          </cell>
          <cell r="L11" t="str">
            <v>Si</v>
          </cell>
          <cell r="M11" t="str">
            <v>Si</v>
          </cell>
          <cell r="N11" t="str">
            <v>Si</v>
          </cell>
          <cell r="O11" t="str">
            <v>Si</v>
          </cell>
          <cell r="P11" t="str">
            <v>Si</v>
          </cell>
        </row>
        <row r="12">
          <cell r="A12" t="str">
            <v>EF municipio</v>
          </cell>
          <cell r="C12" t="str">
            <v>si</v>
          </cell>
          <cell r="D12" t="str">
            <v>si</v>
          </cell>
          <cell r="E12" t="str">
            <v>si</v>
          </cell>
          <cell r="F12" t="str">
            <v>si</v>
          </cell>
          <cell r="G12" t="str">
            <v>si</v>
          </cell>
          <cell r="H12" t="str">
            <v>si</v>
          </cell>
          <cell r="I12" t="str">
            <v>si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 t="str">
            <v>si</v>
          </cell>
          <cell r="P12" t="str">
            <v>si</v>
          </cell>
        </row>
        <row r="13">
          <cell r="A13" t="str">
            <v>F-test</v>
          </cell>
          <cell r="C13" t="str">
            <v>3.696</v>
          </cell>
          <cell r="D13" t="str">
            <v>5.121</v>
          </cell>
          <cell r="E13" t="str">
            <v>4.852</v>
          </cell>
          <cell r="F13" t="str">
            <v>14.50</v>
          </cell>
          <cell r="G13" t="str">
            <v>12.05</v>
          </cell>
          <cell r="H13" t="str">
            <v>4.747</v>
          </cell>
          <cell r="I13" t="str">
            <v>3.178</v>
          </cell>
          <cell r="J13" t="str">
            <v>3.696</v>
          </cell>
          <cell r="K13" t="str">
            <v>5.121</v>
          </cell>
          <cell r="L13" t="str">
            <v>4.852</v>
          </cell>
          <cell r="M13" t="str">
            <v>14.50</v>
          </cell>
          <cell r="N13" t="str">
            <v>12.05</v>
          </cell>
          <cell r="O13" t="str">
            <v>4.747</v>
          </cell>
          <cell r="P13" t="str">
            <v>3.178</v>
          </cell>
        </row>
        <row r="14">
          <cell r="A14" t="str">
            <v>Clusters</v>
          </cell>
          <cell r="C14" t="str">
            <v>966</v>
          </cell>
          <cell r="D14" t="str">
            <v>966</v>
          </cell>
          <cell r="E14" t="str">
            <v>966</v>
          </cell>
          <cell r="F14" t="str">
            <v>966</v>
          </cell>
          <cell r="G14" t="str">
            <v>966</v>
          </cell>
          <cell r="H14" t="str">
            <v>966</v>
          </cell>
          <cell r="I14" t="str">
            <v>966</v>
          </cell>
          <cell r="J14" t="str">
            <v>966</v>
          </cell>
          <cell r="K14" t="str">
            <v>966</v>
          </cell>
          <cell r="L14" t="str">
            <v>966</v>
          </cell>
          <cell r="M14" t="str">
            <v>966</v>
          </cell>
          <cell r="N14" t="str">
            <v>966</v>
          </cell>
          <cell r="O14" t="str">
            <v>966</v>
          </cell>
          <cell r="P14" t="str">
            <v>966</v>
          </cell>
        </row>
        <row r="15">
          <cell r="A15" t="str">
            <v>R2-ajustado</v>
          </cell>
          <cell r="C15" t="str">
            <v>0.335</v>
          </cell>
          <cell r="D15" t="str">
            <v>0.225</v>
          </cell>
          <cell r="E15" t="str">
            <v>0.384</v>
          </cell>
          <cell r="F15" t="str">
            <v>0.510</v>
          </cell>
          <cell r="G15" t="str">
            <v>0.403</v>
          </cell>
          <cell r="H15" t="str">
            <v>0.269</v>
          </cell>
          <cell r="I15" t="str">
            <v>0.443</v>
          </cell>
          <cell r="J15" t="str">
            <v>0.335</v>
          </cell>
          <cell r="K15" t="str">
            <v>0.225</v>
          </cell>
          <cell r="L15" t="str">
            <v>0.384</v>
          </cell>
          <cell r="M15" t="str">
            <v>0.510</v>
          </cell>
          <cell r="N15" t="str">
            <v>0.403</v>
          </cell>
          <cell r="O15" t="str">
            <v>0.269</v>
          </cell>
          <cell r="P15" t="str">
            <v>0.443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>amen_sine FE</v>
          </cell>
          <cell r="D3" t="str">
            <v>deli_sine FE</v>
          </cell>
          <cell r="E3" t="str">
            <v>lesi_sine FE</v>
          </cell>
          <cell r="F3" t="str">
            <v>hupe_sine FE</v>
          </cell>
          <cell r="G3" t="str">
            <v>hure_sine FE</v>
          </cell>
          <cell r="H3" t="str">
            <v>homi_sine FE</v>
          </cell>
          <cell r="I3" t="str">
            <v>tota_sine FE</v>
          </cell>
          <cell r="J3" t="str">
            <v>amen_sine FE</v>
          </cell>
          <cell r="K3" t="str">
            <v>deli_sine FE</v>
          </cell>
          <cell r="L3" t="str">
            <v>lesi_sine FE</v>
          </cell>
          <cell r="M3" t="str">
            <v>hupe_sine FE</v>
          </cell>
          <cell r="N3" t="str">
            <v>hure_sine FE</v>
          </cell>
          <cell r="O3" t="str">
            <v>homi_sine FE</v>
          </cell>
          <cell r="P3" t="str">
            <v>tota_sine FE</v>
          </cell>
        </row>
        <row r="5">
          <cell r="A5" t="str">
            <v>entra_pred_ven</v>
          </cell>
          <cell r="C5" t="str">
            <v>-0.0446</v>
          </cell>
          <cell r="D5" t="str">
            <v>0.150**</v>
          </cell>
          <cell r="E5" t="str">
            <v>0.0791</v>
          </cell>
          <cell r="F5" t="str">
            <v>0.116*</v>
          </cell>
          <cell r="G5" t="str">
            <v>-0.0405</v>
          </cell>
          <cell r="H5" t="str">
            <v>0.0120</v>
          </cell>
          <cell r="I5" t="str">
            <v>0.165**</v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</row>
        <row r="6">
          <cell r="A6" t="str">
            <v/>
          </cell>
          <cell r="C6" t="str">
            <v>(0.0788)</v>
          </cell>
          <cell r="D6" t="str">
            <v>(0.0633)</v>
          </cell>
          <cell r="E6" t="str">
            <v>(0.0616)</v>
          </cell>
          <cell r="F6" t="str">
            <v>(0.0670)</v>
          </cell>
          <cell r="G6" t="str">
            <v>(0.0544)</v>
          </cell>
          <cell r="H6" t="str">
            <v>(0.0378)</v>
          </cell>
          <cell r="I6" t="str">
            <v>(0.0681)</v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</row>
        <row r="7">
          <cell r="A7" t="str">
            <v>esti_ven_migra_proyeccion_1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>-0.00883***</v>
          </cell>
          <cell r="K7" t="str">
            <v>-0.00294</v>
          </cell>
          <cell r="L7" t="str">
            <v>0.000752</v>
          </cell>
          <cell r="M7" t="str">
            <v>0.00171</v>
          </cell>
          <cell r="N7" t="str">
            <v>-0.00545**</v>
          </cell>
          <cell r="O7" t="str">
            <v>0.00311***</v>
          </cell>
          <cell r="P7" t="str">
            <v>0.00505</v>
          </cell>
        </row>
        <row r="8">
          <cell r="A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(0.00307)</v>
          </cell>
          <cell r="K8" t="str">
            <v>(0.00266)</v>
          </cell>
          <cell r="L8" t="str">
            <v>(0.00278)</v>
          </cell>
          <cell r="M8" t="str">
            <v>(0.00344)</v>
          </cell>
          <cell r="N8" t="str">
            <v>(0.00213)</v>
          </cell>
          <cell r="O8" t="str">
            <v>(0.00120)</v>
          </cell>
          <cell r="P8" t="str">
            <v>(0.00373)</v>
          </cell>
        </row>
        <row r="9">
          <cell r="A9" t="str">
            <v>Constant</v>
          </cell>
          <cell r="C9" t="str">
            <v>-1.311</v>
          </cell>
          <cell r="D9" t="str">
            <v>0.374</v>
          </cell>
          <cell r="E9" t="str">
            <v>0.383</v>
          </cell>
          <cell r="F9" t="str">
            <v>-3.634***</v>
          </cell>
          <cell r="G9" t="str">
            <v>-2.084**</v>
          </cell>
          <cell r="H9" t="str">
            <v>-0.356</v>
          </cell>
          <cell r="I9" t="str">
            <v>3.098***</v>
          </cell>
          <cell r="J9" t="str">
            <v>-1.272</v>
          </cell>
          <cell r="K9" t="str">
            <v>1.308</v>
          </cell>
          <cell r="L9" t="str">
            <v>0.801</v>
          </cell>
          <cell r="M9" t="str">
            <v>-3.039***</v>
          </cell>
          <cell r="N9" t="str">
            <v>-2.132**</v>
          </cell>
          <cell r="O9" t="str">
            <v>-0.390</v>
          </cell>
          <cell r="P9" t="str">
            <v>3.854***</v>
          </cell>
        </row>
        <row r="10">
          <cell r="A10" t="str">
            <v/>
          </cell>
          <cell r="C10" t="str">
            <v>(1.321)</v>
          </cell>
          <cell r="D10" t="str">
            <v>(0.897)</v>
          </cell>
          <cell r="E10" t="str">
            <v>(1.169)</v>
          </cell>
          <cell r="F10" t="str">
            <v>(1.110)</v>
          </cell>
          <cell r="G10" t="str">
            <v>(1.008)</v>
          </cell>
          <cell r="H10" t="str">
            <v>(0.677)</v>
          </cell>
          <cell r="I10" t="str">
            <v>(1.141)</v>
          </cell>
          <cell r="J10" t="str">
            <v>(1.247)</v>
          </cell>
          <cell r="K10" t="str">
            <v>(0.855)</v>
          </cell>
          <cell r="L10" t="str">
            <v>(1.154)</v>
          </cell>
          <cell r="M10" t="str">
            <v>(1.071)</v>
          </cell>
          <cell r="N10" t="str">
            <v>(0.964)</v>
          </cell>
          <cell r="O10" t="str">
            <v>(0.630)</v>
          </cell>
          <cell r="P10" t="str">
            <v>(1.112)</v>
          </cell>
        </row>
        <row r="11">
          <cell r="A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</row>
        <row r="12">
          <cell r="A12" t="str">
            <v>Observations</v>
          </cell>
          <cell r="C12" t="str">
            <v>81,228</v>
          </cell>
          <cell r="D12" t="str">
            <v>81,228</v>
          </cell>
          <cell r="E12" t="str">
            <v>81,228</v>
          </cell>
          <cell r="F12" t="str">
            <v>81,228</v>
          </cell>
          <cell r="G12" t="str">
            <v>81,228</v>
          </cell>
          <cell r="H12" t="str">
            <v>81,228</v>
          </cell>
          <cell r="I12" t="str">
            <v>81,228</v>
          </cell>
          <cell r="J12" t="str">
            <v>81,228</v>
          </cell>
          <cell r="K12" t="str">
            <v>81,228</v>
          </cell>
          <cell r="L12" t="str">
            <v>81,228</v>
          </cell>
          <cell r="M12" t="str">
            <v>81,228</v>
          </cell>
          <cell r="N12" t="str">
            <v>81,228</v>
          </cell>
          <cell r="O12" t="str">
            <v>81,228</v>
          </cell>
          <cell r="P12" t="str">
            <v>81,228</v>
          </cell>
        </row>
        <row r="13">
          <cell r="A13" t="str">
            <v>R-squared</v>
          </cell>
          <cell r="C13" t="str">
            <v>0.361</v>
          </cell>
          <cell r="D13" t="str">
            <v>0.255</v>
          </cell>
          <cell r="E13" t="str">
            <v>0.408</v>
          </cell>
          <cell r="F13" t="str">
            <v>0.530</v>
          </cell>
          <cell r="G13" t="str">
            <v>0.426</v>
          </cell>
          <cell r="H13" t="str">
            <v>0.297</v>
          </cell>
          <cell r="I13" t="str">
            <v>0.465</v>
          </cell>
          <cell r="J13" t="str">
            <v>0.361</v>
          </cell>
          <cell r="K13" t="str">
            <v>0.255</v>
          </cell>
          <cell r="L13" t="str">
            <v>0.408</v>
          </cell>
          <cell r="M13" t="str">
            <v>0.529</v>
          </cell>
          <cell r="N13" t="str">
            <v>0.426</v>
          </cell>
          <cell r="O13" t="str">
            <v>0.297</v>
          </cell>
          <cell r="P13" t="str">
            <v>0.465</v>
          </cell>
        </row>
        <row r="14">
          <cell r="A14" t="str">
            <v>EF Departamento X Tiempo</v>
          </cell>
          <cell r="C14" t="str">
            <v>Si</v>
          </cell>
          <cell r="D14" t="str">
            <v>Si</v>
          </cell>
          <cell r="E14" t="str">
            <v>Si</v>
          </cell>
          <cell r="F14" t="str">
            <v>Si</v>
          </cell>
          <cell r="G14" t="str">
            <v>Si</v>
          </cell>
          <cell r="H14" t="str">
            <v>Si</v>
          </cell>
          <cell r="I14" t="str">
            <v>Si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Si</v>
          </cell>
          <cell r="P14" t="str">
            <v>Si</v>
          </cell>
        </row>
        <row r="15">
          <cell r="A15" t="str">
            <v>EF municipio</v>
          </cell>
          <cell r="C15" t="str">
            <v>si</v>
          </cell>
          <cell r="D15" t="str">
            <v>si</v>
          </cell>
          <cell r="E15" t="str">
            <v>si</v>
          </cell>
          <cell r="F15" t="str">
            <v>si</v>
          </cell>
          <cell r="G15" t="str">
            <v>si</v>
          </cell>
          <cell r="H15" t="str">
            <v>si</v>
          </cell>
          <cell r="I15" t="str">
            <v>si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si</v>
          </cell>
          <cell r="P15" t="str">
            <v>si</v>
          </cell>
        </row>
        <row r="16">
          <cell r="A16" t="str">
            <v>F-test</v>
          </cell>
          <cell r="C16" t="str">
            <v>3.608</v>
          </cell>
          <cell r="D16" t="str">
            <v>5.672</v>
          </cell>
          <cell r="E16" t="str">
            <v>5.067</v>
          </cell>
          <cell r="F16" t="str">
            <v>14.13</v>
          </cell>
          <cell r="G16" t="str">
            <v>12.04</v>
          </cell>
          <cell r="H16" t="str">
            <v>4.198</v>
          </cell>
          <cell r="I16" t="str">
            <v>3.897</v>
          </cell>
          <cell r="J16" t="str">
            <v>4.085</v>
          </cell>
          <cell r="K16" t="str">
            <v>5.196</v>
          </cell>
          <cell r="L16" t="str">
            <v>4.823</v>
          </cell>
          <cell r="M16" t="str">
            <v>14</v>
          </cell>
          <cell r="N16" t="str">
            <v>12.53</v>
          </cell>
          <cell r="O16" t="str">
            <v>4.524</v>
          </cell>
          <cell r="P16" t="str">
            <v>3.267</v>
          </cell>
        </row>
        <row r="17">
          <cell r="A17" t="str">
            <v>Clusters</v>
          </cell>
          <cell r="C17" t="str">
            <v>967</v>
          </cell>
          <cell r="D17" t="str">
            <v>967</v>
          </cell>
          <cell r="E17" t="str">
            <v>967</v>
          </cell>
          <cell r="F17" t="str">
            <v>967</v>
          </cell>
          <cell r="G17" t="str">
            <v>967</v>
          </cell>
          <cell r="H17" t="str">
            <v>967</v>
          </cell>
          <cell r="I17" t="str">
            <v>967</v>
          </cell>
          <cell r="J17" t="str">
            <v>967</v>
          </cell>
          <cell r="K17" t="str">
            <v>967</v>
          </cell>
          <cell r="L17" t="str">
            <v>967</v>
          </cell>
          <cell r="M17" t="str">
            <v>967</v>
          </cell>
          <cell r="N17" t="str">
            <v>967</v>
          </cell>
          <cell r="O17" t="str">
            <v>967</v>
          </cell>
          <cell r="P17" t="str">
            <v>967</v>
          </cell>
        </row>
        <row r="18">
          <cell r="A18" t="str">
            <v>R2-ajustado</v>
          </cell>
          <cell r="C18" t="str">
            <v>0.335</v>
          </cell>
          <cell r="D18" t="str">
            <v>0.225</v>
          </cell>
          <cell r="E18" t="str">
            <v>0.384</v>
          </cell>
          <cell r="F18" t="str">
            <v>0.510</v>
          </cell>
          <cell r="G18" t="str">
            <v>0.403</v>
          </cell>
          <cell r="H18" t="str">
            <v>0.268</v>
          </cell>
          <cell r="I18" t="str">
            <v>0.443</v>
          </cell>
          <cell r="J18" t="str">
            <v>0.335</v>
          </cell>
          <cell r="K18" t="str">
            <v>0.225</v>
          </cell>
          <cell r="L18" t="str">
            <v>0.384</v>
          </cell>
          <cell r="M18" t="str">
            <v>0.510</v>
          </cell>
          <cell r="N18" t="str">
            <v>0.403</v>
          </cell>
          <cell r="O18" t="str">
            <v>0.268</v>
          </cell>
          <cell r="P18" t="str">
            <v>0.443</v>
          </cell>
        </row>
        <row r="19">
          <cell r="A19" t="str">
            <v>Efecto econÃ³mico</v>
          </cell>
          <cell r="C19" t="str">
            <v>-22.12</v>
          </cell>
          <cell r="D19" t="str">
            <v>74.42</v>
          </cell>
          <cell r="E19" t="str">
            <v>39.24</v>
          </cell>
          <cell r="F19" t="str">
            <v>57.77</v>
          </cell>
          <cell r="G19" t="str">
            <v>-20.11</v>
          </cell>
          <cell r="H19" t="str">
            <v>5.940</v>
          </cell>
          <cell r="I19" t="str">
            <v>81.74</v>
          </cell>
          <cell r="J19" t="str">
            <v>-4.383</v>
          </cell>
          <cell r="K19" t="str">
            <v>-1.457</v>
          </cell>
          <cell r="L19" t="str">
            <v>0.373</v>
          </cell>
          <cell r="M19" t="str">
            <v>0.850</v>
          </cell>
          <cell r="N19" t="str">
            <v>-2.704</v>
          </cell>
          <cell r="O19" t="str">
            <v>1.544</v>
          </cell>
          <cell r="P19" t="str">
            <v>2.507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3E48-204F-F049-8F43-DE2650D29343}">
  <dimension ref="B1:R104"/>
  <sheetViews>
    <sheetView showGridLines="0" topLeftCell="A18" zoomScale="150" zoomScaleNormal="150" workbookViewId="0">
      <selection activeCell="E47" sqref="E47"/>
    </sheetView>
  </sheetViews>
  <sheetFormatPr baseColWidth="10" defaultRowHeight="16" x14ac:dyDescent="0.2"/>
  <cols>
    <col min="5" max="5" width="11.6640625" bestFit="1" customWidth="1"/>
    <col min="6" max="6" width="12.6640625" bestFit="1" customWidth="1"/>
    <col min="9" max="9" width="12.6640625" bestFit="1" customWidth="1"/>
  </cols>
  <sheetData>
    <row r="1" spans="2:18" ht="17" thickBot="1" x14ac:dyDescent="0.25">
      <c r="B1" s="8"/>
      <c r="C1" s="8"/>
      <c r="D1" s="8"/>
      <c r="E1" s="8"/>
      <c r="F1" s="8"/>
      <c r="G1" s="8"/>
      <c r="H1" s="8"/>
      <c r="I1" s="8"/>
    </row>
    <row r="2" spans="2:18" ht="17" thickTop="1" x14ac:dyDescent="0.2">
      <c r="B2" s="4" t="s">
        <v>88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</v>
      </c>
      <c r="H2" s="5" t="s">
        <v>49</v>
      </c>
      <c r="I2" s="5" t="s">
        <v>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</row>
    <row r="3" spans="2:18" x14ac:dyDescent="0.2">
      <c r="B3" s="32" t="s">
        <v>85</v>
      </c>
      <c r="C3" s="32"/>
      <c r="D3" s="32"/>
      <c r="E3" s="32"/>
      <c r="F3" s="32"/>
      <c r="G3" s="32"/>
      <c r="H3" s="32"/>
      <c r="I3" s="32"/>
      <c r="K3" t="s">
        <v>7</v>
      </c>
      <c r="L3" t="s">
        <v>8</v>
      </c>
      <c r="M3">
        <v>107738</v>
      </c>
      <c r="N3">
        <v>7.1040000000000001</v>
      </c>
      <c r="O3">
        <v>15.359</v>
      </c>
      <c r="P3">
        <v>0</v>
      </c>
      <c r="Q3">
        <v>0</v>
      </c>
      <c r="R3">
        <v>616.40599999999995</v>
      </c>
    </row>
    <row r="4" spans="2:18" x14ac:dyDescent="0.2">
      <c r="B4" t="s">
        <v>53</v>
      </c>
      <c r="C4" s="2" t="s">
        <v>50</v>
      </c>
      <c r="D4" s="1">
        <v>107738</v>
      </c>
      <c r="E4" s="3">
        <v>7.1040000000000001</v>
      </c>
      <c r="F4" s="3">
        <v>15.359</v>
      </c>
      <c r="G4" s="1">
        <v>0</v>
      </c>
      <c r="H4" s="1">
        <v>0</v>
      </c>
      <c r="I4" s="1">
        <v>616.40599999999995</v>
      </c>
      <c r="K4" t="s">
        <v>9</v>
      </c>
      <c r="L4" t="s">
        <v>8</v>
      </c>
      <c r="M4">
        <v>107738</v>
      </c>
      <c r="N4">
        <v>3.72</v>
      </c>
      <c r="O4">
        <v>7.9980000000000002</v>
      </c>
      <c r="P4">
        <v>0</v>
      </c>
      <c r="Q4">
        <v>0</v>
      </c>
      <c r="R4">
        <v>293.94499999999999</v>
      </c>
    </row>
    <row r="5" spans="2:18" x14ac:dyDescent="0.2">
      <c r="B5" t="s">
        <v>54</v>
      </c>
      <c r="C5" s="2" t="s">
        <v>50</v>
      </c>
      <c r="D5" s="1">
        <v>107738</v>
      </c>
      <c r="E5" s="3">
        <v>3.72</v>
      </c>
      <c r="F5" s="3">
        <v>7.9980000000000002</v>
      </c>
      <c r="G5" s="1">
        <v>0</v>
      </c>
      <c r="H5" s="1">
        <v>0</v>
      </c>
      <c r="I5" s="1">
        <v>293.94499999999999</v>
      </c>
      <c r="K5" t="s">
        <v>10</v>
      </c>
      <c r="L5" t="s">
        <v>8</v>
      </c>
      <c r="M5">
        <v>107738</v>
      </c>
      <c r="N5">
        <v>13.712999999999999</v>
      </c>
      <c r="O5">
        <v>18.565999999999999</v>
      </c>
      <c r="P5">
        <v>0</v>
      </c>
      <c r="Q5">
        <v>7.5830000000000002</v>
      </c>
      <c r="R5">
        <v>365.99099999999999</v>
      </c>
    </row>
    <row r="6" spans="2:18" x14ac:dyDescent="0.2">
      <c r="B6" t="s">
        <v>55</v>
      </c>
      <c r="C6" s="2" t="s">
        <v>50</v>
      </c>
      <c r="D6" s="1">
        <v>107738</v>
      </c>
      <c r="E6" s="3">
        <v>13.712999999999999</v>
      </c>
      <c r="F6" s="3">
        <v>18.565999999999999</v>
      </c>
      <c r="G6" s="1">
        <v>0</v>
      </c>
      <c r="H6" s="1">
        <v>7.5830000000000002</v>
      </c>
      <c r="I6" s="1">
        <v>365.99099999999999</v>
      </c>
      <c r="K6" t="s">
        <v>11</v>
      </c>
      <c r="L6" t="s">
        <v>8</v>
      </c>
      <c r="M6">
        <v>107738</v>
      </c>
      <c r="N6">
        <v>6.7770000000000001</v>
      </c>
      <c r="O6">
        <v>12.932</v>
      </c>
      <c r="P6">
        <v>0</v>
      </c>
      <c r="Q6">
        <v>0</v>
      </c>
      <c r="R6">
        <v>364.21899999999999</v>
      </c>
    </row>
    <row r="7" spans="2:18" x14ac:dyDescent="0.2">
      <c r="B7" t="s">
        <v>57</v>
      </c>
      <c r="C7" s="2" t="s">
        <v>50</v>
      </c>
      <c r="D7" s="1">
        <v>107738</v>
      </c>
      <c r="E7" s="3">
        <v>6.7770000000000001</v>
      </c>
      <c r="F7" s="3">
        <v>12.932</v>
      </c>
      <c r="G7" s="1">
        <v>0</v>
      </c>
      <c r="H7" s="1">
        <v>0</v>
      </c>
      <c r="I7" s="1">
        <v>364.21899999999999</v>
      </c>
      <c r="K7" t="s">
        <v>12</v>
      </c>
      <c r="L7" t="s">
        <v>8</v>
      </c>
      <c r="M7">
        <v>107738</v>
      </c>
      <c r="N7">
        <v>3.6280000000000001</v>
      </c>
      <c r="O7">
        <v>8.016</v>
      </c>
      <c r="P7">
        <v>0</v>
      </c>
      <c r="Q7">
        <v>0</v>
      </c>
      <c r="R7">
        <v>179.131</v>
      </c>
    </row>
    <row r="8" spans="2:18" x14ac:dyDescent="0.2">
      <c r="B8" t="s">
        <v>56</v>
      </c>
      <c r="C8" s="2" t="s">
        <v>50</v>
      </c>
      <c r="D8" s="1">
        <v>107738</v>
      </c>
      <c r="E8" s="3">
        <v>3.6280000000000001</v>
      </c>
      <c r="F8" s="3">
        <v>8.016</v>
      </c>
      <c r="G8" s="1">
        <v>0</v>
      </c>
      <c r="H8" s="1">
        <v>0</v>
      </c>
      <c r="I8" s="1">
        <v>179.131</v>
      </c>
      <c r="K8" t="s">
        <v>13</v>
      </c>
      <c r="L8" t="s">
        <v>8</v>
      </c>
      <c r="M8">
        <v>107738</v>
      </c>
      <c r="N8">
        <v>2.0609999999999999</v>
      </c>
      <c r="O8">
        <v>5.2519999999999998</v>
      </c>
      <c r="P8">
        <v>0</v>
      </c>
      <c r="Q8">
        <v>0</v>
      </c>
      <c r="R8">
        <v>178.89099999999999</v>
      </c>
    </row>
    <row r="9" spans="2:18" x14ac:dyDescent="0.2">
      <c r="B9" t="s">
        <v>58</v>
      </c>
      <c r="C9" s="2" t="s">
        <v>50</v>
      </c>
      <c r="D9" s="1">
        <v>107738</v>
      </c>
      <c r="E9" s="3">
        <v>2.0609999999999999</v>
      </c>
      <c r="F9" s="3">
        <v>5.2519999999999998</v>
      </c>
      <c r="G9" s="1">
        <v>0</v>
      </c>
      <c r="H9" s="1">
        <v>0</v>
      </c>
      <c r="I9" s="1">
        <v>178.89099999999999</v>
      </c>
      <c r="K9" t="s">
        <v>14</v>
      </c>
      <c r="L9" t="s">
        <v>8</v>
      </c>
      <c r="M9">
        <v>107738</v>
      </c>
      <c r="N9">
        <v>37.002000000000002</v>
      </c>
      <c r="O9">
        <v>38.359000000000002</v>
      </c>
      <c r="P9">
        <v>0</v>
      </c>
      <c r="Q9">
        <v>26.754999999999999</v>
      </c>
      <c r="R9">
        <v>640.11400000000003</v>
      </c>
    </row>
    <row r="10" spans="2:18" x14ac:dyDescent="0.2">
      <c r="B10" s="4" t="s">
        <v>59</v>
      </c>
      <c r="C10" s="5" t="s">
        <v>50</v>
      </c>
      <c r="D10" s="6">
        <v>107738</v>
      </c>
      <c r="E10" s="7">
        <v>37.002000000000002</v>
      </c>
      <c r="F10" s="7">
        <v>38.359000000000002</v>
      </c>
      <c r="G10" s="6">
        <v>0</v>
      </c>
      <c r="H10" s="6">
        <v>26.754999999999999</v>
      </c>
      <c r="I10" s="6">
        <v>640.11400000000003</v>
      </c>
      <c r="K10" t="s">
        <v>15</v>
      </c>
      <c r="L10" t="s">
        <v>8</v>
      </c>
      <c r="M10">
        <v>107712</v>
      </c>
      <c r="N10">
        <v>1627.38</v>
      </c>
      <c r="O10">
        <v>14286.218000000001</v>
      </c>
      <c r="P10">
        <v>0</v>
      </c>
      <c r="Q10">
        <v>128</v>
      </c>
      <c r="R10">
        <v>436092</v>
      </c>
    </row>
    <row r="11" spans="2:18" x14ac:dyDescent="0.2">
      <c r="B11" s="32" t="s">
        <v>86</v>
      </c>
      <c r="C11" s="32"/>
      <c r="D11" s="32"/>
      <c r="E11" s="32"/>
      <c r="F11" s="32"/>
      <c r="G11" s="32"/>
      <c r="H11" s="32"/>
      <c r="I11" s="32"/>
      <c r="K11" t="s">
        <v>16</v>
      </c>
      <c r="L11" t="s">
        <v>8</v>
      </c>
      <c r="M11">
        <v>107712</v>
      </c>
      <c r="N11">
        <v>3324.873</v>
      </c>
      <c r="O11">
        <v>25886.760999999999</v>
      </c>
      <c r="P11">
        <v>0</v>
      </c>
      <c r="Q11">
        <v>264</v>
      </c>
      <c r="R11">
        <v>766060</v>
      </c>
    </row>
    <row r="12" spans="2:18" x14ac:dyDescent="0.2">
      <c r="B12" t="s">
        <v>61</v>
      </c>
      <c r="C12" s="2">
        <v>2018</v>
      </c>
      <c r="D12" s="1">
        <v>107712</v>
      </c>
      <c r="E12" s="3">
        <v>1627.38</v>
      </c>
      <c r="F12" s="3">
        <v>14286.218000000001</v>
      </c>
      <c r="G12" s="1">
        <v>0</v>
      </c>
      <c r="H12" s="1">
        <v>128</v>
      </c>
      <c r="I12" s="1">
        <v>436092</v>
      </c>
      <c r="K12" t="s">
        <v>17</v>
      </c>
      <c r="L12" t="s">
        <v>8</v>
      </c>
      <c r="M12">
        <v>107712</v>
      </c>
      <c r="N12">
        <v>2.5059999999999998</v>
      </c>
      <c r="O12">
        <v>3.3969999999999998</v>
      </c>
      <c r="P12">
        <v>0</v>
      </c>
      <c r="Q12">
        <v>1.2070000000000001</v>
      </c>
      <c r="R12">
        <v>30.632000000000001</v>
      </c>
    </row>
    <row r="13" spans="2:18" x14ac:dyDescent="0.2">
      <c r="B13" t="s">
        <v>60</v>
      </c>
      <c r="C13" s="2">
        <v>2018</v>
      </c>
      <c r="D13" s="1">
        <v>107712</v>
      </c>
      <c r="E13" s="3">
        <v>3324.873</v>
      </c>
      <c r="F13" s="3">
        <v>25886.760999999999</v>
      </c>
      <c r="G13" s="1">
        <v>0</v>
      </c>
      <c r="H13" s="1">
        <v>264</v>
      </c>
      <c r="I13" s="1">
        <v>766060</v>
      </c>
      <c r="K13" t="s">
        <v>18</v>
      </c>
      <c r="L13" t="s">
        <v>8</v>
      </c>
      <c r="M13">
        <v>107712</v>
      </c>
      <c r="N13">
        <v>5.548</v>
      </c>
      <c r="O13">
        <v>8.06</v>
      </c>
      <c r="P13">
        <v>0</v>
      </c>
      <c r="Q13">
        <v>2.4780000000000002</v>
      </c>
      <c r="R13">
        <v>74.760000000000005</v>
      </c>
    </row>
    <row r="14" spans="2:18" x14ac:dyDescent="0.2">
      <c r="B14" t="s">
        <v>62</v>
      </c>
      <c r="C14" s="2">
        <v>2018</v>
      </c>
      <c r="D14" s="1">
        <v>107712</v>
      </c>
      <c r="E14" s="3">
        <v>2.5059999999999998</v>
      </c>
      <c r="F14" s="3">
        <v>3.3969999999999998</v>
      </c>
      <c r="G14" s="1">
        <v>0</v>
      </c>
      <c r="H14" s="1">
        <v>1.2070000000000001</v>
      </c>
      <c r="I14" s="1">
        <v>30.632000000000001</v>
      </c>
      <c r="K14" t="s">
        <v>19</v>
      </c>
      <c r="L14" t="s">
        <v>8</v>
      </c>
      <c r="M14">
        <v>107712</v>
      </c>
      <c r="N14">
        <v>49630.781000000003</v>
      </c>
      <c r="O14">
        <v>36244.927000000003</v>
      </c>
      <c r="P14">
        <v>15350</v>
      </c>
      <c r="Q14">
        <v>29088.5</v>
      </c>
      <c r="R14">
        <v>130925</v>
      </c>
    </row>
    <row r="15" spans="2:18" x14ac:dyDescent="0.2">
      <c r="B15" t="s">
        <v>63</v>
      </c>
      <c r="C15" s="2">
        <v>2018</v>
      </c>
      <c r="D15" s="1">
        <v>107712</v>
      </c>
      <c r="E15" s="3">
        <v>5.548</v>
      </c>
      <c r="F15" s="3">
        <v>8.06</v>
      </c>
      <c r="G15" s="1">
        <v>0</v>
      </c>
      <c r="H15" s="1">
        <v>2.4780000000000002</v>
      </c>
      <c r="I15" s="1">
        <v>74.760000000000005</v>
      </c>
      <c r="K15" t="s">
        <v>20</v>
      </c>
      <c r="L15" t="s">
        <v>8</v>
      </c>
      <c r="M15">
        <v>105696</v>
      </c>
      <c r="N15">
        <v>30749.27</v>
      </c>
      <c r="O15">
        <v>266349.24300000002</v>
      </c>
      <c r="P15">
        <v>0</v>
      </c>
      <c r="Q15">
        <v>7813.3450000000003</v>
      </c>
      <c r="R15">
        <v>8131355</v>
      </c>
    </row>
    <row r="16" spans="2:18" x14ac:dyDescent="0.2">
      <c r="B16" s="4" t="s">
        <v>64</v>
      </c>
      <c r="C16" s="5" t="s">
        <v>50</v>
      </c>
      <c r="D16" s="6">
        <v>107712</v>
      </c>
      <c r="E16" s="7">
        <v>49630.781000000003</v>
      </c>
      <c r="F16" s="7">
        <v>36244.927000000003</v>
      </c>
      <c r="G16" s="6">
        <v>15350</v>
      </c>
      <c r="H16" s="6">
        <v>29088.5</v>
      </c>
      <c r="I16" s="7">
        <v>130925</v>
      </c>
      <c r="K16" t="s">
        <v>21</v>
      </c>
      <c r="L16" t="s">
        <v>8</v>
      </c>
      <c r="M16">
        <v>105696</v>
      </c>
      <c r="N16">
        <v>31209.473999999998</v>
      </c>
      <c r="O16">
        <v>253937.83199999999</v>
      </c>
      <c r="P16">
        <v>0</v>
      </c>
      <c r="Q16">
        <v>8203.9830000000002</v>
      </c>
      <c r="R16">
        <v>7553097</v>
      </c>
    </row>
    <row r="17" spans="2:18" x14ac:dyDescent="0.2">
      <c r="B17" s="32" t="s">
        <v>87</v>
      </c>
      <c r="C17" s="32"/>
      <c r="D17" s="32"/>
      <c r="E17" s="32"/>
      <c r="F17" s="32"/>
      <c r="G17" s="32"/>
      <c r="H17" s="32"/>
      <c r="I17" s="32"/>
      <c r="K17" t="s">
        <v>22</v>
      </c>
      <c r="L17" t="s">
        <v>8</v>
      </c>
      <c r="M17">
        <v>105216</v>
      </c>
      <c r="N17">
        <v>56.795999999999999</v>
      </c>
      <c r="O17">
        <v>7.915</v>
      </c>
      <c r="P17">
        <v>31.231000000000002</v>
      </c>
      <c r="Q17">
        <v>57.198999999999998</v>
      </c>
      <c r="R17">
        <v>67.941000000000003</v>
      </c>
    </row>
    <row r="18" spans="2:18" x14ac:dyDescent="0.2">
      <c r="B18" t="s">
        <v>65</v>
      </c>
      <c r="C18" s="2">
        <v>2009</v>
      </c>
      <c r="D18" s="1">
        <v>105696</v>
      </c>
      <c r="E18" s="3">
        <v>30749.27</v>
      </c>
      <c r="F18" s="3">
        <v>266349.24300000002</v>
      </c>
      <c r="G18" s="1">
        <v>0</v>
      </c>
      <c r="H18" s="1">
        <v>7813.3450000000003</v>
      </c>
      <c r="I18" s="1">
        <v>8131355</v>
      </c>
      <c r="K18" t="s">
        <v>23</v>
      </c>
      <c r="L18" t="s">
        <v>8</v>
      </c>
      <c r="M18">
        <v>105312</v>
      </c>
      <c r="N18">
        <v>49.573</v>
      </c>
      <c r="O18">
        <v>10.433999999999999</v>
      </c>
      <c r="P18">
        <v>4.1879999999999997</v>
      </c>
      <c r="Q18">
        <v>49.524999999999999</v>
      </c>
      <c r="R18">
        <v>80.100999999999999</v>
      </c>
    </row>
    <row r="19" spans="2:18" x14ac:dyDescent="0.2">
      <c r="B19" t="s">
        <v>66</v>
      </c>
      <c r="C19" s="2">
        <v>2009</v>
      </c>
      <c r="D19" s="1">
        <v>105696</v>
      </c>
      <c r="E19" s="3">
        <v>31209.473999999998</v>
      </c>
      <c r="F19" s="3">
        <v>253937.83199999999</v>
      </c>
      <c r="G19" s="1">
        <v>0</v>
      </c>
      <c r="H19" s="1">
        <v>8203.9830000000002</v>
      </c>
      <c r="I19" s="1">
        <v>7553097</v>
      </c>
      <c r="K19" t="s">
        <v>24</v>
      </c>
      <c r="L19" t="s">
        <v>8</v>
      </c>
      <c r="M19">
        <v>104640</v>
      </c>
      <c r="N19">
        <v>2894981.2289999998</v>
      </c>
      <c r="O19">
        <v>33166714.811000001</v>
      </c>
      <c r="P19">
        <v>0</v>
      </c>
      <c r="Q19">
        <v>1110938</v>
      </c>
      <c r="R19">
        <v>1014286720</v>
      </c>
    </row>
    <row r="20" spans="2:18" x14ac:dyDescent="0.2">
      <c r="B20" t="s">
        <v>67</v>
      </c>
      <c r="C20" s="2">
        <v>2009</v>
      </c>
      <c r="D20" s="1">
        <v>105216</v>
      </c>
      <c r="E20" s="3">
        <v>56.795999999999999</v>
      </c>
      <c r="F20" s="3">
        <v>7.915</v>
      </c>
      <c r="G20" s="1">
        <v>31.231000000000002</v>
      </c>
      <c r="H20" s="1">
        <v>57.198999999999998</v>
      </c>
      <c r="I20" s="1">
        <v>67.941000000000003</v>
      </c>
      <c r="K20" t="s">
        <v>25</v>
      </c>
      <c r="L20" t="s">
        <v>8</v>
      </c>
      <c r="M20">
        <v>94248</v>
      </c>
      <c r="N20">
        <v>1131.7170000000001</v>
      </c>
      <c r="O20">
        <v>919.63199999999995</v>
      </c>
      <c r="P20">
        <v>1</v>
      </c>
      <c r="Q20">
        <v>1100</v>
      </c>
      <c r="R20">
        <v>3350</v>
      </c>
    </row>
    <row r="21" spans="2:18" x14ac:dyDescent="0.2">
      <c r="B21" t="s">
        <v>68</v>
      </c>
      <c r="C21" s="2">
        <v>2009</v>
      </c>
      <c r="D21" s="1">
        <v>105312</v>
      </c>
      <c r="E21" s="3">
        <v>49.573</v>
      </c>
      <c r="F21" s="3">
        <v>10.433999999999999</v>
      </c>
      <c r="G21" s="1">
        <v>4.1879999999999997</v>
      </c>
      <c r="H21" s="1">
        <v>49.524999999999999</v>
      </c>
      <c r="I21" s="1">
        <v>80.100999999999999</v>
      </c>
      <c r="K21" t="s">
        <v>26</v>
      </c>
      <c r="L21" t="s">
        <v>8</v>
      </c>
      <c r="M21">
        <v>100920</v>
      </c>
      <c r="N21">
        <v>255840.364</v>
      </c>
      <c r="O21">
        <v>60338.855000000003</v>
      </c>
      <c r="P21">
        <v>132045.79699999999</v>
      </c>
      <c r="Q21">
        <v>244843.5</v>
      </c>
      <c r="R21">
        <v>585448.43799999997</v>
      </c>
    </row>
    <row r="22" spans="2:18" x14ac:dyDescent="0.2">
      <c r="B22" t="s">
        <v>69</v>
      </c>
      <c r="C22" s="2">
        <v>2009</v>
      </c>
      <c r="D22" s="1">
        <v>104640</v>
      </c>
      <c r="E22" s="3">
        <v>2894981.2289999998</v>
      </c>
      <c r="F22" s="3">
        <v>33166714.811000001</v>
      </c>
      <c r="G22" s="1">
        <v>0</v>
      </c>
      <c r="H22" s="1">
        <v>1110938</v>
      </c>
      <c r="I22" s="1">
        <v>1014286720</v>
      </c>
      <c r="K22" t="s">
        <v>27</v>
      </c>
      <c r="L22" t="s">
        <v>8</v>
      </c>
      <c r="M22">
        <v>100920</v>
      </c>
      <c r="N22">
        <v>0.45400000000000001</v>
      </c>
      <c r="O22">
        <v>3.3000000000000002E-2</v>
      </c>
      <c r="P22">
        <v>0.39400000000000002</v>
      </c>
      <c r="Q22">
        <v>0.44800000000000001</v>
      </c>
      <c r="R22">
        <v>0.56799999999999995</v>
      </c>
    </row>
    <row r="23" spans="2:18" x14ac:dyDescent="0.2">
      <c r="B23" t="s">
        <v>70</v>
      </c>
      <c r="C23" s="2">
        <v>2009</v>
      </c>
      <c r="D23" s="1">
        <v>94248</v>
      </c>
      <c r="E23" s="3">
        <v>1131.7170000000001</v>
      </c>
      <c r="F23" s="3">
        <v>919.63199999999995</v>
      </c>
      <c r="G23" s="1">
        <v>1</v>
      </c>
      <c r="H23" s="1">
        <v>1100</v>
      </c>
      <c r="I23" s="1">
        <v>3350</v>
      </c>
      <c r="K23" t="s">
        <v>28</v>
      </c>
      <c r="L23" t="s">
        <v>8</v>
      </c>
      <c r="M23">
        <v>100920</v>
      </c>
      <c r="N23">
        <v>0.51200000000000001</v>
      </c>
      <c r="O23">
        <v>0.10199999999999999</v>
      </c>
      <c r="P23">
        <v>0.17</v>
      </c>
      <c r="Q23">
        <v>0.505</v>
      </c>
      <c r="R23">
        <v>0.75900000000000001</v>
      </c>
    </row>
    <row r="24" spans="2:18" x14ac:dyDescent="0.2">
      <c r="B24" t="s">
        <v>71</v>
      </c>
      <c r="C24" s="2">
        <v>2005</v>
      </c>
      <c r="D24" s="1">
        <v>100920</v>
      </c>
      <c r="E24" s="3">
        <v>255840.364</v>
      </c>
      <c r="F24" s="3">
        <v>60338.855000000003</v>
      </c>
      <c r="G24" s="1">
        <v>132045.79699999999</v>
      </c>
      <c r="H24" s="1">
        <v>244843.5</v>
      </c>
      <c r="I24" s="1">
        <v>585448.43799999997</v>
      </c>
      <c r="K24" t="s">
        <v>29</v>
      </c>
      <c r="L24" t="s">
        <v>8</v>
      </c>
      <c r="M24">
        <v>107496</v>
      </c>
      <c r="N24">
        <v>45.366999999999997</v>
      </c>
      <c r="O24">
        <v>20.367999999999999</v>
      </c>
      <c r="P24">
        <v>5.43</v>
      </c>
      <c r="Q24">
        <v>43.165999999999997</v>
      </c>
      <c r="R24">
        <v>100</v>
      </c>
    </row>
    <row r="25" spans="2:18" x14ac:dyDescent="0.2">
      <c r="B25" t="s">
        <v>72</v>
      </c>
      <c r="C25" s="2">
        <v>2005</v>
      </c>
      <c r="D25" s="1">
        <v>100920</v>
      </c>
      <c r="E25" s="3">
        <v>0.45400000000000001</v>
      </c>
      <c r="F25" s="3">
        <v>3.3000000000000002E-2</v>
      </c>
      <c r="G25" s="1">
        <v>0.39400000000000002</v>
      </c>
      <c r="H25" s="1">
        <v>0.44800000000000001</v>
      </c>
      <c r="I25" s="1">
        <v>0.56799999999999995</v>
      </c>
      <c r="K25" t="s">
        <v>30</v>
      </c>
      <c r="L25" t="s">
        <v>8</v>
      </c>
      <c r="M25">
        <v>105492</v>
      </c>
      <c r="N25">
        <v>32.652999999999999</v>
      </c>
      <c r="O25">
        <v>19.63</v>
      </c>
      <c r="P25">
        <v>4.4489999999999998</v>
      </c>
      <c r="Q25">
        <v>27.486999999999998</v>
      </c>
      <c r="R25">
        <v>100</v>
      </c>
    </row>
    <row r="26" spans="2:18" x14ac:dyDescent="0.2">
      <c r="B26" t="s">
        <v>73</v>
      </c>
      <c r="C26" s="2">
        <v>2005</v>
      </c>
      <c r="D26" s="1">
        <v>100920</v>
      </c>
      <c r="E26" s="3">
        <v>0.51200000000000001</v>
      </c>
      <c r="F26" s="3">
        <v>0.10199999999999999</v>
      </c>
      <c r="G26" s="1">
        <v>0.17</v>
      </c>
      <c r="H26" s="1">
        <v>0.505</v>
      </c>
      <c r="I26" s="1">
        <v>0.75900000000000001</v>
      </c>
      <c r="K26" t="s">
        <v>31</v>
      </c>
      <c r="L26" t="s">
        <v>8</v>
      </c>
      <c r="M26">
        <v>106836</v>
      </c>
      <c r="N26">
        <v>52.494999999999997</v>
      </c>
      <c r="O26">
        <v>20.122</v>
      </c>
      <c r="P26">
        <v>9.0719999999999992</v>
      </c>
      <c r="Q26">
        <v>50.143000000000001</v>
      </c>
      <c r="R26">
        <v>100</v>
      </c>
    </row>
    <row r="27" spans="2:18" x14ac:dyDescent="0.2">
      <c r="B27" t="s">
        <v>74</v>
      </c>
      <c r="C27" s="2">
        <v>2005</v>
      </c>
      <c r="D27" s="1">
        <v>107496</v>
      </c>
      <c r="E27" s="3">
        <v>45.366999999999997</v>
      </c>
      <c r="F27" s="3">
        <v>20.367999999999999</v>
      </c>
      <c r="G27" s="1">
        <v>5.43</v>
      </c>
      <c r="H27" s="1">
        <v>43.165999999999997</v>
      </c>
      <c r="I27" s="1">
        <v>100</v>
      </c>
      <c r="K27" t="s">
        <v>32</v>
      </c>
      <c r="L27" t="s">
        <v>8</v>
      </c>
      <c r="M27">
        <v>106680</v>
      </c>
      <c r="N27">
        <v>69.448999999999998</v>
      </c>
      <c r="O27">
        <v>15.754</v>
      </c>
      <c r="P27">
        <v>14.272</v>
      </c>
      <c r="Q27">
        <v>70.417000000000002</v>
      </c>
      <c r="R27">
        <v>100</v>
      </c>
    </row>
    <row r="28" spans="2:18" x14ac:dyDescent="0.2">
      <c r="B28" t="s">
        <v>30</v>
      </c>
      <c r="C28" s="2">
        <v>2005</v>
      </c>
      <c r="D28" s="1">
        <v>105492</v>
      </c>
      <c r="E28" s="3">
        <v>32.652999999999999</v>
      </c>
      <c r="F28" s="3">
        <v>19.63</v>
      </c>
      <c r="G28" s="1">
        <v>4.4489999999999998</v>
      </c>
      <c r="H28" s="1">
        <v>27.486999999999998</v>
      </c>
      <c r="I28" s="1">
        <v>100</v>
      </c>
      <c r="K28" t="s">
        <v>33</v>
      </c>
      <c r="L28" t="s">
        <v>8</v>
      </c>
      <c r="M28">
        <v>106680</v>
      </c>
      <c r="N28">
        <v>20.401</v>
      </c>
      <c r="O28">
        <v>9.4450000000000003</v>
      </c>
      <c r="P28">
        <v>0</v>
      </c>
      <c r="Q28">
        <v>18.716000000000001</v>
      </c>
      <c r="R28">
        <v>100</v>
      </c>
    </row>
    <row r="29" spans="2:18" x14ac:dyDescent="0.2">
      <c r="B29" t="s">
        <v>31</v>
      </c>
      <c r="C29" s="2">
        <v>2005</v>
      </c>
      <c r="D29" s="1">
        <v>106836</v>
      </c>
      <c r="E29" s="3">
        <v>52.494999999999997</v>
      </c>
      <c r="F29" s="3">
        <v>20.122</v>
      </c>
      <c r="G29" s="1">
        <v>9.0719999999999992</v>
      </c>
      <c r="H29" s="1">
        <v>50.143000000000001</v>
      </c>
      <c r="I29" s="1">
        <v>100</v>
      </c>
      <c r="K29" t="s">
        <v>34</v>
      </c>
      <c r="L29" t="s">
        <v>8</v>
      </c>
      <c r="M29">
        <v>106680</v>
      </c>
      <c r="N29">
        <v>53.911000000000001</v>
      </c>
      <c r="O29">
        <v>12.401999999999999</v>
      </c>
      <c r="P29">
        <v>0</v>
      </c>
      <c r="Q29">
        <v>52.353000000000002</v>
      </c>
      <c r="R29">
        <v>100</v>
      </c>
    </row>
    <row r="30" spans="2:18" x14ac:dyDescent="0.2">
      <c r="B30" t="s">
        <v>75</v>
      </c>
      <c r="C30" s="2">
        <v>2005</v>
      </c>
      <c r="D30" s="1">
        <v>106680</v>
      </c>
      <c r="E30" s="3">
        <v>69.448999999999998</v>
      </c>
      <c r="F30" s="3">
        <v>15.754</v>
      </c>
      <c r="G30" s="1">
        <v>14.272</v>
      </c>
      <c r="H30" s="1">
        <v>70.417000000000002</v>
      </c>
      <c r="I30" s="1">
        <v>100</v>
      </c>
      <c r="K30" t="s">
        <v>35</v>
      </c>
      <c r="L30" t="s">
        <v>8</v>
      </c>
      <c r="M30">
        <v>106680</v>
      </c>
      <c r="N30">
        <v>9.3979999999999997</v>
      </c>
      <c r="O30">
        <v>6.2370000000000001</v>
      </c>
      <c r="P30">
        <v>0</v>
      </c>
      <c r="Q30">
        <v>7.8319999999999999</v>
      </c>
      <c r="R30">
        <v>50.780999999999999</v>
      </c>
    </row>
    <row r="31" spans="2:18" x14ac:dyDescent="0.2">
      <c r="B31" t="s">
        <v>33</v>
      </c>
      <c r="C31" s="2">
        <v>2005</v>
      </c>
      <c r="D31" s="1">
        <v>106680</v>
      </c>
      <c r="E31" s="3">
        <v>20.401</v>
      </c>
      <c r="F31" s="3">
        <v>9.4450000000000003</v>
      </c>
      <c r="G31" s="1">
        <v>0</v>
      </c>
      <c r="H31" s="1">
        <v>18.716000000000001</v>
      </c>
      <c r="I31" s="1">
        <v>100</v>
      </c>
      <c r="K31" t="s">
        <v>36</v>
      </c>
      <c r="L31" t="s">
        <v>8</v>
      </c>
      <c r="M31">
        <v>105240</v>
      </c>
      <c r="N31">
        <v>26347.573</v>
      </c>
      <c r="O31">
        <v>32996.010999999999</v>
      </c>
      <c r="P31">
        <v>14.180999999999999</v>
      </c>
      <c r="Q31">
        <v>15862.968999999999</v>
      </c>
      <c r="R31">
        <v>391197.84399999998</v>
      </c>
    </row>
    <row r="32" spans="2:18" x14ac:dyDescent="0.2">
      <c r="B32" t="s">
        <v>34</v>
      </c>
      <c r="C32" s="2">
        <v>2005</v>
      </c>
      <c r="D32" s="1">
        <v>106680</v>
      </c>
      <c r="E32" s="3">
        <v>53.911000000000001</v>
      </c>
      <c r="F32" s="3">
        <v>12.401999999999999</v>
      </c>
      <c r="G32" s="1">
        <v>0</v>
      </c>
      <c r="H32" s="1">
        <v>52.353000000000002</v>
      </c>
      <c r="I32" s="1">
        <v>100</v>
      </c>
      <c r="K32" t="s">
        <v>37</v>
      </c>
      <c r="L32" t="s">
        <v>8</v>
      </c>
      <c r="M32">
        <v>105240</v>
      </c>
      <c r="N32">
        <v>113086.952</v>
      </c>
      <c r="O32">
        <v>797893.28700000001</v>
      </c>
      <c r="P32">
        <v>207.68100000000001</v>
      </c>
      <c r="Q32">
        <v>20008.425999999999</v>
      </c>
      <c r="R32">
        <v>22970058</v>
      </c>
    </row>
    <row r="33" spans="2:18" x14ac:dyDescent="0.2">
      <c r="B33" t="s">
        <v>35</v>
      </c>
      <c r="C33" s="2">
        <v>2005</v>
      </c>
      <c r="D33" s="1">
        <v>106680</v>
      </c>
      <c r="E33" s="3">
        <v>9.3979999999999997</v>
      </c>
      <c r="F33" s="3">
        <v>6.2370000000000001</v>
      </c>
      <c r="G33" s="1">
        <v>0</v>
      </c>
      <c r="H33" s="1">
        <v>7.8319999999999999</v>
      </c>
      <c r="I33" s="1">
        <v>50.780999999999999</v>
      </c>
      <c r="K33" t="s">
        <v>38</v>
      </c>
      <c r="L33" t="s">
        <v>8</v>
      </c>
      <c r="M33">
        <v>105240</v>
      </c>
      <c r="N33">
        <v>196420.55799999999</v>
      </c>
      <c r="O33">
        <v>2278115.92</v>
      </c>
      <c r="P33">
        <v>211.672</v>
      </c>
      <c r="Q33">
        <v>33533.468999999997</v>
      </c>
      <c r="R33">
        <v>72695808</v>
      </c>
    </row>
    <row r="34" spans="2:18" x14ac:dyDescent="0.2">
      <c r="B34" t="s">
        <v>76</v>
      </c>
      <c r="C34" s="2" t="s">
        <v>51</v>
      </c>
      <c r="D34" s="1">
        <v>105240</v>
      </c>
      <c r="E34" s="3">
        <v>26347.573</v>
      </c>
      <c r="F34" s="3">
        <v>32996.010999999999</v>
      </c>
      <c r="G34" s="1">
        <v>14.180999999999999</v>
      </c>
      <c r="H34" s="1">
        <v>15862.968999999999</v>
      </c>
      <c r="I34" s="1">
        <v>391197.84399999998</v>
      </c>
      <c r="K34" t="s">
        <v>39</v>
      </c>
      <c r="L34" t="s">
        <v>8</v>
      </c>
      <c r="M34">
        <v>107729</v>
      </c>
      <c r="N34">
        <v>7.476</v>
      </c>
      <c r="O34">
        <v>22.888000000000002</v>
      </c>
      <c r="P34">
        <v>0</v>
      </c>
      <c r="Q34">
        <v>1</v>
      </c>
      <c r="R34">
        <v>291</v>
      </c>
    </row>
    <row r="35" spans="2:18" x14ac:dyDescent="0.2">
      <c r="B35" t="s">
        <v>77</v>
      </c>
      <c r="C35" s="2" t="s">
        <v>51</v>
      </c>
      <c r="D35" s="1">
        <v>105240</v>
      </c>
      <c r="E35" s="3">
        <v>113086.952</v>
      </c>
      <c r="F35" s="3">
        <v>797893.28700000001</v>
      </c>
      <c r="G35" s="1">
        <v>207.68100000000001</v>
      </c>
      <c r="H35" s="1">
        <v>20008.425999999999</v>
      </c>
      <c r="I35" s="1">
        <v>22970058</v>
      </c>
      <c r="K35" t="s">
        <v>40</v>
      </c>
      <c r="L35" t="s">
        <v>8</v>
      </c>
      <c r="M35">
        <v>107729</v>
      </c>
      <c r="N35">
        <v>199.28</v>
      </c>
      <c r="O35">
        <v>1045.489</v>
      </c>
      <c r="P35">
        <v>0</v>
      </c>
      <c r="Q35">
        <v>47</v>
      </c>
      <c r="R35">
        <v>26922</v>
      </c>
    </row>
    <row r="36" spans="2:18" x14ac:dyDescent="0.2">
      <c r="B36" t="s">
        <v>78</v>
      </c>
      <c r="C36" s="2" t="s">
        <v>51</v>
      </c>
      <c r="D36" s="1">
        <v>105240</v>
      </c>
      <c r="E36" s="3">
        <v>196420.55799999999</v>
      </c>
      <c r="F36" s="3">
        <v>2278115.92</v>
      </c>
      <c r="G36" s="1">
        <v>211.672</v>
      </c>
      <c r="H36" s="1">
        <v>33533.468999999997</v>
      </c>
      <c r="I36" s="1">
        <v>72695808</v>
      </c>
      <c r="K36" t="s">
        <v>41</v>
      </c>
      <c r="L36" t="s">
        <v>8</v>
      </c>
      <c r="M36">
        <v>86184</v>
      </c>
      <c r="N36">
        <v>0.58099999999999996</v>
      </c>
      <c r="O36">
        <v>0.23699999999999999</v>
      </c>
      <c r="P36">
        <v>0</v>
      </c>
      <c r="Q36">
        <v>0.54</v>
      </c>
      <c r="R36">
        <v>1.79</v>
      </c>
    </row>
    <row r="37" spans="2:18" x14ac:dyDescent="0.2">
      <c r="B37" t="s">
        <v>79</v>
      </c>
      <c r="C37" s="2" t="s">
        <v>52</v>
      </c>
      <c r="D37" s="1">
        <v>107729</v>
      </c>
      <c r="E37" s="3">
        <v>7.476</v>
      </c>
      <c r="F37" s="3">
        <v>22.888000000000002</v>
      </c>
      <c r="G37" s="1">
        <v>0</v>
      </c>
      <c r="H37" s="1">
        <v>1</v>
      </c>
      <c r="I37" s="1">
        <v>291</v>
      </c>
      <c r="K37" t="s">
        <v>42</v>
      </c>
      <c r="L37" t="s">
        <v>8</v>
      </c>
      <c r="M37">
        <v>93492</v>
      </c>
      <c r="N37">
        <v>7.0970000000000004</v>
      </c>
      <c r="O37">
        <v>1.1279999999999999</v>
      </c>
      <c r="P37">
        <v>2.2999999999999998</v>
      </c>
      <c r="Q37">
        <v>6.9509999999999996</v>
      </c>
      <c r="R37">
        <v>11.782999999999999</v>
      </c>
    </row>
    <row r="38" spans="2:18" x14ac:dyDescent="0.2">
      <c r="B38" t="s">
        <v>80</v>
      </c>
      <c r="C38" s="2" t="s">
        <v>52</v>
      </c>
      <c r="D38" s="1">
        <v>107729</v>
      </c>
      <c r="E38" s="3">
        <v>199.28</v>
      </c>
      <c r="F38" s="3">
        <v>1045.489</v>
      </c>
      <c r="G38" s="1">
        <v>0</v>
      </c>
      <c r="H38" s="1">
        <v>47</v>
      </c>
      <c r="I38" s="1">
        <v>26922</v>
      </c>
      <c r="K38" t="s">
        <v>43</v>
      </c>
      <c r="L38" t="s">
        <v>8</v>
      </c>
      <c r="M38">
        <v>89880</v>
      </c>
      <c r="N38">
        <v>8.2590000000000003</v>
      </c>
      <c r="O38">
        <v>47.14</v>
      </c>
      <c r="P38">
        <v>1</v>
      </c>
      <c r="Q38">
        <v>3</v>
      </c>
      <c r="R38">
        <v>1340</v>
      </c>
    </row>
    <row r="39" spans="2:18" x14ac:dyDescent="0.2">
      <c r="B39" t="s">
        <v>81</v>
      </c>
      <c r="C39" s="2">
        <v>2005</v>
      </c>
      <c r="D39" s="1">
        <v>86184</v>
      </c>
      <c r="E39" s="3">
        <v>0.58099999999999996</v>
      </c>
      <c r="F39" s="3">
        <v>0.23699999999999999</v>
      </c>
      <c r="G39" s="1">
        <v>0</v>
      </c>
      <c r="H39" s="1">
        <v>0.54</v>
      </c>
      <c r="I39" s="1">
        <v>1.79</v>
      </c>
      <c r="K39" t="s">
        <v>44</v>
      </c>
      <c r="L39" t="s">
        <v>8</v>
      </c>
      <c r="M39">
        <v>107144</v>
      </c>
      <c r="N39">
        <v>84.347999999999999</v>
      </c>
      <c r="O39">
        <v>21.055</v>
      </c>
      <c r="P39">
        <v>61.420999999999999</v>
      </c>
      <c r="Q39">
        <v>78.908000000000001</v>
      </c>
      <c r="R39">
        <v>241.73599999999999</v>
      </c>
    </row>
    <row r="40" spans="2:18" x14ac:dyDescent="0.2">
      <c r="B40" t="s">
        <v>82</v>
      </c>
      <c r="C40" s="2">
        <v>2005</v>
      </c>
      <c r="D40" s="1">
        <v>93492</v>
      </c>
      <c r="E40" s="3">
        <v>7.0970000000000004</v>
      </c>
      <c r="F40" s="3">
        <v>1.1279999999999999</v>
      </c>
      <c r="G40" s="1">
        <v>2.2999999999999998</v>
      </c>
      <c r="H40" s="1">
        <v>6.9509999999999996</v>
      </c>
      <c r="I40" s="1">
        <v>11.782999999999999</v>
      </c>
    </row>
    <row r="41" spans="2:18" x14ac:dyDescent="0.2">
      <c r="B41" t="s">
        <v>83</v>
      </c>
      <c r="C41" s="2">
        <v>2005</v>
      </c>
      <c r="D41" s="1">
        <v>89880</v>
      </c>
      <c r="E41" s="3">
        <v>8.2590000000000003</v>
      </c>
      <c r="F41" s="3">
        <v>47.14</v>
      </c>
      <c r="G41" s="1">
        <v>1</v>
      </c>
      <c r="H41" s="1">
        <v>3</v>
      </c>
      <c r="I41" s="1">
        <v>1340</v>
      </c>
    </row>
    <row r="42" spans="2:18" ht="17" thickBot="1" x14ac:dyDescent="0.25">
      <c r="B42" s="8" t="s">
        <v>84</v>
      </c>
      <c r="C42" s="9" t="s">
        <v>50</v>
      </c>
      <c r="D42" s="10">
        <v>107144</v>
      </c>
      <c r="E42" s="11">
        <v>84.347999999999999</v>
      </c>
      <c r="F42" s="11">
        <v>21.055</v>
      </c>
      <c r="G42" s="10">
        <v>61.420999999999999</v>
      </c>
      <c r="H42" s="10">
        <v>78.908000000000001</v>
      </c>
      <c r="I42" s="10">
        <v>241.73599999999999</v>
      </c>
    </row>
    <row r="43" spans="2:18" ht="17" thickTop="1" x14ac:dyDescent="0.2"/>
    <row r="46" spans="2:18" x14ac:dyDescent="0.2">
      <c r="D46" t="s">
        <v>89</v>
      </c>
    </row>
    <row r="47" spans="2:18" x14ac:dyDescent="0.2">
      <c r="D47" t="s">
        <v>90</v>
      </c>
    </row>
    <row r="48" spans="2:18" x14ac:dyDescent="0.2">
      <c r="D48" t="s">
        <v>91</v>
      </c>
    </row>
    <row r="49" spans="4:4" x14ac:dyDescent="0.2">
      <c r="D49" t="s">
        <v>92</v>
      </c>
    </row>
    <row r="50" spans="4:4" x14ac:dyDescent="0.2">
      <c r="D50" t="s">
        <v>93</v>
      </c>
    </row>
    <row r="51" spans="4:4" x14ac:dyDescent="0.2">
      <c r="D51" t="s">
        <v>94</v>
      </c>
    </row>
    <row r="52" spans="4:4" x14ac:dyDescent="0.2">
      <c r="D52" t="s">
        <v>94</v>
      </c>
    </row>
    <row r="53" spans="4:4" x14ac:dyDescent="0.2">
      <c r="D53" t="s">
        <v>95</v>
      </c>
    </row>
    <row r="54" spans="4:4" x14ac:dyDescent="0.2">
      <c r="D54" t="s">
        <v>96</v>
      </c>
    </row>
    <row r="55" spans="4:4" x14ac:dyDescent="0.2">
      <c r="D55" t="s">
        <v>97</v>
      </c>
    </row>
    <row r="56" spans="4:4" x14ac:dyDescent="0.2">
      <c r="D56" t="s">
        <v>96</v>
      </c>
    </row>
    <row r="57" spans="4:4" x14ac:dyDescent="0.2">
      <c r="D57" t="s">
        <v>98</v>
      </c>
    </row>
    <row r="58" spans="4:4" x14ac:dyDescent="0.2">
      <c r="D58" t="s">
        <v>99</v>
      </c>
    </row>
    <row r="59" spans="4:4" x14ac:dyDescent="0.2">
      <c r="D59" t="s">
        <v>100</v>
      </c>
    </row>
    <row r="60" spans="4:4" x14ac:dyDescent="0.2">
      <c r="D60" t="s">
        <v>101</v>
      </c>
    </row>
    <row r="61" spans="4:4" x14ac:dyDescent="0.2">
      <c r="D61" t="s">
        <v>102</v>
      </c>
    </row>
    <row r="62" spans="4:4" x14ac:dyDescent="0.2">
      <c r="D62" t="s">
        <v>103</v>
      </c>
    </row>
    <row r="63" spans="4:4" x14ac:dyDescent="0.2">
      <c r="D63" t="s">
        <v>104</v>
      </c>
    </row>
    <row r="64" spans="4:4" x14ac:dyDescent="0.2">
      <c r="D64" t="s">
        <v>96</v>
      </c>
    </row>
    <row r="65" spans="4:4" x14ac:dyDescent="0.2">
      <c r="D65" t="s">
        <v>105</v>
      </c>
    </row>
    <row r="66" spans="4:4" x14ac:dyDescent="0.2">
      <c r="D66" t="s">
        <v>96</v>
      </c>
    </row>
    <row r="67" spans="4:4" x14ac:dyDescent="0.2">
      <c r="D67" t="s">
        <v>106</v>
      </c>
    </row>
    <row r="68" spans="4:4" x14ac:dyDescent="0.2">
      <c r="D68" t="s">
        <v>107</v>
      </c>
    </row>
    <row r="69" spans="4:4" x14ac:dyDescent="0.2">
      <c r="D69" t="s">
        <v>108</v>
      </c>
    </row>
    <row r="70" spans="4:4" x14ac:dyDescent="0.2">
      <c r="D70" t="s">
        <v>109</v>
      </c>
    </row>
    <row r="71" spans="4:4" x14ac:dyDescent="0.2">
      <c r="D71" t="s">
        <v>110</v>
      </c>
    </row>
    <row r="72" spans="4:4" x14ac:dyDescent="0.2">
      <c r="D72" t="s">
        <v>96</v>
      </c>
    </row>
    <row r="73" spans="4:4" x14ac:dyDescent="0.2">
      <c r="D73" t="s">
        <v>111</v>
      </c>
    </row>
    <row r="74" spans="4:4" x14ac:dyDescent="0.2">
      <c r="D74" t="s">
        <v>96</v>
      </c>
    </row>
    <row r="75" spans="4:4" x14ac:dyDescent="0.2">
      <c r="D75" t="s">
        <v>112</v>
      </c>
    </row>
    <row r="76" spans="4:4" x14ac:dyDescent="0.2">
      <c r="D76" t="s">
        <v>113</v>
      </c>
    </row>
    <row r="77" spans="4:4" x14ac:dyDescent="0.2">
      <c r="D77" t="s">
        <v>114</v>
      </c>
    </row>
    <row r="78" spans="4:4" x14ac:dyDescent="0.2">
      <c r="D78" t="s">
        <v>115</v>
      </c>
    </row>
    <row r="79" spans="4:4" x14ac:dyDescent="0.2">
      <c r="D79" t="s">
        <v>116</v>
      </c>
    </row>
    <row r="80" spans="4:4" x14ac:dyDescent="0.2">
      <c r="D80" t="s">
        <v>117</v>
      </c>
    </row>
    <row r="81" spans="4:4" x14ac:dyDescent="0.2">
      <c r="D81" t="s">
        <v>118</v>
      </c>
    </row>
    <row r="82" spans="4:4" x14ac:dyDescent="0.2">
      <c r="D82" t="s">
        <v>119</v>
      </c>
    </row>
    <row r="83" spans="4:4" x14ac:dyDescent="0.2">
      <c r="D83" t="s">
        <v>120</v>
      </c>
    </row>
    <row r="84" spans="4:4" x14ac:dyDescent="0.2">
      <c r="D84" t="s">
        <v>121</v>
      </c>
    </row>
    <row r="85" spans="4:4" x14ac:dyDescent="0.2">
      <c r="D85" t="s">
        <v>122</v>
      </c>
    </row>
    <row r="86" spans="4:4" x14ac:dyDescent="0.2">
      <c r="D86" t="s">
        <v>123</v>
      </c>
    </row>
    <row r="87" spans="4:4" x14ac:dyDescent="0.2">
      <c r="D87" t="s">
        <v>124</v>
      </c>
    </row>
    <row r="88" spans="4:4" x14ac:dyDescent="0.2">
      <c r="D88" t="s">
        <v>125</v>
      </c>
    </row>
    <row r="89" spans="4:4" x14ac:dyDescent="0.2">
      <c r="D89" t="s">
        <v>126</v>
      </c>
    </row>
    <row r="90" spans="4:4" x14ac:dyDescent="0.2">
      <c r="D90" t="s">
        <v>127</v>
      </c>
    </row>
    <row r="91" spans="4:4" x14ac:dyDescent="0.2">
      <c r="D91" t="s">
        <v>128</v>
      </c>
    </row>
    <row r="92" spans="4:4" x14ac:dyDescent="0.2">
      <c r="D92" t="s">
        <v>129</v>
      </c>
    </row>
    <row r="93" spans="4:4" x14ac:dyDescent="0.2">
      <c r="D93" t="s">
        <v>130</v>
      </c>
    </row>
    <row r="94" spans="4:4" x14ac:dyDescent="0.2">
      <c r="D94" t="s">
        <v>131</v>
      </c>
    </row>
    <row r="95" spans="4:4" x14ac:dyDescent="0.2">
      <c r="D95" t="s">
        <v>132</v>
      </c>
    </row>
    <row r="96" spans="4:4" x14ac:dyDescent="0.2">
      <c r="D96" t="s">
        <v>133</v>
      </c>
    </row>
    <row r="97" spans="4:4" x14ac:dyDescent="0.2">
      <c r="D97" t="s">
        <v>134</v>
      </c>
    </row>
    <row r="98" spans="4:4" x14ac:dyDescent="0.2">
      <c r="D98" t="s">
        <v>135</v>
      </c>
    </row>
    <row r="99" spans="4:4" x14ac:dyDescent="0.2">
      <c r="D99" t="s">
        <v>136</v>
      </c>
    </row>
    <row r="100" spans="4:4" x14ac:dyDescent="0.2">
      <c r="D100" t="s">
        <v>137</v>
      </c>
    </row>
    <row r="101" spans="4:4" x14ac:dyDescent="0.2">
      <c r="D101" t="s">
        <v>137</v>
      </c>
    </row>
    <row r="102" spans="4:4" x14ac:dyDescent="0.2">
      <c r="D102" t="s">
        <v>138</v>
      </c>
    </row>
    <row r="103" spans="4:4" x14ac:dyDescent="0.2">
      <c r="D103" t="s">
        <v>139</v>
      </c>
    </row>
    <row r="104" spans="4:4" x14ac:dyDescent="0.2">
      <c r="D104" t="s">
        <v>140</v>
      </c>
    </row>
  </sheetData>
  <mergeCells count="3">
    <mergeCell ref="B3:I3"/>
    <mergeCell ref="B11:I11"/>
    <mergeCell ref="B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3D44-3BDF-A34E-8803-8F1128A4E541}">
  <dimension ref="A1:S33"/>
  <sheetViews>
    <sheetView showGridLines="0" zoomScale="110" zoomScaleNormal="110" workbookViewId="0">
      <selection activeCell="C5" sqref="C5"/>
    </sheetView>
  </sheetViews>
  <sheetFormatPr baseColWidth="10" defaultRowHeight="16" x14ac:dyDescent="0.2"/>
  <cols>
    <col min="3" max="16" width="12.1640625" customWidth="1"/>
  </cols>
  <sheetData>
    <row r="1" spans="2:16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51" x14ac:dyDescent="0.2">
      <c r="C2" s="15" t="s">
        <v>149</v>
      </c>
      <c r="D2" s="15" t="s">
        <v>152</v>
      </c>
      <c r="E2" s="15" t="s">
        <v>153</v>
      </c>
      <c r="F2" s="15" t="s">
        <v>154</v>
      </c>
      <c r="G2" s="15" t="s">
        <v>155</v>
      </c>
      <c r="H2" s="15" t="s">
        <v>156</v>
      </c>
      <c r="I2" s="15" t="s">
        <v>157</v>
      </c>
      <c r="J2" s="15" t="s">
        <v>149</v>
      </c>
      <c r="K2" s="15" t="s">
        <v>152</v>
      </c>
      <c r="L2" s="15" t="s">
        <v>153</v>
      </c>
      <c r="M2" s="15" t="s">
        <v>154</v>
      </c>
      <c r="N2" s="15" t="s">
        <v>155</v>
      </c>
      <c r="O2" s="15" t="s">
        <v>156</v>
      </c>
      <c r="P2" s="15" t="s">
        <v>157</v>
      </c>
    </row>
    <row r="3" spans="2:16" hidden="1" x14ac:dyDescent="0.2">
      <c r="C3" s="13" t="s">
        <v>150</v>
      </c>
      <c r="D3" s="13" t="s">
        <v>150</v>
      </c>
      <c r="E3" s="13" t="s">
        <v>150</v>
      </c>
      <c r="F3" s="13" t="s">
        <v>150</v>
      </c>
      <c r="G3" s="13" t="s">
        <v>150</v>
      </c>
      <c r="H3" s="13" t="s">
        <v>150</v>
      </c>
      <c r="I3" s="13" t="s">
        <v>150</v>
      </c>
      <c r="J3" s="13" t="s">
        <v>151</v>
      </c>
      <c r="K3" s="13" t="s">
        <v>151</v>
      </c>
      <c r="L3" s="13" t="s">
        <v>151</v>
      </c>
      <c r="M3" s="13" t="s">
        <v>151</v>
      </c>
      <c r="N3" s="13" t="s">
        <v>151</v>
      </c>
      <c r="O3" s="13" t="s">
        <v>151</v>
      </c>
      <c r="P3" s="13" t="s">
        <v>151</v>
      </c>
    </row>
    <row r="4" spans="2:16" x14ac:dyDescent="0.2">
      <c r="C4" s="33" t="s">
        <v>150</v>
      </c>
      <c r="D4" s="33"/>
      <c r="E4" s="33"/>
      <c r="F4" s="33"/>
      <c r="G4" s="33"/>
      <c r="H4" s="33"/>
      <c r="I4" s="34"/>
      <c r="J4" s="35" t="s">
        <v>151</v>
      </c>
      <c r="K4" s="35"/>
      <c r="L4" s="35"/>
      <c r="M4" s="35"/>
      <c r="N4" s="35"/>
      <c r="O4" s="35"/>
      <c r="P4" s="35"/>
    </row>
    <row r="5" spans="2:16" x14ac:dyDescent="0.2">
      <c r="B5" t="s">
        <v>141</v>
      </c>
      <c r="C5" s="17" t="str">
        <f>IF(C$3=[1]Sheet1!C$4,INDEX([1]Sheet1!$B$6:$P$17,MATCH($B5,[1]Sheet1!$A$6:$A$17,0),MATCH(C$2,[1]Sheet1!$C$3:$P$3,0)),0)</f>
        <v>0.0746***</v>
      </c>
      <c r="D5" s="17" t="str">
        <f>IF(D$3=[1]Sheet1!D$4,INDEX([1]Sheet1!$B$6:$P$17,MATCH($B5,[1]Sheet1!$A$6:$A$17,0),MATCH(D$2,[1]Sheet1!$C$3:$P$3,0)),0)</f>
        <v>0.0746***</v>
      </c>
      <c r="E5" s="17" t="str">
        <f>IF(E$3=[1]Sheet1!E$4,INDEX([1]Sheet1!$B$6:$P$17,MATCH($B5,[1]Sheet1!$A$6:$A$17,0),MATCH(E$2,[1]Sheet1!$C$3:$P$3,0)),0)</f>
        <v>0.0746***</v>
      </c>
      <c r="F5" s="17" t="str">
        <f>IF(F$3=[1]Sheet1!F$4,INDEX([1]Sheet1!$B$6:$P$17,MATCH($B5,[1]Sheet1!$A$6:$A$17,0),MATCH(F$2,[1]Sheet1!$C$3:$P$3,0)),0)</f>
        <v>0.0746***</v>
      </c>
      <c r="G5" s="17" t="str">
        <f>IF(G$3=[1]Sheet1!G$4,INDEX([1]Sheet1!$B$6:$P$17,MATCH($B5,[1]Sheet1!$A$6:$A$17,0),MATCH(G$2,[1]Sheet1!$C$3:$P$3,0)),0)</f>
        <v>0.0746***</v>
      </c>
      <c r="H5" s="17" t="str">
        <f>IF(H$3=[1]Sheet1!H$4,INDEX([1]Sheet1!$B$6:$P$17,MATCH($B5,[1]Sheet1!$A$6:$A$17,0),MATCH(H$2,[1]Sheet1!$C$3:$P$3,0)),0)</f>
        <v>0.0746***</v>
      </c>
      <c r="I5" s="19" t="str">
        <f>IF(I$3=[1]Sheet1!I$4,INDEX([1]Sheet1!$B$6:$P$17,MATCH($B5,[1]Sheet1!$A$6:$A$17,0),MATCH(I$2,[1]Sheet1!$C$3:$P$3,0)),0)</f>
        <v>0.0746***</v>
      </c>
      <c r="J5" s="18" t="str">
        <f>IF(J$3=[1]Sheet1!J$4,INDEX([1]Sheet1!$J$6:$P$17,MATCH($B5,[1]Sheet1!$A$6:$A$17,0),MATCH(J$2,[1]Sheet1!$J$3:$P$3,0)),0)</f>
        <v>-0.600***</v>
      </c>
      <c r="K5" s="18" t="str">
        <f>IF(K$3=[1]Sheet1!K$4,INDEX([1]Sheet1!$J$6:$P$17,MATCH($B5,[1]Sheet1!$A$6:$A$17,0),MATCH(K$2,[1]Sheet1!$J$3:$P$3,0)),0)</f>
        <v>-0.600***</v>
      </c>
      <c r="L5" s="18" t="str">
        <f>IF(L$3=[1]Sheet1!L$4,INDEX([1]Sheet1!$J$6:$P$17,MATCH($B5,[1]Sheet1!$A$6:$A$17,0),MATCH(L$2,[1]Sheet1!$J$3:$P$3,0)),0)</f>
        <v>-0.600***</v>
      </c>
      <c r="M5" s="18" t="str">
        <f>IF(M$3=[1]Sheet1!M$4,INDEX([1]Sheet1!$J$6:$P$17,MATCH($B5,[1]Sheet1!$A$6:$A$17,0),MATCH(M$2,[1]Sheet1!$J$3:$P$3,0)),0)</f>
        <v>-0.600***</v>
      </c>
      <c r="N5" s="18" t="str">
        <f>IF(N$3=[1]Sheet1!N$4,INDEX([1]Sheet1!$J$6:$P$17,MATCH($B5,[1]Sheet1!$A$6:$A$17,0),MATCH(N$2,[1]Sheet1!$J$3:$P$3,0)),0)</f>
        <v>-0.600***</v>
      </c>
      <c r="O5" s="18" t="str">
        <f>IF(O$3=[1]Sheet1!O$4,INDEX([1]Sheet1!$J$6:$P$17,MATCH($B5,[1]Sheet1!$A$6:$A$17,0),MATCH(O$2,[1]Sheet1!$J$3:$P$3,0)),0)</f>
        <v>-0.600***</v>
      </c>
      <c r="P5" s="18" t="str">
        <f>IF(P$3=[1]Sheet1!P$4,INDEX([1]Sheet1!$J$6:$P$17,MATCH($B5,[1]Sheet1!$A$6:$A$17,0),MATCH(P$2,[1]Sheet1!$J$3:$P$3,0)),0)</f>
        <v>-0.600***</v>
      </c>
    </row>
    <row r="6" spans="2:16" x14ac:dyDescent="0.2">
      <c r="C6" s="17" t="str">
        <f>[1]Sheet1!C$7</f>
        <v>(0.0119)</v>
      </c>
      <c r="D6" s="17" t="str">
        <f>[1]Sheet1!D$7</f>
        <v>(0.0119)</v>
      </c>
      <c r="E6" s="17" t="str">
        <f>[1]Sheet1!E$7</f>
        <v>(0.0119)</v>
      </c>
      <c r="F6" s="17" t="str">
        <f>[1]Sheet1!F$7</f>
        <v>(0.0119)</v>
      </c>
      <c r="G6" s="17" t="str">
        <f>[1]Sheet1!G$7</f>
        <v>(0.0119)</v>
      </c>
      <c r="H6" s="17" t="str">
        <f>[1]Sheet1!H$7</f>
        <v>(0.0119)</v>
      </c>
      <c r="I6" s="19" t="str">
        <f>[1]Sheet1!I$7</f>
        <v>(0.0119)</v>
      </c>
      <c r="J6" s="2" t="str">
        <f>[1]Sheet1!J$7</f>
        <v>(0.150)</v>
      </c>
      <c r="K6" s="2" t="str">
        <f>[1]Sheet1!K$7</f>
        <v>(0.150)</v>
      </c>
      <c r="L6" s="2" t="str">
        <f>[1]Sheet1!L$7</f>
        <v>(0.150)</v>
      </c>
      <c r="M6" s="2" t="str">
        <f>[1]Sheet1!M$7</f>
        <v>(0.150)</v>
      </c>
      <c r="N6" s="2" t="str">
        <f>[1]Sheet1!N$7</f>
        <v>(0.150)</v>
      </c>
      <c r="O6" s="2" t="str">
        <f>[1]Sheet1!O$7</f>
        <v>(0.150)</v>
      </c>
      <c r="P6" s="2" t="str">
        <f>[1]Sheet1!P$7</f>
        <v>(0.150)</v>
      </c>
    </row>
    <row r="7" spans="2:16" x14ac:dyDescent="0.2">
      <c r="C7" s="16"/>
      <c r="D7" s="16"/>
      <c r="E7" s="16"/>
      <c r="F7" s="16"/>
      <c r="G7" s="16"/>
      <c r="H7" s="16"/>
      <c r="I7" s="20"/>
    </row>
    <row r="8" spans="2:16" x14ac:dyDescent="0.2">
      <c r="B8" t="s">
        <v>142</v>
      </c>
      <c r="C8" s="17" t="str">
        <f>IF(C$3=[1]Sheet1!C$4,INDEX([1]Sheet1!$B$6:$P$17,MATCH($B8,[1]Sheet1!$A$6:$A$17,0),MATCH(C$2,[1]Sheet1!$C$3:$P$3,0)),0)</f>
        <v>81,144</v>
      </c>
      <c r="D8" s="17" t="str">
        <f>IF(D$3=[1]Sheet1!D$4,INDEX([1]Sheet1!$B$6:$P$17,MATCH($B8,[1]Sheet1!$A$6:$A$17,0),MATCH(D$2,[1]Sheet1!$C$3:$P$3,0)),0)</f>
        <v>81,144</v>
      </c>
      <c r="E8" s="17" t="str">
        <f>IF(E$3=[1]Sheet1!E$4,INDEX([1]Sheet1!$B$6:$P$17,MATCH($B8,[1]Sheet1!$A$6:$A$17,0),MATCH(E$2,[1]Sheet1!$C$3:$P$3,0)),0)</f>
        <v>81,144</v>
      </c>
      <c r="F8" s="17" t="str">
        <f>IF(F$3=[1]Sheet1!F$4,INDEX([1]Sheet1!$B$6:$P$17,MATCH($B8,[1]Sheet1!$A$6:$A$17,0),MATCH(F$2,[1]Sheet1!$C$3:$P$3,0)),0)</f>
        <v>81,144</v>
      </c>
      <c r="G8" s="17" t="str">
        <f>IF(G$3=[1]Sheet1!G$4,INDEX([1]Sheet1!$B$6:$P$17,MATCH($B8,[1]Sheet1!$A$6:$A$17,0),MATCH(G$2,[1]Sheet1!$C$3:$P$3,0)),0)</f>
        <v>81,144</v>
      </c>
      <c r="H8" s="17" t="str">
        <f>IF(H$3=[1]Sheet1!H$4,INDEX([1]Sheet1!$B$6:$P$17,MATCH($B8,[1]Sheet1!$A$6:$A$17,0),MATCH(H$2,[1]Sheet1!$C$3:$P$3,0)),0)</f>
        <v>81,144</v>
      </c>
      <c r="I8" s="19" t="str">
        <f>IF(I$3=[1]Sheet1!I$4,INDEX([1]Sheet1!$B$6:$P$17,MATCH($B8,[1]Sheet1!$A$6:$A$17,0),MATCH(I$2,[1]Sheet1!$C$3:$P$3,0)),0)</f>
        <v>81,144</v>
      </c>
      <c r="J8" s="17" t="str">
        <f>IF(J$3=[1]Sheet1!J$4,INDEX([1]Sheet1!$J$6:$P$17,MATCH($B8,[1]Sheet1!$A$6:$A$17,0),MATCH(J$2,[1]Sheet1!$J$3:$P$3,0)),0)</f>
        <v>81,144</v>
      </c>
      <c r="K8" s="17" t="str">
        <f>IF(K$3=[1]Sheet1!K$4,INDEX([1]Sheet1!$J$6:$P$17,MATCH($B8,[1]Sheet1!$A$6:$A$17,0),MATCH(K$2,[1]Sheet1!$J$3:$P$3,0)),0)</f>
        <v>81,144</v>
      </c>
      <c r="L8" s="17" t="str">
        <f>IF(L$3=[1]Sheet1!L$4,INDEX([1]Sheet1!$J$6:$P$17,MATCH($B8,[1]Sheet1!$A$6:$A$17,0),MATCH(L$2,[1]Sheet1!$J$3:$P$3,0)),0)</f>
        <v>81,144</v>
      </c>
      <c r="M8" s="17" t="str">
        <f>IF(M$3=[1]Sheet1!M$4,INDEX([1]Sheet1!$J$6:$P$17,MATCH($B8,[1]Sheet1!$A$6:$A$17,0),MATCH(M$2,[1]Sheet1!$J$3:$P$3,0)),0)</f>
        <v>81,144</v>
      </c>
      <c r="N8" s="17" t="str">
        <f>IF(N$3=[1]Sheet1!N$4,INDEX([1]Sheet1!$J$6:$P$17,MATCH($B8,[1]Sheet1!$A$6:$A$17,0),MATCH(N$2,[1]Sheet1!$J$3:$P$3,0)),0)</f>
        <v>81,144</v>
      </c>
      <c r="O8" s="17" t="str">
        <f>IF(O$3=[1]Sheet1!O$4,INDEX([1]Sheet1!$J$6:$P$17,MATCH($B8,[1]Sheet1!$A$6:$A$17,0),MATCH(O$2,[1]Sheet1!$J$3:$P$3,0)),0)</f>
        <v>81,144</v>
      </c>
      <c r="P8" s="17" t="str">
        <f>IF(P$3=[1]Sheet1!P$4,INDEX([1]Sheet1!$J$6:$P$17,MATCH($B8,[1]Sheet1!$A$6:$A$17,0),MATCH(P$2,[1]Sheet1!$J$3:$P$3,0)),0)</f>
        <v>81,144</v>
      </c>
    </row>
    <row r="9" spans="2:16" x14ac:dyDescent="0.2">
      <c r="B9" t="s">
        <v>143</v>
      </c>
      <c r="C9" s="17" t="str">
        <f>IF(C$3=[1]Sheet1!C$4,INDEX([1]Sheet1!$B$6:$P$17,MATCH($B9,[1]Sheet1!$A$6:$A$17,0),MATCH(C$2,[1]Sheet1!$C$3:$P$3,0)),0)</f>
        <v>0.996</v>
      </c>
      <c r="D9" s="17" t="str">
        <f>IF(D$3=[1]Sheet1!D$4,INDEX([1]Sheet1!$B$6:$P$17,MATCH($B9,[1]Sheet1!$A$6:$A$17,0),MATCH(D$2,[1]Sheet1!$C$3:$P$3,0)),0)</f>
        <v>0.996</v>
      </c>
      <c r="E9" s="17" t="str">
        <f>IF(E$3=[1]Sheet1!E$4,INDEX([1]Sheet1!$B$6:$P$17,MATCH($B9,[1]Sheet1!$A$6:$A$17,0),MATCH(E$2,[1]Sheet1!$C$3:$P$3,0)),0)</f>
        <v>0.996</v>
      </c>
      <c r="F9" s="17" t="str">
        <f>IF(F$3=[1]Sheet1!F$4,INDEX([1]Sheet1!$B$6:$P$17,MATCH($B9,[1]Sheet1!$A$6:$A$17,0),MATCH(F$2,[1]Sheet1!$C$3:$P$3,0)),0)</f>
        <v>0.996</v>
      </c>
      <c r="G9" s="17" t="str">
        <f>IF(G$3=[1]Sheet1!G$4,INDEX([1]Sheet1!$B$6:$P$17,MATCH($B9,[1]Sheet1!$A$6:$A$17,0),MATCH(G$2,[1]Sheet1!$C$3:$P$3,0)),0)</f>
        <v>0.996</v>
      </c>
      <c r="H9" s="17" t="str">
        <f>IF(H$3=[1]Sheet1!H$4,INDEX([1]Sheet1!$B$6:$P$17,MATCH($B9,[1]Sheet1!$A$6:$A$17,0),MATCH(H$2,[1]Sheet1!$C$3:$P$3,0)),0)</f>
        <v>0.996</v>
      </c>
      <c r="I9" s="19" t="str">
        <f>IF(I$3=[1]Sheet1!I$4,INDEX([1]Sheet1!$B$6:$P$17,MATCH($B9,[1]Sheet1!$A$6:$A$17,0),MATCH(I$2,[1]Sheet1!$C$3:$P$3,0)),0)</f>
        <v>0.996</v>
      </c>
      <c r="J9" s="17" t="str">
        <f>IF(J$3=[1]Sheet1!J$4,INDEX([1]Sheet1!$J$6:$P$17,MATCH($B9,[1]Sheet1!$A$6:$A$17,0),MATCH(J$2,[1]Sheet1!$J$3:$P$3,0)),0)</f>
        <v>0.750</v>
      </c>
      <c r="K9" s="17" t="str">
        <f>IF(K$3=[1]Sheet1!K$4,INDEX([1]Sheet1!$J$6:$P$17,MATCH($B9,[1]Sheet1!$A$6:$A$17,0),MATCH(K$2,[1]Sheet1!$J$3:$P$3,0)),0)</f>
        <v>0.750</v>
      </c>
      <c r="L9" s="17" t="str">
        <f>IF(L$3=[1]Sheet1!L$4,INDEX([1]Sheet1!$J$6:$P$17,MATCH($B9,[1]Sheet1!$A$6:$A$17,0),MATCH(L$2,[1]Sheet1!$J$3:$P$3,0)),0)</f>
        <v>0.750</v>
      </c>
      <c r="M9" s="17" t="str">
        <f>IF(M$3=[1]Sheet1!M$4,INDEX([1]Sheet1!$J$6:$P$17,MATCH($B9,[1]Sheet1!$A$6:$A$17,0),MATCH(M$2,[1]Sheet1!$J$3:$P$3,0)),0)</f>
        <v>0.750</v>
      </c>
      <c r="N9" s="17" t="str">
        <f>IF(N$3=[1]Sheet1!N$4,INDEX([1]Sheet1!$J$6:$P$17,MATCH($B9,[1]Sheet1!$A$6:$A$17,0),MATCH(N$2,[1]Sheet1!$J$3:$P$3,0)),0)</f>
        <v>0.750</v>
      </c>
      <c r="O9" s="17" t="str">
        <f>IF(O$3=[1]Sheet1!O$4,INDEX([1]Sheet1!$J$6:$P$17,MATCH($B9,[1]Sheet1!$A$6:$A$17,0),MATCH(O$2,[1]Sheet1!$J$3:$P$3,0)),0)</f>
        <v>0.750</v>
      </c>
      <c r="P9" s="17" t="str">
        <f>IF(P$3=[1]Sheet1!P$4,INDEX([1]Sheet1!$J$6:$P$17,MATCH($B9,[1]Sheet1!$A$6:$A$17,0),MATCH(P$2,[1]Sheet1!$J$3:$P$3,0)),0)</f>
        <v>0.750</v>
      </c>
    </row>
    <row r="10" spans="2:16" x14ac:dyDescent="0.2">
      <c r="B10" t="s">
        <v>144</v>
      </c>
      <c r="C10" s="17" t="str">
        <f>IF(C$3=[1]Sheet1!C$4,INDEX([1]Sheet1!$B$6:$P$17,MATCH($B10,[1]Sheet1!$A$6:$A$17,0),MATCH(C$2,[1]Sheet1!$C$3:$P$3,0)),0)</f>
        <v>Si</v>
      </c>
      <c r="D10" s="17" t="str">
        <f>IF(D$3=[1]Sheet1!D$4,INDEX([1]Sheet1!$B$6:$P$17,MATCH($B10,[1]Sheet1!$A$6:$A$17,0),MATCH(D$2,[1]Sheet1!$C$3:$P$3,0)),0)</f>
        <v>Si</v>
      </c>
      <c r="E10" s="17" t="str">
        <f>IF(E$3=[1]Sheet1!E$4,INDEX([1]Sheet1!$B$6:$P$17,MATCH($B10,[1]Sheet1!$A$6:$A$17,0),MATCH(E$2,[1]Sheet1!$C$3:$P$3,0)),0)</f>
        <v>Si</v>
      </c>
      <c r="F10" s="17" t="str">
        <f>IF(F$3=[1]Sheet1!F$4,INDEX([1]Sheet1!$B$6:$P$17,MATCH($B10,[1]Sheet1!$A$6:$A$17,0),MATCH(F$2,[1]Sheet1!$C$3:$P$3,0)),0)</f>
        <v>Si</v>
      </c>
      <c r="G10" s="17" t="str">
        <f>IF(G$3=[1]Sheet1!G$4,INDEX([1]Sheet1!$B$6:$P$17,MATCH($B10,[1]Sheet1!$A$6:$A$17,0),MATCH(G$2,[1]Sheet1!$C$3:$P$3,0)),0)</f>
        <v>Si</v>
      </c>
      <c r="H10" s="17" t="str">
        <f>IF(H$3=[1]Sheet1!H$4,INDEX([1]Sheet1!$B$6:$P$17,MATCH($B10,[1]Sheet1!$A$6:$A$17,0),MATCH(H$2,[1]Sheet1!$C$3:$P$3,0)),0)</f>
        <v>Si</v>
      </c>
      <c r="I10" s="19" t="str">
        <f>IF(I$3=[1]Sheet1!I$4,INDEX([1]Sheet1!$B$6:$P$17,MATCH($B10,[1]Sheet1!$A$6:$A$17,0),MATCH(I$2,[1]Sheet1!$C$3:$P$3,0)),0)</f>
        <v>Si</v>
      </c>
      <c r="J10" s="17" t="str">
        <f>IF(J$3=[1]Sheet1!J$4,INDEX([1]Sheet1!$J$6:$P$17,MATCH($B10,[1]Sheet1!$A$6:$A$17,0),MATCH(J$2,[1]Sheet1!$J$3:$P$3,0)),0)</f>
        <v>Si</v>
      </c>
      <c r="K10" s="17" t="str">
        <f>IF(K$3=[1]Sheet1!K$4,INDEX([1]Sheet1!$J$6:$P$17,MATCH($B10,[1]Sheet1!$A$6:$A$17,0),MATCH(K$2,[1]Sheet1!$J$3:$P$3,0)),0)</f>
        <v>Si</v>
      </c>
      <c r="L10" s="17" t="str">
        <f>IF(L$3=[1]Sheet1!L$4,INDEX([1]Sheet1!$J$6:$P$17,MATCH($B10,[1]Sheet1!$A$6:$A$17,0),MATCH(L$2,[1]Sheet1!$J$3:$P$3,0)),0)</f>
        <v>Si</v>
      </c>
      <c r="M10" s="17" t="str">
        <f>IF(M$3=[1]Sheet1!M$4,INDEX([1]Sheet1!$J$6:$P$17,MATCH($B10,[1]Sheet1!$A$6:$A$17,0),MATCH(M$2,[1]Sheet1!$J$3:$P$3,0)),0)</f>
        <v>Si</v>
      </c>
      <c r="N10" s="17" t="str">
        <f>IF(N$3=[1]Sheet1!N$4,INDEX([1]Sheet1!$J$6:$P$17,MATCH($B10,[1]Sheet1!$A$6:$A$17,0),MATCH(N$2,[1]Sheet1!$J$3:$P$3,0)),0)</f>
        <v>Si</v>
      </c>
      <c r="O10" s="17" t="str">
        <f>IF(O$3=[1]Sheet1!O$4,INDEX([1]Sheet1!$J$6:$P$17,MATCH($B10,[1]Sheet1!$A$6:$A$17,0),MATCH(O$2,[1]Sheet1!$J$3:$P$3,0)),0)</f>
        <v>Si</v>
      </c>
      <c r="P10" s="17" t="str">
        <f>IF(P$3=[1]Sheet1!P$4,INDEX([1]Sheet1!$J$6:$P$17,MATCH($B10,[1]Sheet1!$A$6:$A$17,0),MATCH(P$2,[1]Sheet1!$J$3:$P$3,0)),0)</f>
        <v>Si</v>
      </c>
    </row>
    <row r="11" spans="2:16" x14ac:dyDescent="0.2">
      <c r="B11" t="s">
        <v>145</v>
      </c>
      <c r="C11" s="13" t="s">
        <v>170</v>
      </c>
      <c r="D11" s="17" t="str">
        <f>IF(D$3=[1]Sheet1!D$4,INDEX([1]Sheet1!$B$6:$P$17,MATCH($B11,[1]Sheet1!$A$6:$A$17,0),MATCH(D$2,[1]Sheet1!$C$3:$P$3,0)),0)</f>
        <v>si</v>
      </c>
      <c r="E11" s="17" t="str">
        <f>IF(E$3=[1]Sheet1!E$4,INDEX([1]Sheet1!$B$6:$P$17,MATCH($B11,[1]Sheet1!$A$6:$A$17,0),MATCH(E$2,[1]Sheet1!$C$3:$P$3,0)),0)</f>
        <v>si</v>
      </c>
      <c r="F11" s="17" t="str">
        <f>IF(F$3=[1]Sheet1!F$4,INDEX([1]Sheet1!$B$6:$P$17,MATCH($B11,[1]Sheet1!$A$6:$A$17,0),MATCH(F$2,[1]Sheet1!$C$3:$P$3,0)),0)</f>
        <v>si</v>
      </c>
      <c r="G11" s="17" t="str">
        <f>IF(G$3=[1]Sheet1!G$4,INDEX([1]Sheet1!$B$6:$P$17,MATCH($B11,[1]Sheet1!$A$6:$A$17,0),MATCH(G$2,[1]Sheet1!$C$3:$P$3,0)),0)</f>
        <v>si</v>
      </c>
      <c r="H11" s="17" t="str">
        <f>IF(H$3=[1]Sheet1!H$4,INDEX([1]Sheet1!$B$6:$P$17,MATCH($B11,[1]Sheet1!$A$6:$A$17,0),MATCH(H$2,[1]Sheet1!$C$3:$P$3,0)),0)</f>
        <v>si</v>
      </c>
      <c r="I11" s="19" t="str">
        <f>IF(I$3=[1]Sheet1!I$4,INDEX([1]Sheet1!$B$6:$P$17,MATCH($B11,[1]Sheet1!$A$6:$A$17,0),MATCH(I$2,[1]Sheet1!$C$3:$P$3,0)),0)</f>
        <v>si</v>
      </c>
      <c r="J11" s="17" t="str">
        <f>IF(J$3=[1]Sheet1!J$4,INDEX([1]Sheet1!$J$6:$P$17,MATCH($B11,[1]Sheet1!$A$6:$A$17,0),MATCH(J$2,[1]Sheet1!$J$3:$P$3,0)),0)</f>
        <v>si</v>
      </c>
      <c r="K11" s="17" t="str">
        <f>IF(K$3=[1]Sheet1!K$4,INDEX([1]Sheet1!$J$6:$P$17,MATCH($B11,[1]Sheet1!$A$6:$A$17,0),MATCH(K$2,[1]Sheet1!$J$3:$P$3,0)),0)</f>
        <v>si</v>
      </c>
      <c r="L11" s="17" t="str">
        <f>IF(L$3=[1]Sheet1!L$4,INDEX([1]Sheet1!$J$6:$P$17,MATCH($B11,[1]Sheet1!$A$6:$A$17,0),MATCH(L$2,[1]Sheet1!$J$3:$P$3,0)),0)</f>
        <v>si</v>
      </c>
      <c r="M11" s="17" t="str">
        <f>IF(M$3=[1]Sheet1!M$4,INDEX([1]Sheet1!$J$6:$P$17,MATCH($B11,[1]Sheet1!$A$6:$A$17,0),MATCH(M$2,[1]Sheet1!$J$3:$P$3,0)),0)</f>
        <v>si</v>
      </c>
      <c r="N11" s="17" t="str">
        <f>IF(N$3=[1]Sheet1!N$4,INDEX([1]Sheet1!$J$6:$P$17,MATCH($B11,[1]Sheet1!$A$6:$A$17,0),MATCH(N$2,[1]Sheet1!$J$3:$P$3,0)),0)</f>
        <v>si</v>
      </c>
      <c r="O11" s="17" t="str">
        <f>IF(O$3=[1]Sheet1!O$4,INDEX([1]Sheet1!$J$6:$P$17,MATCH($B11,[1]Sheet1!$A$6:$A$17,0),MATCH(O$2,[1]Sheet1!$J$3:$P$3,0)),0)</f>
        <v>si</v>
      </c>
      <c r="P11" s="17" t="str">
        <f>IF(P$3=[1]Sheet1!P$4,INDEX([1]Sheet1!$J$6:$P$17,MATCH($B11,[1]Sheet1!$A$6:$A$17,0),MATCH(P$2,[1]Sheet1!$J$3:$P$3,0)),0)</f>
        <v>si</v>
      </c>
    </row>
    <row r="12" spans="2:16" x14ac:dyDescent="0.2">
      <c r="B12" t="s">
        <v>146</v>
      </c>
      <c r="C12" s="17" t="str">
        <f>IF(C$3=[1]Sheet1!C$4,INDEX([1]Sheet1!$B$6:$P$17,MATCH($B12,[1]Sheet1!$A$6:$A$17,0),MATCH(C$2,[1]Sheet1!$C$3:$P$3,0)),0)</f>
        <v>50.06</v>
      </c>
      <c r="D12" s="17" t="str">
        <f>IF(D$3=[1]Sheet1!D$4,INDEX([1]Sheet1!$B$6:$P$17,MATCH($B12,[1]Sheet1!$A$6:$A$17,0),MATCH(D$2,[1]Sheet1!$C$3:$P$3,0)),0)</f>
        <v>50.06</v>
      </c>
      <c r="E12" s="17" t="str">
        <f>IF(E$3=[1]Sheet1!E$4,INDEX([1]Sheet1!$B$6:$P$17,MATCH($B12,[1]Sheet1!$A$6:$A$17,0),MATCH(E$2,[1]Sheet1!$C$3:$P$3,0)),0)</f>
        <v>50.06</v>
      </c>
      <c r="F12" s="17" t="str">
        <f>IF(F$3=[1]Sheet1!F$4,INDEX([1]Sheet1!$B$6:$P$17,MATCH($B12,[1]Sheet1!$A$6:$A$17,0),MATCH(F$2,[1]Sheet1!$C$3:$P$3,0)),0)</f>
        <v>50.06</v>
      </c>
      <c r="G12" s="17" t="str">
        <f>IF(G$3=[1]Sheet1!G$4,INDEX([1]Sheet1!$B$6:$P$17,MATCH($B12,[1]Sheet1!$A$6:$A$17,0),MATCH(G$2,[1]Sheet1!$C$3:$P$3,0)),0)</f>
        <v>50.06</v>
      </c>
      <c r="H12" s="17" t="str">
        <f>IF(H$3=[1]Sheet1!H$4,INDEX([1]Sheet1!$B$6:$P$17,MATCH($B12,[1]Sheet1!$A$6:$A$17,0),MATCH(H$2,[1]Sheet1!$C$3:$P$3,0)),0)</f>
        <v>50.06</v>
      </c>
      <c r="I12" s="19" t="str">
        <f>IF(I$3=[1]Sheet1!I$4,INDEX([1]Sheet1!$B$6:$P$17,MATCH($B12,[1]Sheet1!$A$6:$A$17,0),MATCH(I$2,[1]Sheet1!$C$3:$P$3,0)),0)</f>
        <v>50.06</v>
      </c>
      <c r="J12" s="17" t="str">
        <f>IF(J$3=[1]Sheet1!J$4,INDEX([1]Sheet1!$J$6:$P$17,MATCH($B12,[1]Sheet1!$A$6:$A$17,0),MATCH(J$2,[1]Sheet1!$J$3:$P$3,0)),0)</f>
        <v>5.540</v>
      </c>
      <c r="K12" s="17" t="str">
        <f>IF(K$3=[1]Sheet1!K$4,INDEX([1]Sheet1!$J$6:$P$17,MATCH($B12,[1]Sheet1!$A$6:$A$17,0),MATCH(K$2,[1]Sheet1!$J$3:$P$3,0)),0)</f>
        <v>5.540</v>
      </c>
      <c r="L12" s="17" t="str">
        <f>IF(L$3=[1]Sheet1!L$4,INDEX([1]Sheet1!$J$6:$P$17,MATCH($B12,[1]Sheet1!$A$6:$A$17,0),MATCH(L$2,[1]Sheet1!$J$3:$P$3,0)),0)</f>
        <v>5.540</v>
      </c>
      <c r="M12" s="17" t="str">
        <f>IF(M$3=[1]Sheet1!M$4,INDEX([1]Sheet1!$J$6:$P$17,MATCH($B12,[1]Sheet1!$A$6:$A$17,0),MATCH(M$2,[1]Sheet1!$J$3:$P$3,0)),0)</f>
        <v>5.540</v>
      </c>
      <c r="N12" s="17" t="str">
        <f>IF(N$3=[1]Sheet1!N$4,INDEX([1]Sheet1!$J$6:$P$17,MATCH($B12,[1]Sheet1!$A$6:$A$17,0),MATCH(N$2,[1]Sheet1!$J$3:$P$3,0)),0)</f>
        <v>5.540</v>
      </c>
      <c r="O12" s="17" t="str">
        <f>IF(O$3=[1]Sheet1!O$4,INDEX([1]Sheet1!$J$6:$P$17,MATCH($B12,[1]Sheet1!$A$6:$A$17,0),MATCH(O$2,[1]Sheet1!$J$3:$P$3,0)),0)</f>
        <v>5.540</v>
      </c>
      <c r="P12" s="17" t="str">
        <f>IF(P$3=[1]Sheet1!P$4,INDEX([1]Sheet1!$J$6:$P$17,MATCH($B12,[1]Sheet1!$A$6:$A$17,0),MATCH(P$2,[1]Sheet1!$J$3:$P$3,0)),0)</f>
        <v>5.540</v>
      </c>
    </row>
    <row r="13" spans="2:16" x14ac:dyDescent="0.2">
      <c r="B13" t="s">
        <v>147</v>
      </c>
      <c r="C13" s="17" t="str">
        <f>IF(C$3=[1]Sheet1!C$4,INDEX([1]Sheet1!$B$6:$P$17,MATCH($B13,[1]Sheet1!$A$6:$A$17,0),MATCH(C$2,[1]Sheet1!$C$3:$P$3,0)),0)</f>
        <v>966</v>
      </c>
      <c r="D13" s="17" t="str">
        <f>IF(D$3=[1]Sheet1!D$4,INDEX([1]Sheet1!$B$6:$P$17,MATCH($B13,[1]Sheet1!$A$6:$A$17,0),MATCH(D$2,[1]Sheet1!$C$3:$P$3,0)),0)</f>
        <v>966</v>
      </c>
      <c r="E13" s="17" t="str">
        <f>IF(E$3=[1]Sheet1!E$4,INDEX([1]Sheet1!$B$6:$P$17,MATCH($B13,[1]Sheet1!$A$6:$A$17,0),MATCH(E$2,[1]Sheet1!$C$3:$P$3,0)),0)</f>
        <v>966</v>
      </c>
      <c r="F13" s="17" t="str">
        <f>IF(F$3=[1]Sheet1!F$4,INDEX([1]Sheet1!$B$6:$P$17,MATCH($B13,[1]Sheet1!$A$6:$A$17,0),MATCH(F$2,[1]Sheet1!$C$3:$P$3,0)),0)</f>
        <v>966</v>
      </c>
      <c r="G13" s="17" t="str">
        <f>IF(G$3=[1]Sheet1!G$4,INDEX([1]Sheet1!$B$6:$P$17,MATCH($B13,[1]Sheet1!$A$6:$A$17,0),MATCH(G$2,[1]Sheet1!$C$3:$P$3,0)),0)</f>
        <v>966</v>
      </c>
      <c r="H13" s="17" t="str">
        <f>IF(H$3=[1]Sheet1!H$4,INDEX([1]Sheet1!$B$6:$P$17,MATCH($B13,[1]Sheet1!$A$6:$A$17,0),MATCH(H$2,[1]Sheet1!$C$3:$P$3,0)),0)</f>
        <v>966</v>
      </c>
      <c r="I13" s="19" t="str">
        <f>IF(I$3=[1]Sheet1!I$4,INDEX([1]Sheet1!$B$6:$P$17,MATCH($B13,[1]Sheet1!$A$6:$A$17,0),MATCH(I$2,[1]Sheet1!$C$3:$P$3,0)),0)</f>
        <v>966</v>
      </c>
      <c r="J13" s="17" t="str">
        <f>IF(J$3=[1]Sheet1!J$4,INDEX([1]Sheet1!$J$6:$P$17,MATCH($B13,[1]Sheet1!$A$6:$A$17,0),MATCH(J$2,[1]Sheet1!$J$3:$P$3,0)),0)</f>
        <v>966</v>
      </c>
      <c r="K13" s="17" t="str">
        <f>IF(K$3=[1]Sheet1!K$4,INDEX([1]Sheet1!$J$6:$P$17,MATCH($B13,[1]Sheet1!$A$6:$A$17,0),MATCH(K$2,[1]Sheet1!$J$3:$P$3,0)),0)</f>
        <v>966</v>
      </c>
      <c r="L13" s="17" t="str">
        <f>IF(L$3=[1]Sheet1!L$4,INDEX([1]Sheet1!$J$6:$P$17,MATCH($B13,[1]Sheet1!$A$6:$A$17,0),MATCH(L$2,[1]Sheet1!$J$3:$P$3,0)),0)</f>
        <v>966</v>
      </c>
      <c r="M13" s="17" t="str">
        <f>IF(M$3=[1]Sheet1!M$4,INDEX([1]Sheet1!$J$6:$P$17,MATCH($B13,[1]Sheet1!$A$6:$A$17,0),MATCH(M$2,[1]Sheet1!$J$3:$P$3,0)),0)</f>
        <v>966</v>
      </c>
      <c r="N13" s="17" t="str">
        <f>IF(N$3=[1]Sheet1!N$4,INDEX([1]Sheet1!$J$6:$P$17,MATCH($B13,[1]Sheet1!$A$6:$A$17,0),MATCH(N$2,[1]Sheet1!$J$3:$P$3,0)),0)</f>
        <v>966</v>
      </c>
      <c r="O13" s="17" t="str">
        <f>IF(O$3=[1]Sheet1!O$4,INDEX([1]Sheet1!$J$6:$P$17,MATCH($B13,[1]Sheet1!$A$6:$A$17,0),MATCH(O$2,[1]Sheet1!$J$3:$P$3,0)),0)</f>
        <v>966</v>
      </c>
      <c r="P13" s="17" t="str">
        <f>IF(P$3=[1]Sheet1!P$4,INDEX([1]Sheet1!$J$6:$P$17,MATCH($B13,[1]Sheet1!$A$6:$A$17,0),MATCH(P$2,[1]Sheet1!$J$3:$P$3,0)),0)</f>
        <v>966</v>
      </c>
    </row>
    <row r="14" spans="2:16" x14ac:dyDescent="0.2">
      <c r="B14" s="4" t="s">
        <v>148</v>
      </c>
      <c r="C14" s="5" t="str">
        <f>IF(C$3=[1]Sheet1!C$4,INDEX([1]Sheet1!$B$6:$P$17,MATCH($B14,[1]Sheet1!$A$6:$A$17,0),MATCH(C$2,[1]Sheet1!$C$3:$P$3,0)),0)</f>
        <v>0.996</v>
      </c>
      <c r="D14" s="5" t="str">
        <f>IF(D$3=[1]Sheet1!D$4,INDEX([1]Sheet1!$B$6:$P$17,MATCH($B14,[1]Sheet1!$A$6:$A$17,0),MATCH(D$2,[1]Sheet1!$C$3:$P$3,0)),0)</f>
        <v>0.996</v>
      </c>
      <c r="E14" s="5" t="str">
        <f>IF(E$3=[1]Sheet1!E$4,INDEX([1]Sheet1!$B$6:$P$17,MATCH($B14,[1]Sheet1!$A$6:$A$17,0),MATCH(E$2,[1]Sheet1!$C$3:$P$3,0)),0)</f>
        <v>0.996</v>
      </c>
      <c r="F14" s="5" t="str">
        <f>IF(F$3=[1]Sheet1!F$4,INDEX([1]Sheet1!$B$6:$P$17,MATCH($B14,[1]Sheet1!$A$6:$A$17,0),MATCH(F$2,[1]Sheet1!$C$3:$P$3,0)),0)</f>
        <v>0.996</v>
      </c>
      <c r="G14" s="5" t="str">
        <f>IF(G$3=[1]Sheet1!G$4,INDEX([1]Sheet1!$B$6:$P$17,MATCH($B14,[1]Sheet1!$A$6:$A$17,0),MATCH(G$2,[1]Sheet1!$C$3:$P$3,0)),0)</f>
        <v>0.996</v>
      </c>
      <c r="H14" s="5" t="str">
        <f>IF(H$3=[1]Sheet1!H$4,INDEX([1]Sheet1!$B$6:$P$17,MATCH($B14,[1]Sheet1!$A$6:$A$17,0),MATCH(H$2,[1]Sheet1!$C$3:$P$3,0)),0)</f>
        <v>0.996</v>
      </c>
      <c r="I14" s="21" t="str">
        <f>IF(I$3=[1]Sheet1!I$4,INDEX([1]Sheet1!$B$6:$P$17,MATCH($B14,[1]Sheet1!$A$6:$A$17,0),MATCH(I$2,[1]Sheet1!$C$3:$P$3,0)),0)</f>
        <v>0.996</v>
      </c>
      <c r="J14" s="5" t="str">
        <f>IF(J$3=[1]Sheet1!J$4,INDEX([1]Sheet1!$J$6:$P$17,MATCH($B14,[1]Sheet1!$A$6:$A$17,0),MATCH(J$2,[1]Sheet1!$J$3:$P$3,0)),0)</f>
        <v>0.740</v>
      </c>
      <c r="K14" s="5" t="str">
        <f>IF(K$3=[1]Sheet1!K$4,INDEX([1]Sheet1!$J$6:$P$17,MATCH($B14,[1]Sheet1!$A$6:$A$17,0),MATCH(K$2,[1]Sheet1!$J$3:$P$3,0)),0)</f>
        <v>0.740</v>
      </c>
      <c r="L14" s="5" t="str">
        <f>IF(L$3=[1]Sheet1!L$4,INDEX([1]Sheet1!$J$6:$P$17,MATCH($B14,[1]Sheet1!$A$6:$A$17,0),MATCH(L$2,[1]Sheet1!$J$3:$P$3,0)),0)</f>
        <v>0.740</v>
      </c>
      <c r="M14" s="5" t="str">
        <f>IF(M$3=[1]Sheet1!M$4,INDEX([1]Sheet1!$J$6:$P$17,MATCH($B14,[1]Sheet1!$A$6:$A$17,0),MATCH(M$2,[1]Sheet1!$J$3:$P$3,0)),0)</f>
        <v>0.740</v>
      </c>
      <c r="N14" s="5" t="str">
        <f>IF(N$3=[1]Sheet1!N$4,INDEX([1]Sheet1!$J$6:$P$17,MATCH($B14,[1]Sheet1!$A$6:$A$17,0),MATCH(N$2,[1]Sheet1!$J$3:$P$3,0)),0)</f>
        <v>0.740</v>
      </c>
      <c r="O14" s="5" t="str">
        <f>IF(O$3=[1]Sheet1!O$4,INDEX([1]Sheet1!$J$6:$P$17,MATCH($B14,[1]Sheet1!$A$6:$A$17,0),MATCH(O$2,[1]Sheet1!$J$3:$P$3,0)),0)</f>
        <v>0.740</v>
      </c>
      <c r="P14" s="5" t="str">
        <f>IF(P$3=[1]Sheet1!P$4,INDEX([1]Sheet1!$J$6:$P$17,MATCH($B14,[1]Sheet1!$A$6:$A$17,0),MATCH(P$2,[1]Sheet1!$J$3:$P$3,0)),0)</f>
        <v>0.740</v>
      </c>
    </row>
    <row r="15" spans="2:16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16" ht="34" x14ac:dyDescent="0.2">
      <c r="C16" s="14" t="s">
        <v>53</v>
      </c>
      <c r="D16" s="14" t="s">
        <v>54</v>
      </c>
      <c r="E16" s="14" t="s">
        <v>158</v>
      </c>
      <c r="F16" s="14" t="s">
        <v>159</v>
      </c>
      <c r="G16" s="14" t="s">
        <v>160</v>
      </c>
      <c r="H16" s="14" t="s">
        <v>58</v>
      </c>
      <c r="I16" s="14" t="s">
        <v>161</v>
      </c>
      <c r="J16" s="14" t="s">
        <v>53</v>
      </c>
      <c r="K16" s="14" t="s">
        <v>54</v>
      </c>
      <c r="L16" s="14" t="s">
        <v>158</v>
      </c>
      <c r="M16" s="14" t="s">
        <v>159</v>
      </c>
      <c r="N16" s="14" t="s">
        <v>160</v>
      </c>
      <c r="O16" s="14" t="s">
        <v>58</v>
      </c>
      <c r="P16" s="14" t="s">
        <v>161</v>
      </c>
    </row>
    <row r="17" spans="1:19" x14ac:dyDescent="0.2">
      <c r="A17" s="16"/>
      <c r="B17" s="16"/>
      <c r="C17" s="17" t="s">
        <v>162</v>
      </c>
      <c r="D17" s="17" t="s">
        <v>162</v>
      </c>
      <c r="E17" s="17" t="s">
        <v>162</v>
      </c>
      <c r="F17" s="17" t="s">
        <v>162</v>
      </c>
      <c r="G17" s="17" t="s">
        <v>162</v>
      </c>
      <c r="H17" s="17" t="s">
        <v>162</v>
      </c>
      <c r="I17" s="17" t="s">
        <v>162</v>
      </c>
      <c r="J17" s="17" t="s">
        <v>163</v>
      </c>
      <c r="K17" s="17" t="s">
        <v>163</v>
      </c>
      <c r="L17" s="17" t="s">
        <v>163</v>
      </c>
      <c r="M17" s="17" t="s">
        <v>163</v>
      </c>
      <c r="N17" s="17" t="s">
        <v>163</v>
      </c>
      <c r="O17" s="17" t="s">
        <v>163</v>
      </c>
      <c r="P17" s="17" t="s">
        <v>163</v>
      </c>
      <c r="Q17" s="16"/>
      <c r="R17" s="16"/>
      <c r="S17" s="16"/>
    </row>
    <row r="18" spans="1:19" x14ac:dyDescent="0.2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6"/>
      <c r="R18" s="16"/>
      <c r="S18" s="16"/>
    </row>
    <row r="19" spans="1:19" x14ac:dyDescent="0.2">
      <c r="A19" s="16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6"/>
      <c r="R19" s="16"/>
      <c r="S19" s="16"/>
    </row>
    <row r="20" spans="1:19" x14ac:dyDescent="0.2">
      <c r="A20" s="16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6"/>
      <c r="R20" s="16"/>
      <c r="S20" s="16"/>
    </row>
    <row r="21" spans="1:19" x14ac:dyDescent="0.2">
      <c r="A21" s="16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</row>
    <row r="22" spans="1:19" x14ac:dyDescent="0.2">
      <c r="A22" s="16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</row>
    <row r="23" spans="1:19" x14ac:dyDescent="0.2">
      <c r="A23" s="16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</sheetData>
  <mergeCells count="2">
    <mergeCell ref="C4:I4"/>
    <mergeCell ref="J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5841-1F58-E145-8303-07C7877CD885}">
  <dimension ref="B2:I14"/>
  <sheetViews>
    <sheetView showGridLines="0" zoomScale="140" zoomScaleNormal="140" workbookViewId="0">
      <selection activeCell="G10" sqref="G10"/>
    </sheetView>
  </sheetViews>
  <sheetFormatPr baseColWidth="10" defaultRowHeight="16" x14ac:dyDescent="0.2"/>
  <cols>
    <col min="2" max="2" width="24" bestFit="1" customWidth="1"/>
  </cols>
  <sheetData>
    <row r="2" spans="2:9" ht="17" thickBot="1" x14ac:dyDescent="0.25">
      <c r="B2" s="8"/>
      <c r="C2" s="8"/>
      <c r="D2" s="8"/>
      <c r="E2" s="8"/>
      <c r="F2" s="8"/>
      <c r="G2" s="8"/>
      <c r="H2" s="8"/>
      <c r="I2" s="8"/>
    </row>
    <row r="3" spans="2:9" ht="17" thickTop="1" x14ac:dyDescent="0.2">
      <c r="B3" s="16"/>
      <c r="C3" s="36" t="s">
        <v>164</v>
      </c>
      <c r="D3" s="36"/>
      <c r="E3" s="36"/>
      <c r="F3" s="36"/>
      <c r="G3" s="36"/>
      <c r="H3" s="36"/>
      <c r="I3" s="36"/>
    </row>
    <row r="4" spans="2:9" ht="34" x14ac:dyDescent="0.2">
      <c r="B4" s="4"/>
      <c r="C4" s="15" t="s">
        <v>53</v>
      </c>
      <c r="D4" s="15" t="s">
        <v>54</v>
      </c>
      <c r="E4" s="15" t="s">
        <v>158</v>
      </c>
      <c r="F4" s="15" t="s">
        <v>159</v>
      </c>
      <c r="G4" s="15" t="s">
        <v>160</v>
      </c>
      <c r="H4" s="15" t="s">
        <v>58</v>
      </c>
      <c r="I4" s="15" t="s">
        <v>161</v>
      </c>
    </row>
    <row r="5" spans="2:9" x14ac:dyDescent="0.2">
      <c r="B5" t="s">
        <v>166</v>
      </c>
      <c r="C5" s="2" t="str">
        <f>'Primera etapa'!C5</f>
        <v>0.0746***</v>
      </c>
      <c r="D5" s="2" t="str">
        <f>'Primera etapa'!D5</f>
        <v>0.0746***</v>
      </c>
      <c r="E5" s="2" t="str">
        <f>'Primera etapa'!E5</f>
        <v>0.0746***</v>
      </c>
      <c r="F5" s="2" t="str">
        <f>'Primera etapa'!F5</f>
        <v>0.0746***</v>
      </c>
      <c r="G5" s="2" t="str">
        <f>'Primera etapa'!G5</f>
        <v>0.0746***</v>
      </c>
      <c r="H5" s="2" t="str">
        <f>'Primera etapa'!H5</f>
        <v>0.0746***</v>
      </c>
      <c r="I5" s="2" t="str">
        <f>'Primera etapa'!I5</f>
        <v>0.0746***</v>
      </c>
    </row>
    <row r="6" spans="2:9" x14ac:dyDescent="0.2">
      <c r="C6" s="2" t="str">
        <f>'Primera etapa'!C6</f>
        <v>(0.0119)</v>
      </c>
      <c r="D6" s="2" t="str">
        <f>'Primera etapa'!D6</f>
        <v>(0.0119)</v>
      </c>
      <c r="E6" s="2" t="str">
        <f>'Primera etapa'!E6</f>
        <v>(0.0119)</v>
      </c>
      <c r="F6" s="2" t="str">
        <f>'Primera etapa'!F6</f>
        <v>(0.0119)</v>
      </c>
      <c r="G6" s="2" t="str">
        <f>'Primera etapa'!G6</f>
        <v>(0.0119)</v>
      </c>
      <c r="H6" s="2" t="str">
        <f>'Primera etapa'!H6</f>
        <v>(0.0119)</v>
      </c>
      <c r="I6" s="2" t="str">
        <f>'Primera etapa'!I6</f>
        <v>(0.0119)</v>
      </c>
    </row>
    <row r="7" spans="2:9" x14ac:dyDescent="0.2">
      <c r="C7" s="2"/>
      <c r="D7" s="2"/>
      <c r="E7" s="2"/>
      <c r="F7" s="2"/>
      <c r="G7" s="2"/>
      <c r="H7" s="2"/>
      <c r="I7" s="2"/>
    </row>
    <row r="8" spans="2:9" x14ac:dyDescent="0.2">
      <c r="B8" t="s">
        <v>46</v>
      </c>
      <c r="C8" s="2" t="str">
        <f>'Primera etapa'!C8</f>
        <v>81,144</v>
      </c>
      <c r="D8" s="2" t="str">
        <f>'Primera etapa'!D8</f>
        <v>81,144</v>
      </c>
      <c r="E8" s="2" t="str">
        <f>'Primera etapa'!E8</f>
        <v>81,144</v>
      </c>
      <c r="F8" s="2" t="str">
        <f>'Primera etapa'!F8</f>
        <v>81,144</v>
      </c>
      <c r="G8" s="2" t="str">
        <f>'Primera etapa'!G8</f>
        <v>81,144</v>
      </c>
      <c r="H8" s="2" t="str">
        <f>'Primera etapa'!H8</f>
        <v>81,144</v>
      </c>
      <c r="I8" s="2" t="str">
        <f>'Primera etapa'!I8</f>
        <v>81,144</v>
      </c>
    </row>
    <row r="9" spans="2:9" x14ac:dyDescent="0.2">
      <c r="B9" t="s">
        <v>165</v>
      </c>
      <c r="C9" s="2" t="str">
        <f>'Primera etapa'!C9</f>
        <v>0.996</v>
      </c>
      <c r="D9" s="2" t="str">
        <f>'Primera etapa'!D9</f>
        <v>0.996</v>
      </c>
      <c r="E9" s="2" t="str">
        <f>'Primera etapa'!E9</f>
        <v>0.996</v>
      </c>
      <c r="F9" s="2" t="str">
        <f>'Primera etapa'!F9</f>
        <v>0.996</v>
      </c>
      <c r="G9" s="2" t="str">
        <f>'Primera etapa'!G9</f>
        <v>0.996</v>
      </c>
      <c r="H9" s="2" t="str">
        <f>'Primera etapa'!H9</f>
        <v>0.996</v>
      </c>
      <c r="I9" s="2" t="str">
        <f>'Primera etapa'!I9</f>
        <v>0.996</v>
      </c>
    </row>
    <row r="10" spans="2:9" x14ac:dyDescent="0.2">
      <c r="B10" t="s">
        <v>144</v>
      </c>
      <c r="C10" s="2" t="str">
        <f>'Primera etapa'!C10</f>
        <v>Si</v>
      </c>
      <c r="D10" s="2" t="str">
        <f>'Primera etapa'!D10</f>
        <v>Si</v>
      </c>
      <c r="E10" s="2" t="str">
        <f>'Primera etapa'!E10</f>
        <v>Si</v>
      </c>
      <c r="F10" s="2" t="str">
        <f>'Primera etapa'!F10</f>
        <v>Si</v>
      </c>
      <c r="G10" s="2" t="str">
        <f>'Primera etapa'!G10</f>
        <v>Si</v>
      </c>
      <c r="H10" s="2" t="str">
        <f>'Primera etapa'!H10</f>
        <v>Si</v>
      </c>
      <c r="I10" s="2" t="str">
        <f>'Primera etapa'!I10</f>
        <v>Si</v>
      </c>
    </row>
    <row r="11" spans="2:9" x14ac:dyDescent="0.2">
      <c r="B11" t="s">
        <v>145</v>
      </c>
      <c r="C11" s="13" t="s">
        <v>170</v>
      </c>
      <c r="D11" s="13" t="s">
        <v>170</v>
      </c>
      <c r="E11" s="13" t="s">
        <v>170</v>
      </c>
      <c r="F11" s="13" t="s">
        <v>170</v>
      </c>
      <c r="G11" s="13" t="s">
        <v>170</v>
      </c>
      <c r="H11" s="13" t="s">
        <v>170</v>
      </c>
      <c r="I11" s="13" t="s">
        <v>170</v>
      </c>
    </row>
    <row r="12" spans="2:9" x14ac:dyDescent="0.2">
      <c r="B12" t="s">
        <v>146</v>
      </c>
      <c r="C12" s="2" t="str">
        <f>'Primera etapa'!C12</f>
        <v>50.06</v>
      </c>
      <c r="D12" s="2" t="str">
        <f>'Primera etapa'!D12</f>
        <v>50.06</v>
      </c>
      <c r="E12" s="2" t="str">
        <f>'Primera etapa'!E12</f>
        <v>50.06</v>
      </c>
      <c r="F12" s="2" t="str">
        <f>'Primera etapa'!F12</f>
        <v>50.06</v>
      </c>
      <c r="G12" s="2" t="str">
        <f>'Primera etapa'!G12</f>
        <v>50.06</v>
      </c>
      <c r="H12" s="2" t="str">
        <f>'Primera etapa'!H12</f>
        <v>50.06</v>
      </c>
      <c r="I12" s="2" t="str">
        <f>'Primera etapa'!I12</f>
        <v>50.06</v>
      </c>
    </row>
    <row r="13" spans="2:9" x14ac:dyDescent="0.2">
      <c r="B13" t="s">
        <v>147</v>
      </c>
      <c r="C13" s="2" t="str">
        <f>'Primera etapa'!C13</f>
        <v>966</v>
      </c>
      <c r="D13" s="2" t="str">
        <f>'Primera etapa'!D13</f>
        <v>966</v>
      </c>
      <c r="E13" s="2" t="str">
        <f>'Primera etapa'!E13</f>
        <v>966</v>
      </c>
      <c r="F13" s="2" t="str">
        <f>'Primera etapa'!F13</f>
        <v>966</v>
      </c>
      <c r="G13" s="2" t="str">
        <f>'Primera etapa'!G13</f>
        <v>966</v>
      </c>
      <c r="H13" s="2" t="str">
        <f>'Primera etapa'!H13</f>
        <v>966</v>
      </c>
      <c r="I13" s="2" t="str">
        <f>'Primera etapa'!I13</f>
        <v>966</v>
      </c>
    </row>
    <row r="14" spans="2:9" x14ac:dyDescent="0.2">
      <c r="B14" s="4" t="s">
        <v>148</v>
      </c>
      <c r="C14" s="5" t="str">
        <f>'Primera etapa'!C14</f>
        <v>0.996</v>
      </c>
      <c r="D14" s="5" t="str">
        <f>'Primera etapa'!D14</f>
        <v>0.996</v>
      </c>
      <c r="E14" s="5" t="str">
        <f>'Primera etapa'!E14</f>
        <v>0.996</v>
      </c>
      <c r="F14" s="5" t="str">
        <f>'Primera etapa'!F14</f>
        <v>0.996</v>
      </c>
      <c r="G14" s="5" t="str">
        <f>'Primera etapa'!G14</f>
        <v>0.996</v>
      </c>
      <c r="H14" s="5" t="str">
        <f>'Primera etapa'!H14</f>
        <v>0.996</v>
      </c>
      <c r="I14" s="5" t="str">
        <f>'Primera etapa'!I14</f>
        <v>0.996</v>
      </c>
    </row>
  </sheetData>
  <mergeCells count="1">
    <mergeCell ref="C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731-EEC9-0340-8B29-B7AD69239B97}">
  <dimension ref="A1:S33"/>
  <sheetViews>
    <sheetView showGridLines="0" zoomScale="130" zoomScaleNormal="130" workbookViewId="0">
      <selection activeCell="P2" sqref="B2:P17"/>
    </sheetView>
  </sheetViews>
  <sheetFormatPr baseColWidth="10" defaultRowHeight="16" x14ac:dyDescent="0.2"/>
  <cols>
    <col min="3" max="16" width="12.1640625" customWidth="1"/>
  </cols>
  <sheetData>
    <row r="1" spans="2:16" ht="17" thickBot="1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2:16" ht="52" thickTop="1" x14ac:dyDescent="0.2">
      <c r="C2" s="22" t="s">
        <v>198</v>
      </c>
      <c r="D2" s="22" t="s">
        <v>199</v>
      </c>
      <c r="E2" s="22" t="s">
        <v>200</v>
      </c>
      <c r="F2" s="22" t="s">
        <v>201</v>
      </c>
      <c r="G2" s="22" t="s">
        <v>202</v>
      </c>
      <c r="H2" s="22" t="s">
        <v>203</v>
      </c>
      <c r="I2" s="22" t="s">
        <v>204</v>
      </c>
      <c r="J2" s="22" t="s">
        <v>198</v>
      </c>
      <c r="K2" s="22" t="s">
        <v>199</v>
      </c>
      <c r="L2" s="22" t="s">
        <v>200</v>
      </c>
      <c r="M2" s="22" t="s">
        <v>201</v>
      </c>
      <c r="N2" s="22" t="s">
        <v>202</v>
      </c>
      <c r="O2" s="22" t="s">
        <v>203</v>
      </c>
      <c r="P2" s="22" t="s">
        <v>204</v>
      </c>
    </row>
    <row r="3" spans="2:16" x14ac:dyDescent="0.2">
      <c r="C3" s="13" t="s">
        <v>150</v>
      </c>
      <c r="D3" s="13" t="s">
        <v>150</v>
      </c>
      <c r="E3" s="13" t="s">
        <v>150</v>
      </c>
      <c r="F3" s="13" t="s">
        <v>150</v>
      </c>
      <c r="G3" s="13" t="s">
        <v>150</v>
      </c>
      <c r="H3" s="13" t="s">
        <v>150</v>
      </c>
      <c r="I3" s="13" t="s">
        <v>150</v>
      </c>
      <c r="J3" s="13" t="s">
        <v>151</v>
      </c>
      <c r="K3" s="13" t="s">
        <v>151</v>
      </c>
      <c r="L3" s="13" t="s">
        <v>151</v>
      </c>
      <c r="M3" s="13" t="s">
        <v>151</v>
      </c>
      <c r="N3" s="13" t="s">
        <v>151</v>
      </c>
      <c r="O3" s="13" t="s">
        <v>151</v>
      </c>
      <c r="P3" s="13" t="s">
        <v>151</v>
      </c>
    </row>
    <row r="4" spans="2:16" x14ac:dyDescent="0.2">
      <c r="C4" s="33" t="s">
        <v>150</v>
      </c>
      <c r="D4" s="33"/>
      <c r="E4" s="33"/>
      <c r="F4" s="33"/>
      <c r="G4" s="33"/>
      <c r="H4" s="33"/>
      <c r="I4" s="34"/>
      <c r="J4" s="35" t="s">
        <v>151</v>
      </c>
      <c r="K4" s="35"/>
      <c r="L4" s="35"/>
      <c r="M4" s="35"/>
      <c r="N4" s="35"/>
      <c r="O4" s="35"/>
      <c r="P4" s="35"/>
    </row>
    <row r="5" spans="2:16" x14ac:dyDescent="0.2">
      <c r="B5" t="s">
        <v>167</v>
      </c>
      <c r="C5" s="17" t="str">
        <f>INDEX([2]Sheet1!$C$6:$P$18,MATCH($B5,[2]Sheet1!$A$6:$A$18,0),MATCH(C$2,[2]Sheet1!$C$3:$P$3,0))</f>
        <v>0.117</v>
      </c>
      <c r="D5" s="17" t="str">
        <f>INDEX([2]Sheet1!$C$6:$P$18,MATCH($B5,[2]Sheet1!$A$6:$A$18,0),MATCH(D$2,[2]Sheet1!$C$3:$P$3,0))</f>
        <v>0.0385</v>
      </c>
      <c r="E5" s="17" t="str">
        <f>INDEX([2]Sheet1!$C$6:$P$18,MATCH($B5,[2]Sheet1!$A$6:$A$18,0),MATCH(E$2,[2]Sheet1!$C$3:$P$3,0))</f>
        <v>-0.0983</v>
      </c>
      <c r="F5" s="17" t="str">
        <f>INDEX([2]Sheet1!$C$6:$P$18,MATCH($B5,[2]Sheet1!$A$6:$A$18,0),MATCH(F$2,[2]Sheet1!$C$3:$P$3,0))</f>
        <v>-0.0338</v>
      </c>
      <c r="G5" s="17" t="str">
        <f>INDEX([2]Sheet1!$C$6:$P$18,MATCH($B5,[2]Sheet1!$A$6:$A$18,0),MATCH(G$2,[2]Sheet1!$C$3:$P$3,0))</f>
        <v>-0.0882</v>
      </c>
      <c r="H5" s="17" t="str">
        <f>INDEX([2]Sheet1!$C$6:$P$18,MATCH($B5,[2]Sheet1!$A$6:$A$18,0),MATCH(H$2,[2]Sheet1!$C$3:$P$3,0))</f>
        <v>-0.107</v>
      </c>
      <c r="I5" s="17" t="str">
        <f>INDEX([2]Sheet1!$C$6:$P$18,MATCH($B5,[2]Sheet1!$A$6:$A$18,0),MATCH(I$2,[2]Sheet1!$C$3:$P$3,0))</f>
        <v>-0.0310</v>
      </c>
      <c r="J5" s="26"/>
      <c r="K5" s="18"/>
      <c r="L5" s="18"/>
      <c r="M5" s="18"/>
      <c r="N5" s="18"/>
      <c r="O5" s="18"/>
      <c r="P5" s="18"/>
    </row>
    <row r="6" spans="2:16" x14ac:dyDescent="0.2">
      <c r="C6" s="17" t="str">
        <f>[2]Sheet1!C$7</f>
        <v>(0.248)</v>
      </c>
      <c r="D6" s="17" t="str">
        <f>[2]Sheet1!D$7</f>
        <v>(0.196)</v>
      </c>
      <c r="E6" s="17" t="str">
        <f>[2]Sheet1!E$7</f>
        <v>(0.135)</v>
      </c>
      <c r="F6" s="17" t="str">
        <f>[2]Sheet1!F$7</f>
        <v>(0.128)</v>
      </c>
      <c r="G6" s="17" t="str">
        <f>[2]Sheet1!G$7</f>
        <v>(0.146)</v>
      </c>
      <c r="H6" s="17" t="str">
        <f>[2]Sheet1!H$7</f>
        <v>(0.0716)</v>
      </c>
      <c r="I6" s="17" t="str">
        <f>[2]Sheet1!I$7</f>
        <v>(0.129)</v>
      </c>
      <c r="J6" s="27"/>
      <c r="K6" s="17"/>
      <c r="L6" s="17"/>
      <c r="M6" s="17"/>
      <c r="N6" s="17"/>
      <c r="O6" s="17"/>
      <c r="P6" s="17"/>
    </row>
    <row r="7" spans="2:16" x14ac:dyDescent="0.2">
      <c r="B7" t="s">
        <v>168</v>
      </c>
      <c r="C7" s="16"/>
      <c r="D7" s="16"/>
      <c r="E7" s="16"/>
      <c r="F7" s="16"/>
      <c r="G7" s="16"/>
      <c r="H7" s="16"/>
      <c r="I7" s="16"/>
      <c r="J7" s="27" t="str">
        <f>INDEX([2]Sheet1!$J$6:$P$18,MATCH($B7,[2]Sheet1!$A$6:$A$18,0),MATCH(J$2,[2]Sheet1!$J$3:$P$3,0))</f>
        <v>-0.0146</v>
      </c>
      <c r="K7" s="17" t="str">
        <f>INDEX([2]Sheet1!$J$6:$P$18,MATCH($B7,[2]Sheet1!$A$6:$A$18,0),MATCH(K$2,[2]Sheet1!$J$3:$P$3,0))</f>
        <v>-0.00479</v>
      </c>
      <c r="L7" s="17" t="str">
        <f>INDEX([2]Sheet1!$J$6:$P$18,MATCH($B7,[2]Sheet1!$A$6:$A$18,0),MATCH(L$2,[2]Sheet1!$J$3:$P$3,0))</f>
        <v>0.0122</v>
      </c>
      <c r="M7" s="17" t="str">
        <f>INDEX([2]Sheet1!$J$6:$P$18,MATCH($B7,[2]Sheet1!$A$6:$A$18,0),MATCH(M$2,[2]Sheet1!$J$3:$P$3,0))</f>
        <v>0.00420</v>
      </c>
      <c r="N7" s="17" t="str">
        <f>INDEX([2]Sheet1!$J$6:$P$18,MATCH($B7,[2]Sheet1!$A$6:$A$18,0),MATCH(N$2,[2]Sheet1!$J$3:$P$3,0))</f>
        <v>0.0110</v>
      </c>
      <c r="O7" s="17" t="str">
        <f>INDEX([2]Sheet1!$J$6:$P$18,MATCH($B7,[2]Sheet1!$A$6:$A$18,0),MATCH(O$2,[2]Sheet1!$J$3:$P$3,0))</f>
        <v>0.0133</v>
      </c>
      <c r="P7" s="17" t="str">
        <f>INDEX([2]Sheet1!$J$6:$P$18,MATCH($B7,[2]Sheet1!$A$6:$A$18,0),MATCH(P$2,[2]Sheet1!$J$3:$P$3,0))</f>
        <v>0.00386</v>
      </c>
    </row>
    <row r="8" spans="2:16" x14ac:dyDescent="0.2">
      <c r="J8" s="27" t="str">
        <f>[2]Sheet1!J$9</f>
        <v>(0.0298)</v>
      </c>
      <c r="K8" s="17" t="str">
        <f>[2]Sheet1!K$9</f>
        <v>(0.0241)</v>
      </c>
      <c r="L8" s="17" t="str">
        <f>[2]Sheet1!L$9</f>
        <v>(0.0175)</v>
      </c>
      <c r="M8" s="17" t="str">
        <f>[2]Sheet1!M$9</f>
        <v>(0.0162)</v>
      </c>
      <c r="N8" s="17" t="str">
        <f>[2]Sheet1!N$9</f>
        <v>(0.0180)</v>
      </c>
      <c r="O8" s="17" t="str">
        <f>[2]Sheet1!O$9</f>
        <v>(0.00909)</v>
      </c>
      <c r="P8" s="17" t="str">
        <f>[2]Sheet1!P$9</f>
        <v>(0.0162)</v>
      </c>
    </row>
    <row r="9" spans="2:16" x14ac:dyDescent="0.2">
      <c r="J9" s="43"/>
      <c r="K9" s="16"/>
      <c r="L9" s="16"/>
      <c r="M9" s="16"/>
      <c r="N9" s="16"/>
      <c r="O9" s="16"/>
      <c r="P9" s="16"/>
    </row>
    <row r="10" spans="2:16" x14ac:dyDescent="0.2">
      <c r="B10" t="s">
        <v>142</v>
      </c>
      <c r="C10" s="17" t="str">
        <f>INDEX([2]Sheet1!$C$6:$P$18,MATCH($B10,[2]Sheet1!$A$6:$A$18,0),MATCH(C$2,[2]Sheet1!$C$3:$P$3,0))</f>
        <v>81,144</v>
      </c>
      <c r="D10" s="17" t="str">
        <f>INDEX([2]Sheet1!$C$6:$P$18,MATCH($B10,[2]Sheet1!$A$6:$A$18,0),MATCH(D$2,[2]Sheet1!$C$3:$P$3,0))</f>
        <v>81,144</v>
      </c>
      <c r="E10" s="17" t="str">
        <f>INDEX([2]Sheet1!$C$6:$P$18,MATCH($B10,[2]Sheet1!$A$6:$A$18,0),MATCH(E$2,[2]Sheet1!$C$3:$P$3,0))</f>
        <v>81,144</v>
      </c>
      <c r="F10" s="17" t="str">
        <f>INDEX([2]Sheet1!$C$6:$P$18,MATCH($B10,[2]Sheet1!$A$6:$A$18,0),MATCH(F$2,[2]Sheet1!$C$3:$P$3,0))</f>
        <v>81,144</v>
      </c>
      <c r="G10" s="17" t="str">
        <f>INDEX([2]Sheet1!$C$6:$P$18,MATCH($B10,[2]Sheet1!$A$6:$A$18,0),MATCH(G$2,[2]Sheet1!$C$3:$P$3,0))</f>
        <v>81,144</v>
      </c>
      <c r="H10" s="17" t="str">
        <f>INDEX([2]Sheet1!$C$6:$P$18,MATCH($B10,[2]Sheet1!$A$6:$A$18,0),MATCH(H$2,[2]Sheet1!$C$3:$P$3,0))</f>
        <v>81,144</v>
      </c>
      <c r="I10" s="17" t="str">
        <f>INDEX([2]Sheet1!$C$6:$P$18,MATCH($B10,[2]Sheet1!$A$6:$A$18,0),MATCH(I$2,[2]Sheet1!$C$3:$P$3,0))</f>
        <v>81,144</v>
      </c>
      <c r="J10" s="27" t="str">
        <f>INDEX([2]Sheet1!$J$6:$P$18,MATCH($B10,[2]Sheet1!$A$6:$A$18,0),MATCH(J$2,[2]Sheet1!$J$3:$P$3,0))</f>
        <v>81,144</v>
      </c>
      <c r="K10" s="17" t="str">
        <f>INDEX([2]Sheet1!$J$6:$P$18,MATCH($B10,[2]Sheet1!$A$6:$A$18,0),MATCH(K$2,[2]Sheet1!$J$3:$P$3,0))</f>
        <v>81,144</v>
      </c>
      <c r="L10" s="17" t="str">
        <f>INDEX([2]Sheet1!$J$6:$P$18,MATCH($B10,[2]Sheet1!$A$6:$A$18,0),MATCH(L$2,[2]Sheet1!$J$3:$P$3,0))</f>
        <v>81,144</v>
      </c>
      <c r="M10" s="17" t="str">
        <f>INDEX([2]Sheet1!$J$6:$P$18,MATCH($B10,[2]Sheet1!$A$6:$A$18,0),MATCH(M$2,[2]Sheet1!$J$3:$P$3,0))</f>
        <v>81,144</v>
      </c>
      <c r="N10" s="17" t="str">
        <f>INDEX([2]Sheet1!$J$6:$P$18,MATCH($B10,[2]Sheet1!$A$6:$A$18,0),MATCH(N$2,[2]Sheet1!$J$3:$P$3,0))</f>
        <v>81,144</v>
      </c>
      <c r="O10" s="17" t="str">
        <f>INDEX([2]Sheet1!$J$6:$P$18,MATCH($B10,[2]Sheet1!$A$6:$A$18,0),MATCH(O$2,[2]Sheet1!$J$3:$P$3,0))</f>
        <v>81,144</v>
      </c>
      <c r="P10" s="17" t="str">
        <f>INDEX([2]Sheet1!$J$6:$P$18,MATCH($B10,[2]Sheet1!$A$6:$A$18,0),MATCH(P$2,[2]Sheet1!$J$3:$P$3,0))</f>
        <v>81,144</v>
      </c>
    </row>
    <row r="11" spans="2:16" x14ac:dyDescent="0.2">
      <c r="B11" t="s">
        <v>143</v>
      </c>
      <c r="C11" s="17" t="str">
        <f>INDEX([2]Sheet1!$C$6:$P$18,MATCH($B11,[2]Sheet1!$A$6:$A$18,0),MATCH(C$2,[2]Sheet1!$C$3:$P$3,0))</f>
        <v>0.003</v>
      </c>
      <c r="D11" s="17" t="str">
        <f>INDEX([2]Sheet1!$C$6:$P$18,MATCH($B11,[2]Sheet1!$A$6:$A$18,0),MATCH(D$2,[2]Sheet1!$C$3:$P$3,0))</f>
        <v>0.002</v>
      </c>
      <c r="E11" s="17" t="str">
        <f>INDEX([2]Sheet1!$C$6:$P$18,MATCH($B11,[2]Sheet1!$A$6:$A$18,0),MATCH(E$2,[2]Sheet1!$C$3:$P$3,0))</f>
        <v>0.002</v>
      </c>
      <c r="F11" s="17" t="str">
        <f>INDEX([2]Sheet1!$C$6:$P$18,MATCH($B11,[2]Sheet1!$A$6:$A$18,0),MATCH(F$2,[2]Sheet1!$C$3:$P$3,0))</f>
        <v>0.011</v>
      </c>
      <c r="G11" s="17" t="str">
        <f>INDEX([2]Sheet1!$C$6:$P$18,MATCH($B11,[2]Sheet1!$A$6:$A$18,0),MATCH(G$2,[2]Sheet1!$C$3:$P$3,0))</f>
        <v>0.006</v>
      </c>
      <c r="H11" s="17" t="str">
        <f>INDEX([2]Sheet1!$C$6:$P$18,MATCH($B11,[2]Sheet1!$A$6:$A$18,0),MATCH(H$2,[2]Sheet1!$C$3:$P$3,0))</f>
        <v>0.001</v>
      </c>
      <c r="I11" s="17" t="str">
        <f>INDEX([2]Sheet1!$C$6:$P$18,MATCH($B11,[2]Sheet1!$A$6:$A$18,0),MATCH(I$2,[2]Sheet1!$C$3:$P$3,0))</f>
        <v>0.001</v>
      </c>
      <c r="J11" s="27" t="str">
        <f>INDEX([2]Sheet1!$J$6:$P$18,MATCH($B11,[2]Sheet1!$A$6:$A$18,0),MATCH(J$2,[2]Sheet1!$J$3:$P$3,0))</f>
        <v>0.004</v>
      </c>
      <c r="K11" s="17" t="str">
        <f>INDEX([2]Sheet1!$J$6:$P$18,MATCH($B11,[2]Sheet1!$A$6:$A$18,0),MATCH(K$2,[2]Sheet1!$J$3:$P$3,0))</f>
        <v>0.002</v>
      </c>
      <c r="L11" s="17" t="str">
        <f>INDEX([2]Sheet1!$J$6:$P$18,MATCH($B11,[2]Sheet1!$A$6:$A$18,0),MATCH(L$2,[2]Sheet1!$J$3:$P$3,0))</f>
        <v>0.002</v>
      </c>
      <c r="M11" s="17" t="str">
        <f>INDEX([2]Sheet1!$J$6:$P$18,MATCH($B11,[2]Sheet1!$A$6:$A$18,0),MATCH(M$2,[2]Sheet1!$J$3:$P$3,0))</f>
        <v>0.011</v>
      </c>
      <c r="N11" s="17" t="str">
        <f>INDEX([2]Sheet1!$J$6:$P$18,MATCH($B11,[2]Sheet1!$A$6:$A$18,0),MATCH(N$2,[2]Sheet1!$J$3:$P$3,0))</f>
        <v>0.005</v>
      </c>
      <c r="O11" s="17" t="str">
        <f>INDEX([2]Sheet1!$J$6:$P$18,MATCH($B11,[2]Sheet1!$A$6:$A$18,0),MATCH(O$2,[2]Sheet1!$J$3:$P$3,0))</f>
        <v>0.001</v>
      </c>
      <c r="P11" s="17" t="str">
        <f>INDEX([2]Sheet1!$J$6:$P$18,MATCH($B11,[2]Sheet1!$A$6:$A$18,0),MATCH(P$2,[2]Sheet1!$J$3:$P$3,0))</f>
        <v>0.001</v>
      </c>
    </row>
    <row r="12" spans="2:16" x14ac:dyDescent="0.2">
      <c r="B12" t="s">
        <v>144</v>
      </c>
      <c r="C12" s="17" t="str">
        <f>INDEX([2]Sheet1!$C$6:$P$18,MATCH($B12,[2]Sheet1!$A$6:$A$18,0),MATCH(C$2,[2]Sheet1!$C$3:$P$3,0))</f>
        <v>Si</v>
      </c>
      <c r="D12" s="17" t="str">
        <f>INDEX([2]Sheet1!$C$6:$P$18,MATCH($B12,[2]Sheet1!$A$6:$A$18,0),MATCH(D$2,[2]Sheet1!$C$3:$P$3,0))</f>
        <v>Si</v>
      </c>
      <c r="E12" s="17" t="str">
        <f>INDEX([2]Sheet1!$C$6:$P$18,MATCH($B12,[2]Sheet1!$A$6:$A$18,0),MATCH(E$2,[2]Sheet1!$C$3:$P$3,0))</f>
        <v>Si</v>
      </c>
      <c r="F12" s="17" t="str">
        <f>INDEX([2]Sheet1!$C$6:$P$18,MATCH($B12,[2]Sheet1!$A$6:$A$18,0),MATCH(F$2,[2]Sheet1!$C$3:$P$3,0))</f>
        <v>Si</v>
      </c>
      <c r="G12" s="17" t="str">
        <f>INDEX([2]Sheet1!$C$6:$P$18,MATCH($B12,[2]Sheet1!$A$6:$A$18,0),MATCH(G$2,[2]Sheet1!$C$3:$P$3,0))</f>
        <v>Si</v>
      </c>
      <c r="H12" s="17" t="str">
        <f>INDEX([2]Sheet1!$C$6:$P$18,MATCH($B12,[2]Sheet1!$A$6:$A$18,0),MATCH(H$2,[2]Sheet1!$C$3:$P$3,0))</f>
        <v>Si</v>
      </c>
      <c r="I12" s="17" t="str">
        <f>INDEX([2]Sheet1!$C$6:$P$18,MATCH($B12,[2]Sheet1!$A$6:$A$18,0),MATCH(I$2,[2]Sheet1!$C$3:$P$3,0))</f>
        <v>Si</v>
      </c>
      <c r="J12" s="27" t="str">
        <f>INDEX([2]Sheet1!$J$6:$P$18,MATCH($B12,[2]Sheet1!$A$6:$A$18,0),MATCH(J$2,[2]Sheet1!$J$3:$P$3,0))</f>
        <v>Si</v>
      </c>
      <c r="K12" s="17" t="str">
        <f>INDEX([2]Sheet1!$J$6:$P$18,MATCH($B12,[2]Sheet1!$A$6:$A$18,0),MATCH(K$2,[2]Sheet1!$J$3:$P$3,0))</f>
        <v>Si</v>
      </c>
      <c r="L12" s="17" t="str">
        <f>INDEX([2]Sheet1!$J$6:$P$18,MATCH($B12,[2]Sheet1!$A$6:$A$18,0),MATCH(L$2,[2]Sheet1!$J$3:$P$3,0))</f>
        <v>Si</v>
      </c>
      <c r="M12" s="17" t="str">
        <f>INDEX([2]Sheet1!$J$6:$P$18,MATCH($B12,[2]Sheet1!$A$6:$A$18,0),MATCH(M$2,[2]Sheet1!$J$3:$P$3,0))</f>
        <v>Si</v>
      </c>
      <c r="N12" s="17" t="str">
        <f>INDEX([2]Sheet1!$J$6:$P$18,MATCH($B12,[2]Sheet1!$A$6:$A$18,0),MATCH(N$2,[2]Sheet1!$J$3:$P$3,0))</f>
        <v>Si</v>
      </c>
      <c r="O12" s="17" t="str">
        <f>INDEX([2]Sheet1!$J$6:$P$18,MATCH($B12,[2]Sheet1!$A$6:$A$18,0),MATCH(O$2,[2]Sheet1!$J$3:$P$3,0))</f>
        <v>Si</v>
      </c>
      <c r="P12" s="17" t="str">
        <f>INDEX([2]Sheet1!$J$6:$P$18,MATCH($B12,[2]Sheet1!$A$6:$A$18,0),MATCH(P$2,[2]Sheet1!$J$3:$P$3,0))</f>
        <v>Si</v>
      </c>
    </row>
    <row r="13" spans="2:16" x14ac:dyDescent="0.2">
      <c r="B13" t="s">
        <v>145</v>
      </c>
      <c r="C13" s="17" t="str">
        <f>INDEX([2]Sheet1!$C$6:$P$18,MATCH($B13,[2]Sheet1!$A$6:$A$18,0),MATCH(C$2,[2]Sheet1!$C$3:$P$3,0))</f>
        <v>si</v>
      </c>
      <c r="D13" s="17" t="str">
        <f>INDEX([2]Sheet1!$C$6:$P$18,MATCH($B13,[2]Sheet1!$A$6:$A$18,0),MATCH(D$2,[2]Sheet1!$C$3:$P$3,0))</f>
        <v>si</v>
      </c>
      <c r="E13" s="17" t="str">
        <f>INDEX([2]Sheet1!$C$6:$P$18,MATCH($B13,[2]Sheet1!$A$6:$A$18,0),MATCH(E$2,[2]Sheet1!$C$3:$P$3,0))</f>
        <v>si</v>
      </c>
      <c r="F13" s="17" t="str">
        <f>INDEX([2]Sheet1!$C$6:$P$18,MATCH($B13,[2]Sheet1!$A$6:$A$18,0),MATCH(F$2,[2]Sheet1!$C$3:$P$3,0))</f>
        <v>si</v>
      </c>
      <c r="G13" s="17" t="str">
        <f>INDEX([2]Sheet1!$C$6:$P$18,MATCH($B13,[2]Sheet1!$A$6:$A$18,0),MATCH(G$2,[2]Sheet1!$C$3:$P$3,0))</f>
        <v>si</v>
      </c>
      <c r="H13" s="17" t="str">
        <f>INDEX([2]Sheet1!$C$6:$P$18,MATCH($B13,[2]Sheet1!$A$6:$A$18,0),MATCH(H$2,[2]Sheet1!$C$3:$P$3,0))</f>
        <v>si</v>
      </c>
      <c r="I13" s="17" t="str">
        <f>INDEX([2]Sheet1!$C$6:$P$18,MATCH($B13,[2]Sheet1!$A$6:$A$18,0),MATCH(I$2,[2]Sheet1!$C$3:$P$3,0))</f>
        <v>si</v>
      </c>
      <c r="J13" s="27" t="str">
        <f>INDEX([2]Sheet1!$J$6:$P$18,MATCH($B13,[2]Sheet1!$A$6:$A$18,0),MATCH(J$2,[2]Sheet1!$J$3:$P$3,0))</f>
        <v>si</v>
      </c>
      <c r="K13" s="17" t="str">
        <f>INDEX([2]Sheet1!$J$6:$P$18,MATCH($B13,[2]Sheet1!$A$6:$A$18,0),MATCH(K$2,[2]Sheet1!$J$3:$P$3,0))</f>
        <v>si</v>
      </c>
      <c r="L13" s="17" t="str">
        <f>INDEX([2]Sheet1!$J$6:$P$18,MATCH($B13,[2]Sheet1!$A$6:$A$18,0),MATCH(L$2,[2]Sheet1!$J$3:$P$3,0))</f>
        <v>si</v>
      </c>
      <c r="M13" s="17" t="str">
        <f>INDEX([2]Sheet1!$J$6:$P$18,MATCH($B13,[2]Sheet1!$A$6:$A$18,0),MATCH(M$2,[2]Sheet1!$J$3:$P$3,0))</f>
        <v>si</v>
      </c>
      <c r="N13" s="17" t="str">
        <f>INDEX([2]Sheet1!$J$6:$P$18,MATCH($B13,[2]Sheet1!$A$6:$A$18,0),MATCH(N$2,[2]Sheet1!$J$3:$P$3,0))</f>
        <v>si</v>
      </c>
      <c r="O13" s="17" t="str">
        <f>INDEX([2]Sheet1!$J$6:$P$18,MATCH($B13,[2]Sheet1!$A$6:$A$18,0),MATCH(O$2,[2]Sheet1!$J$3:$P$3,0))</f>
        <v>si</v>
      </c>
      <c r="P13" s="17" t="str">
        <f>INDEX([2]Sheet1!$J$6:$P$18,MATCH($B13,[2]Sheet1!$A$6:$A$18,0),MATCH(P$2,[2]Sheet1!$J$3:$P$3,0))</f>
        <v>si</v>
      </c>
    </row>
    <row r="14" spans="2:16" x14ac:dyDescent="0.2">
      <c r="B14" t="s">
        <v>146</v>
      </c>
      <c r="C14" s="17" t="str">
        <f>INDEX([2]Sheet1!$C$6:$P$18,MATCH($B14,[2]Sheet1!$A$6:$A$18,0),MATCH(C$2,[2]Sheet1!$C$3:$P$3,0))</f>
        <v>3.642</v>
      </c>
      <c r="D14" s="17" t="str">
        <f>INDEX([2]Sheet1!$C$6:$P$18,MATCH($B14,[2]Sheet1!$A$6:$A$18,0),MATCH(D$2,[2]Sheet1!$C$3:$P$3,0))</f>
        <v>3.173</v>
      </c>
      <c r="E14" s="17" t="str">
        <f>INDEX([2]Sheet1!$C$6:$P$18,MATCH($B14,[2]Sheet1!$A$6:$A$18,0),MATCH(E$2,[2]Sheet1!$C$3:$P$3,0))</f>
        <v>3.584</v>
      </c>
      <c r="F14" s="17" t="str">
        <f>INDEX([2]Sheet1!$C$6:$P$18,MATCH($B14,[2]Sheet1!$A$6:$A$18,0),MATCH(F$2,[2]Sheet1!$C$3:$P$3,0))</f>
        <v>10.64</v>
      </c>
      <c r="G14" s="17" t="str">
        <f>INDEX([2]Sheet1!$C$6:$P$18,MATCH($B14,[2]Sheet1!$A$6:$A$18,0),MATCH(G$2,[2]Sheet1!$C$3:$P$3,0))</f>
        <v>5.711</v>
      </c>
      <c r="H14" s="17" t="str">
        <f>INDEX([2]Sheet1!$C$6:$P$18,MATCH($B14,[2]Sheet1!$A$6:$A$18,0),MATCH(H$2,[2]Sheet1!$C$3:$P$3,0))</f>
        <v>3.414</v>
      </c>
      <c r="I14" s="17" t="str">
        <f>INDEX([2]Sheet1!$C$6:$P$18,MATCH($B14,[2]Sheet1!$A$6:$A$18,0),MATCH(I$2,[2]Sheet1!$C$3:$P$3,0))</f>
        <v>1.484</v>
      </c>
      <c r="J14" s="27" t="str">
        <f>INDEX([2]Sheet1!$J$6:$P$18,MATCH($B14,[2]Sheet1!$A$6:$A$18,0),MATCH(J$2,[2]Sheet1!$J$3:$P$3,0))</f>
        <v>3.667</v>
      </c>
      <c r="K14" s="17" t="str">
        <f>INDEX([2]Sheet1!$J$6:$P$18,MATCH($B14,[2]Sheet1!$A$6:$A$18,0),MATCH(K$2,[2]Sheet1!$J$3:$P$3,0))</f>
        <v>3.168</v>
      </c>
      <c r="L14" s="17" t="str">
        <f>INDEX([2]Sheet1!$J$6:$P$18,MATCH($B14,[2]Sheet1!$A$6:$A$18,0),MATCH(L$2,[2]Sheet1!$J$3:$P$3,0))</f>
        <v>3.563</v>
      </c>
      <c r="M14" s="17" t="str">
        <f>INDEX([2]Sheet1!$J$6:$P$18,MATCH($B14,[2]Sheet1!$A$6:$A$18,0),MATCH(M$2,[2]Sheet1!$J$3:$P$3,0))</f>
        <v>10.56</v>
      </c>
      <c r="N14" s="17" t="str">
        <f>INDEX([2]Sheet1!$J$6:$P$18,MATCH($B14,[2]Sheet1!$A$6:$A$18,0),MATCH(N$2,[2]Sheet1!$J$3:$P$3,0))</f>
        <v>5.587</v>
      </c>
      <c r="O14" s="17" t="str">
        <f>INDEX([2]Sheet1!$J$6:$P$18,MATCH($B14,[2]Sheet1!$A$6:$A$18,0),MATCH(O$2,[2]Sheet1!$J$3:$P$3,0))</f>
        <v>3.380</v>
      </c>
      <c r="P14" s="17" t="str">
        <f>INDEX([2]Sheet1!$J$6:$P$18,MATCH($B14,[2]Sheet1!$A$6:$A$18,0),MATCH(P$2,[2]Sheet1!$J$3:$P$3,0))</f>
        <v>1.492</v>
      </c>
    </row>
    <row r="15" spans="2:16" x14ac:dyDescent="0.2">
      <c r="B15" t="s">
        <v>147</v>
      </c>
      <c r="C15" s="17" t="str">
        <f>INDEX([2]Sheet1!$C$6:$P$18,MATCH($B15,[2]Sheet1!$A$6:$A$18,0),MATCH(C$2,[2]Sheet1!$C$3:$P$3,0))</f>
        <v>966</v>
      </c>
      <c r="D15" s="17" t="str">
        <f>INDEX([2]Sheet1!$C$6:$P$18,MATCH($B15,[2]Sheet1!$A$6:$A$18,0),MATCH(D$2,[2]Sheet1!$C$3:$P$3,0))</f>
        <v>966</v>
      </c>
      <c r="E15" s="17" t="str">
        <f>INDEX([2]Sheet1!$C$6:$P$18,MATCH($B15,[2]Sheet1!$A$6:$A$18,0),MATCH(E$2,[2]Sheet1!$C$3:$P$3,0))</f>
        <v>966</v>
      </c>
      <c r="F15" s="17" t="str">
        <f>INDEX([2]Sheet1!$C$6:$P$18,MATCH($B15,[2]Sheet1!$A$6:$A$18,0),MATCH(F$2,[2]Sheet1!$C$3:$P$3,0))</f>
        <v>966</v>
      </c>
      <c r="G15" s="17" t="str">
        <f>INDEX([2]Sheet1!$C$6:$P$18,MATCH($B15,[2]Sheet1!$A$6:$A$18,0),MATCH(G$2,[2]Sheet1!$C$3:$P$3,0))</f>
        <v>966</v>
      </c>
      <c r="H15" s="17" t="str">
        <f>INDEX([2]Sheet1!$C$6:$P$18,MATCH($B15,[2]Sheet1!$A$6:$A$18,0),MATCH(H$2,[2]Sheet1!$C$3:$P$3,0))</f>
        <v>966</v>
      </c>
      <c r="I15" s="17" t="str">
        <f>INDEX([2]Sheet1!$C$6:$P$18,MATCH($B15,[2]Sheet1!$A$6:$A$18,0),MATCH(I$2,[2]Sheet1!$C$3:$P$3,0))</f>
        <v>966</v>
      </c>
      <c r="J15" s="27" t="str">
        <f>INDEX([2]Sheet1!$J$6:$P$18,MATCH($B15,[2]Sheet1!$A$6:$A$18,0),MATCH(J$2,[2]Sheet1!$J$3:$P$3,0))</f>
        <v>966</v>
      </c>
      <c r="K15" s="17" t="str">
        <f>INDEX([2]Sheet1!$J$6:$P$18,MATCH($B15,[2]Sheet1!$A$6:$A$18,0),MATCH(K$2,[2]Sheet1!$J$3:$P$3,0))</f>
        <v>966</v>
      </c>
      <c r="L15" s="17" t="str">
        <f>INDEX([2]Sheet1!$J$6:$P$18,MATCH($B15,[2]Sheet1!$A$6:$A$18,0),MATCH(L$2,[2]Sheet1!$J$3:$P$3,0))</f>
        <v>966</v>
      </c>
      <c r="M15" s="17" t="str">
        <f>INDEX([2]Sheet1!$J$6:$P$18,MATCH($B15,[2]Sheet1!$A$6:$A$18,0),MATCH(M$2,[2]Sheet1!$J$3:$P$3,0))</f>
        <v>966</v>
      </c>
      <c r="N15" s="17" t="str">
        <f>INDEX([2]Sheet1!$J$6:$P$18,MATCH($B15,[2]Sheet1!$A$6:$A$18,0),MATCH(N$2,[2]Sheet1!$J$3:$P$3,0))</f>
        <v>966</v>
      </c>
      <c r="O15" s="17" t="str">
        <f>INDEX([2]Sheet1!$J$6:$P$18,MATCH($B15,[2]Sheet1!$A$6:$A$18,0),MATCH(O$2,[2]Sheet1!$J$3:$P$3,0))</f>
        <v>966</v>
      </c>
      <c r="P15" s="17" t="str">
        <f>INDEX([2]Sheet1!$J$6:$P$18,MATCH($B15,[2]Sheet1!$A$6:$A$18,0),MATCH(P$2,[2]Sheet1!$J$3:$P$3,0))</f>
        <v>966</v>
      </c>
    </row>
    <row r="16" spans="2:16" x14ac:dyDescent="0.2">
      <c r="B16" s="16" t="s">
        <v>148</v>
      </c>
      <c r="C16" s="17" t="str">
        <f>INDEX([2]Sheet1!$C$6:$P$18,MATCH($B16,[2]Sheet1!$A$6:$A$18,0),MATCH(C$2,[2]Sheet1!$C$3:$P$3,0))</f>
        <v>-0.0243</v>
      </c>
      <c r="D16" s="17" t="str">
        <f>INDEX([2]Sheet1!$C$6:$P$18,MATCH($B16,[2]Sheet1!$A$6:$A$18,0),MATCH(D$2,[2]Sheet1!$C$3:$P$3,0))</f>
        <v>-0.0259</v>
      </c>
      <c r="E16" s="17" t="str">
        <f>INDEX([2]Sheet1!$C$6:$P$18,MATCH($B16,[2]Sheet1!$A$6:$A$18,0),MATCH(E$2,[2]Sheet1!$C$3:$P$3,0))</f>
        <v>-0.0259</v>
      </c>
      <c r="F16" s="17" t="str">
        <f>INDEX([2]Sheet1!$C$6:$P$18,MATCH($B16,[2]Sheet1!$A$6:$A$18,0),MATCH(F$2,[2]Sheet1!$C$3:$P$3,0))</f>
        <v>-0.0170</v>
      </c>
      <c r="G16" s="17" t="str">
        <f>INDEX([2]Sheet1!$C$6:$P$18,MATCH($B16,[2]Sheet1!$A$6:$A$18,0),MATCH(G$2,[2]Sheet1!$C$3:$P$3,0))</f>
        <v>-0.0217</v>
      </c>
      <c r="H16" s="17" t="str">
        <f>INDEX([2]Sheet1!$C$6:$P$18,MATCH($B16,[2]Sheet1!$A$6:$A$18,0),MATCH(H$2,[2]Sheet1!$C$3:$P$3,0))</f>
        <v>-0.0267</v>
      </c>
      <c r="I16" s="17" t="str">
        <f>INDEX([2]Sheet1!$C$6:$P$18,MATCH($B16,[2]Sheet1!$A$6:$A$18,0),MATCH(I$2,[2]Sheet1!$C$3:$P$3,0))</f>
        <v>-0.0269</v>
      </c>
      <c r="J16" s="27" t="str">
        <f>INDEX([2]Sheet1!$J$6:$P$18,MATCH($B16,[2]Sheet1!$A$6:$A$18,0),MATCH(J$2,[2]Sheet1!$J$3:$P$3,0))</f>
        <v>-0.0240</v>
      </c>
      <c r="K16" s="17" t="str">
        <f>INDEX([2]Sheet1!$J$6:$P$18,MATCH($B16,[2]Sheet1!$A$6:$A$18,0),MATCH(K$2,[2]Sheet1!$J$3:$P$3,0))</f>
        <v>-0.0259</v>
      </c>
      <c r="L16" s="17" t="str">
        <f>INDEX([2]Sheet1!$J$6:$P$18,MATCH($B16,[2]Sheet1!$A$6:$A$18,0),MATCH(L$2,[2]Sheet1!$J$3:$P$3,0))</f>
        <v>-0.0262</v>
      </c>
      <c r="M16" s="17" t="str">
        <f>INDEX([2]Sheet1!$J$6:$P$18,MATCH($B16,[2]Sheet1!$A$6:$A$18,0),MATCH(M$2,[2]Sheet1!$J$3:$P$3,0))</f>
        <v>-0.0170</v>
      </c>
      <c r="N16" s="17" t="str">
        <f>INDEX([2]Sheet1!$J$6:$P$18,MATCH($B16,[2]Sheet1!$A$6:$A$18,0),MATCH(N$2,[2]Sheet1!$J$3:$P$3,0))</f>
        <v>-0.0232</v>
      </c>
      <c r="O16" s="17" t="str">
        <f>INDEX([2]Sheet1!$J$6:$P$18,MATCH($B16,[2]Sheet1!$A$6:$A$18,0),MATCH(O$2,[2]Sheet1!$J$3:$P$3,0))</f>
        <v>-0.0272</v>
      </c>
      <c r="P16" s="17" t="str">
        <f>INDEX([2]Sheet1!$J$6:$P$18,MATCH($B16,[2]Sheet1!$A$6:$A$18,0),MATCH(P$2,[2]Sheet1!$J$3:$P$3,0))</f>
        <v>-0.0268</v>
      </c>
    </row>
    <row r="17" spans="1:19" x14ac:dyDescent="0.2">
      <c r="A17" s="16"/>
      <c r="B17" s="4" t="s">
        <v>205</v>
      </c>
      <c r="C17" s="47">
        <f>SUBSTITUTE(INDEX([2]Sheet1!$C$6:$P$18,MATCH($B17,[2]Sheet1!$A$6:$A$18,0),MATCH(C$2,[2]Sheet1!$C$3:$P$3,0)),".",",") + 0</f>
        <v>16.107654622230999</v>
      </c>
      <c r="D17" s="47">
        <f>SUBSTITUTE(INDEX([2]Sheet1!$C$6:$P$18,MATCH($B17,[2]Sheet1!$A$6:$A$18,0),MATCH(D$2,[2]Sheet1!$C$3:$P$3,0)),".",",") + 0</f>
        <v>3.3985607809685399</v>
      </c>
      <c r="E17" s="47">
        <f>SUBSTITUTE(INDEX([2]Sheet1!$C$6:$P$18,MATCH($B17,[2]Sheet1!$A$6:$A$18,0),MATCH(E$2,[2]Sheet1!$C$3:$P$3,0)),".",",") + 0</f>
        <v>-27.537220291053099</v>
      </c>
      <c r="F17" s="47">
        <f>SUBSTITUTE(INDEX([2]Sheet1!$C$6:$P$18,MATCH($B17,[2]Sheet1!$A$6:$A$18,0),MATCH(F$2,[2]Sheet1!$C$3:$P$3,0)),".",",") + 0</f>
        <v>-4.6353272365528602</v>
      </c>
      <c r="G17" s="47">
        <f>SUBSTITUTE(INDEX([2]Sheet1!$C$6:$P$18,MATCH($B17,[2]Sheet1!$A$6:$A$18,0),MATCH(G$2,[2]Sheet1!$C$3:$P$3,0)),".",",") + 0</f>
        <v>-6.58596650750113</v>
      </c>
      <c r="H17" s="47">
        <f>SUBSTITUTE(INDEX([2]Sheet1!$C$6:$P$18,MATCH($B17,[2]Sheet1!$A$6:$A$18,0),MATCH(H$2,[2]Sheet1!$C$3:$P$3,0)),".",",") + 0</f>
        <v>-3.5862087024242002</v>
      </c>
      <c r="I17" s="47">
        <f>SUBSTITUTE(INDEX([2]Sheet1!$C$6:$P$18,MATCH($B17,[2]Sheet1!$A$6:$A$18,0),MATCH(I$2,[2]Sheet1!$C$3:$P$3,0)),".",",") + 0</f>
        <v>-15.396294417143899</v>
      </c>
      <c r="J17" s="48">
        <f>SUBSTITUTE(INDEX([2]Sheet1!$J$6:$P$18,MATCH($B17,[2]Sheet1!$A$6:$A$18,0),MATCH(J$2,[2]Sheet1!$J$3:$P$3,0)),".",",")+0</f>
        <v>-2.0025871709473</v>
      </c>
      <c r="K17" s="47">
        <f>SUBSTITUTE(INDEX([2]Sheet1!$J$6:$P$18,MATCH($B17,[2]Sheet1!$A$6:$A$18,0),MATCH(K$2,[2]Sheet1!$J$3:$P$3,0)),".",",")+0</f>
        <v>-0.42252670418320598</v>
      </c>
      <c r="L17" s="47">
        <f>SUBSTITUTE(INDEX([2]Sheet1!$J$6:$P$18,MATCH($B17,[2]Sheet1!$A$6:$A$18,0),MATCH(L$2,[2]Sheet1!$J$3:$P$3,0)),".",",")+0</f>
        <v>3.4235700585678202</v>
      </c>
      <c r="M17" s="47">
        <f>SUBSTITUTE(INDEX([2]Sheet1!$J$6:$P$18,MATCH($B17,[2]Sheet1!$A$6:$A$18,0),MATCH(M$2,[2]Sheet1!$J$3:$P$3,0)),".",",")+0</f>
        <v>0.57628792488855096</v>
      </c>
      <c r="N17" s="47">
        <f>SUBSTITUTE(INDEX([2]Sheet1!$J$6:$P$18,MATCH($B17,[2]Sheet1!$A$6:$A$18,0),MATCH(N$2,[2]Sheet1!$J$3:$P$3,0)),".",",")+0</f>
        <v>0.81880151676513702</v>
      </c>
      <c r="O17" s="47">
        <f>SUBSTITUTE(INDEX([2]Sheet1!$J$6:$P$18,MATCH($B17,[2]Sheet1!$A$6:$A$18,0),MATCH(O$2,[2]Sheet1!$J$3:$P$3,0)),".",",")+0</f>
        <v>0.44585606708393499</v>
      </c>
      <c r="P17" s="47">
        <f>SUBSTITUTE(INDEX([2]Sheet1!$J$6:$P$18,MATCH($B17,[2]Sheet1!$A$6:$A$18,0),MATCH(P$2,[2]Sheet1!$J$3:$P$3,0)),".",",")+0</f>
        <v>1.91414718051824</v>
      </c>
      <c r="Q17" s="16"/>
      <c r="R17" s="16"/>
      <c r="S17" s="16"/>
    </row>
    <row r="18" spans="1:19" ht="34" x14ac:dyDescent="0.2">
      <c r="A18" s="16"/>
      <c r="C18" s="14" t="s">
        <v>53</v>
      </c>
      <c r="D18" s="14" t="s">
        <v>54</v>
      </c>
      <c r="E18" s="14" t="s">
        <v>158</v>
      </c>
      <c r="F18" s="14" t="s">
        <v>159</v>
      </c>
      <c r="G18" s="14" t="s">
        <v>160</v>
      </c>
      <c r="H18" s="14" t="s">
        <v>58</v>
      </c>
      <c r="I18" s="14" t="s">
        <v>161</v>
      </c>
      <c r="J18" s="14" t="s">
        <v>53</v>
      </c>
      <c r="K18" s="14" t="s">
        <v>54</v>
      </c>
      <c r="L18" s="14" t="s">
        <v>158</v>
      </c>
      <c r="M18" s="14" t="s">
        <v>159</v>
      </c>
      <c r="N18" s="14" t="s">
        <v>160</v>
      </c>
      <c r="O18" s="14" t="s">
        <v>58</v>
      </c>
      <c r="P18" s="14" t="s">
        <v>161</v>
      </c>
      <c r="Q18" s="16"/>
      <c r="R18" s="16"/>
      <c r="S18" s="16"/>
    </row>
    <row r="19" spans="1:19" x14ac:dyDescent="0.2">
      <c r="A19" s="16"/>
      <c r="B19" s="16"/>
      <c r="C19" s="17" t="s">
        <v>162</v>
      </c>
      <c r="D19" s="17" t="s">
        <v>162</v>
      </c>
      <c r="E19" s="17" t="s">
        <v>162</v>
      </c>
      <c r="F19" s="17" t="s">
        <v>162</v>
      </c>
      <c r="G19" s="17" t="s">
        <v>162</v>
      </c>
      <c r="H19" s="17" t="s">
        <v>162</v>
      </c>
      <c r="I19" s="17" t="s">
        <v>162</v>
      </c>
      <c r="J19" s="17" t="s">
        <v>163</v>
      </c>
      <c r="K19" s="17" t="s">
        <v>163</v>
      </c>
      <c r="L19" s="17" t="s">
        <v>163</v>
      </c>
      <c r="M19" s="17" t="s">
        <v>163</v>
      </c>
      <c r="N19" s="17" t="s">
        <v>163</v>
      </c>
      <c r="O19" s="17" t="s">
        <v>163</v>
      </c>
      <c r="P19" s="17" t="s">
        <v>163</v>
      </c>
      <c r="Q19" s="16"/>
      <c r="R19" s="16"/>
      <c r="S19" s="16"/>
    </row>
    <row r="20" spans="1:19" x14ac:dyDescent="0.2">
      <c r="A20" s="16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6"/>
      <c r="R20" s="16"/>
      <c r="S20" s="16"/>
    </row>
    <row r="21" spans="1:19" x14ac:dyDescent="0.2">
      <c r="A21" s="16"/>
      <c r="B21" s="16"/>
      <c r="C21" s="46">
        <f>SUBSTITUTE(C17,".",",") + 0</f>
        <v>16.107654622230999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</row>
    <row r="22" spans="1:19" x14ac:dyDescent="0.2">
      <c r="A22" s="16"/>
      <c r="B22" s="16"/>
      <c r="C22" s="41" t="s">
        <v>197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</row>
    <row r="23" spans="1:19" x14ac:dyDescent="0.2">
      <c r="A23" s="16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</sheetData>
  <mergeCells count="2">
    <mergeCell ref="C4:I4"/>
    <mergeCell ref="J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EEE0-2347-FC49-8C38-2310B451B175}">
  <dimension ref="B1:P20"/>
  <sheetViews>
    <sheetView showGridLines="0" zoomScale="110" zoomScaleNormal="110" workbookViewId="0">
      <selection activeCell="C20" sqref="C20"/>
    </sheetView>
  </sheetViews>
  <sheetFormatPr baseColWidth="10" defaultRowHeight="16" x14ac:dyDescent="0.2"/>
  <cols>
    <col min="1" max="16384" width="10.83203125" style="16"/>
  </cols>
  <sheetData>
    <row r="1" spans="2:16" ht="17" thickBot="1" x14ac:dyDescent="0.25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8"/>
    </row>
    <row r="2" spans="2:16" ht="52" thickTop="1" x14ac:dyDescent="0.2">
      <c r="B2"/>
      <c r="C2" s="22" t="s">
        <v>208</v>
      </c>
      <c r="D2" s="22" t="s">
        <v>209</v>
      </c>
      <c r="E2" s="22" t="s">
        <v>210</v>
      </c>
      <c r="F2" s="22" t="s">
        <v>211</v>
      </c>
      <c r="G2" s="22" t="s">
        <v>212</v>
      </c>
      <c r="H2" s="22" t="s">
        <v>213</v>
      </c>
      <c r="I2" s="22" t="s">
        <v>214</v>
      </c>
      <c r="J2" s="22" t="s">
        <v>208</v>
      </c>
      <c r="K2" s="22" t="s">
        <v>209</v>
      </c>
      <c r="L2" s="22" t="s">
        <v>210</v>
      </c>
      <c r="M2" s="22" t="s">
        <v>211</v>
      </c>
      <c r="N2" s="22" t="s">
        <v>212</v>
      </c>
      <c r="O2" s="22" t="s">
        <v>213</v>
      </c>
      <c r="P2" s="22" t="s">
        <v>214</v>
      </c>
    </row>
    <row r="3" spans="2:16" x14ac:dyDescent="0.2">
      <c r="B3"/>
      <c r="C3" s="13" t="s">
        <v>150</v>
      </c>
      <c r="D3" s="13" t="s">
        <v>150</v>
      </c>
      <c r="E3" s="13" t="s">
        <v>150</v>
      </c>
      <c r="F3" s="13" t="s">
        <v>150</v>
      </c>
      <c r="G3" s="13" t="s">
        <v>150</v>
      </c>
      <c r="H3" s="13" t="s">
        <v>150</v>
      </c>
      <c r="I3" s="13" t="s">
        <v>150</v>
      </c>
      <c r="J3" s="13" t="s">
        <v>151</v>
      </c>
      <c r="K3" s="13" t="s">
        <v>151</v>
      </c>
      <c r="L3" s="13" t="s">
        <v>151</v>
      </c>
      <c r="M3" s="13" t="s">
        <v>151</v>
      </c>
      <c r="N3" s="13" t="s">
        <v>151</v>
      </c>
      <c r="O3" s="13" t="s">
        <v>151</v>
      </c>
      <c r="P3" s="13" t="s">
        <v>151</v>
      </c>
    </row>
    <row r="4" spans="2:16" x14ac:dyDescent="0.2">
      <c r="B4"/>
      <c r="C4" s="33" t="s">
        <v>150</v>
      </c>
      <c r="D4" s="33"/>
      <c r="E4" s="33"/>
      <c r="F4" s="33"/>
      <c r="G4" s="33"/>
      <c r="H4" s="33"/>
      <c r="I4" s="34"/>
      <c r="J4" s="35" t="s">
        <v>151</v>
      </c>
      <c r="K4" s="35"/>
      <c r="L4" s="35"/>
      <c r="M4" s="35"/>
      <c r="N4" s="35"/>
      <c r="O4" s="35"/>
      <c r="P4" s="35"/>
    </row>
    <row r="5" spans="2:16" x14ac:dyDescent="0.2">
      <c r="B5" t="s">
        <v>141</v>
      </c>
      <c r="C5" s="17" t="str">
        <f>INDEX([3]Sheet1!$C$6:$I$15,MATCH($B5,[3]Sheet1!$A$6:$A$15,0),MATCH(C$2,[3]Sheet1!$C$3:$I$3,0))</f>
        <v>0.00874</v>
      </c>
      <c r="D5" s="17" t="str">
        <f>INDEX([3]Sheet1!$C$6:$I$15,MATCH($B5,[3]Sheet1!$A$6:$A$15,0),MATCH(D$2,[3]Sheet1!$C$3:$I$3,0))</f>
        <v>0.00287</v>
      </c>
      <c r="E5" s="17" t="str">
        <f>INDEX([3]Sheet1!$C$6:$I$15,MATCH($B5,[3]Sheet1!$A$6:$A$15,0),MATCH(E$2,[3]Sheet1!$C$3:$I$3,0))</f>
        <v>-0.00734</v>
      </c>
      <c r="F5" s="17" t="str">
        <f>INDEX([3]Sheet1!$C$6:$I$15,MATCH($B5,[3]Sheet1!$A$6:$A$15,0),MATCH(F$2,[3]Sheet1!$C$3:$I$3,0))</f>
        <v>-0.00252</v>
      </c>
      <c r="G5" s="17" t="str">
        <f>INDEX([3]Sheet1!$C$6:$I$15,MATCH($B5,[3]Sheet1!$A$6:$A$15,0),MATCH(G$2,[3]Sheet1!$C$3:$I$3,0))</f>
        <v>-0.00658</v>
      </c>
      <c r="H5" s="17" t="str">
        <f>INDEX([3]Sheet1!$C$6:$I$15,MATCH($B5,[3]Sheet1!$A$6:$A$15,0),MATCH(H$2,[3]Sheet1!$C$3:$I$3,0))</f>
        <v>-0.00798</v>
      </c>
      <c r="I5" s="17" t="str">
        <f>INDEX([3]Sheet1!$C$6:$I$15,MATCH($B5,[3]Sheet1!$A$6:$A$15,0),MATCH(I$2,[3]Sheet1!$C$3:$I$3,0))</f>
        <v>-0.00232</v>
      </c>
      <c r="J5" s="26" t="str">
        <f>INDEX([3]Sheet1!$J$6:$P$15,MATCH($B5,[3]Sheet1!$A$6:$A$15,0),MATCH(J$2,[3]Sheet1!$J$3:$P$3,0))</f>
        <v>0.00874</v>
      </c>
      <c r="K5" s="18" t="str">
        <f>INDEX([3]Sheet1!$J$6:$P$15,MATCH($B5,[3]Sheet1!$A$6:$A$15,0),MATCH(K$2,[3]Sheet1!$J$3:$P$3,0))</f>
        <v>0.00287</v>
      </c>
      <c r="L5" s="18" t="str">
        <f>INDEX([3]Sheet1!$J$6:$P$15,MATCH($B5,[3]Sheet1!$A$6:$A$15,0),MATCH(L$2,[3]Sheet1!$J$3:$P$3,0))</f>
        <v>-0.00734</v>
      </c>
      <c r="M5" s="18" t="str">
        <f>INDEX([3]Sheet1!$J$6:$P$15,MATCH($B5,[3]Sheet1!$A$6:$A$15,0),MATCH(M$2,[3]Sheet1!$J$3:$P$3,0))</f>
        <v>-0.00252</v>
      </c>
      <c r="N5" s="18" t="str">
        <f>INDEX([3]Sheet1!$J$6:$P$15,MATCH($B5,[3]Sheet1!$A$6:$A$15,0),MATCH(N$2,[3]Sheet1!$J$3:$P$3,0))</f>
        <v>-0.00658</v>
      </c>
      <c r="O5" s="18" t="str">
        <f>INDEX([3]Sheet1!$J$6:$P$15,MATCH($B5,[3]Sheet1!$A$6:$A$15,0),MATCH(O$2,[3]Sheet1!$J$3:$P$3,0))</f>
        <v>-0.00798</v>
      </c>
      <c r="P5" s="18" t="str">
        <f>INDEX([3]Sheet1!$J$6:$P$15,MATCH($B5,[3]Sheet1!$A$6:$A$15,0),MATCH(P$2,[3]Sheet1!$J$3:$P$3,0))</f>
        <v>-0.00232</v>
      </c>
    </row>
    <row r="6" spans="2:16" x14ac:dyDescent="0.2">
      <c r="B6"/>
      <c r="C6" s="17" t="str">
        <f>[3]Sheet1!C$7</f>
        <v>(0.0181)</v>
      </c>
      <c r="D6" s="17" t="str">
        <f>[3]Sheet1!D$7</f>
        <v>(0.0144)</v>
      </c>
      <c r="E6" s="17" t="str">
        <f>[3]Sheet1!E$7</f>
        <v>(0.0105)</v>
      </c>
      <c r="F6" s="17" t="str">
        <f>[3]Sheet1!F$7</f>
        <v>(0.00965)</v>
      </c>
      <c r="G6" s="17" t="str">
        <f>[3]Sheet1!G$7</f>
        <v>(0.0102)</v>
      </c>
      <c r="H6" s="17" t="str">
        <f>[3]Sheet1!H$7</f>
        <v>(0.00560)</v>
      </c>
      <c r="I6" s="17" t="str">
        <f>[3]Sheet1!I$7</f>
        <v>(0.00959)</v>
      </c>
      <c r="J6" s="27" t="str">
        <f>[3]Sheet1!J$7</f>
        <v>(0.0181)</v>
      </c>
      <c r="K6" s="17" t="str">
        <f>[3]Sheet1!K$7</f>
        <v>(0.0144)</v>
      </c>
      <c r="L6" s="17" t="str">
        <f>[3]Sheet1!L$7</f>
        <v>(0.0105)</v>
      </c>
      <c r="M6" s="17" t="str">
        <f>[3]Sheet1!M$7</f>
        <v>(0.00965)</v>
      </c>
      <c r="N6" s="17" t="str">
        <f>[3]Sheet1!N$7</f>
        <v>(0.0102)</v>
      </c>
      <c r="O6" s="17" t="str">
        <f>[3]Sheet1!O$7</f>
        <v>(0.00560)</v>
      </c>
      <c r="P6" s="17" t="str">
        <f>[3]Sheet1!P$7</f>
        <v>(0.00959)</v>
      </c>
    </row>
    <row r="7" spans="2:16" x14ac:dyDescent="0.2">
      <c r="B7"/>
      <c r="C7"/>
      <c r="D7"/>
      <c r="E7"/>
      <c r="F7"/>
      <c r="G7"/>
      <c r="H7"/>
      <c r="I7"/>
      <c r="J7" s="43"/>
    </row>
    <row r="8" spans="2:16" x14ac:dyDescent="0.2">
      <c r="B8" t="s">
        <v>142</v>
      </c>
      <c r="C8" s="17" t="str">
        <f>INDEX([3]Sheet1!$C$6:$I$15,MATCH($B8,[3]Sheet1!$A$6:$A$15,0),MATCH(C$2,[3]Sheet1!$C$3:$I$3,0))</f>
        <v>81,144</v>
      </c>
      <c r="D8" s="17" t="str">
        <f>INDEX([3]Sheet1!$C$6:$I$15,MATCH($B8,[3]Sheet1!$A$6:$A$15,0),MATCH(D$2,[3]Sheet1!$C$3:$I$3,0))</f>
        <v>81,144</v>
      </c>
      <c r="E8" s="17" t="str">
        <f>INDEX([3]Sheet1!$C$6:$I$15,MATCH($B8,[3]Sheet1!$A$6:$A$15,0),MATCH(E$2,[3]Sheet1!$C$3:$I$3,0))</f>
        <v>81,144</v>
      </c>
      <c r="F8" s="17" t="str">
        <f>INDEX([3]Sheet1!$C$6:$I$15,MATCH($B8,[3]Sheet1!$A$6:$A$15,0),MATCH(F$2,[3]Sheet1!$C$3:$I$3,0))</f>
        <v>81,144</v>
      </c>
      <c r="G8" s="17" t="str">
        <f>INDEX([3]Sheet1!$C$6:$I$15,MATCH($B8,[3]Sheet1!$A$6:$A$15,0),MATCH(G$2,[3]Sheet1!$C$3:$I$3,0))</f>
        <v>81,144</v>
      </c>
      <c r="H8" s="17" t="str">
        <f>INDEX([3]Sheet1!$C$6:$I$15,MATCH($B8,[3]Sheet1!$A$6:$A$15,0),MATCH(H$2,[3]Sheet1!$C$3:$I$3,0))</f>
        <v>81,144</v>
      </c>
      <c r="I8" s="17" t="str">
        <f>INDEX([3]Sheet1!$C$6:$I$15,MATCH($B8,[3]Sheet1!$A$6:$A$15,0),MATCH(I$2,[3]Sheet1!$C$3:$I$3,0))</f>
        <v>81,144</v>
      </c>
      <c r="J8" s="27" t="str">
        <f>INDEX([3]Sheet1!$J$6:$P$15,MATCH($B8,[3]Sheet1!$A$6:$A$15,0),MATCH(J$2,[3]Sheet1!$J$3:$P$3,0))</f>
        <v>81,144</v>
      </c>
      <c r="K8" s="17" t="str">
        <f>INDEX([3]Sheet1!$J$6:$P$15,MATCH($B8,[3]Sheet1!$A$6:$A$15,0),MATCH(K$2,[3]Sheet1!$J$3:$P$3,0))</f>
        <v>81,144</v>
      </c>
      <c r="L8" s="17" t="str">
        <f>INDEX([3]Sheet1!$J$6:$P$15,MATCH($B8,[3]Sheet1!$A$6:$A$15,0),MATCH(L$2,[3]Sheet1!$J$3:$P$3,0))</f>
        <v>81,144</v>
      </c>
      <c r="M8" s="17" t="str">
        <f>INDEX([3]Sheet1!$J$6:$P$15,MATCH($B8,[3]Sheet1!$A$6:$A$15,0),MATCH(M$2,[3]Sheet1!$J$3:$P$3,0))</f>
        <v>81,144</v>
      </c>
      <c r="N8" s="17" t="str">
        <f>INDEX([3]Sheet1!$J$6:$P$15,MATCH($B8,[3]Sheet1!$A$6:$A$15,0),MATCH(N$2,[3]Sheet1!$J$3:$P$3,0))</f>
        <v>81,144</v>
      </c>
      <c r="O8" s="17" t="str">
        <f>INDEX([3]Sheet1!$J$6:$P$15,MATCH($B8,[3]Sheet1!$A$6:$A$15,0),MATCH(O$2,[3]Sheet1!$J$3:$P$3,0))</f>
        <v>81,144</v>
      </c>
      <c r="P8" s="17" t="str">
        <f>INDEX([3]Sheet1!$J$6:$P$15,MATCH($B8,[3]Sheet1!$A$6:$A$15,0),MATCH(P$2,[3]Sheet1!$J$3:$P$3,0))</f>
        <v>81,144</v>
      </c>
    </row>
    <row r="9" spans="2:16" x14ac:dyDescent="0.2">
      <c r="B9" t="s">
        <v>143</v>
      </c>
      <c r="C9" s="17" t="str">
        <f>INDEX([3]Sheet1!$C$6:$I$15,MATCH($B9,[3]Sheet1!$A$6:$A$15,0),MATCH(C$2,[3]Sheet1!$C$3:$I$3,0))</f>
        <v>0.361</v>
      </c>
      <c r="D9" s="17" t="str">
        <f>INDEX([3]Sheet1!$C$6:$I$15,MATCH($B9,[3]Sheet1!$A$6:$A$15,0),MATCH(D$2,[3]Sheet1!$C$3:$I$3,0))</f>
        <v>0.255</v>
      </c>
      <c r="E9" s="17" t="str">
        <f>INDEX([3]Sheet1!$C$6:$I$15,MATCH($B9,[3]Sheet1!$A$6:$A$15,0),MATCH(E$2,[3]Sheet1!$C$3:$I$3,0))</f>
        <v>0.408</v>
      </c>
      <c r="F9" s="17" t="str">
        <f>INDEX([3]Sheet1!$C$6:$I$15,MATCH($B9,[3]Sheet1!$A$6:$A$15,0),MATCH(F$2,[3]Sheet1!$C$3:$I$3,0))</f>
        <v>0.530</v>
      </c>
      <c r="G9" s="17" t="str">
        <f>INDEX([3]Sheet1!$C$6:$I$15,MATCH($B9,[3]Sheet1!$A$6:$A$15,0),MATCH(G$2,[3]Sheet1!$C$3:$I$3,0))</f>
        <v>0.426</v>
      </c>
      <c r="H9" s="17" t="str">
        <f>INDEX([3]Sheet1!$C$6:$I$15,MATCH($B9,[3]Sheet1!$A$6:$A$15,0),MATCH(H$2,[3]Sheet1!$C$3:$I$3,0))</f>
        <v>0.297</v>
      </c>
      <c r="I9" s="17" t="str">
        <f>INDEX([3]Sheet1!$C$6:$I$15,MATCH($B9,[3]Sheet1!$A$6:$A$15,0),MATCH(I$2,[3]Sheet1!$C$3:$I$3,0))</f>
        <v>0.465</v>
      </c>
      <c r="J9" s="27" t="str">
        <f>INDEX([3]Sheet1!$J$6:$P$15,MATCH($B9,[3]Sheet1!$A$6:$A$15,0),MATCH(J$2,[3]Sheet1!$J$3:$P$3,0))</f>
        <v>0.361</v>
      </c>
      <c r="K9" s="17" t="str">
        <f>INDEX([3]Sheet1!$J$6:$P$15,MATCH($B9,[3]Sheet1!$A$6:$A$15,0),MATCH(K$2,[3]Sheet1!$J$3:$P$3,0))</f>
        <v>0.255</v>
      </c>
      <c r="L9" s="17" t="str">
        <f>INDEX([3]Sheet1!$J$6:$P$15,MATCH($B9,[3]Sheet1!$A$6:$A$15,0),MATCH(L$2,[3]Sheet1!$J$3:$P$3,0))</f>
        <v>0.408</v>
      </c>
      <c r="M9" s="17" t="str">
        <f>INDEX([3]Sheet1!$J$6:$P$15,MATCH($B9,[3]Sheet1!$A$6:$A$15,0),MATCH(M$2,[3]Sheet1!$J$3:$P$3,0))</f>
        <v>0.530</v>
      </c>
      <c r="N9" s="17" t="str">
        <f>INDEX([3]Sheet1!$J$6:$P$15,MATCH($B9,[3]Sheet1!$A$6:$A$15,0),MATCH(N$2,[3]Sheet1!$J$3:$P$3,0))</f>
        <v>0.426</v>
      </c>
      <c r="O9" s="17" t="str">
        <f>INDEX([3]Sheet1!$J$6:$P$15,MATCH($B9,[3]Sheet1!$A$6:$A$15,0),MATCH(O$2,[3]Sheet1!$J$3:$P$3,0))</f>
        <v>0.297</v>
      </c>
      <c r="P9" s="17" t="str">
        <f>INDEX([3]Sheet1!$J$6:$P$15,MATCH($B9,[3]Sheet1!$A$6:$A$15,0),MATCH(P$2,[3]Sheet1!$J$3:$P$3,0))</f>
        <v>0.465</v>
      </c>
    </row>
    <row r="10" spans="2:16" x14ac:dyDescent="0.2">
      <c r="B10" t="s">
        <v>144</v>
      </c>
      <c r="C10" s="17" t="str">
        <f>INDEX([3]Sheet1!$C$6:$I$15,MATCH($B10,[3]Sheet1!$A$6:$A$15,0),MATCH(C$2,[3]Sheet1!$C$3:$I$3,0))</f>
        <v>Si</v>
      </c>
      <c r="D10" s="17" t="str">
        <f>INDEX([3]Sheet1!$C$6:$I$15,MATCH($B10,[3]Sheet1!$A$6:$A$15,0),MATCH(D$2,[3]Sheet1!$C$3:$I$3,0))</f>
        <v>Si</v>
      </c>
      <c r="E10" s="17" t="str">
        <f>INDEX([3]Sheet1!$C$6:$I$15,MATCH($B10,[3]Sheet1!$A$6:$A$15,0),MATCH(E$2,[3]Sheet1!$C$3:$I$3,0))</f>
        <v>Si</v>
      </c>
      <c r="F10" s="17" t="str">
        <f>INDEX([3]Sheet1!$C$6:$I$15,MATCH($B10,[3]Sheet1!$A$6:$A$15,0),MATCH(F$2,[3]Sheet1!$C$3:$I$3,0))</f>
        <v>Si</v>
      </c>
      <c r="G10" s="17" t="str">
        <f>INDEX([3]Sheet1!$C$6:$I$15,MATCH($B10,[3]Sheet1!$A$6:$A$15,0),MATCH(G$2,[3]Sheet1!$C$3:$I$3,0))</f>
        <v>Si</v>
      </c>
      <c r="H10" s="17" t="str">
        <f>INDEX([3]Sheet1!$C$6:$I$15,MATCH($B10,[3]Sheet1!$A$6:$A$15,0),MATCH(H$2,[3]Sheet1!$C$3:$I$3,0))</f>
        <v>Si</v>
      </c>
      <c r="I10" s="17" t="str">
        <f>INDEX([3]Sheet1!$C$6:$I$15,MATCH($B10,[3]Sheet1!$A$6:$A$15,0),MATCH(I$2,[3]Sheet1!$C$3:$I$3,0))</f>
        <v>Si</v>
      </c>
      <c r="J10" s="27" t="str">
        <f>INDEX([3]Sheet1!$J$6:$P$15,MATCH($B10,[3]Sheet1!$A$6:$A$15,0),MATCH(J$2,[3]Sheet1!$J$3:$P$3,0))</f>
        <v>Si</v>
      </c>
      <c r="K10" s="17" t="str">
        <f>INDEX([3]Sheet1!$J$6:$P$15,MATCH($B10,[3]Sheet1!$A$6:$A$15,0),MATCH(K$2,[3]Sheet1!$J$3:$P$3,0))</f>
        <v>Si</v>
      </c>
      <c r="L10" s="17" t="str">
        <f>INDEX([3]Sheet1!$J$6:$P$15,MATCH($B10,[3]Sheet1!$A$6:$A$15,0),MATCH(L$2,[3]Sheet1!$J$3:$P$3,0))</f>
        <v>Si</v>
      </c>
      <c r="M10" s="17" t="str">
        <f>INDEX([3]Sheet1!$J$6:$P$15,MATCH($B10,[3]Sheet1!$A$6:$A$15,0),MATCH(M$2,[3]Sheet1!$J$3:$P$3,0))</f>
        <v>Si</v>
      </c>
      <c r="N10" s="17" t="str">
        <f>INDEX([3]Sheet1!$J$6:$P$15,MATCH($B10,[3]Sheet1!$A$6:$A$15,0),MATCH(N$2,[3]Sheet1!$J$3:$P$3,0))</f>
        <v>Si</v>
      </c>
      <c r="O10" s="17" t="str">
        <f>INDEX([3]Sheet1!$J$6:$P$15,MATCH($B10,[3]Sheet1!$A$6:$A$15,0),MATCH(O$2,[3]Sheet1!$J$3:$P$3,0))</f>
        <v>Si</v>
      </c>
      <c r="P10" s="17" t="str">
        <f>INDEX([3]Sheet1!$J$6:$P$15,MATCH($B10,[3]Sheet1!$A$6:$A$15,0),MATCH(P$2,[3]Sheet1!$J$3:$P$3,0))</f>
        <v>Si</v>
      </c>
    </row>
    <row r="11" spans="2:16" x14ac:dyDescent="0.2">
      <c r="B11" t="s">
        <v>145</v>
      </c>
      <c r="C11" s="17" t="str">
        <f>INDEX([3]Sheet1!$C$6:$I$15,MATCH($B11,[3]Sheet1!$A$6:$A$15,0),MATCH(C$2,[3]Sheet1!$C$3:$I$3,0))</f>
        <v>si</v>
      </c>
      <c r="D11" s="17" t="str">
        <f>INDEX([3]Sheet1!$C$6:$I$15,MATCH($B11,[3]Sheet1!$A$6:$A$15,0),MATCH(D$2,[3]Sheet1!$C$3:$I$3,0))</f>
        <v>si</v>
      </c>
      <c r="E11" s="17" t="str">
        <f>INDEX([3]Sheet1!$C$6:$I$15,MATCH($B11,[3]Sheet1!$A$6:$A$15,0),MATCH(E$2,[3]Sheet1!$C$3:$I$3,0))</f>
        <v>si</v>
      </c>
      <c r="F11" s="17" t="str">
        <f>INDEX([3]Sheet1!$C$6:$I$15,MATCH($B11,[3]Sheet1!$A$6:$A$15,0),MATCH(F$2,[3]Sheet1!$C$3:$I$3,0))</f>
        <v>si</v>
      </c>
      <c r="G11" s="17" t="str">
        <f>INDEX([3]Sheet1!$C$6:$I$15,MATCH($B11,[3]Sheet1!$A$6:$A$15,0),MATCH(G$2,[3]Sheet1!$C$3:$I$3,0))</f>
        <v>si</v>
      </c>
      <c r="H11" s="17" t="str">
        <f>INDEX([3]Sheet1!$C$6:$I$15,MATCH($B11,[3]Sheet1!$A$6:$A$15,0),MATCH(H$2,[3]Sheet1!$C$3:$I$3,0))</f>
        <v>si</v>
      </c>
      <c r="I11" s="17" t="str">
        <f>INDEX([3]Sheet1!$C$6:$I$15,MATCH($B11,[3]Sheet1!$A$6:$A$15,0),MATCH(I$2,[3]Sheet1!$C$3:$I$3,0))</f>
        <v>si</v>
      </c>
      <c r="J11" s="27" t="str">
        <f>INDEX([3]Sheet1!$J$6:$P$15,MATCH($B11,[3]Sheet1!$A$6:$A$15,0),MATCH(J$2,[3]Sheet1!$J$3:$P$3,0))</f>
        <v>si</v>
      </c>
      <c r="K11" s="17" t="str">
        <f>INDEX([3]Sheet1!$J$6:$P$15,MATCH($B11,[3]Sheet1!$A$6:$A$15,0),MATCH(K$2,[3]Sheet1!$J$3:$P$3,0))</f>
        <v>si</v>
      </c>
      <c r="L11" s="17" t="str">
        <f>INDEX([3]Sheet1!$J$6:$P$15,MATCH($B11,[3]Sheet1!$A$6:$A$15,0),MATCH(L$2,[3]Sheet1!$J$3:$P$3,0))</f>
        <v>si</v>
      </c>
      <c r="M11" s="17" t="str">
        <f>INDEX([3]Sheet1!$J$6:$P$15,MATCH($B11,[3]Sheet1!$A$6:$A$15,0),MATCH(M$2,[3]Sheet1!$J$3:$P$3,0))</f>
        <v>si</v>
      </c>
      <c r="N11" s="17" t="str">
        <f>INDEX([3]Sheet1!$J$6:$P$15,MATCH($B11,[3]Sheet1!$A$6:$A$15,0),MATCH(N$2,[3]Sheet1!$J$3:$P$3,0))</f>
        <v>si</v>
      </c>
      <c r="O11" s="17" t="str">
        <f>INDEX([3]Sheet1!$J$6:$P$15,MATCH($B11,[3]Sheet1!$A$6:$A$15,0),MATCH(O$2,[3]Sheet1!$J$3:$P$3,0))</f>
        <v>si</v>
      </c>
      <c r="P11" s="17" t="str">
        <f>INDEX([3]Sheet1!$J$6:$P$15,MATCH($B11,[3]Sheet1!$A$6:$A$15,0),MATCH(P$2,[3]Sheet1!$J$3:$P$3,0))</f>
        <v>si</v>
      </c>
    </row>
    <row r="12" spans="2:16" x14ac:dyDescent="0.2">
      <c r="B12" t="s">
        <v>146</v>
      </c>
      <c r="C12" s="17" t="str">
        <f>INDEX([3]Sheet1!$C$6:$I$15,MATCH($B12,[3]Sheet1!$A$6:$A$15,0),MATCH(C$2,[3]Sheet1!$C$3:$I$3,0))</f>
        <v>3.696</v>
      </c>
      <c r="D12" s="17" t="str">
        <f>INDEX([3]Sheet1!$C$6:$I$15,MATCH($B12,[3]Sheet1!$A$6:$A$15,0),MATCH(D$2,[3]Sheet1!$C$3:$I$3,0))</f>
        <v>5.121</v>
      </c>
      <c r="E12" s="17" t="str">
        <f>INDEX([3]Sheet1!$C$6:$I$15,MATCH($B12,[3]Sheet1!$A$6:$A$15,0),MATCH(E$2,[3]Sheet1!$C$3:$I$3,0))</f>
        <v>4.852</v>
      </c>
      <c r="F12" s="17" t="str">
        <f>INDEX([3]Sheet1!$C$6:$I$15,MATCH($B12,[3]Sheet1!$A$6:$A$15,0),MATCH(F$2,[3]Sheet1!$C$3:$I$3,0))</f>
        <v>14.50</v>
      </c>
      <c r="G12" s="17" t="str">
        <f>INDEX([3]Sheet1!$C$6:$I$15,MATCH($B12,[3]Sheet1!$A$6:$A$15,0),MATCH(G$2,[3]Sheet1!$C$3:$I$3,0))</f>
        <v>12.05</v>
      </c>
      <c r="H12" s="17" t="str">
        <f>INDEX([3]Sheet1!$C$6:$I$15,MATCH($B12,[3]Sheet1!$A$6:$A$15,0),MATCH(H$2,[3]Sheet1!$C$3:$I$3,0))</f>
        <v>4.747</v>
      </c>
      <c r="I12" s="17" t="str">
        <f>INDEX([3]Sheet1!$C$6:$I$15,MATCH($B12,[3]Sheet1!$A$6:$A$15,0),MATCH(I$2,[3]Sheet1!$C$3:$I$3,0))</f>
        <v>3.178</v>
      </c>
      <c r="J12" s="27" t="str">
        <f>INDEX([3]Sheet1!$J$6:$P$15,MATCH($B12,[3]Sheet1!$A$6:$A$15,0),MATCH(J$2,[3]Sheet1!$J$3:$P$3,0))</f>
        <v>3.696</v>
      </c>
      <c r="K12" s="17" t="str">
        <f>INDEX([3]Sheet1!$J$6:$P$15,MATCH($B12,[3]Sheet1!$A$6:$A$15,0),MATCH(K$2,[3]Sheet1!$J$3:$P$3,0))</f>
        <v>5.121</v>
      </c>
      <c r="L12" s="17" t="str">
        <f>INDEX([3]Sheet1!$J$6:$P$15,MATCH($B12,[3]Sheet1!$A$6:$A$15,0),MATCH(L$2,[3]Sheet1!$J$3:$P$3,0))</f>
        <v>4.852</v>
      </c>
      <c r="M12" s="17" t="str">
        <f>INDEX([3]Sheet1!$J$6:$P$15,MATCH($B12,[3]Sheet1!$A$6:$A$15,0),MATCH(M$2,[3]Sheet1!$J$3:$P$3,0))</f>
        <v>14.50</v>
      </c>
      <c r="N12" s="17" t="str">
        <f>INDEX([3]Sheet1!$J$6:$P$15,MATCH($B12,[3]Sheet1!$A$6:$A$15,0),MATCH(N$2,[3]Sheet1!$J$3:$P$3,0))</f>
        <v>12.05</v>
      </c>
      <c r="O12" s="17" t="str">
        <f>INDEX([3]Sheet1!$J$6:$P$15,MATCH($B12,[3]Sheet1!$A$6:$A$15,0),MATCH(O$2,[3]Sheet1!$J$3:$P$3,0))</f>
        <v>4.747</v>
      </c>
      <c r="P12" s="17" t="str">
        <f>INDEX([3]Sheet1!$J$6:$P$15,MATCH($B12,[3]Sheet1!$A$6:$A$15,0),MATCH(P$2,[3]Sheet1!$J$3:$P$3,0))</f>
        <v>3.178</v>
      </c>
    </row>
    <row r="13" spans="2:16" x14ac:dyDescent="0.2">
      <c r="B13" t="s">
        <v>147</v>
      </c>
      <c r="C13" s="17" t="str">
        <f>INDEX([3]Sheet1!$C$6:$I$15,MATCH($B13,[3]Sheet1!$A$6:$A$15,0),MATCH(C$2,[3]Sheet1!$C$3:$I$3,0))</f>
        <v>966</v>
      </c>
      <c r="D13" s="17" t="str">
        <f>INDEX([3]Sheet1!$C$6:$I$15,MATCH($B13,[3]Sheet1!$A$6:$A$15,0),MATCH(D$2,[3]Sheet1!$C$3:$I$3,0))</f>
        <v>966</v>
      </c>
      <c r="E13" s="17" t="str">
        <f>INDEX([3]Sheet1!$C$6:$I$15,MATCH($B13,[3]Sheet1!$A$6:$A$15,0),MATCH(E$2,[3]Sheet1!$C$3:$I$3,0))</f>
        <v>966</v>
      </c>
      <c r="F13" s="17" t="str">
        <f>INDEX([3]Sheet1!$C$6:$I$15,MATCH($B13,[3]Sheet1!$A$6:$A$15,0),MATCH(F$2,[3]Sheet1!$C$3:$I$3,0))</f>
        <v>966</v>
      </c>
      <c r="G13" s="17" t="str">
        <f>INDEX([3]Sheet1!$C$6:$I$15,MATCH($B13,[3]Sheet1!$A$6:$A$15,0),MATCH(G$2,[3]Sheet1!$C$3:$I$3,0))</f>
        <v>966</v>
      </c>
      <c r="H13" s="17" t="str">
        <f>INDEX([3]Sheet1!$C$6:$I$15,MATCH($B13,[3]Sheet1!$A$6:$A$15,0),MATCH(H$2,[3]Sheet1!$C$3:$I$3,0))</f>
        <v>966</v>
      </c>
      <c r="I13" s="17" t="str">
        <f>INDEX([3]Sheet1!$C$6:$I$15,MATCH($B13,[3]Sheet1!$A$6:$A$15,0),MATCH(I$2,[3]Sheet1!$C$3:$I$3,0))</f>
        <v>966</v>
      </c>
      <c r="J13" s="27" t="str">
        <f>INDEX([3]Sheet1!$J$6:$P$15,MATCH($B13,[3]Sheet1!$A$6:$A$15,0),MATCH(J$2,[3]Sheet1!$J$3:$P$3,0))</f>
        <v>966</v>
      </c>
      <c r="K13" s="17" t="str">
        <f>INDEX([3]Sheet1!$J$6:$P$15,MATCH($B13,[3]Sheet1!$A$6:$A$15,0),MATCH(K$2,[3]Sheet1!$J$3:$P$3,0))</f>
        <v>966</v>
      </c>
      <c r="L13" s="17" t="str">
        <f>INDEX([3]Sheet1!$J$6:$P$15,MATCH($B13,[3]Sheet1!$A$6:$A$15,0),MATCH(L$2,[3]Sheet1!$J$3:$P$3,0))</f>
        <v>966</v>
      </c>
      <c r="M13" s="17" t="str">
        <f>INDEX([3]Sheet1!$J$6:$P$15,MATCH($B13,[3]Sheet1!$A$6:$A$15,0),MATCH(M$2,[3]Sheet1!$J$3:$P$3,0))</f>
        <v>966</v>
      </c>
      <c r="N13" s="17" t="str">
        <f>INDEX([3]Sheet1!$J$6:$P$15,MATCH($B13,[3]Sheet1!$A$6:$A$15,0),MATCH(N$2,[3]Sheet1!$J$3:$P$3,0))</f>
        <v>966</v>
      </c>
      <c r="O13" s="17" t="str">
        <f>INDEX([3]Sheet1!$J$6:$P$15,MATCH($B13,[3]Sheet1!$A$6:$A$15,0),MATCH(O$2,[3]Sheet1!$J$3:$P$3,0))</f>
        <v>966</v>
      </c>
      <c r="P13" s="17" t="str">
        <f>INDEX([3]Sheet1!$J$6:$P$15,MATCH($B13,[3]Sheet1!$A$6:$A$15,0),MATCH(P$2,[3]Sheet1!$J$3:$P$3,0))</f>
        <v>966</v>
      </c>
    </row>
    <row r="14" spans="2:16" x14ac:dyDescent="0.2">
      <c r="B14" s="44" t="s">
        <v>148</v>
      </c>
      <c r="C14" s="42" t="str">
        <f>INDEX([3]Sheet1!$C$6:$I$15,MATCH($B14,[3]Sheet1!$A$6:$A$15,0),MATCH(C$2,[3]Sheet1!$C$3:$I$3,0))</f>
        <v>0.335</v>
      </c>
      <c r="D14" s="42" t="str">
        <f>INDEX([3]Sheet1!$C$6:$I$15,MATCH($B14,[3]Sheet1!$A$6:$A$15,0),MATCH(D$2,[3]Sheet1!$C$3:$I$3,0))</f>
        <v>0.225</v>
      </c>
      <c r="E14" s="42" t="str">
        <f>INDEX([3]Sheet1!$C$6:$I$15,MATCH($B14,[3]Sheet1!$A$6:$A$15,0),MATCH(E$2,[3]Sheet1!$C$3:$I$3,0))</f>
        <v>0.384</v>
      </c>
      <c r="F14" s="42" t="str">
        <f>INDEX([3]Sheet1!$C$6:$I$15,MATCH($B14,[3]Sheet1!$A$6:$A$15,0),MATCH(F$2,[3]Sheet1!$C$3:$I$3,0))</f>
        <v>0.510</v>
      </c>
      <c r="G14" s="42" t="str">
        <f>INDEX([3]Sheet1!$C$6:$I$15,MATCH($B14,[3]Sheet1!$A$6:$A$15,0),MATCH(G$2,[3]Sheet1!$C$3:$I$3,0))</f>
        <v>0.403</v>
      </c>
      <c r="H14" s="42" t="str">
        <f>INDEX([3]Sheet1!$C$6:$I$15,MATCH($B14,[3]Sheet1!$A$6:$A$15,0),MATCH(H$2,[3]Sheet1!$C$3:$I$3,0))</f>
        <v>0.269</v>
      </c>
      <c r="I14" s="42" t="str">
        <f>INDEX([3]Sheet1!$C$6:$I$15,MATCH($B14,[3]Sheet1!$A$6:$A$15,0),MATCH(I$2,[3]Sheet1!$C$3:$I$3,0))</f>
        <v>0.443</v>
      </c>
      <c r="J14" s="30" t="str">
        <f>INDEX([3]Sheet1!$J$6:$P$15,MATCH($B14,[3]Sheet1!$A$6:$A$15,0),MATCH(J$2,[3]Sheet1!$J$3:$P$3,0))</f>
        <v>0.335</v>
      </c>
      <c r="K14" s="42" t="str">
        <f>INDEX([3]Sheet1!$J$6:$P$15,MATCH($B14,[3]Sheet1!$A$6:$A$15,0),MATCH(K$2,[3]Sheet1!$J$3:$P$3,0))</f>
        <v>0.225</v>
      </c>
      <c r="L14" s="42" t="str">
        <f>INDEX([3]Sheet1!$J$6:$P$15,MATCH($B14,[3]Sheet1!$A$6:$A$15,0),MATCH(L$2,[3]Sheet1!$J$3:$P$3,0))</f>
        <v>0.384</v>
      </c>
      <c r="M14" s="42" t="str">
        <f>INDEX([3]Sheet1!$J$6:$P$15,MATCH($B14,[3]Sheet1!$A$6:$A$15,0),MATCH(M$2,[3]Sheet1!$J$3:$P$3,0))</f>
        <v>0.510</v>
      </c>
      <c r="N14" s="42" t="str">
        <f>INDEX([3]Sheet1!$J$6:$P$15,MATCH($B14,[3]Sheet1!$A$6:$A$15,0),MATCH(N$2,[3]Sheet1!$J$3:$P$3,0))</f>
        <v>0.403</v>
      </c>
      <c r="O14" s="42" t="str">
        <f>INDEX([3]Sheet1!$J$6:$P$15,MATCH($B14,[3]Sheet1!$A$6:$A$15,0),MATCH(O$2,[3]Sheet1!$J$3:$P$3,0))</f>
        <v>0.269</v>
      </c>
      <c r="P14" s="42" t="str">
        <f>INDEX([3]Sheet1!$J$6:$P$15,MATCH($B14,[3]Sheet1!$A$6:$A$15,0),MATCH(P$2,[3]Sheet1!$J$3:$P$3,0))</f>
        <v>0.443</v>
      </c>
    </row>
    <row r="15" spans="2:16" ht="34" x14ac:dyDescent="0.2">
      <c r="B15"/>
      <c r="C15" s="14" t="s">
        <v>53</v>
      </c>
      <c r="D15" s="14" t="s">
        <v>54</v>
      </c>
      <c r="E15" s="14" t="s">
        <v>158</v>
      </c>
      <c r="F15" s="14" t="s">
        <v>159</v>
      </c>
      <c r="G15" s="14" t="s">
        <v>160</v>
      </c>
      <c r="H15" s="14" t="s">
        <v>58</v>
      </c>
      <c r="I15" s="14" t="s">
        <v>161</v>
      </c>
      <c r="J15" s="14" t="s">
        <v>53</v>
      </c>
      <c r="K15" s="14" t="s">
        <v>54</v>
      </c>
      <c r="L15" s="14" t="s">
        <v>158</v>
      </c>
      <c r="M15" s="14" t="s">
        <v>159</v>
      </c>
      <c r="N15" s="14" t="s">
        <v>160</v>
      </c>
      <c r="O15" s="14" t="s">
        <v>58</v>
      </c>
      <c r="P15" s="14" t="s">
        <v>161</v>
      </c>
    </row>
    <row r="16" spans="2:16" x14ac:dyDescent="0.2">
      <c r="C16" s="17" t="s">
        <v>162</v>
      </c>
      <c r="D16" s="17" t="s">
        <v>162</v>
      </c>
      <c r="E16" s="17" t="s">
        <v>162</v>
      </c>
      <c r="F16" s="17" t="s">
        <v>162</v>
      </c>
      <c r="G16" s="17" t="s">
        <v>162</v>
      </c>
      <c r="H16" s="17" t="s">
        <v>162</v>
      </c>
      <c r="I16" s="17" t="s">
        <v>162</v>
      </c>
      <c r="J16" s="17" t="s">
        <v>163</v>
      </c>
      <c r="K16" s="17" t="s">
        <v>163</v>
      </c>
      <c r="L16" s="17" t="s">
        <v>163</v>
      </c>
      <c r="M16" s="17" t="s">
        <v>163</v>
      </c>
      <c r="N16" s="17" t="s">
        <v>163</v>
      </c>
      <c r="O16" s="17" t="s">
        <v>163</v>
      </c>
      <c r="P16" s="17" t="s">
        <v>163</v>
      </c>
    </row>
    <row r="20" spans="3:3" x14ac:dyDescent="0.2">
      <c r="C20" s="16" t="s">
        <v>207</v>
      </c>
    </row>
  </sheetData>
  <mergeCells count="2">
    <mergeCell ref="C4:I4"/>
    <mergeCell ref="J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FAEC-D031-8245-A573-52E761B58029}">
  <dimension ref="A1:S33"/>
  <sheetViews>
    <sheetView showGridLines="0" zoomScale="130" zoomScaleNormal="130" workbookViewId="0">
      <selection activeCell="G17" sqref="G17"/>
    </sheetView>
  </sheetViews>
  <sheetFormatPr baseColWidth="10" defaultRowHeight="16" x14ac:dyDescent="0.2"/>
  <cols>
    <col min="3" max="16" width="12.1640625" customWidth="1"/>
  </cols>
  <sheetData>
    <row r="1" spans="2:16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ht="34" x14ac:dyDescent="0.2">
      <c r="C2" s="22" t="s">
        <v>215</v>
      </c>
      <c r="D2" s="22" t="s">
        <v>216</v>
      </c>
      <c r="E2" s="22" t="s">
        <v>217</v>
      </c>
      <c r="F2" s="22" t="s">
        <v>218</v>
      </c>
      <c r="G2" s="22" t="s">
        <v>219</v>
      </c>
      <c r="H2" s="22" t="s">
        <v>220</v>
      </c>
      <c r="I2" s="22" t="s">
        <v>221</v>
      </c>
      <c r="J2" s="22" t="s">
        <v>215</v>
      </c>
      <c r="K2" s="22" t="s">
        <v>216</v>
      </c>
      <c r="L2" s="22" t="s">
        <v>217</v>
      </c>
      <c r="M2" s="22" t="s">
        <v>218</v>
      </c>
      <c r="N2" s="22" t="s">
        <v>219</v>
      </c>
      <c r="O2" s="22" t="s">
        <v>220</v>
      </c>
      <c r="P2" s="22" t="s">
        <v>221</v>
      </c>
    </row>
    <row r="3" spans="2:16" hidden="1" x14ac:dyDescent="0.2">
      <c r="C3" s="13" t="s">
        <v>150</v>
      </c>
      <c r="D3" s="13" t="s">
        <v>150</v>
      </c>
      <c r="E3" s="13" t="s">
        <v>150</v>
      </c>
      <c r="F3" s="13" t="s">
        <v>150</v>
      </c>
      <c r="G3" s="13" t="s">
        <v>150</v>
      </c>
      <c r="H3" s="13" t="s">
        <v>150</v>
      </c>
      <c r="I3" s="13" t="s">
        <v>150</v>
      </c>
      <c r="J3" s="13" t="s">
        <v>151</v>
      </c>
      <c r="K3" s="13" t="s">
        <v>151</v>
      </c>
      <c r="L3" s="13" t="s">
        <v>151</v>
      </c>
      <c r="M3" s="13" t="s">
        <v>151</v>
      </c>
      <c r="N3" s="13" t="s">
        <v>151</v>
      </c>
      <c r="O3" s="13" t="s">
        <v>151</v>
      </c>
      <c r="P3" s="13" t="s">
        <v>151</v>
      </c>
    </row>
    <row r="4" spans="2:16" x14ac:dyDescent="0.2">
      <c r="C4" s="33" t="s">
        <v>150</v>
      </c>
      <c r="D4" s="33"/>
      <c r="E4" s="33"/>
      <c r="F4" s="33"/>
      <c r="G4" s="33"/>
      <c r="H4" s="33"/>
      <c r="I4" s="34"/>
      <c r="J4" s="35" t="s">
        <v>151</v>
      </c>
      <c r="K4" s="35"/>
      <c r="L4" s="35"/>
      <c r="M4" s="35"/>
      <c r="N4" s="35"/>
      <c r="O4" s="35"/>
      <c r="P4" s="35"/>
    </row>
    <row r="5" spans="2:16" x14ac:dyDescent="0.2">
      <c r="B5" t="s">
        <v>167</v>
      </c>
      <c r="C5" s="17" t="str">
        <f>INDEX([4]Sheet1!$C$5:$I$19,MATCH($B5,[4]Sheet1!$A$5:$A$19,0),MATCH(C$2,[4]Sheet1!$C$3:$I$3,0))</f>
        <v>-0.0446</v>
      </c>
      <c r="D5" s="17" t="str">
        <f>INDEX([4]Sheet1!$C$5:$I$19,MATCH($B5,[4]Sheet1!$A$5:$A$19,0),MATCH(D$2,[4]Sheet1!$C$3:$I$3,0))</f>
        <v>0.150**</v>
      </c>
      <c r="E5" s="17" t="str">
        <f>INDEX([4]Sheet1!$C$5:$I$19,MATCH($B5,[4]Sheet1!$A$5:$A$19,0),MATCH(E$2,[4]Sheet1!$C$3:$I$3,0))</f>
        <v>0.0791</v>
      </c>
      <c r="F5" s="17" t="str">
        <f>INDEX([4]Sheet1!$C$5:$I$19,MATCH($B5,[4]Sheet1!$A$5:$A$19,0),MATCH(F$2,[4]Sheet1!$C$3:$I$3,0))</f>
        <v>0.116*</v>
      </c>
      <c r="G5" s="17" t="str">
        <f>INDEX([4]Sheet1!$C$5:$I$19,MATCH($B5,[4]Sheet1!$A$5:$A$19,0),MATCH(G$2,[4]Sheet1!$C$3:$I$3,0))</f>
        <v>-0.0405</v>
      </c>
      <c r="H5" s="17" t="str">
        <f>INDEX([4]Sheet1!$C$5:$I$19,MATCH($B5,[4]Sheet1!$A$5:$A$19,0),MATCH(H$2,[4]Sheet1!$C$3:$I$3,0))</f>
        <v>0.0120</v>
      </c>
      <c r="I5" s="17" t="str">
        <f>INDEX([4]Sheet1!$C$5:$I$19,MATCH($B5,[4]Sheet1!$A$5:$A$19,0),MATCH(I$2,[4]Sheet1!$C$3:$I$3,0))</f>
        <v>0.165**</v>
      </c>
      <c r="J5" s="26"/>
      <c r="K5" s="18"/>
      <c r="L5" s="18"/>
      <c r="M5" s="18"/>
      <c r="N5" s="18"/>
      <c r="O5" s="18"/>
      <c r="P5" s="18"/>
    </row>
    <row r="6" spans="2:16" x14ac:dyDescent="0.2">
      <c r="C6" s="17" t="str">
        <f>[4]Sheet1!C$6</f>
        <v>(0.0788)</v>
      </c>
      <c r="D6" s="17" t="str">
        <f>[4]Sheet1!D$6</f>
        <v>(0.0633)</v>
      </c>
      <c r="E6" s="17" t="str">
        <f>[4]Sheet1!E$6</f>
        <v>(0.0616)</v>
      </c>
      <c r="F6" s="17" t="str">
        <f>[4]Sheet1!F$6</f>
        <v>(0.0670)</v>
      </c>
      <c r="G6" s="17" t="str">
        <f>[4]Sheet1!G$6</f>
        <v>(0.0544)</v>
      </c>
      <c r="H6" s="17" t="str">
        <f>[4]Sheet1!H$6</f>
        <v>(0.0378)</v>
      </c>
      <c r="I6" s="17" t="str">
        <f>[4]Sheet1!I$6</f>
        <v>(0.0681)</v>
      </c>
      <c r="J6" s="27"/>
      <c r="K6" s="17"/>
      <c r="L6" s="17"/>
      <c r="M6" s="17"/>
      <c r="N6" s="17"/>
      <c r="O6" s="17"/>
      <c r="P6" s="17"/>
    </row>
    <row r="7" spans="2:16" x14ac:dyDescent="0.2">
      <c r="B7" t="s">
        <v>168</v>
      </c>
      <c r="C7" s="16"/>
      <c r="D7" s="16"/>
      <c r="E7" s="16"/>
      <c r="F7" s="16"/>
      <c r="G7" s="16"/>
      <c r="H7" s="16"/>
      <c r="I7" s="16"/>
      <c r="J7" s="27" t="str">
        <f>INDEX([4]Sheet1!$J$5:$P$19,MATCH($B7,[4]Sheet1!$A$5:$A$19,0),MATCH(J$2,[4]Sheet1!$J$3:$P$3,0))</f>
        <v>-0.00883***</v>
      </c>
      <c r="K7" s="17" t="str">
        <f>INDEX([4]Sheet1!$J$5:$P$19,MATCH($B7,[4]Sheet1!$A$5:$A$19,0),MATCH(K$2,[4]Sheet1!$J$3:$P$3,0))</f>
        <v>-0.00294</v>
      </c>
      <c r="L7" s="17" t="str">
        <f>INDEX([4]Sheet1!$J$5:$P$19,MATCH($B7,[4]Sheet1!$A$5:$A$19,0),MATCH(L$2,[4]Sheet1!$J$3:$P$3,0))</f>
        <v>0.000752</v>
      </c>
      <c r="M7" s="17" t="str">
        <f>INDEX([4]Sheet1!$J$5:$P$19,MATCH($B7,[4]Sheet1!$A$5:$A$19,0),MATCH(M$2,[4]Sheet1!$J$3:$P$3,0))</f>
        <v>0.00171</v>
      </c>
      <c r="N7" s="17" t="str">
        <f>INDEX([4]Sheet1!$J$5:$P$19,MATCH($B7,[4]Sheet1!$A$5:$A$19,0),MATCH(N$2,[4]Sheet1!$J$3:$P$3,0))</f>
        <v>-0.00545**</v>
      </c>
      <c r="O7" s="17" t="str">
        <f>INDEX([4]Sheet1!$J$5:$P$19,MATCH($B7,[4]Sheet1!$A$5:$A$19,0),MATCH(O$2,[4]Sheet1!$J$3:$P$3,0))</f>
        <v>0.00311***</v>
      </c>
      <c r="P7" s="17" t="str">
        <f>INDEX([4]Sheet1!$J$5:$P$19,MATCH($B7,[4]Sheet1!$A$5:$A$19,0),MATCH(P$2,[4]Sheet1!$J$3:$P$3,0))</f>
        <v>0.00505</v>
      </c>
    </row>
    <row r="8" spans="2:16" x14ac:dyDescent="0.2">
      <c r="J8" s="27" t="str">
        <f>[4]Sheet1!J$8</f>
        <v>(0.00307)</v>
      </c>
      <c r="K8" s="17" t="str">
        <f>[4]Sheet1!K$8</f>
        <v>(0.00266)</v>
      </c>
      <c r="L8" s="17" t="str">
        <f>[4]Sheet1!L$8</f>
        <v>(0.00278)</v>
      </c>
      <c r="M8" s="17" t="str">
        <f>[4]Sheet1!M$8</f>
        <v>(0.00344)</v>
      </c>
      <c r="N8" s="17" t="str">
        <f>[4]Sheet1!N$8</f>
        <v>(0.00213)</v>
      </c>
      <c r="O8" s="17" t="str">
        <f>[4]Sheet1!O$8</f>
        <v>(0.00120)</v>
      </c>
      <c r="P8" s="17" t="str">
        <f>[4]Sheet1!P$8</f>
        <v>(0.00373)</v>
      </c>
    </row>
    <row r="9" spans="2:16" x14ac:dyDescent="0.2">
      <c r="J9" s="43"/>
      <c r="K9" s="16"/>
      <c r="L9" s="16"/>
      <c r="M9" s="16"/>
      <c r="N9" s="16"/>
      <c r="O9" s="16"/>
      <c r="P9" s="16"/>
    </row>
    <row r="10" spans="2:16" x14ac:dyDescent="0.2">
      <c r="B10" t="s">
        <v>142</v>
      </c>
      <c r="C10" s="17" t="str">
        <f>INDEX([4]Sheet1!$C$5:$I$19,MATCH($B10,[4]Sheet1!$A$5:$A$19,0),MATCH(C$2,[4]Sheet1!$C$3:$I$3,0))</f>
        <v>81,228</v>
      </c>
      <c r="D10" s="17" t="str">
        <f>INDEX([4]Sheet1!$C$5:$I$19,MATCH($B10,[4]Sheet1!$A$5:$A$19,0),MATCH(D$2,[4]Sheet1!$C$3:$I$3,0))</f>
        <v>81,228</v>
      </c>
      <c r="E10" s="17" t="str">
        <f>INDEX([4]Sheet1!$C$5:$I$19,MATCH($B10,[4]Sheet1!$A$5:$A$19,0),MATCH(E$2,[4]Sheet1!$C$3:$I$3,0))</f>
        <v>81,228</v>
      </c>
      <c r="F10" s="17" t="str">
        <f>INDEX([4]Sheet1!$C$5:$I$19,MATCH($B10,[4]Sheet1!$A$5:$A$19,0),MATCH(F$2,[4]Sheet1!$C$3:$I$3,0))</f>
        <v>81,228</v>
      </c>
      <c r="G10" s="17" t="str">
        <f>INDEX([4]Sheet1!$C$5:$I$19,MATCH($B10,[4]Sheet1!$A$5:$A$19,0),MATCH(G$2,[4]Sheet1!$C$3:$I$3,0))</f>
        <v>81,228</v>
      </c>
      <c r="H10" s="17" t="str">
        <f>INDEX([4]Sheet1!$C$5:$I$19,MATCH($B10,[4]Sheet1!$A$5:$A$19,0),MATCH(H$2,[4]Sheet1!$C$3:$I$3,0))</f>
        <v>81,228</v>
      </c>
      <c r="I10" s="17" t="str">
        <f>INDEX([4]Sheet1!$C$5:$I$19,MATCH($B10,[4]Sheet1!$A$5:$A$19,0),MATCH(I$2,[4]Sheet1!$C$3:$I$3,0))</f>
        <v>81,228</v>
      </c>
      <c r="J10" s="27" t="str">
        <f>INDEX([4]Sheet1!$J$5:$P$19,MATCH($B10,[4]Sheet1!$A$5:$A$19,0),MATCH(J$2,[4]Sheet1!$J$3:$P$3,0))</f>
        <v>81,228</v>
      </c>
      <c r="K10" s="17" t="str">
        <f>INDEX([4]Sheet1!$J$5:$P$19,MATCH($B10,[4]Sheet1!$A$5:$A$19,0),MATCH(K$2,[4]Sheet1!$J$3:$P$3,0))</f>
        <v>81,228</v>
      </c>
      <c r="L10" s="17" t="str">
        <f>INDEX([4]Sheet1!$J$5:$P$19,MATCH($B10,[4]Sheet1!$A$5:$A$19,0),MATCH(L$2,[4]Sheet1!$J$3:$P$3,0))</f>
        <v>81,228</v>
      </c>
      <c r="M10" s="17" t="str">
        <f>INDEX([4]Sheet1!$J$5:$P$19,MATCH($B10,[4]Sheet1!$A$5:$A$19,0),MATCH(M$2,[4]Sheet1!$J$3:$P$3,0))</f>
        <v>81,228</v>
      </c>
      <c r="N10" s="17" t="str">
        <f>INDEX([4]Sheet1!$J$5:$P$19,MATCH($B10,[4]Sheet1!$A$5:$A$19,0),MATCH(N$2,[4]Sheet1!$J$3:$P$3,0))</f>
        <v>81,228</v>
      </c>
      <c r="O10" s="17" t="str">
        <f>INDEX([4]Sheet1!$J$5:$P$19,MATCH($B10,[4]Sheet1!$A$5:$A$19,0),MATCH(O$2,[4]Sheet1!$J$3:$P$3,0))</f>
        <v>81,228</v>
      </c>
      <c r="P10" s="17" t="str">
        <f>INDEX([4]Sheet1!$J$5:$P$19,MATCH($B10,[4]Sheet1!$A$5:$A$19,0),MATCH(P$2,[4]Sheet1!$J$3:$P$3,0))</f>
        <v>81,228</v>
      </c>
    </row>
    <row r="11" spans="2:16" x14ac:dyDescent="0.2">
      <c r="B11" t="s">
        <v>143</v>
      </c>
      <c r="C11" s="17" t="str">
        <f>INDEX([4]Sheet1!$C$5:$I$19,MATCH($B11,[4]Sheet1!$A$5:$A$19,0),MATCH(C$2,[4]Sheet1!$C$3:$I$3,0))</f>
        <v>0.361</v>
      </c>
      <c r="D11" s="17" t="str">
        <f>INDEX([4]Sheet1!$C$5:$I$19,MATCH($B11,[4]Sheet1!$A$5:$A$19,0),MATCH(D$2,[4]Sheet1!$C$3:$I$3,0))</f>
        <v>0.255</v>
      </c>
      <c r="E11" s="17" t="str">
        <f>INDEX([4]Sheet1!$C$5:$I$19,MATCH($B11,[4]Sheet1!$A$5:$A$19,0),MATCH(E$2,[4]Sheet1!$C$3:$I$3,0))</f>
        <v>0.408</v>
      </c>
      <c r="F11" s="17" t="str">
        <f>INDEX([4]Sheet1!$C$5:$I$19,MATCH($B11,[4]Sheet1!$A$5:$A$19,0),MATCH(F$2,[4]Sheet1!$C$3:$I$3,0))</f>
        <v>0.530</v>
      </c>
      <c r="G11" s="17" t="str">
        <f>INDEX([4]Sheet1!$C$5:$I$19,MATCH($B11,[4]Sheet1!$A$5:$A$19,0),MATCH(G$2,[4]Sheet1!$C$3:$I$3,0))</f>
        <v>0.426</v>
      </c>
      <c r="H11" s="17" t="str">
        <f>INDEX([4]Sheet1!$C$5:$I$19,MATCH($B11,[4]Sheet1!$A$5:$A$19,0),MATCH(H$2,[4]Sheet1!$C$3:$I$3,0))</f>
        <v>0.297</v>
      </c>
      <c r="I11" s="17" t="str">
        <f>INDEX([4]Sheet1!$C$5:$I$19,MATCH($B11,[4]Sheet1!$A$5:$A$19,0),MATCH(I$2,[4]Sheet1!$C$3:$I$3,0))</f>
        <v>0.465</v>
      </c>
      <c r="J11" s="27" t="str">
        <f>INDEX([4]Sheet1!$J$5:$P$19,MATCH($B11,[4]Sheet1!$A$5:$A$19,0),MATCH(J$2,[4]Sheet1!$J$3:$P$3,0))</f>
        <v>0.361</v>
      </c>
      <c r="K11" s="17" t="str">
        <f>INDEX([4]Sheet1!$J$5:$P$19,MATCH($B11,[4]Sheet1!$A$5:$A$19,0),MATCH(K$2,[4]Sheet1!$J$3:$P$3,0))</f>
        <v>0.255</v>
      </c>
      <c r="L11" s="17" t="str">
        <f>INDEX([4]Sheet1!$J$5:$P$19,MATCH($B11,[4]Sheet1!$A$5:$A$19,0),MATCH(L$2,[4]Sheet1!$J$3:$P$3,0))</f>
        <v>0.408</v>
      </c>
      <c r="M11" s="17" t="str">
        <f>INDEX([4]Sheet1!$J$5:$P$19,MATCH($B11,[4]Sheet1!$A$5:$A$19,0),MATCH(M$2,[4]Sheet1!$J$3:$P$3,0))</f>
        <v>0.529</v>
      </c>
      <c r="N11" s="17" t="str">
        <f>INDEX([4]Sheet1!$J$5:$P$19,MATCH($B11,[4]Sheet1!$A$5:$A$19,0),MATCH(N$2,[4]Sheet1!$J$3:$P$3,0))</f>
        <v>0.426</v>
      </c>
      <c r="O11" s="17" t="str">
        <f>INDEX([4]Sheet1!$J$5:$P$19,MATCH($B11,[4]Sheet1!$A$5:$A$19,0),MATCH(O$2,[4]Sheet1!$J$3:$P$3,0))</f>
        <v>0.297</v>
      </c>
      <c r="P11" s="17" t="str">
        <f>INDEX([4]Sheet1!$J$5:$P$19,MATCH($B11,[4]Sheet1!$A$5:$A$19,0),MATCH(P$2,[4]Sheet1!$J$3:$P$3,0))</f>
        <v>0.465</v>
      </c>
    </row>
    <row r="12" spans="2:16" x14ac:dyDescent="0.2">
      <c r="B12" t="s">
        <v>144</v>
      </c>
      <c r="C12" s="17" t="str">
        <f>INDEX([4]Sheet1!$C$5:$I$19,MATCH($B12,[4]Sheet1!$A$5:$A$19,0),MATCH(C$2,[4]Sheet1!$C$3:$I$3,0))</f>
        <v>Si</v>
      </c>
      <c r="D12" s="17" t="str">
        <f>INDEX([4]Sheet1!$C$5:$I$19,MATCH($B12,[4]Sheet1!$A$5:$A$19,0),MATCH(D$2,[4]Sheet1!$C$3:$I$3,0))</f>
        <v>Si</v>
      </c>
      <c r="E12" s="17" t="str">
        <f>INDEX([4]Sheet1!$C$5:$I$19,MATCH($B12,[4]Sheet1!$A$5:$A$19,0),MATCH(E$2,[4]Sheet1!$C$3:$I$3,0))</f>
        <v>Si</v>
      </c>
      <c r="F12" s="17" t="str">
        <f>INDEX([4]Sheet1!$C$5:$I$19,MATCH($B12,[4]Sheet1!$A$5:$A$19,0),MATCH(F$2,[4]Sheet1!$C$3:$I$3,0))</f>
        <v>Si</v>
      </c>
      <c r="G12" s="17" t="str">
        <f>INDEX([4]Sheet1!$C$5:$I$19,MATCH($B12,[4]Sheet1!$A$5:$A$19,0),MATCH(G$2,[4]Sheet1!$C$3:$I$3,0))</f>
        <v>Si</v>
      </c>
      <c r="H12" s="17" t="str">
        <f>INDEX([4]Sheet1!$C$5:$I$19,MATCH($B12,[4]Sheet1!$A$5:$A$19,0),MATCH(H$2,[4]Sheet1!$C$3:$I$3,0))</f>
        <v>Si</v>
      </c>
      <c r="I12" s="17" t="str">
        <f>INDEX([4]Sheet1!$C$5:$I$19,MATCH($B12,[4]Sheet1!$A$5:$A$19,0),MATCH(I$2,[4]Sheet1!$C$3:$I$3,0))</f>
        <v>Si</v>
      </c>
      <c r="J12" s="27" t="str">
        <f>INDEX([4]Sheet1!$J$5:$P$19,MATCH($B12,[4]Sheet1!$A$5:$A$19,0),MATCH(J$2,[4]Sheet1!$J$3:$P$3,0))</f>
        <v>Si</v>
      </c>
      <c r="K12" s="17" t="str">
        <f>INDEX([4]Sheet1!$J$5:$P$19,MATCH($B12,[4]Sheet1!$A$5:$A$19,0),MATCH(K$2,[4]Sheet1!$J$3:$P$3,0))</f>
        <v>Si</v>
      </c>
      <c r="L12" s="17" t="str">
        <f>INDEX([4]Sheet1!$J$5:$P$19,MATCH($B12,[4]Sheet1!$A$5:$A$19,0),MATCH(L$2,[4]Sheet1!$J$3:$P$3,0))</f>
        <v>Si</v>
      </c>
      <c r="M12" s="17" t="str">
        <f>INDEX([4]Sheet1!$J$5:$P$19,MATCH($B12,[4]Sheet1!$A$5:$A$19,0),MATCH(M$2,[4]Sheet1!$J$3:$P$3,0))</f>
        <v>Si</v>
      </c>
      <c r="N12" s="17" t="str">
        <f>INDEX([4]Sheet1!$J$5:$P$19,MATCH($B12,[4]Sheet1!$A$5:$A$19,0),MATCH(N$2,[4]Sheet1!$J$3:$P$3,0))</f>
        <v>Si</v>
      </c>
      <c r="O12" s="17" t="str">
        <f>INDEX([4]Sheet1!$J$5:$P$19,MATCH($B12,[4]Sheet1!$A$5:$A$19,0),MATCH(O$2,[4]Sheet1!$J$3:$P$3,0))</f>
        <v>Si</v>
      </c>
      <c r="P12" s="17" t="str">
        <f>INDEX([4]Sheet1!$J$5:$P$19,MATCH($B12,[4]Sheet1!$A$5:$A$19,0),MATCH(P$2,[4]Sheet1!$J$3:$P$3,0))</f>
        <v>Si</v>
      </c>
    </row>
    <row r="13" spans="2:16" x14ac:dyDescent="0.2">
      <c r="B13" t="s">
        <v>145</v>
      </c>
      <c r="C13" s="17" t="str">
        <f>INDEX([4]Sheet1!$C$5:$I$19,MATCH($B13,[4]Sheet1!$A$5:$A$19,0),MATCH(C$2,[4]Sheet1!$C$3:$I$3,0))</f>
        <v>si</v>
      </c>
      <c r="D13" s="17" t="str">
        <f>INDEX([4]Sheet1!$C$5:$I$19,MATCH($B13,[4]Sheet1!$A$5:$A$19,0),MATCH(D$2,[4]Sheet1!$C$3:$I$3,0))</f>
        <v>si</v>
      </c>
      <c r="E13" s="17" t="str">
        <f>INDEX([4]Sheet1!$C$5:$I$19,MATCH($B13,[4]Sheet1!$A$5:$A$19,0),MATCH(E$2,[4]Sheet1!$C$3:$I$3,0))</f>
        <v>si</v>
      </c>
      <c r="F13" s="17" t="str">
        <f>INDEX([4]Sheet1!$C$5:$I$19,MATCH($B13,[4]Sheet1!$A$5:$A$19,0),MATCH(F$2,[4]Sheet1!$C$3:$I$3,0))</f>
        <v>si</v>
      </c>
      <c r="G13" s="17" t="str">
        <f>INDEX([4]Sheet1!$C$5:$I$19,MATCH($B13,[4]Sheet1!$A$5:$A$19,0),MATCH(G$2,[4]Sheet1!$C$3:$I$3,0))</f>
        <v>si</v>
      </c>
      <c r="H13" s="17" t="str">
        <f>INDEX([4]Sheet1!$C$5:$I$19,MATCH($B13,[4]Sheet1!$A$5:$A$19,0),MATCH(H$2,[4]Sheet1!$C$3:$I$3,0))</f>
        <v>si</v>
      </c>
      <c r="I13" s="17" t="str">
        <f>INDEX([4]Sheet1!$C$5:$I$19,MATCH($B13,[4]Sheet1!$A$5:$A$19,0),MATCH(I$2,[4]Sheet1!$C$3:$I$3,0))</f>
        <v>si</v>
      </c>
      <c r="J13" s="27" t="str">
        <f>INDEX([4]Sheet1!$J$5:$P$19,MATCH($B13,[4]Sheet1!$A$5:$A$19,0),MATCH(J$2,[4]Sheet1!$J$3:$P$3,0))</f>
        <v>si</v>
      </c>
      <c r="K13" s="17" t="str">
        <f>INDEX([4]Sheet1!$J$5:$P$19,MATCH($B13,[4]Sheet1!$A$5:$A$19,0),MATCH(K$2,[4]Sheet1!$J$3:$P$3,0))</f>
        <v>si</v>
      </c>
      <c r="L13" s="17" t="str">
        <f>INDEX([4]Sheet1!$J$5:$P$19,MATCH($B13,[4]Sheet1!$A$5:$A$19,0),MATCH(L$2,[4]Sheet1!$J$3:$P$3,0))</f>
        <v>si</v>
      </c>
      <c r="M13" s="17" t="str">
        <f>INDEX([4]Sheet1!$J$5:$P$19,MATCH($B13,[4]Sheet1!$A$5:$A$19,0),MATCH(M$2,[4]Sheet1!$J$3:$P$3,0))</f>
        <v>si</v>
      </c>
      <c r="N13" s="17" t="str">
        <f>INDEX([4]Sheet1!$J$5:$P$19,MATCH($B13,[4]Sheet1!$A$5:$A$19,0),MATCH(N$2,[4]Sheet1!$J$3:$P$3,0))</f>
        <v>si</v>
      </c>
      <c r="O13" s="17" t="str">
        <f>INDEX([4]Sheet1!$J$5:$P$19,MATCH($B13,[4]Sheet1!$A$5:$A$19,0),MATCH(O$2,[4]Sheet1!$J$3:$P$3,0))</f>
        <v>si</v>
      </c>
      <c r="P13" s="17" t="str">
        <f>INDEX([4]Sheet1!$J$5:$P$19,MATCH($B13,[4]Sheet1!$A$5:$A$19,0),MATCH(P$2,[4]Sheet1!$J$3:$P$3,0))</f>
        <v>si</v>
      </c>
    </row>
    <row r="14" spans="2:16" x14ac:dyDescent="0.2">
      <c r="B14" t="s">
        <v>146</v>
      </c>
      <c r="C14" s="17" t="str">
        <f>INDEX([4]Sheet1!$C$5:$I$19,MATCH($B14,[4]Sheet1!$A$5:$A$19,0),MATCH(C$2,[4]Sheet1!$C$3:$I$3,0))</f>
        <v>3.608</v>
      </c>
      <c r="D14" s="17" t="str">
        <f>INDEX([4]Sheet1!$C$5:$I$19,MATCH($B14,[4]Sheet1!$A$5:$A$19,0),MATCH(D$2,[4]Sheet1!$C$3:$I$3,0))</f>
        <v>5.672</v>
      </c>
      <c r="E14" s="17" t="str">
        <f>INDEX([4]Sheet1!$C$5:$I$19,MATCH($B14,[4]Sheet1!$A$5:$A$19,0),MATCH(E$2,[4]Sheet1!$C$3:$I$3,0))</f>
        <v>5.067</v>
      </c>
      <c r="F14" s="17" t="str">
        <f>INDEX([4]Sheet1!$C$5:$I$19,MATCH($B14,[4]Sheet1!$A$5:$A$19,0),MATCH(F$2,[4]Sheet1!$C$3:$I$3,0))</f>
        <v>14.13</v>
      </c>
      <c r="G14" s="17" t="str">
        <f>INDEX([4]Sheet1!$C$5:$I$19,MATCH($B14,[4]Sheet1!$A$5:$A$19,0),MATCH(G$2,[4]Sheet1!$C$3:$I$3,0))</f>
        <v>12.04</v>
      </c>
      <c r="H14" s="17" t="str">
        <f>INDEX([4]Sheet1!$C$5:$I$19,MATCH($B14,[4]Sheet1!$A$5:$A$19,0),MATCH(H$2,[4]Sheet1!$C$3:$I$3,0))</f>
        <v>4.198</v>
      </c>
      <c r="I14" s="17" t="str">
        <f>INDEX([4]Sheet1!$C$5:$I$19,MATCH($B14,[4]Sheet1!$A$5:$A$19,0),MATCH(I$2,[4]Sheet1!$C$3:$I$3,0))</f>
        <v>3.897</v>
      </c>
      <c r="J14" s="27" t="str">
        <f>INDEX([4]Sheet1!$J$5:$P$19,MATCH($B14,[4]Sheet1!$A$5:$A$19,0),MATCH(J$2,[4]Sheet1!$J$3:$P$3,0))</f>
        <v>4.085</v>
      </c>
      <c r="K14" s="17" t="str">
        <f>INDEX([4]Sheet1!$J$5:$P$19,MATCH($B14,[4]Sheet1!$A$5:$A$19,0),MATCH(K$2,[4]Sheet1!$J$3:$P$3,0))</f>
        <v>5.196</v>
      </c>
      <c r="L14" s="17" t="str">
        <f>INDEX([4]Sheet1!$J$5:$P$19,MATCH($B14,[4]Sheet1!$A$5:$A$19,0),MATCH(L$2,[4]Sheet1!$J$3:$P$3,0))</f>
        <v>4.823</v>
      </c>
      <c r="M14" s="17" t="str">
        <f>INDEX([4]Sheet1!$J$5:$P$19,MATCH($B14,[4]Sheet1!$A$5:$A$19,0),MATCH(M$2,[4]Sheet1!$J$3:$P$3,0))</f>
        <v>14</v>
      </c>
      <c r="N14" s="17" t="str">
        <f>INDEX([4]Sheet1!$J$5:$P$19,MATCH($B14,[4]Sheet1!$A$5:$A$19,0),MATCH(N$2,[4]Sheet1!$J$3:$P$3,0))</f>
        <v>12.53</v>
      </c>
      <c r="O14" s="17" t="str">
        <f>INDEX([4]Sheet1!$J$5:$P$19,MATCH($B14,[4]Sheet1!$A$5:$A$19,0),MATCH(O$2,[4]Sheet1!$J$3:$P$3,0))</f>
        <v>4.524</v>
      </c>
      <c r="P14" s="17" t="str">
        <f>INDEX([4]Sheet1!$J$5:$P$19,MATCH($B14,[4]Sheet1!$A$5:$A$19,0),MATCH(P$2,[4]Sheet1!$J$3:$P$3,0))</f>
        <v>3.267</v>
      </c>
    </row>
    <row r="15" spans="2:16" x14ac:dyDescent="0.2">
      <c r="B15" t="s">
        <v>147</v>
      </c>
      <c r="C15" s="17" t="str">
        <f>INDEX([4]Sheet1!$C$5:$I$19,MATCH($B15,[4]Sheet1!$A$5:$A$19,0),MATCH(C$2,[4]Sheet1!$C$3:$I$3,0))</f>
        <v>967</v>
      </c>
      <c r="D15" s="17" t="str">
        <f>INDEX([4]Sheet1!$C$5:$I$19,MATCH($B15,[4]Sheet1!$A$5:$A$19,0),MATCH(D$2,[4]Sheet1!$C$3:$I$3,0))</f>
        <v>967</v>
      </c>
      <c r="E15" s="17" t="str">
        <f>INDEX([4]Sheet1!$C$5:$I$19,MATCH($B15,[4]Sheet1!$A$5:$A$19,0),MATCH(E$2,[4]Sheet1!$C$3:$I$3,0))</f>
        <v>967</v>
      </c>
      <c r="F15" s="17" t="str">
        <f>INDEX([4]Sheet1!$C$5:$I$19,MATCH($B15,[4]Sheet1!$A$5:$A$19,0),MATCH(F$2,[4]Sheet1!$C$3:$I$3,0))</f>
        <v>967</v>
      </c>
      <c r="G15" s="17" t="str">
        <f>INDEX([4]Sheet1!$C$5:$I$19,MATCH($B15,[4]Sheet1!$A$5:$A$19,0),MATCH(G$2,[4]Sheet1!$C$3:$I$3,0))</f>
        <v>967</v>
      </c>
      <c r="H15" s="17" t="str">
        <f>INDEX([4]Sheet1!$C$5:$I$19,MATCH($B15,[4]Sheet1!$A$5:$A$19,0),MATCH(H$2,[4]Sheet1!$C$3:$I$3,0))</f>
        <v>967</v>
      </c>
      <c r="I15" s="17" t="str">
        <f>INDEX([4]Sheet1!$C$5:$I$19,MATCH($B15,[4]Sheet1!$A$5:$A$19,0),MATCH(I$2,[4]Sheet1!$C$3:$I$3,0))</f>
        <v>967</v>
      </c>
      <c r="J15" s="27" t="str">
        <f>INDEX([4]Sheet1!$J$5:$P$19,MATCH($B15,[4]Sheet1!$A$5:$A$19,0),MATCH(J$2,[4]Sheet1!$J$3:$P$3,0))</f>
        <v>967</v>
      </c>
      <c r="K15" s="17" t="str">
        <f>INDEX([4]Sheet1!$J$5:$P$19,MATCH($B15,[4]Sheet1!$A$5:$A$19,0),MATCH(K$2,[4]Sheet1!$J$3:$P$3,0))</f>
        <v>967</v>
      </c>
      <c r="L15" s="17" t="str">
        <f>INDEX([4]Sheet1!$J$5:$P$19,MATCH($B15,[4]Sheet1!$A$5:$A$19,0),MATCH(L$2,[4]Sheet1!$J$3:$P$3,0))</f>
        <v>967</v>
      </c>
      <c r="M15" s="17" t="str">
        <f>INDEX([4]Sheet1!$J$5:$P$19,MATCH($B15,[4]Sheet1!$A$5:$A$19,0),MATCH(M$2,[4]Sheet1!$J$3:$P$3,0))</f>
        <v>967</v>
      </c>
      <c r="N15" s="17" t="str">
        <f>INDEX([4]Sheet1!$J$5:$P$19,MATCH($B15,[4]Sheet1!$A$5:$A$19,0),MATCH(N$2,[4]Sheet1!$J$3:$P$3,0))</f>
        <v>967</v>
      </c>
      <c r="O15" s="17" t="str">
        <f>INDEX([4]Sheet1!$J$5:$P$19,MATCH($B15,[4]Sheet1!$A$5:$A$19,0),MATCH(O$2,[4]Sheet1!$J$3:$P$3,0))</f>
        <v>967</v>
      </c>
      <c r="P15" s="17" t="str">
        <f>INDEX([4]Sheet1!$J$5:$P$19,MATCH($B15,[4]Sheet1!$A$5:$A$19,0),MATCH(P$2,[4]Sheet1!$J$3:$P$3,0))</f>
        <v>967</v>
      </c>
    </row>
    <row r="16" spans="2:16" x14ac:dyDescent="0.2">
      <c r="B16" s="16" t="s">
        <v>148</v>
      </c>
      <c r="C16" s="17" t="str">
        <f>INDEX([4]Sheet1!$C$5:$I$19,MATCH($B16,[4]Sheet1!$A$5:$A$19,0),MATCH(C$2,[4]Sheet1!$C$3:$I$3,0))</f>
        <v>0.335</v>
      </c>
      <c r="D16" s="17" t="str">
        <f>INDEX([4]Sheet1!$C$5:$I$19,MATCH($B16,[4]Sheet1!$A$5:$A$19,0),MATCH(D$2,[4]Sheet1!$C$3:$I$3,0))</f>
        <v>0.225</v>
      </c>
      <c r="E16" s="17" t="str">
        <f>INDEX([4]Sheet1!$C$5:$I$19,MATCH($B16,[4]Sheet1!$A$5:$A$19,0),MATCH(E$2,[4]Sheet1!$C$3:$I$3,0))</f>
        <v>0.384</v>
      </c>
      <c r="F16" s="17" t="str">
        <f>INDEX([4]Sheet1!$C$5:$I$19,MATCH($B16,[4]Sheet1!$A$5:$A$19,0),MATCH(F$2,[4]Sheet1!$C$3:$I$3,0))</f>
        <v>0.510</v>
      </c>
      <c r="G16" s="17" t="str">
        <f>INDEX([4]Sheet1!$C$5:$I$19,MATCH($B16,[4]Sheet1!$A$5:$A$19,0),MATCH(G$2,[4]Sheet1!$C$3:$I$3,0))</f>
        <v>0.403</v>
      </c>
      <c r="H16" s="17" t="str">
        <f>INDEX([4]Sheet1!$C$5:$I$19,MATCH($B16,[4]Sheet1!$A$5:$A$19,0),MATCH(H$2,[4]Sheet1!$C$3:$I$3,0))</f>
        <v>0.268</v>
      </c>
      <c r="I16" s="17" t="str">
        <f>INDEX([4]Sheet1!$C$5:$I$19,MATCH($B16,[4]Sheet1!$A$5:$A$19,0),MATCH(I$2,[4]Sheet1!$C$3:$I$3,0))</f>
        <v>0.443</v>
      </c>
      <c r="J16" s="27" t="str">
        <f>INDEX([4]Sheet1!$J$5:$P$19,MATCH($B16,[4]Sheet1!$A$5:$A$19,0),MATCH(J$2,[4]Sheet1!$J$3:$P$3,0))</f>
        <v>0.335</v>
      </c>
      <c r="K16" s="17" t="str">
        <f>INDEX([4]Sheet1!$J$5:$P$19,MATCH($B16,[4]Sheet1!$A$5:$A$19,0),MATCH(K$2,[4]Sheet1!$J$3:$P$3,0))</f>
        <v>0.225</v>
      </c>
      <c r="L16" s="17" t="str">
        <f>INDEX([4]Sheet1!$J$5:$P$19,MATCH($B16,[4]Sheet1!$A$5:$A$19,0),MATCH(L$2,[4]Sheet1!$J$3:$P$3,0))</f>
        <v>0.384</v>
      </c>
      <c r="M16" s="17" t="str">
        <f>INDEX([4]Sheet1!$J$5:$P$19,MATCH($B16,[4]Sheet1!$A$5:$A$19,0),MATCH(M$2,[4]Sheet1!$J$3:$P$3,0))</f>
        <v>0.510</v>
      </c>
      <c r="N16" s="17" t="str">
        <f>INDEX([4]Sheet1!$J$5:$P$19,MATCH($B16,[4]Sheet1!$A$5:$A$19,0),MATCH(N$2,[4]Sheet1!$J$3:$P$3,0))</f>
        <v>0.403</v>
      </c>
      <c r="O16" s="17" t="str">
        <f>INDEX([4]Sheet1!$J$5:$P$19,MATCH($B16,[4]Sheet1!$A$5:$A$19,0),MATCH(O$2,[4]Sheet1!$J$3:$P$3,0))</f>
        <v>0.268</v>
      </c>
      <c r="P16" s="17" t="str">
        <f>INDEX([4]Sheet1!$J$5:$P$19,MATCH($B16,[4]Sheet1!$A$5:$A$19,0),MATCH(P$2,[4]Sheet1!$J$3:$P$3,0))</f>
        <v>0.443</v>
      </c>
    </row>
    <row r="17" spans="1:19" x14ac:dyDescent="0.2">
      <c r="A17" s="16"/>
      <c r="B17" s="4" t="s">
        <v>205</v>
      </c>
      <c r="C17" s="47">
        <f>SUBSTITUTE(INDEX([4]Sheet1!$C$5:$I$19,MATCH($B17,[4]Sheet1!$A$5:$A$19,0),MATCH(C$2,[4]Sheet1!$C$3:$I$3,0)),".",",")+0</f>
        <v>-22.12</v>
      </c>
      <c r="D17" s="47">
        <f>SUBSTITUTE(INDEX([4]Sheet1!$C$5:$I$19,MATCH($B17,[4]Sheet1!$A$5:$A$19,0),MATCH(D$2,[4]Sheet1!$C$3:$I$3,0)),".",",")+0</f>
        <v>74.42</v>
      </c>
      <c r="E17" s="47">
        <f>SUBSTITUTE(INDEX([4]Sheet1!$C$5:$I$19,MATCH($B17,[4]Sheet1!$A$5:$A$19,0),MATCH(E$2,[4]Sheet1!$C$3:$I$3,0)),".",",")+0</f>
        <v>39.24</v>
      </c>
      <c r="F17" s="47">
        <f>SUBSTITUTE(INDEX([4]Sheet1!$C$5:$I$19,MATCH($B17,[4]Sheet1!$A$5:$A$19,0),MATCH(F$2,[4]Sheet1!$C$3:$I$3,0)),".",",")+0</f>
        <v>57.77</v>
      </c>
      <c r="G17" s="47">
        <f>SUBSTITUTE(INDEX([4]Sheet1!$C$5:$I$19,MATCH($B17,[4]Sheet1!$A$5:$A$19,0),MATCH(G$2,[4]Sheet1!$C$3:$I$3,0)),".",",")+0</f>
        <v>-20.11</v>
      </c>
      <c r="H17" s="47">
        <f>SUBSTITUTE(INDEX([4]Sheet1!$C$5:$I$19,MATCH($B17,[4]Sheet1!$A$5:$A$19,0),MATCH(H$2,[4]Sheet1!$C$3:$I$3,0)),".",",")+0</f>
        <v>5.94</v>
      </c>
      <c r="I17" s="47">
        <f>SUBSTITUTE(INDEX([4]Sheet1!$C$5:$I$19,MATCH($B17,[4]Sheet1!$A$5:$A$19,0),MATCH(I$2,[4]Sheet1!$C$3:$I$3,0)),".",",")+0</f>
        <v>81.739999999999995</v>
      </c>
      <c r="J17" s="48">
        <f>SUBSTITUTE(INDEX([4]Sheet1!$J$5:$P$19,MATCH($B17,[4]Sheet1!$A$5:$A$19,0),MATCH(J$2,[4]Sheet1!$J$3:$P$3,0)),".",",")+0</f>
        <v>-4.383</v>
      </c>
      <c r="K17" s="47">
        <f>SUBSTITUTE(INDEX([4]Sheet1!$J$5:$P$19,MATCH($B17,[4]Sheet1!$A$5:$A$19,0),MATCH(K$2,[4]Sheet1!$J$3:$P$3,0)),".",",")+0</f>
        <v>-1.4570000000000001</v>
      </c>
      <c r="L17" s="47">
        <f>SUBSTITUTE(INDEX([4]Sheet1!$J$5:$P$19,MATCH($B17,[4]Sheet1!$A$5:$A$19,0),MATCH(L$2,[4]Sheet1!$J$3:$P$3,0)),".",",")+0</f>
        <v>0.373</v>
      </c>
      <c r="M17" s="47">
        <f>SUBSTITUTE(INDEX([4]Sheet1!$J$5:$P$19,MATCH($B17,[4]Sheet1!$A$5:$A$19,0),MATCH(M$2,[4]Sheet1!$J$3:$P$3,0)),".",",")+0</f>
        <v>0.85</v>
      </c>
      <c r="N17" s="47">
        <f>SUBSTITUTE(INDEX([4]Sheet1!$J$5:$P$19,MATCH($B17,[4]Sheet1!$A$5:$A$19,0),MATCH(N$2,[4]Sheet1!$J$3:$P$3,0)),".",",")+0</f>
        <v>-2.7040000000000002</v>
      </c>
      <c r="O17" s="47">
        <f>SUBSTITUTE(INDEX([4]Sheet1!$J$5:$P$19,MATCH($B17,[4]Sheet1!$A$5:$A$19,0),MATCH(O$2,[4]Sheet1!$J$3:$P$3,0)),".",",")+0</f>
        <v>1.544</v>
      </c>
      <c r="P17" s="47">
        <f>SUBSTITUTE(INDEX([4]Sheet1!$J$5:$P$19,MATCH($B17,[4]Sheet1!$A$5:$A$19,0),MATCH(P$2,[4]Sheet1!$J$3:$P$3,0)),".",",")+0</f>
        <v>2.5070000000000001</v>
      </c>
      <c r="Q17" s="16"/>
      <c r="R17" s="16"/>
      <c r="S17" s="16"/>
    </row>
    <row r="18" spans="1:19" x14ac:dyDescent="0.2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6"/>
      <c r="R18" s="16"/>
      <c r="S18" s="16"/>
    </row>
    <row r="19" spans="1:19" ht="34" x14ac:dyDescent="0.2">
      <c r="A19" s="16"/>
      <c r="B19" s="16"/>
      <c r="C19" s="14" t="s">
        <v>53</v>
      </c>
      <c r="D19" s="14" t="s">
        <v>54</v>
      </c>
      <c r="E19" s="14" t="s">
        <v>158</v>
      </c>
      <c r="F19" s="14" t="s">
        <v>159</v>
      </c>
      <c r="G19" s="14" t="s">
        <v>160</v>
      </c>
      <c r="H19" s="14" t="s">
        <v>58</v>
      </c>
      <c r="I19" s="14" t="s">
        <v>161</v>
      </c>
      <c r="J19" s="14" t="s">
        <v>53</v>
      </c>
      <c r="K19" s="14" t="s">
        <v>54</v>
      </c>
      <c r="L19" s="14" t="s">
        <v>158</v>
      </c>
      <c r="M19" s="14" t="s">
        <v>159</v>
      </c>
      <c r="N19" s="14" t="s">
        <v>160</v>
      </c>
      <c r="O19" s="14" t="s">
        <v>58</v>
      </c>
      <c r="P19" s="14" t="s">
        <v>161</v>
      </c>
      <c r="Q19" s="16"/>
      <c r="R19" s="16"/>
      <c r="S19" s="16"/>
    </row>
    <row r="20" spans="1:19" x14ac:dyDescent="0.2">
      <c r="A20" s="16"/>
      <c r="B20" s="16"/>
      <c r="C20" s="17" t="s">
        <v>162</v>
      </c>
      <c r="D20" s="17" t="s">
        <v>162</v>
      </c>
      <c r="E20" s="17" t="s">
        <v>162</v>
      </c>
      <c r="F20" s="17" t="s">
        <v>162</v>
      </c>
      <c r="G20" s="17" t="s">
        <v>162</v>
      </c>
      <c r="H20" s="17" t="s">
        <v>162</v>
      </c>
      <c r="I20" s="17" t="s">
        <v>162</v>
      </c>
      <c r="J20" s="17" t="s">
        <v>163</v>
      </c>
      <c r="K20" s="17" t="s">
        <v>163</v>
      </c>
      <c r="L20" s="17" t="s">
        <v>163</v>
      </c>
      <c r="M20" s="17" t="s">
        <v>163</v>
      </c>
      <c r="N20" s="17" t="s">
        <v>163</v>
      </c>
      <c r="O20" s="17" t="s">
        <v>163</v>
      </c>
      <c r="P20" s="17" t="s">
        <v>163</v>
      </c>
      <c r="Q20" s="16"/>
      <c r="R20" s="16"/>
      <c r="S20" s="16"/>
    </row>
    <row r="21" spans="1:19" x14ac:dyDescent="0.2">
      <c r="A21" s="16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</row>
    <row r="22" spans="1:19" x14ac:dyDescent="0.2">
      <c r="A22" s="16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</row>
    <row r="23" spans="1:19" x14ac:dyDescent="0.2">
      <c r="A23" s="16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16"/>
      <c r="S23" s="16"/>
    </row>
    <row r="24" spans="1:19" x14ac:dyDescent="0.2">
      <c r="A24" s="16"/>
      <c r="B24" s="16"/>
      <c r="C24" s="16" t="s">
        <v>207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</sheetData>
  <mergeCells count="2">
    <mergeCell ref="C4:I4"/>
    <mergeCell ref="J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F1FC-BC97-B040-9CE2-CA388CF0CC8D}">
  <dimension ref="C2:S50"/>
  <sheetViews>
    <sheetView showGridLines="0" tabSelected="1" zoomScale="140" zoomScaleNormal="140" workbookViewId="0">
      <selection activeCell="E10" sqref="E10"/>
    </sheetView>
  </sheetViews>
  <sheetFormatPr baseColWidth="10" defaultRowHeight="16" x14ac:dyDescent="0.2"/>
  <cols>
    <col min="4" max="5" width="9.6640625" bestFit="1" customWidth="1"/>
    <col min="6" max="6" width="10" bestFit="1" customWidth="1"/>
    <col min="7" max="7" width="9.6640625" bestFit="1" customWidth="1"/>
    <col min="8" max="8" width="10.33203125" bestFit="1" customWidth="1"/>
    <col min="9" max="9" width="10.1640625" bestFit="1" customWidth="1"/>
    <col min="10" max="10" width="9.6640625" bestFit="1" customWidth="1"/>
    <col min="11" max="11" width="10.33203125" bestFit="1" customWidth="1"/>
    <col min="12" max="12" width="9.33203125" bestFit="1" customWidth="1"/>
    <col min="13" max="13" width="10" bestFit="1" customWidth="1"/>
    <col min="14" max="14" width="9.33203125" bestFit="1" customWidth="1"/>
    <col min="15" max="15" width="11.33203125" bestFit="1" customWidth="1"/>
    <col min="16" max="16" width="10.6640625" bestFit="1" customWidth="1"/>
    <col min="17" max="17" width="9.33203125" bestFit="1" customWidth="1"/>
  </cols>
  <sheetData>
    <row r="2" spans="3:19" ht="17" thickBot="1" x14ac:dyDescent="0.25">
      <c r="C2" s="8"/>
      <c r="D2" s="8"/>
      <c r="E2" s="8"/>
      <c r="F2" s="8"/>
      <c r="G2" s="8"/>
      <c r="H2" s="8"/>
      <c r="I2" s="8"/>
      <c r="J2" s="8"/>
    </row>
    <row r="3" spans="3:19" ht="18" thickTop="1" thickBot="1" x14ac:dyDescent="0.25">
      <c r="D3" s="37" t="s">
        <v>178</v>
      </c>
      <c r="E3" s="37"/>
      <c r="F3" s="37"/>
      <c r="G3" s="37"/>
      <c r="H3" s="37"/>
      <c r="I3" s="37"/>
      <c r="J3" s="37"/>
      <c r="K3" s="37" t="s">
        <v>178</v>
      </c>
      <c r="L3" s="37"/>
      <c r="M3" s="37"/>
      <c r="N3" s="37"/>
      <c r="O3" s="37"/>
      <c r="P3" s="37"/>
      <c r="Q3" s="37"/>
      <c r="S3" t="s">
        <v>222</v>
      </c>
    </row>
    <row r="4" spans="3:19" ht="17" thickTop="1" x14ac:dyDescent="0.2">
      <c r="D4" s="37" t="s">
        <v>181</v>
      </c>
      <c r="E4" s="37"/>
      <c r="F4" s="37"/>
      <c r="G4" s="37"/>
      <c r="H4" s="37"/>
      <c r="I4" s="37"/>
      <c r="J4" s="37"/>
      <c r="K4" s="38" t="s">
        <v>182</v>
      </c>
      <c r="L4" s="37"/>
      <c r="M4" s="37"/>
      <c r="N4" s="37"/>
      <c r="O4" s="37"/>
      <c r="P4" s="37"/>
      <c r="Q4" s="37"/>
      <c r="S4" t="s">
        <v>90</v>
      </c>
    </row>
    <row r="5" spans="3:19" ht="34" x14ac:dyDescent="0.2">
      <c r="C5" s="12"/>
      <c r="D5" s="23" t="s">
        <v>53</v>
      </c>
      <c r="E5" s="23" t="s">
        <v>54</v>
      </c>
      <c r="F5" s="23" t="s">
        <v>158</v>
      </c>
      <c r="G5" s="23" t="s">
        <v>159</v>
      </c>
      <c r="H5" s="23" t="s">
        <v>160</v>
      </c>
      <c r="I5" s="23" t="s">
        <v>58</v>
      </c>
      <c r="J5" s="23" t="s">
        <v>161</v>
      </c>
      <c r="K5" s="25" t="s">
        <v>53</v>
      </c>
      <c r="L5" s="23" t="s">
        <v>54</v>
      </c>
      <c r="M5" s="23" t="s">
        <v>158</v>
      </c>
      <c r="N5" s="23" t="s">
        <v>159</v>
      </c>
      <c r="O5" s="23" t="s">
        <v>160</v>
      </c>
      <c r="P5" s="23" t="s">
        <v>58</v>
      </c>
      <c r="Q5" s="23" t="s">
        <v>161</v>
      </c>
      <c r="S5" t="s">
        <v>91</v>
      </c>
    </row>
    <row r="6" spans="3:19" x14ac:dyDescent="0.2">
      <c r="C6" s="40" t="s">
        <v>172</v>
      </c>
      <c r="D6" s="40"/>
      <c r="E6" s="40"/>
      <c r="F6" s="40"/>
      <c r="G6" s="40"/>
      <c r="H6" s="40"/>
      <c r="I6" s="40"/>
      <c r="J6" s="40"/>
      <c r="K6" s="39" t="s">
        <v>172</v>
      </c>
      <c r="L6" s="40"/>
      <c r="M6" s="40"/>
      <c r="N6" s="40"/>
      <c r="O6" s="40"/>
      <c r="P6" s="40"/>
      <c r="Q6" s="40"/>
      <c r="S6" t="s">
        <v>92</v>
      </c>
    </row>
    <row r="7" spans="3:19" x14ac:dyDescent="0.2">
      <c r="C7" t="s">
        <v>173</v>
      </c>
      <c r="D7" s="2" t="str">
        <f>'Efectos Fijos'!C5</f>
        <v>-0.0446</v>
      </c>
      <c r="E7" s="2" t="str">
        <f>'Efectos Fijos'!D5</f>
        <v>0.150**</v>
      </c>
      <c r="F7" s="2" t="str">
        <f>'Efectos Fijos'!E5</f>
        <v>0.0791</v>
      </c>
      <c r="G7" s="2" t="str">
        <f>'Efectos Fijos'!F5</f>
        <v>0.116*</v>
      </c>
      <c r="H7" s="2" t="str">
        <f>'Efectos Fijos'!G5</f>
        <v>-0.0405</v>
      </c>
      <c r="I7" s="2" t="str">
        <f>'Efectos Fijos'!H5</f>
        <v>0.0120</v>
      </c>
      <c r="J7" s="2" t="str">
        <f>'Efectos Fijos'!I5</f>
        <v>0.165**</v>
      </c>
      <c r="K7" s="26" t="str">
        <f>'Efectos Fijos'!J7</f>
        <v>-0.00883***</v>
      </c>
      <c r="L7" s="17" t="str">
        <f>'Efectos Fijos'!K7</f>
        <v>-0.00294</v>
      </c>
      <c r="M7" s="17" t="str">
        <f>'Efectos Fijos'!L7</f>
        <v>0.000752</v>
      </c>
      <c r="N7" s="17" t="str">
        <f>'Efectos Fijos'!M7</f>
        <v>0.00171</v>
      </c>
      <c r="O7" s="17" t="str">
        <f>'Efectos Fijos'!N7</f>
        <v>-0.00545**</v>
      </c>
      <c r="P7" s="17" t="str">
        <f>'Efectos Fijos'!O7</f>
        <v>0.00311***</v>
      </c>
      <c r="Q7" s="17" t="str">
        <f>'Efectos Fijos'!P7</f>
        <v>0.00505</v>
      </c>
      <c r="S7" t="s">
        <v>183</v>
      </c>
    </row>
    <row r="8" spans="3:19" x14ac:dyDescent="0.2">
      <c r="D8" s="2" t="str">
        <f>'Efectos Fijos'!C6</f>
        <v>(0.0788)</v>
      </c>
      <c r="E8" s="2" t="str">
        <f>'Efectos Fijos'!D6</f>
        <v>(0.0633)</v>
      </c>
      <c r="F8" s="2" t="str">
        <f>'Efectos Fijos'!E6</f>
        <v>(0.0616)</v>
      </c>
      <c r="G8" s="2" t="str">
        <f>'Efectos Fijos'!F6</f>
        <v>(0.0670)</v>
      </c>
      <c r="H8" s="2" t="str">
        <f>'Efectos Fijos'!G6</f>
        <v>(0.0544)</v>
      </c>
      <c r="I8" s="2" t="str">
        <f>'Efectos Fijos'!H6</f>
        <v>(0.0378)</v>
      </c>
      <c r="J8" s="2" t="str">
        <f>'Efectos Fijos'!I6</f>
        <v>(0.0681)</v>
      </c>
      <c r="K8" s="27" t="str">
        <f>'Efectos Fijos'!J8</f>
        <v>(0.00307)</v>
      </c>
      <c r="L8" s="17" t="str">
        <f>'Efectos Fijos'!K8</f>
        <v>(0.00266)</v>
      </c>
      <c r="M8" s="17" t="str">
        <f>'Efectos Fijos'!L8</f>
        <v>(0.00278)</v>
      </c>
      <c r="N8" s="17" t="str">
        <f>'Efectos Fijos'!M8</f>
        <v>(0.00344)</v>
      </c>
      <c r="O8" s="17" t="str">
        <f>'Efectos Fijos'!N8</f>
        <v>(0.00213)</v>
      </c>
      <c r="P8" s="17" t="str">
        <f>'Efectos Fijos'!O8</f>
        <v>(0.00120)</v>
      </c>
      <c r="Q8" s="17" t="str">
        <f>'Efectos Fijos'!P8</f>
        <v>(0.00373)</v>
      </c>
      <c r="S8" t="s">
        <v>184</v>
      </c>
    </row>
    <row r="9" spans="3:19" x14ac:dyDescent="0.2">
      <c r="C9" s="16" t="s">
        <v>174</v>
      </c>
      <c r="D9" s="17" t="str">
        <f>'Efectos Fijos'!C16</f>
        <v>0.335</v>
      </c>
      <c r="E9" s="17" t="str">
        <f>'Efectos Fijos'!D16</f>
        <v>0.225</v>
      </c>
      <c r="F9" s="17" t="str">
        <f>'Efectos Fijos'!E16</f>
        <v>0.384</v>
      </c>
      <c r="G9" s="17" t="str">
        <f>'Efectos Fijos'!F16</f>
        <v>0.510</v>
      </c>
      <c r="H9" s="17" t="str">
        <f>'Efectos Fijos'!G16</f>
        <v>0.403</v>
      </c>
      <c r="I9" s="17" t="str">
        <f>'Efectos Fijos'!H16</f>
        <v>0.268</v>
      </c>
      <c r="J9" s="17" t="str">
        <f>'Efectos Fijos'!I16</f>
        <v>0.443</v>
      </c>
      <c r="K9" s="27" t="str">
        <f>'Efectos Fijos'!J16</f>
        <v>0.335</v>
      </c>
      <c r="L9" s="17" t="str">
        <f>'Efectos Fijos'!K16</f>
        <v>0.225</v>
      </c>
      <c r="M9" s="17" t="str">
        <f>'Efectos Fijos'!L16</f>
        <v>0.384</v>
      </c>
      <c r="N9" s="17" t="str">
        <f>'Efectos Fijos'!M16</f>
        <v>0.510</v>
      </c>
      <c r="O9" s="17" t="str">
        <f>'Efectos Fijos'!N16</f>
        <v>0.403</v>
      </c>
      <c r="P9" s="17" t="str">
        <f>'Efectos Fijos'!O16</f>
        <v>0.268</v>
      </c>
      <c r="Q9" s="17" t="str">
        <f>'Efectos Fijos'!P16</f>
        <v>0.443</v>
      </c>
      <c r="S9" t="s">
        <v>185</v>
      </c>
    </row>
    <row r="10" spans="3:19" x14ac:dyDescent="0.2">
      <c r="C10" s="16" t="s">
        <v>206</v>
      </c>
      <c r="D10" s="45">
        <f>'Efectos Fijos'!C17</f>
        <v>-22.12</v>
      </c>
      <c r="E10" s="45">
        <f>'Efectos Fijos'!D17</f>
        <v>74.42</v>
      </c>
      <c r="F10" s="45">
        <f>'Efectos Fijos'!E17</f>
        <v>39.24</v>
      </c>
      <c r="G10" s="45">
        <f>'Efectos Fijos'!F17</f>
        <v>57.77</v>
      </c>
      <c r="H10" s="45">
        <f>'Efectos Fijos'!G17</f>
        <v>-20.11</v>
      </c>
      <c r="I10" s="45">
        <f>'Efectos Fijos'!H17</f>
        <v>5.94</v>
      </c>
      <c r="J10" s="45">
        <f>'Efectos Fijos'!I17</f>
        <v>81.739999999999995</v>
      </c>
      <c r="K10" s="51">
        <f>'Efectos Fijos'!J17</f>
        <v>-4.383</v>
      </c>
      <c r="L10" s="45">
        <f>'Efectos Fijos'!K17</f>
        <v>-1.4570000000000001</v>
      </c>
      <c r="M10" s="45">
        <f>'Efectos Fijos'!L17</f>
        <v>0.373</v>
      </c>
      <c r="N10" s="45">
        <f>'Efectos Fijos'!M17</f>
        <v>0.85</v>
      </c>
      <c r="O10" s="45">
        <f>'Efectos Fijos'!N17</f>
        <v>-2.7040000000000002</v>
      </c>
      <c r="P10" s="45">
        <f>'Efectos Fijos'!O17</f>
        <v>1.544</v>
      </c>
      <c r="Q10" s="45">
        <f>'Efectos Fijos'!P17</f>
        <v>2.5070000000000001</v>
      </c>
      <c r="S10" t="s">
        <v>223</v>
      </c>
    </row>
    <row r="11" spans="3:19" x14ac:dyDescent="0.2">
      <c r="C11" s="44" t="s">
        <v>46</v>
      </c>
      <c r="D11" s="42" t="str">
        <f>'Efectos Fijos'!C10</f>
        <v>81,228</v>
      </c>
      <c r="E11" s="42" t="str">
        <f>'Efectos Fijos'!D10</f>
        <v>81,228</v>
      </c>
      <c r="F11" s="42" t="str">
        <f>'Efectos Fijos'!E10</f>
        <v>81,228</v>
      </c>
      <c r="G11" s="42" t="str">
        <f>'Efectos Fijos'!F10</f>
        <v>81,228</v>
      </c>
      <c r="H11" s="42" t="str">
        <f>'Efectos Fijos'!G10</f>
        <v>81,228</v>
      </c>
      <c r="I11" s="42" t="str">
        <f>'Efectos Fijos'!H10</f>
        <v>81,228</v>
      </c>
      <c r="J11" s="42" t="str">
        <f>'Efectos Fijos'!I10</f>
        <v>81,228</v>
      </c>
      <c r="K11" s="30" t="str">
        <f>'Efectos Fijos'!J10</f>
        <v>81,228</v>
      </c>
      <c r="L11" s="42" t="str">
        <f>'Efectos Fijos'!K10</f>
        <v>81,228</v>
      </c>
      <c r="M11" s="42" t="str">
        <f>'Efectos Fijos'!L10</f>
        <v>81,228</v>
      </c>
      <c r="N11" s="42" t="str">
        <f>'Efectos Fijos'!M10</f>
        <v>81,228</v>
      </c>
      <c r="O11" s="42" t="str">
        <f>'Efectos Fijos'!N10</f>
        <v>81,228</v>
      </c>
      <c r="P11" s="42" t="str">
        <f>'Efectos Fijos'!O10</f>
        <v>81,228</v>
      </c>
      <c r="Q11" s="42" t="str">
        <f>'Efectos Fijos'!P10</f>
        <v>81,228</v>
      </c>
      <c r="S11" t="s">
        <v>96</v>
      </c>
    </row>
    <row r="12" spans="3:19" x14ac:dyDescent="0.2">
      <c r="C12" s="40" t="s">
        <v>175</v>
      </c>
      <c r="D12" s="40"/>
      <c r="E12" s="40"/>
      <c r="F12" s="40"/>
      <c r="G12" s="40"/>
      <c r="H12" s="40"/>
      <c r="I12" s="40"/>
      <c r="J12" s="40"/>
      <c r="K12" s="39" t="s">
        <v>175</v>
      </c>
      <c r="L12" s="40"/>
      <c r="M12" s="40"/>
      <c r="N12" s="40"/>
      <c r="O12" s="40"/>
      <c r="P12" s="40"/>
      <c r="Q12" s="40"/>
      <c r="S12" t="s">
        <v>186</v>
      </c>
    </row>
    <row r="13" spans="3:19" x14ac:dyDescent="0.2">
      <c r="C13" t="s">
        <v>173</v>
      </c>
      <c r="D13" s="2" t="str">
        <f>'Segunda etapa'!C5</f>
        <v>0.117</v>
      </c>
      <c r="E13" s="2" t="str">
        <f>'Segunda etapa'!D5</f>
        <v>0.0385</v>
      </c>
      <c r="F13" s="2" t="str">
        <f>'Segunda etapa'!E5</f>
        <v>-0.0983</v>
      </c>
      <c r="G13" s="2" t="str">
        <f>'Segunda etapa'!F5</f>
        <v>-0.0338</v>
      </c>
      <c r="H13" s="2" t="str">
        <f>'Segunda etapa'!G5</f>
        <v>-0.0882</v>
      </c>
      <c r="I13" s="2" t="str">
        <f>'Segunda etapa'!H5</f>
        <v>-0.107</v>
      </c>
      <c r="J13" s="2" t="str">
        <f>'Segunda etapa'!I5</f>
        <v>-0.0310</v>
      </c>
      <c r="K13" s="26" t="str">
        <f>'Segunda etapa'!J7</f>
        <v>-0.0146</v>
      </c>
      <c r="L13" s="17" t="str">
        <f>'Segunda etapa'!K7</f>
        <v>-0.00479</v>
      </c>
      <c r="M13" s="17" t="str">
        <f>'Segunda etapa'!L7</f>
        <v>0.0122</v>
      </c>
      <c r="N13" s="17" t="str">
        <f>'Segunda etapa'!M7</f>
        <v>0.00420</v>
      </c>
      <c r="O13" s="17" t="str">
        <f>'Segunda etapa'!N7</f>
        <v>0.0110</v>
      </c>
      <c r="P13" s="17" t="str">
        <f>'Segunda etapa'!O7</f>
        <v>0.0133</v>
      </c>
      <c r="Q13" s="17" t="str">
        <f>'Segunda etapa'!P7</f>
        <v>0.00386</v>
      </c>
      <c r="S13" t="s">
        <v>96</v>
      </c>
    </row>
    <row r="14" spans="3:19" x14ac:dyDescent="0.2">
      <c r="D14" s="2" t="str">
        <f>'Segunda etapa'!C6</f>
        <v>(0.248)</v>
      </c>
      <c r="E14" s="2" t="str">
        <f>'Segunda etapa'!D6</f>
        <v>(0.196)</v>
      </c>
      <c r="F14" s="2" t="str">
        <f>'Segunda etapa'!E6</f>
        <v>(0.135)</v>
      </c>
      <c r="G14" s="2" t="str">
        <f>'Segunda etapa'!F6</f>
        <v>(0.128)</v>
      </c>
      <c r="H14" s="2" t="str">
        <f>'Segunda etapa'!G6</f>
        <v>(0.146)</v>
      </c>
      <c r="I14" s="2" t="str">
        <f>'Segunda etapa'!H6</f>
        <v>(0.0716)</v>
      </c>
      <c r="J14" s="2" t="str">
        <f>'Segunda etapa'!I6</f>
        <v>(0.129)</v>
      </c>
      <c r="K14" s="27" t="str">
        <f>'Segunda etapa'!J8</f>
        <v>(0.0298)</v>
      </c>
      <c r="L14" s="17" t="str">
        <f>'Segunda etapa'!K8</f>
        <v>(0.0241)</v>
      </c>
      <c r="M14" s="17" t="str">
        <f>'Segunda etapa'!L8</f>
        <v>(0.0175)</v>
      </c>
      <c r="N14" s="17" t="str">
        <f>'Segunda etapa'!M8</f>
        <v>(0.0162)</v>
      </c>
      <c r="O14" s="17" t="str">
        <f>'Segunda etapa'!N8</f>
        <v>(0.0180)</v>
      </c>
      <c r="P14" s="17" t="str">
        <f>'Segunda etapa'!O8</f>
        <v>(0.00909)</v>
      </c>
      <c r="Q14" s="17" t="str">
        <f>'Segunda etapa'!P8</f>
        <v>(0.0162)</v>
      </c>
      <c r="S14" t="s">
        <v>224</v>
      </c>
    </row>
    <row r="15" spans="3:19" x14ac:dyDescent="0.2">
      <c r="C15" s="16" t="s">
        <v>174</v>
      </c>
      <c r="D15" s="17" t="str">
        <f>'Segunda etapa'!C16</f>
        <v>-0.0243</v>
      </c>
      <c r="E15" s="17" t="str">
        <f>'Segunda etapa'!D16</f>
        <v>-0.0259</v>
      </c>
      <c r="F15" s="17" t="str">
        <f>'Segunda etapa'!E16</f>
        <v>-0.0259</v>
      </c>
      <c r="G15" s="17" t="str">
        <f>'Segunda etapa'!F16</f>
        <v>-0.0170</v>
      </c>
      <c r="H15" s="17" t="str">
        <f>'Segunda etapa'!G16</f>
        <v>-0.0217</v>
      </c>
      <c r="I15" s="17" t="str">
        <f>'Segunda etapa'!H16</f>
        <v>-0.0267</v>
      </c>
      <c r="J15" s="17" t="str">
        <f>'Segunda etapa'!I16</f>
        <v>-0.0269</v>
      </c>
      <c r="K15" s="27" t="str">
        <f>'Segunda etapa'!J16</f>
        <v>-0.0240</v>
      </c>
      <c r="L15" s="17" t="str">
        <f>'Segunda etapa'!K16</f>
        <v>-0.0259</v>
      </c>
      <c r="M15" s="17" t="str">
        <f>'Segunda etapa'!L16</f>
        <v>-0.0262</v>
      </c>
      <c r="N15" s="17" t="str">
        <f>'Segunda etapa'!M16</f>
        <v>-0.0170</v>
      </c>
      <c r="O15" s="17" t="str">
        <f>'Segunda etapa'!N16</f>
        <v>-0.0232</v>
      </c>
      <c r="P15" s="17" t="str">
        <f>'Segunda etapa'!O16</f>
        <v>-0.0272</v>
      </c>
      <c r="Q15" s="17" t="str">
        <f>'Segunda etapa'!P16</f>
        <v>-0.0268</v>
      </c>
      <c r="S15" t="s">
        <v>225</v>
      </c>
    </row>
    <row r="16" spans="3:19" x14ac:dyDescent="0.2">
      <c r="C16" s="44" t="s">
        <v>206</v>
      </c>
      <c r="D16" s="49">
        <f>'Segunda etapa'!C17</f>
        <v>16.107654622230999</v>
      </c>
      <c r="E16" s="49">
        <f>'Segunda etapa'!D17</f>
        <v>3.3985607809685399</v>
      </c>
      <c r="F16" s="49">
        <f>'Segunda etapa'!E17</f>
        <v>-27.537220291053099</v>
      </c>
      <c r="G16" s="49">
        <f>'Segunda etapa'!F17</f>
        <v>-4.6353272365528602</v>
      </c>
      <c r="H16" s="49">
        <f>'Segunda etapa'!G17</f>
        <v>-6.58596650750113</v>
      </c>
      <c r="I16" s="49">
        <f>'Segunda etapa'!H17</f>
        <v>-3.5862087024242002</v>
      </c>
      <c r="J16" s="49">
        <f>'Segunda etapa'!I17</f>
        <v>-15.396294417143899</v>
      </c>
      <c r="K16" s="48">
        <f>'Segunda etapa'!J17</f>
        <v>-2.0025871709473</v>
      </c>
      <c r="L16" s="49">
        <f>'Segunda etapa'!K17</f>
        <v>-0.42252670418320598</v>
      </c>
      <c r="M16" s="49">
        <f>'Segunda etapa'!L17</f>
        <v>3.4235700585678202</v>
      </c>
      <c r="N16" s="49">
        <f>'Segunda etapa'!M17</f>
        <v>0.57628792488855096</v>
      </c>
      <c r="O16" s="49">
        <f>'Segunda etapa'!N17</f>
        <v>0.81880151676513702</v>
      </c>
      <c r="P16" s="49">
        <f>'Segunda etapa'!O17</f>
        <v>0.44585606708393499</v>
      </c>
      <c r="Q16" s="49">
        <f>'Segunda etapa'!P17</f>
        <v>1.91414718051824</v>
      </c>
      <c r="S16" t="s">
        <v>226</v>
      </c>
    </row>
    <row r="17" spans="3:19" x14ac:dyDescent="0.2">
      <c r="C17" s="40" t="s">
        <v>177</v>
      </c>
      <c r="D17" s="40"/>
      <c r="E17" s="40"/>
      <c r="F17" s="40"/>
      <c r="G17" s="40"/>
      <c r="H17" s="40"/>
      <c r="I17" s="40"/>
      <c r="J17" s="40"/>
      <c r="K17" s="39" t="s">
        <v>177</v>
      </c>
      <c r="L17" s="40"/>
      <c r="M17" s="40"/>
      <c r="N17" s="40"/>
      <c r="O17" s="40"/>
      <c r="P17" s="40"/>
      <c r="Q17" s="40"/>
      <c r="S17" t="s">
        <v>227</v>
      </c>
    </row>
    <row r="18" spans="3:19" x14ac:dyDescent="0.2">
      <c r="C18" t="s">
        <v>166</v>
      </c>
      <c r="D18" s="2" t="str">
        <f>'Primera etapa'!C5</f>
        <v>0.0746***</v>
      </c>
      <c r="E18" s="2" t="str">
        <f>'Primera etapa'!D5</f>
        <v>0.0746***</v>
      </c>
      <c r="F18" s="2" t="str">
        <f>'Primera etapa'!E5</f>
        <v>0.0746***</v>
      </c>
      <c r="G18" s="2" t="str">
        <f>'Primera etapa'!F5</f>
        <v>0.0746***</v>
      </c>
      <c r="H18" s="2" t="str">
        <f>'Primera etapa'!G5</f>
        <v>0.0746***</v>
      </c>
      <c r="I18" s="2" t="str">
        <f>'Primera etapa'!H5</f>
        <v>0.0746***</v>
      </c>
      <c r="J18" s="2" t="str">
        <f>'Primera etapa'!I5</f>
        <v>0.0746***</v>
      </c>
      <c r="K18" s="26" t="str">
        <f>'Primera etapa'!J5</f>
        <v>-0.600***</v>
      </c>
      <c r="L18" s="17" t="str">
        <f>'Primera etapa'!K5</f>
        <v>-0.600***</v>
      </c>
      <c r="M18" s="17" t="str">
        <f>'Primera etapa'!L5</f>
        <v>-0.600***</v>
      </c>
      <c r="N18" s="17" t="str">
        <f>'Primera etapa'!M5</f>
        <v>-0.600***</v>
      </c>
      <c r="O18" s="17" t="str">
        <f>'Primera etapa'!N5</f>
        <v>-0.600***</v>
      </c>
      <c r="P18" s="17" t="str">
        <f>'Primera etapa'!O5</f>
        <v>-0.600***</v>
      </c>
      <c r="Q18" s="17" t="str">
        <f>'Primera etapa'!P5</f>
        <v>-0.600***</v>
      </c>
      <c r="S18" t="s">
        <v>187</v>
      </c>
    </row>
    <row r="19" spans="3:19" x14ac:dyDescent="0.2">
      <c r="D19" s="2" t="str">
        <f>'Primera etapa'!C6</f>
        <v>(0.0119)</v>
      </c>
      <c r="E19" s="2" t="str">
        <f>'Primera etapa'!D6</f>
        <v>(0.0119)</v>
      </c>
      <c r="F19" s="2" t="str">
        <f>'Primera etapa'!E6</f>
        <v>(0.0119)</v>
      </c>
      <c r="G19" s="2" t="str">
        <f>'Primera etapa'!F6</f>
        <v>(0.0119)</v>
      </c>
      <c r="H19" s="2" t="str">
        <f>'Primera etapa'!G6</f>
        <v>(0.0119)</v>
      </c>
      <c r="I19" s="2" t="str">
        <f>'Primera etapa'!H6</f>
        <v>(0.0119)</v>
      </c>
      <c r="J19" s="2" t="str">
        <f>'Primera etapa'!I6</f>
        <v>(0.0119)</v>
      </c>
      <c r="K19" s="27" t="str">
        <f>'Primera etapa'!J6</f>
        <v>(0.150)</v>
      </c>
      <c r="L19" s="17" t="str">
        <f>'Primera etapa'!K6</f>
        <v>(0.150)</v>
      </c>
      <c r="M19" s="17" t="str">
        <f>'Primera etapa'!L6</f>
        <v>(0.150)</v>
      </c>
      <c r="N19" s="17" t="str">
        <f>'Primera etapa'!M6</f>
        <v>(0.150)</v>
      </c>
      <c r="O19" s="17" t="str">
        <f>'Primera etapa'!N6</f>
        <v>(0.150)</v>
      </c>
      <c r="P19" s="17" t="str">
        <f>'Primera etapa'!O6</f>
        <v>(0.150)</v>
      </c>
      <c r="Q19" s="17" t="str">
        <f>'Primera etapa'!P6</f>
        <v>(0.150)</v>
      </c>
      <c r="S19" t="s">
        <v>96</v>
      </c>
    </row>
    <row r="20" spans="3:19" x14ac:dyDescent="0.2">
      <c r="C20" t="s">
        <v>179</v>
      </c>
      <c r="D20" s="2" t="str">
        <f>'Primera etapa'!C12</f>
        <v>50.06</v>
      </c>
      <c r="E20" s="2" t="str">
        <f>'Primera etapa'!D12</f>
        <v>50.06</v>
      </c>
      <c r="F20" s="2" t="str">
        <f>'Primera etapa'!E12</f>
        <v>50.06</v>
      </c>
      <c r="G20" s="2" t="str">
        <f>'Primera etapa'!F12</f>
        <v>50.06</v>
      </c>
      <c r="H20" s="2" t="str">
        <f>'Primera etapa'!G12</f>
        <v>50.06</v>
      </c>
      <c r="I20" s="2" t="str">
        <f>'Primera etapa'!H12</f>
        <v>50.06</v>
      </c>
      <c r="J20" s="2" t="str">
        <f>'Primera etapa'!I12</f>
        <v>50.06</v>
      </c>
      <c r="K20" s="27" t="str">
        <f>'Primera etapa'!J12</f>
        <v>5.540</v>
      </c>
      <c r="L20" s="17" t="str">
        <f>'Primera etapa'!K12</f>
        <v>5.540</v>
      </c>
      <c r="M20" s="17" t="str">
        <f>'Primera etapa'!L12</f>
        <v>5.540</v>
      </c>
      <c r="N20" s="17" t="str">
        <f>'Primera etapa'!M12</f>
        <v>5.540</v>
      </c>
      <c r="O20" s="17" t="str">
        <f>'Primera etapa'!N12</f>
        <v>5.540</v>
      </c>
      <c r="P20" s="17" t="str">
        <f>'Primera etapa'!O12</f>
        <v>5.540</v>
      </c>
      <c r="Q20" s="17" t="str">
        <f>'Primera etapa'!P12</f>
        <v>5.540</v>
      </c>
      <c r="S20" t="s">
        <v>188</v>
      </c>
    </row>
    <row r="21" spans="3:19" x14ac:dyDescent="0.2">
      <c r="C21" s="12" t="s">
        <v>174</v>
      </c>
      <c r="D21" s="24" t="str">
        <f>'Primera etapa'!C14</f>
        <v>0.996</v>
      </c>
      <c r="E21" s="24" t="str">
        <f>'Primera etapa'!D14</f>
        <v>0.996</v>
      </c>
      <c r="F21" s="24" t="str">
        <f>'Primera etapa'!E14</f>
        <v>0.996</v>
      </c>
      <c r="G21" s="24" t="str">
        <f>'Primera etapa'!F14</f>
        <v>0.996</v>
      </c>
      <c r="H21" s="24" t="str">
        <f>'Primera etapa'!G14</f>
        <v>0.996</v>
      </c>
      <c r="I21" s="24" t="str">
        <f>'Primera etapa'!H14</f>
        <v>0.996</v>
      </c>
      <c r="J21" s="24" t="str">
        <f>'Primera etapa'!I14</f>
        <v>0.996</v>
      </c>
      <c r="K21" s="28" t="str">
        <f>'Primera etapa'!J14</f>
        <v>0.740</v>
      </c>
      <c r="L21" s="24" t="str">
        <f>'Primera etapa'!K14</f>
        <v>0.740</v>
      </c>
      <c r="M21" s="24" t="str">
        <f>'Primera etapa'!L14</f>
        <v>0.740</v>
      </c>
      <c r="N21" s="24" t="str">
        <f>'Primera etapa'!M14</f>
        <v>0.740</v>
      </c>
      <c r="O21" s="24" t="str">
        <f>'Primera etapa'!N14</f>
        <v>0.740</v>
      </c>
      <c r="P21" s="24" t="str">
        <f>'Primera etapa'!O14</f>
        <v>0.740</v>
      </c>
      <c r="Q21" s="24" t="str">
        <f>'Primera etapa'!P14</f>
        <v>0.740</v>
      </c>
      <c r="S21" t="s">
        <v>96</v>
      </c>
    </row>
    <row r="22" spans="3:19" x14ac:dyDescent="0.2">
      <c r="C22" s="40" t="s">
        <v>176</v>
      </c>
      <c r="D22" s="40"/>
      <c r="E22" s="40"/>
      <c r="F22" s="40"/>
      <c r="G22" s="40"/>
      <c r="H22" s="40"/>
      <c r="I22" s="40"/>
      <c r="J22" s="40"/>
      <c r="K22" s="39" t="s">
        <v>176</v>
      </c>
      <c r="L22" s="40"/>
      <c r="M22" s="40"/>
      <c r="N22" s="40"/>
      <c r="O22" s="40"/>
      <c r="P22" s="40"/>
      <c r="Q22" s="40"/>
      <c r="S22" t="s">
        <v>228</v>
      </c>
    </row>
    <row r="23" spans="3:19" x14ac:dyDescent="0.2">
      <c r="C23" t="s">
        <v>166</v>
      </c>
      <c r="D23" s="2" t="str">
        <f>'Forma reducida'!C5</f>
        <v>0.00874</v>
      </c>
      <c r="E23" s="2" t="str">
        <f>'Forma reducida'!D5</f>
        <v>0.00287</v>
      </c>
      <c r="F23" s="2" t="str">
        <f>'Forma reducida'!E5</f>
        <v>-0.00734</v>
      </c>
      <c r="G23" s="2" t="str">
        <f>'Forma reducida'!F5</f>
        <v>-0.00252</v>
      </c>
      <c r="H23" s="2" t="str">
        <f>'Forma reducida'!G5</f>
        <v>-0.00658</v>
      </c>
      <c r="I23" s="2" t="str">
        <f>'Forma reducida'!H5</f>
        <v>-0.00798</v>
      </c>
      <c r="J23" s="2" t="str">
        <f>'Forma reducida'!I5</f>
        <v>-0.00232</v>
      </c>
      <c r="K23" s="26" t="str">
        <f>'Forma reducida'!J5</f>
        <v>0.00874</v>
      </c>
      <c r="L23" s="17" t="str">
        <f>'Forma reducida'!K5</f>
        <v>0.00287</v>
      </c>
      <c r="M23" s="17" t="str">
        <f>'Forma reducida'!L5</f>
        <v>-0.00734</v>
      </c>
      <c r="N23" s="17" t="str">
        <f>'Forma reducida'!M5</f>
        <v>-0.00252</v>
      </c>
      <c r="O23" s="17" t="str">
        <f>'Forma reducida'!N5</f>
        <v>-0.00658</v>
      </c>
      <c r="P23" s="17" t="str">
        <f>'Forma reducida'!O5</f>
        <v>-0.00798</v>
      </c>
      <c r="Q23" s="17" t="str">
        <f>'Forma reducida'!P5</f>
        <v>-0.00232</v>
      </c>
      <c r="S23" t="s">
        <v>229</v>
      </c>
    </row>
    <row r="24" spans="3:19" x14ac:dyDescent="0.2">
      <c r="D24" s="2" t="str">
        <f>'Forma reducida'!C6</f>
        <v>(0.0181)</v>
      </c>
      <c r="E24" s="2" t="str">
        <f>'Forma reducida'!D6</f>
        <v>(0.0144)</v>
      </c>
      <c r="F24" s="2" t="str">
        <f>'Forma reducida'!E6</f>
        <v>(0.0105)</v>
      </c>
      <c r="G24" s="2" t="str">
        <f>'Forma reducida'!F6</f>
        <v>(0.00965)</v>
      </c>
      <c r="H24" s="2" t="str">
        <f>'Forma reducida'!G6</f>
        <v>(0.0102)</v>
      </c>
      <c r="I24" s="2" t="str">
        <f>'Forma reducida'!H6</f>
        <v>(0.00560)</v>
      </c>
      <c r="J24" s="2" t="str">
        <f>'Forma reducida'!I6</f>
        <v>(0.00959)</v>
      </c>
      <c r="K24" s="27" t="str">
        <f>'Forma reducida'!J6</f>
        <v>(0.0181)</v>
      </c>
      <c r="L24" s="2" t="str">
        <f>'Forma reducida'!K6</f>
        <v>(0.0144)</v>
      </c>
      <c r="M24" s="2" t="str">
        <f>'Forma reducida'!L6</f>
        <v>(0.0105)</v>
      </c>
      <c r="N24" s="2" t="str">
        <f>'Forma reducida'!M6</f>
        <v>(0.00965)</v>
      </c>
      <c r="O24" s="2" t="str">
        <f>'Forma reducida'!N6</f>
        <v>(0.0102)</v>
      </c>
      <c r="P24" s="2" t="str">
        <f>'Forma reducida'!O6</f>
        <v>(0.00560)</v>
      </c>
      <c r="Q24" s="2" t="str">
        <f>'Forma reducida'!P6</f>
        <v>(0.00959)</v>
      </c>
      <c r="S24" t="s">
        <v>230</v>
      </c>
    </row>
    <row r="25" spans="3:19" x14ac:dyDescent="0.2">
      <c r="C25" s="12" t="s">
        <v>174</v>
      </c>
      <c r="D25" s="24" t="str">
        <f>'Forma reducida'!C14</f>
        <v>0.335</v>
      </c>
      <c r="E25" s="24" t="str">
        <f>'Forma reducida'!D14</f>
        <v>0.225</v>
      </c>
      <c r="F25" s="24" t="str">
        <f>'Forma reducida'!E14</f>
        <v>0.384</v>
      </c>
      <c r="G25" s="24" t="str">
        <f>'Forma reducida'!F14</f>
        <v>0.510</v>
      </c>
      <c r="H25" s="24" t="str">
        <f>'Forma reducida'!G14</f>
        <v>0.403</v>
      </c>
      <c r="I25" s="24" t="str">
        <f>'Forma reducida'!H14</f>
        <v>0.269</v>
      </c>
      <c r="J25" s="24" t="str">
        <f>'Forma reducida'!I14</f>
        <v>0.443</v>
      </c>
      <c r="K25" s="28" t="str">
        <f>'Forma reducida'!J14</f>
        <v>0.335</v>
      </c>
      <c r="L25" s="24" t="str">
        <f>'Forma reducida'!K14</f>
        <v>0.225</v>
      </c>
      <c r="M25" s="24" t="str">
        <f>'Forma reducida'!L14</f>
        <v>0.384</v>
      </c>
      <c r="N25" s="24" t="str">
        <f>'Forma reducida'!M14</f>
        <v>0.510</v>
      </c>
      <c r="O25" s="24" t="str">
        <f>'Forma reducida'!N14</f>
        <v>0.403</v>
      </c>
      <c r="P25" s="24" t="str">
        <f>'Forma reducida'!O14</f>
        <v>0.269</v>
      </c>
      <c r="Q25" s="24" t="str">
        <f>'Forma reducida'!P14</f>
        <v>0.443</v>
      </c>
      <c r="S25" t="s">
        <v>231</v>
      </c>
    </row>
    <row r="26" spans="3:19" x14ac:dyDescent="0.2">
      <c r="K26" s="29"/>
      <c r="S26" t="s">
        <v>96</v>
      </c>
    </row>
    <row r="27" spans="3:19" x14ac:dyDescent="0.2">
      <c r="C27" s="16" t="s">
        <v>46</v>
      </c>
      <c r="D27" s="2" t="s">
        <v>169</v>
      </c>
      <c r="E27" s="2" t="s">
        <v>169</v>
      </c>
      <c r="F27" s="2" t="s">
        <v>169</v>
      </c>
      <c r="G27" s="2" t="s">
        <v>169</v>
      </c>
      <c r="H27" s="2" t="s">
        <v>169</v>
      </c>
      <c r="I27" s="2" t="s">
        <v>169</v>
      </c>
      <c r="J27" s="2" t="s">
        <v>169</v>
      </c>
      <c r="K27" s="27" t="s">
        <v>169</v>
      </c>
      <c r="L27" s="2" t="s">
        <v>169</v>
      </c>
      <c r="M27" s="2" t="s">
        <v>169</v>
      </c>
      <c r="N27" s="2" t="s">
        <v>169</v>
      </c>
      <c r="O27" s="2" t="s">
        <v>169</v>
      </c>
      <c r="P27" s="2" t="s">
        <v>169</v>
      </c>
      <c r="Q27" s="2" t="s">
        <v>169</v>
      </c>
      <c r="S27" t="s">
        <v>189</v>
      </c>
    </row>
    <row r="28" spans="3:19" x14ac:dyDescent="0.2">
      <c r="C28" t="s">
        <v>144</v>
      </c>
      <c r="D28" s="2" t="s">
        <v>170</v>
      </c>
      <c r="E28" s="2" t="s">
        <v>170</v>
      </c>
      <c r="F28" s="2" t="s">
        <v>170</v>
      </c>
      <c r="G28" s="2" t="s">
        <v>170</v>
      </c>
      <c r="H28" s="2" t="s">
        <v>170</v>
      </c>
      <c r="I28" s="2" t="s">
        <v>170</v>
      </c>
      <c r="J28" s="2" t="s">
        <v>170</v>
      </c>
      <c r="K28" s="27" t="s">
        <v>170</v>
      </c>
      <c r="L28" s="2" t="s">
        <v>170</v>
      </c>
      <c r="M28" s="2" t="s">
        <v>170</v>
      </c>
      <c r="N28" s="2" t="s">
        <v>170</v>
      </c>
      <c r="O28" s="2" t="s">
        <v>170</v>
      </c>
      <c r="P28" s="2" t="s">
        <v>170</v>
      </c>
      <c r="Q28" s="2" t="s">
        <v>170</v>
      </c>
      <c r="S28" t="s">
        <v>96</v>
      </c>
    </row>
    <row r="29" spans="3:19" x14ac:dyDescent="0.2">
      <c r="C29" t="s">
        <v>145</v>
      </c>
      <c r="D29" s="2" t="s">
        <v>170</v>
      </c>
      <c r="E29" s="2" t="s">
        <v>170</v>
      </c>
      <c r="F29" s="2" t="s">
        <v>170</v>
      </c>
      <c r="G29" s="2" t="s">
        <v>170</v>
      </c>
      <c r="H29" s="2" t="s">
        <v>170</v>
      </c>
      <c r="I29" s="2" t="s">
        <v>170</v>
      </c>
      <c r="J29" s="2" t="s">
        <v>170</v>
      </c>
      <c r="K29" s="27" t="s">
        <v>170</v>
      </c>
      <c r="L29" s="2" t="s">
        <v>170</v>
      </c>
      <c r="M29" s="2" t="s">
        <v>170</v>
      </c>
      <c r="N29" s="2" t="s">
        <v>170</v>
      </c>
      <c r="O29" s="2" t="s">
        <v>170</v>
      </c>
      <c r="P29" s="2" t="s">
        <v>170</v>
      </c>
      <c r="Q29" s="2" t="s">
        <v>170</v>
      </c>
      <c r="S29" t="s">
        <v>232</v>
      </c>
    </row>
    <row r="30" spans="3:19" x14ac:dyDescent="0.2">
      <c r="C30" t="s">
        <v>180</v>
      </c>
      <c r="D30" s="2" t="s">
        <v>170</v>
      </c>
      <c r="E30" s="2" t="s">
        <v>170</v>
      </c>
      <c r="F30" s="2" t="s">
        <v>170</v>
      </c>
      <c r="G30" s="2" t="s">
        <v>170</v>
      </c>
      <c r="H30" s="2" t="s">
        <v>170</v>
      </c>
      <c r="I30" s="2" t="s">
        <v>170</v>
      </c>
      <c r="J30" s="2" t="s">
        <v>170</v>
      </c>
      <c r="K30" s="27" t="s">
        <v>170</v>
      </c>
      <c r="L30" s="2" t="s">
        <v>170</v>
      </c>
      <c r="M30" s="2" t="s">
        <v>170</v>
      </c>
      <c r="N30" s="2" t="s">
        <v>170</v>
      </c>
      <c r="O30" s="2" t="s">
        <v>170</v>
      </c>
      <c r="P30" s="2" t="s">
        <v>170</v>
      </c>
      <c r="Q30" s="2" t="s">
        <v>170</v>
      </c>
      <c r="S30" t="s">
        <v>233</v>
      </c>
    </row>
    <row r="31" spans="3:19" ht="17" thickBot="1" x14ac:dyDescent="0.25">
      <c r="C31" s="8" t="s">
        <v>147</v>
      </c>
      <c r="D31" s="9" t="s">
        <v>171</v>
      </c>
      <c r="E31" s="9" t="s">
        <v>171</v>
      </c>
      <c r="F31" s="9" t="s">
        <v>171</v>
      </c>
      <c r="G31" s="9" t="s">
        <v>171</v>
      </c>
      <c r="H31" s="9" t="s">
        <v>171</v>
      </c>
      <c r="I31" s="9" t="s">
        <v>171</v>
      </c>
      <c r="J31" s="9" t="s">
        <v>171</v>
      </c>
      <c r="K31" s="31" t="s">
        <v>171</v>
      </c>
      <c r="L31" s="9" t="s">
        <v>171</v>
      </c>
      <c r="M31" s="9" t="s">
        <v>171</v>
      </c>
      <c r="N31" s="9" t="s">
        <v>171</v>
      </c>
      <c r="O31" s="9" t="s">
        <v>171</v>
      </c>
      <c r="P31" s="9" t="s">
        <v>171</v>
      </c>
      <c r="Q31" s="9" t="s">
        <v>171</v>
      </c>
      <c r="S31" t="s">
        <v>234</v>
      </c>
    </row>
    <row r="32" spans="3:19" ht="17" thickTop="1" x14ac:dyDescent="0.2">
      <c r="S32" t="s">
        <v>235</v>
      </c>
    </row>
    <row r="33" spans="19:19" x14ac:dyDescent="0.2">
      <c r="S33" t="s">
        <v>96</v>
      </c>
    </row>
    <row r="34" spans="19:19" x14ac:dyDescent="0.2">
      <c r="S34" t="s">
        <v>190</v>
      </c>
    </row>
    <row r="35" spans="19:19" x14ac:dyDescent="0.2">
      <c r="S35" t="s">
        <v>96</v>
      </c>
    </row>
    <row r="36" spans="19:19" x14ac:dyDescent="0.2">
      <c r="S36" t="s">
        <v>236</v>
      </c>
    </row>
    <row r="37" spans="19:19" x14ac:dyDescent="0.2">
      <c r="S37" t="s">
        <v>237</v>
      </c>
    </row>
    <row r="38" spans="19:19" x14ac:dyDescent="0.2">
      <c r="S38" t="s">
        <v>238</v>
      </c>
    </row>
    <row r="39" spans="19:19" x14ac:dyDescent="0.2">
      <c r="S39" t="s">
        <v>96</v>
      </c>
    </row>
    <row r="40" spans="19:19" x14ac:dyDescent="0.2">
      <c r="S40" t="s">
        <v>191</v>
      </c>
    </row>
    <row r="41" spans="19:19" x14ac:dyDescent="0.2">
      <c r="S41" t="s">
        <v>192</v>
      </c>
    </row>
    <row r="42" spans="19:19" x14ac:dyDescent="0.2">
      <c r="S42" t="s">
        <v>193</v>
      </c>
    </row>
    <row r="43" spans="19:19" x14ac:dyDescent="0.2">
      <c r="S43" t="s">
        <v>194</v>
      </c>
    </row>
    <row r="44" spans="19:19" x14ac:dyDescent="0.2">
      <c r="S44" t="s">
        <v>195</v>
      </c>
    </row>
    <row r="45" spans="19:19" x14ac:dyDescent="0.2">
      <c r="S45" t="s">
        <v>196</v>
      </c>
    </row>
    <row r="46" spans="19:19" x14ac:dyDescent="0.2">
      <c r="S46" t="s">
        <v>137</v>
      </c>
    </row>
    <row r="47" spans="19:19" x14ac:dyDescent="0.2">
      <c r="S47" t="s">
        <v>137</v>
      </c>
    </row>
    <row r="48" spans="19:19" x14ac:dyDescent="0.2">
      <c r="S48" t="s">
        <v>138</v>
      </c>
    </row>
    <row r="49" spans="19:19" x14ac:dyDescent="0.2">
      <c r="S49" t="s">
        <v>139</v>
      </c>
    </row>
    <row r="50" spans="19:19" x14ac:dyDescent="0.2">
      <c r="S50" t="s">
        <v>140</v>
      </c>
    </row>
  </sheetData>
  <mergeCells count="12">
    <mergeCell ref="D3:J3"/>
    <mergeCell ref="D4:J4"/>
    <mergeCell ref="K22:Q22"/>
    <mergeCell ref="C6:J6"/>
    <mergeCell ref="C12:J12"/>
    <mergeCell ref="C22:J22"/>
    <mergeCell ref="C17:J17"/>
    <mergeCell ref="K3:Q3"/>
    <mergeCell ref="K4:Q4"/>
    <mergeCell ref="K6:Q6"/>
    <mergeCell ref="K12:Q12"/>
    <mergeCell ref="K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Estadísticas descriptivas</vt:lpstr>
      <vt:lpstr>Primera etapa</vt:lpstr>
      <vt:lpstr>Primera etapa editada</vt:lpstr>
      <vt:lpstr>Segunda etapa</vt:lpstr>
      <vt:lpstr>Forma reducida</vt:lpstr>
      <vt:lpstr>Efectos Fijos</vt:lpstr>
      <vt:lpstr>Tabla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Ochoa Rincon</dc:creator>
  <cp:lastModifiedBy>Jorge Luis Ochoa Rincon</cp:lastModifiedBy>
  <dcterms:created xsi:type="dcterms:W3CDTF">2021-05-05T13:37:39Z</dcterms:created>
  <dcterms:modified xsi:type="dcterms:W3CDTF">2021-06-03T18:13:17Z</dcterms:modified>
</cp:coreProperties>
</file>