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 Demo Workbooks/"/>
    </mc:Choice>
  </mc:AlternateContent>
  <xr:revisionPtr revIDLastSave="0" documentId="13_ncr:1_{E4211396-ECAC-DD40-AA20-DE6C595F7441}" xr6:coauthVersionLast="47" xr6:coauthVersionMax="47" xr10:uidLastSave="{00000000-0000-0000-0000-000000000000}"/>
  <bookViews>
    <workbookView xWindow="0" yWindow="500" windowWidth="25600" windowHeight="20120" tabRatio="829" firstSheet="1" activeTab="9" xr2:uid="{650CDB48-E53A-4065-8CB8-76CA62DEB754}"/>
  </bookViews>
  <sheets>
    <sheet name="Intro to Dynamic Arrays" sheetId="1" r:id="rId1"/>
    <sheet name="SORT" sheetId="6" r:id="rId2"/>
    <sheet name="SORTBY" sheetId="7" r:id="rId3"/>
    <sheet name="FILTER" sheetId="8" r:id="rId4"/>
    <sheet name="UNIQUE" sheetId="9" r:id="rId5"/>
    <sheet name="Combining SORT, FILTER &amp; UNIQUE" sheetId="11" r:id="rId6"/>
    <sheet name="SEQUENCE" sheetId="13" r:id="rId7"/>
    <sheet name="RANDARRAY" sheetId="15" r:id="rId8"/>
    <sheet name="FREQUENCY" sheetId="16" r:id="rId9"/>
    <sheet name="TRANSPOSE" sheetId="20" r:id="rId10"/>
    <sheet name="CHOOSE &amp; LET" sheetId="22" r:id="rId11"/>
  </sheets>
  <definedNames>
    <definedName name="_xlnm._FilterDatabase" localSheetId="10" hidden="1">'CHOOSE &amp; LET'!$A$2:$E$842</definedName>
    <definedName name="_xlnm._FilterDatabase" localSheetId="5" hidden="1">'Combining SORT, FILTER &amp; UNIQUE'!$A$2:$E$842</definedName>
    <definedName name="_xlnm._FilterDatabase" localSheetId="0" hidden="1">'Intro to Dynamic Arrays'!$A$2:$D$19</definedName>
    <definedName name="_xlnm._FilterDatabase" localSheetId="6" hidden="1">SEQUENCE!$A$2:$E$842</definedName>
    <definedName name="_xlnm._FilterDatabase" localSheetId="1" hidden="1">SORT!$A$2:$C$19</definedName>
    <definedName name="salary">_xlfn.ANCHORARRAY('Combining SORT, FILTER &amp; UNIQUE'!$J$6)</definedName>
    <definedName name="titles">_xlfn.ANCHORARRAY('Combining SORT, FILTER &amp; UNIQUE'!$I$6)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0" l="1" a="1"/>
  <c r="H5" i="20" s="1"/>
  <c r="G6" i="20" a="1"/>
  <c r="G6" i="20" s="1"/>
  <c r="H6" i="20" s="1" a="1"/>
  <c r="H6" i="20" s="1"/>
  <c r="K7" i="16" a="1"/>
  <c r="K7" i="16" s="1"/>
  <c r="L7" i="16" s="1" a="1"/>
  <c r="I3" i="16" a="1"/>
  <c r="I3" i="16" s="1"/>
  <c r="Q3" i="15" a="1"/>
  <c r="Q3" i="15" s="1"/>
  <c r="G3" i="15" a="1"/>
  <c r="G3" i="15" s="1"/>
  <c r="K6" i="13" a="1"/>
  <c r="K6" i="13" s="1"/>
  <c r="L7" i="16" l="1"/>
  <c r="M7" i="16" s="1"/>
  <c r="M8" i="16"/>
  <c r="M9" i="16"/>
  <c r="M10" i="16"/>
  <c r="M11" i="16"/>
  <c r="M12" i="16"/>
  <c r="I3" i="15" a="1"/>
  <c r="I3" i="15" s="1"/>
  <c r="K3" i="15" s="1"/>
  <c r="I6" i="13" a="1"/>
  <c r="I6" i="13" s="1"/>
  <c r="G3" i="13" a="1"/>
  <c r="G3" i="13" s="1"/>
  <c r="I6" i="11" a="1"/>
  <c r="I6" i="11" s="1"/>
  <c r="J6" i="11" s="1" a="1"/>
  <c r="J6" i="11" s="1"/>
  <c r="K6" i="11" s="1" a="1"/>
  <c r="K6" i="11" s="1"/>
  <c r="G3" i="11" a="1"/>
  <c r="G3" i="11" s="1"/>
  <c r="H3" i="9" a="1"/>
  <c r="H3" i="9" s="1"/>
  <c r="F3" i="9" a="1"/>
  <c r="F3" i="9" s="1"/>
  <c r="K7" i="8" a="1"/>
  <c r="K7" i="8" s="1"/>
  <c r="F7" i="8" a="1"/>
  <c r="F7" i="8" s="1"/>
  <c r="I3" i="7" a="1"/>
  <c r="I3" i="7" s="1"/>
  <c r="E3" i="7" a="1"/>
  <c r="E3" i="7" s="1"/>
  <c r="K3" i="6" a="1"/>
  <c r="K3" i="6" s="1"/>
  <c r="G3" i="6" a="1"/>
  <c r="G3" i="6" s="1"/>
  <c r="E3" i="6" a="1"/>
  <c r="E3" i="6" s="1"/>
  <c r="G4" i="1"/>
  <c r="G3" i="1"/>
  <c r="D3" i="1" a="1"/>
  <c r="D3" i="1" s="1"/>
  <c r="N3" i="15" l="1" a="1"/>
  <c r="N3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<sst xmlns="http://schemas.openxmlformats.org/spreadsheetml/2006/main" count="15660" uniqueCount="162">
  <si>
    <t>Job Title</t>
  </si>
  <si>
    <t>City</t>
  </si>
  <si>
    <t>Design</t>
  </si>
  <si>
    <t>Graphic Designer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</si>
  <si>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</si>
  <si>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</si>
  <si>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</si>
  <si>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</si>
  <si>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</si>
  <si>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</si>
  <si>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</si>
  <si>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</si>
  <si>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</si>
  <si>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</si>
  <si>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Finance</t>
  </si>
  <si>
    <t>Financial Analyst</t>
  </si>
  <si>
    <t>Labor</t>
  </si>
  <si>
    <t>Warehouse Associate</t>
  </si>
  <si>
    <t>Technology</t>
  </si>
  <si>
    <t>Data Scientist</t>
  </si>
  <si>
    <t>Software Engineer</t>
  </si>
  <si>
    <t>YoY % Growth</t>
  </si>
  <si>
    <t>Education</t>
  </si>
  <si>
    <t>Professor</t>
  </si>
  <si>
    <t>Research Assistant</t>
  </si>
  <si>
    <t>Teacher</t>
  </si>
  <si>
    <t>Engineering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</si>
  <si>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</si>
  <si>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</si>
  <si>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</si>
  <si>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</si>
  <si>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</si>
  <si>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</si>
  <si>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</si>
  <si>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</si>
  <si>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</si>
  <si>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</si>
  <si>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Insurance Agent</t>
  </si>
  <si>
    <t>Loan Officer</t>
  </si>
  <si>
    <t>Tax Manager</t>
  </si>
  <si>
    <t>Food Services</t>
  </si>
  <si>
    <t>Barista</t>
  </si>
  <si>
    <t>Bartender</t>
  </si>
  <si>
    <t>Restaurant Cook</t>
  </si>
  <si>
    <t>Restaurant Manager</t>
  </si>
  <si>
    <t>Server</t>
  </si>
  <si>
    <t>Health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</si>
  <si>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</si>
  <si>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</si>
  <si>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</si>
  <si>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</si>
  <si>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</si>
  <si>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</si>
  <si>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</si>
  <si>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</si>
  <si>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</si>
  <si>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</si>
  <si>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</si>
  <si>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</si>
  <si>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</si>
  <si>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</si>
  <si>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</si>
  <si>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</si>
  <si>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</si>
  <si>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</si>
  <si>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</si>
  <si>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Law</t>
  </si>
  <si>
    <t>Attorney</t>
  </si>
  <si>
    <t>Paralegal</t>
  </si>
  <si>
    <t>Manufacturing</t>
  </si>
  <si>
    <t>Manufacturing Engineer</t>
  </si>
  <si>
    <t>Material Handler</t>
  </si>
  <si>
    <t>Process Engineer</t>
  </si>
  <si>
    <t>Production Manager</t>
  </si>
  <si>
    <t>Media</t>
  </si>
  <si>
    <t>Producer</t>
  </si>
  <si>
    <t>Technical Editor</t>
  </si>
  <si>
    <t>Operations</t>
  </si>
  <si>
    <t>Operations Analyst</t>
  </si>
  <si>
    <t>Operations Manager</t>
  </si>
  <si>
    <t>Security Officer</t>
  </si>
  <si>
    <t>Professional Services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</si>
  <si>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</si>
  <si>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</si>
  <si>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</si>
  <si>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</si>
  <si>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</si>
  <si>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</si>
  <si>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</si>
  <si>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</si>
  <si>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</si>
  <si>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</si>
  <si>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</si>
  <si>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</si>
  <si>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Real Estate</t>
  </si>
  <si>
    <t>Property Manager</t>
  </si>
  <si>
    <t>Retail</t>
  </si>
  <si>
    <t>Buyer</t>
  </si>
  <si>
    <t>Cashier</t>
  </si>
  <si>
    <t>Retail Key Holder</t>
  </si>
  <si>
    <t>Store Manager</t>
  </si>
  <si>
    <t>Sales</t>
  </si>
  <si>
    <t>Sales Manager</t>
  </si>
  <si>
    <t>Sales Representative</t>
  </si>
  <si>
    <t>Data Analyst</t>
  </si>
  <si>
    <t>IT Manager</t>
  </si>
  <si>
    <t>Java Developer</t>
  </si>
  <si>
    <t>Programmer Analyst</t>
  </si>
  <si>
    <t>Solutions Architect</t>
  </si>
  <si>
    <t>Systems Engineer</t>
  </si>
  <si>
    <t>Technical Support</t>
  </si>
  <si>
    <t>UX Designer</t>
  </si>
  <si>
    <t>Web Designer</t>
  </si>
  <si>
    <t>Web Developer</t>
  </si>
  <si>
    <t>Job Titles</t>
  </si>
  <si>
    <t>Upper Limit</t>
  </si>
  <si>
    <t>Max:</t>
  </si>
  <si>
    <t>Step:</t>
  </si>
  <si>
    <t>Industry</t>
  </si>
  <si>
    <t>RAW DATA</t>
  </si>
  <si>
    <t>LIST OF INDUSTRIES</t>
  </si>
  <si>
    <t>Industry:</t>
  </si>
  <si>
    <t>ONE-JOB INDUSTRIES</t>
  </si>
  <si>
    <t>TOP 3 SALARIES</t>
  </si>
  <si>
    <t>Top Salaries:</t>
  </si>
  <si>
    <t>RANDOM LIST OF JOBS</t>
  </si>
  <si>
    <t>LIST OF JOBS</t>
  </si>
  <si>
    <t>RANDOM JOB</t>
  </si>
  <si>
    <t>N RANDOM JOBS</t>
  </si>
  <si>
    <t>SALARY DISTRIBUTION</t>
  </si>
  <si>
    <t>&lt;= $25,000</t>
  </si>
  <si>
    <t>&gt; $175,000</t>
  </si>
  <si>
    <t>2019 Avg. Salary</t>
  </si>
  <si>
    <t>2020 Avg. Salary</t>
  </si>
  <si>
    <t>SORTED LIST</t>
  </si>
  <si>
    <t>TOP INDUSTRIES BY SALARY</t>
  </si>
  <si>
    <t>2020 Avg. Salary:</t>
  </si>
  <si>
    <t>2019 Avg. Salary:</t>
  </si>
  <si>
    <t>Avg. Salary (2020 vs. 2019)</t>
  </si>
  <si>
    <t>Avg. Salary</t>
  </si>
  <si>
    <t># Jobs</t>
  </si>
  <si>
    <t>TOP INDUSTRIES BY AVG. SALARY</t>
  </si>
  <si>
    <t>TOP INDUSTRIES BY GROWTH &amp; AVG. SALARY</t>
  </si>
  <si>
    <t>JOB LIST BY INDUSTRY</t>
  </si>
  <si>
    <t>JOB LIST BY INDUSTRY &amp; MINIMUM SALARY</t>
  </si>
  <si>
    <t>Minimum Salary:</t>
  </si>
  <si>
    <t>AVG. SALARY BY INDUSTRY</t>
  </si>
  <si>
    <t>AVG. SALARY BY JOB &amp; INDUSTRY</t>
  </si>
  <si>
    <t>LIST OF TOP-PAYING JOBS</t>
  </si>
  <si>
    <t>N RANDOM JOBS (ONE FORMULA)</t>
  </si>
  <si>
    <t>AVG. JOB SALARY BY INDUSTRY &amp; CITY</t>
  </si>
  <si>
    <t>Bin Description</t>
  </si>
  <si>
    <t>SALARY DISTRIBUTION (DYNAMIC)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</si>
  <si>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</si>
  <si>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</si>
  <si>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</si>
  <si>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</si>
  <si>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</si>
  <si>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</si>
  <si>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SORTED ARRAY</t>
  </si>
  <si>
    <t>SORTED ARRAY (LET)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</si>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</sst>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;;;"/>
    <numFmt numFmtId="168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7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165" fontId="2" fillId="0" borderId="0" xfId="1" applyNumberFormat="1" applyFont="1" applyAlignment="1">
      <alignment horizontal="right"/>
    </xf>
    <xf numFmtId="167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9" fillId="0" borderId="0" xfId="0" applyFont="1" applyAlignment="1">
      <alignment horizontal="right"/>
    </xf>
    <xf numFmtId="0" fontId="7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Continuous"/>
    </xf>
    <xf numFmtId="0" fontId="7" fillId="5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7" fillId="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quotePrefix="1" applyFont="1"/>
    <xf numFmtId="44" fontId="0" fillId="0" borderId="0" xfId="2" applyFont="1"/>
    <xf numFmtId="164" fontId="0" fillId="3" borderId="2" xfId="0" applyNumberFormat="1" applyFill="1" applyBorder="1" applyAlignment="1">
      <alignment horizontal="center"/>
    </xf>
    <xf numFmtId="164" fontId="11" fillId="3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0" fillId="0" borderId="0" xfId="2" applyNumberFormat="1" applyFont="1"/>
    <xf numFmtId="44" fontId="1" fillId="0" borderId="0" xfId="2" applyFont="1" applyAlignment="1">
      <alignment horizontal="center"/>
    </xf>
    <xf numFmtId="168" fontId="2" fillId="0" borderId="0" xfId="2" applyNumberFormat="1" applyFont="1"/>
    <xf numFmtId="0" fontId="3" fillId="5" borderId="0" xfId="0" applyFont="1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7"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top style="medium">
          <color theme="0"/>
        </top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B9B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Salary</a:t>
            </a:r>
            <a:r>
              <a:rPr lang="en-US" baseline="0"/>
              <a:t> by Job Title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'Combining SORT, FILTER &amp; UNIQUE'!$J$5</c:f>
              <c:strCache>
                <c:ptCount val="1"/>
                <c:pt idx="0">
                  <c:v>Avg.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[0]!titles</c:f>
              <c:strCache>
                <c:ptCount val="12"/>
                <c:pt idx="0">
                  <c:v>Data Analyst</c:v>
                </c:pt>
                <c:pt idx="1">
                  <c:v>Data Scientist</c:v>
                </c:pt>
                <c:pt idx="2">
                  <c:v>IT Manager</c:v>
                </c:pt>
                <c:pt idx="3">
                  <c:v>Java Developer</c:v>
                </c:pt>
                <c:pt idx="4">
                  <c:v>Programmer Analyst</c:v>
                </c:pt>
                <c:pt idx="5">
                  <c:v>Software Engineer</c:v>
                </c:pt>
                <c:pt idx="6">
                  <c:v>Solutions Architect</c:v>
                </c:pt>
                <c:pt idx="7">
                  <c:v>Systems Engineer</c:v>
                </c:pt>
                <c:pt idx="8">
                  <c:v>Technical Support</c:v>
                </c:pt>
                <c:pt idx="9">
                  <c:v>UX Designer</c:v>
                </c:pt>
                <c:pt idx="10">
                  <c:v>Web Designer</c:v>
                </c:pt>
                <c:pt idx="11">
                  <c:v>Web Developer</c:v>
                </c:pt>
              </c:strCache>
            </c:strRef>
          </c:cat>
          <c:val>
            <c:numRef>
              <c:f>[0]!salary</c:f>
              <c:numCache>
                <c:formatCode>"$"#,##0</c:formatCode>
                <c:ptCount val="12"/>
                <c:pt idx="0">
                  <c:v>73905.399999999994</c:v>
                </c:pt>
                <c:pt idx="1">
                  <c:v>116213.5</c:v>
                </c:pt>
                <c:pt idx="2">
                  <c:v>109285.8</c:v>
                </c:pt>
                <c:pt idx="3">
                  <c:v>89275</c:v>
                </c:pt>
                <c:pt idx="4">
                  <c:v>81713.7</c:v>
                </c:pt>
                <c:pt idx="5">
                  <c:v>101811.8</c:v>
                </c:pt>
                <c:pt idx="6">
                  <c:v>122996.4</c:v>
                </c:pt>
                <c:pt idx="7">
                  <c:v>90267</c:v>
                </c:pt>
                <c:pt idx="8">
                  <c:v>55656.7</c:v>
                </c:pt>
                <c:pt idx="9">
                  <c:v>91292</c:v>
                </c:pt>
                <c:pt idx="10">
                  <c:v>66576.600000000006</c:v>
                </c:pt>
                <c:pt idx="11">
                  <c:v>84209.600000000006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7B-4043-9FF3-2078DFDCC1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22508415"/>
        <c:axId val="1187914655"/>
      </c:barChart>
      <c:catAx>
        <c:axId val="112250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914655"/>
        <c:crosses val="autoZero"/>
        <c:auto val="1"/>
        <c:lblAlgn val="ctr"/>
        <c:lblOffset val="100"/>
        <c:noMultiLvlLbl val="0"/>
      </c:catAx>
      <c:valAx>
        <c:axId val="118791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50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1517650</xdr:colOff>
      <xdr:row>17</xdr:row>
      <xdr:rowOff>158750</xdr:rowOff>
    </xdr:from>
    <xdr:to>
      <xdr:col>11</xdr:col>
      <xdr:colOff>1155700</xdr:colOff>
      <xdr:row>42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5F083-86E9-A1A9-33B6-37EF8648E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4821D-EEF0-5147-9C81-74012C3F1CDD}" name="Table1" displayName="Table1" ref="A2:C20" totalsRowShown="0" headerRowDxfId="6" headerRowBorderDxfId="5" tableBorderDxfId="4">
  <autoFilter ref="A2:C20" xr:uid="{0164821D-EEF0-5147-9C81-74012C3F1CDD}"/>
  <tableColumns count="3">
    <tableColumn id="1" xr3:uid="{7BBC6F9E-83DB-E445-A0EF-FB85B3C18EDA}" name="Industry" dataDxfId="3"/>
    <tableColumn id="2" xr3:uid="{FED9BA0F-3FA7-A24F-A471-2F61360BE5B0}" name="2020 Avg. Salary" dataDxfId="2"/>
    <tableColumn id="3" xr3:uid="{99C9DED9-A0A1-A641-80D4-4A0D10A85122}" name="YoY % Growth" dataDxfId="1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BAB-D1A5-419E-ABD4-80BA3FC8188F}">
  <dimension ref="A1:I22"/>
  <sheetViews>
    <sheetView zoomScale="140" zoomScaleNormal="140" workbookViewId="0">
      <selection activeCell="D3" sqref="D3"/>
    </sheetView>
  </sheetViews>
  <sheetFormatPr baseColWidth="10" defaultColWidth="8.83203125" defaultRowHeight="14" x14ac:dyDescent="0.2"/>
  <cols>
    <col min="1" max="1" width="18.33203125" style="1" customWidth="1"/>
    <col min="2" max="2" width="15.83203125" style="10" customWidth="1"/>
    <col min="3" max="3" width="14.33203125" style="10" customWidth="1"/>
    <col min="4" max="4" width="17.1640625" style="10" customWidth="1"/>
    <col min="5" max="5" width="4.6640625" style="1" customWidth="1"/>
    <col min="6" max="6" width="16.5" style="1" customWidth="1"/>
    <col min="7" max="7" width="8.83203125" style="1" customWidth="1"/>
    <col min="8" max="16384" width="8.83203125" style="1"/>
  </cols>
  <sheetData>
    <row r="1" spans="1:9" x14ac:dyDescent="0.2">
      <c r="A1" s="41" t="s">
        <v>119</v>
      </c>
      <c r="B1" s="42"/>
      <c r="C1" s="42"/>
    </row>
    <row r="2" spans="1:9" ht="15" thickBot="1" x14ac:dyDescent="0.25">
      <c r="A2" s="49" t="s">
        <v>118</v>
      </c>
      <c r="B2" s="49" t="s">
        <v>133</v>
      </c>
      <c r="C2" s="49" t="s">
        <v>21</v>
      </c>
      <c r="D2" s="26" t="s">
        <v>132</v>
      </c>
      <c r="F2" s="23" t="s">
        <v>138</v>
      </c>
      <c r="G2" s="24"/>
    </row>
    <row r="3" spans="1:9" ht="16" thickBot="1" x14ac:dyDescent="0.25">
      <c r="A3" s="1" t="s">
        <v>18</v>
      </c>
      <c r="B3" s="11">
        <v>90267</v>
      </c>
      <c r="C3" s="13">
        <v>0.02</v>
      </c>
      <c r="D3" s="50" cm="1">
        <f t="array" ref="D3:D20">Table1[2020 Avg. Salary]/(1+Table1[YoY % Growth])</f>
        <v>88497.058823529413</v>
      </c>
      <c r="F3" s="8" t="s">
        <v>136</v>
      </c>
      <c r="G3" s="47">
        <f>AVERAGE(B3:B20)</f>
        <v>68502.388888888891</v>
      </c>
      <c r="I3" s="3"/>
    </row>
    <row r="4" spans="1:9" ht="15" x14ac:dyDescent="0.2">
      <c r="A4" s="1" t="s">
        <v>101</v>
      </c>
      <c r="B4" s="11">
        <v>67139</v>
      </c>
      <c r="C4" s="13">
        <v>3.2000000000000001E-2</v>
      </c>
      <c r="D4" s="46">
        <v>65057.170542635657</v>
      </c>
      <c r="F4" s="8" t="s">
        <v>137</v>
      </c>
      <c r="G4" s="48">
        <f>AVERAGE(_xlfn.ANCHORARRAY(D3))</f>
        <v>66704.5361490754</v>
      </c>
      <c r="I4" s="3"/>
    </row>
    <row r="5" spans="1:9" ht="15" x14ac:dyDescent="0.2">
      <c r="A5" s="1" t="s">
        <v>96</v>
      </c>
      <c r="B5" s="11">
        <v>48298</v>
      </c>
      <c r="C5" s="13">
        <v>3.5000000000000003E-2</v>
      </c>
      <c r="D5" s="46">
        <v>46664.734299516909</v>
      </c>
      <c r="I5" s="3"/>
    </row>
    <row r="6" spans="1:9" ht="15" x14ac:dyDescent="0.2">
      <c r="A6" s="1" t="s">
        <v>94</v>
      </c>
      <c r="B6" s="11">
        <v>67007</v>
      </c>
      <c r="C6" s="13">
        <v>0.04</v>
      </c>
      <c r="D6" s="46">
        <v>64429.807692307688</v>
      </c>
      <c r="F6" s="12"/>
      <c r="I6" s="3"/>
    </row>
    <row r="7" spans="1:9" ht="15" x14ac:dyDescent="0.2">
      <c r="A7" s="1" t="s">
        <v>81</v>
      </c>
      <c r="B7" s="11">
        <v>77216</v>
      </c>
      <c r="C7" s="13">
        <v>1.4999999999999999E-2</v>
      </c>
      <c r="D7" s="46">
        <v>76074.876847290652</v>
      </c>
      <c r="F7" s="10"/>
      <c r="G7" s="2"/>
      <c r="I7" s="3"/>
    </row>
    <row r="8" spans="1:9" ht="15" x14ac:dyDescent="0.2">
      <c r="A8" s="1" t="s">
        <v>77</v>
      </c>
      <c r="B8" s="11">
        <v>63668</v>
      </c>
      <c r="C8" s="13">
        <v>2.8000000000000001E-2</v>
      </c>
      <c r="D8" s="46">
        <v>61933.852140077819</v>
      </c>
      <c r="I8" s="3"/>
    </row>
    <row r="9" spans="1:9" ht="15" x14ac:dyDescent="0.2">
      <c r="A9" s="1" t="s">
        <v>74</v>
      </c>
      <c r="B9" s="11">
        <v>66406</v>
      </c>
      <c r="C9" s="13">
        <v>2.5999999999999999E-2</v>
      </c>
      <c r="D9" s="46">
        <v>64723.196881091615</v>
      </c>
      <c r="I9" s="3"/>
    </row>
    <row r="10" spans="1:9" ht="15" x14ac:dyDescent="0.2">
      <c r="A10" s="1" t="s">
        <v>69</v>
      </c>
      <c r="B10" s="11">
        <v>72173</v>
      </c>
      <c r="C10" s="13">
        <v>2.5999999999999999E-2</v>
      </c>
      <c r="D10" s="46">
        <v>70344.054580896685</v>
      </c>
      <c r="G10" s="2"/>
      <c r="H10" s="3"/>
      <c r="I10" s="3"/>
    </row>
    <row r="11" spans="1:9" ht="15" x14ac:dyDescent="0.2">
      <c r="A11" s="1" t="s">
        <v>66</v>
      </c>
      <c r="B11" s="11">
        <v>93395</v>
      </c>
      <c r="C11" s="13">
        <v>1.4999999999999999E-2</v>
      </c>
      <c r="D11" s="46">
        <v>92014.778325123159</v>
      </c>
      <c r="G11" s="2"/>
      <c r="H11" s="3"/>
      <c r="I11" s="3"/>
    </row>
    <row r="12" spans="1:9" ht="15" x14ac:dyDescent="0.2">
      <c r="A12" s="1" t="s">
        <v>16</v>
      </c>
      <c r="B12" s="11">
        <v>49222</v>
      </c>
      <c r="C12" s="13">
        <v>3.3000000000000002E-2</v>
      </c>
      <c r="D12" s="46">
        <v>47649.564375605041</v>
      </c>
      <c r="G12" s="2"/>
      <c r="H12" s="3"/>
      <c r="I12" s="3"/>
    </row>
    <row r="13" spans="1:9" ht="15" x14ac:dyDescent="0.2">
      <c r="A13" s="1" t="s">
        <v>56</v>
      </c>
      <c r="B13" s="11">
        <v>75417</v>
      </c>
      <c r="C13" s="13">
        <v>2.5000000000000001E-2</v>
      </c>
      <c r="D13" s="46">
        <v>73577.560975609769</v>
      </c>
      <c r="I13" s="3"/>
    </row>
    <row r="14" spans="1:9" ht="15" x14ac:dyDescent="0.2">
      <c r="A14" s="1" t="s">
        <v>46</v>
      </c>
      <c r="B14" s="11">
        <v>62219</v>
      </c>
      <c r="C14" s="13">
        <v>2.4E-2</v>
      </c>
      <c r="D14" s="46">
        <v>60760.7421875</v>
      </c>
      <c r="I14" s="3"/>
    </row>
    <row r="15" spans="1:9" ht="15" x14ac:dyDescent="0.2">
      <c r="A15" s="1" t="s">
        <v>40</v>
      </c>
      <c r="B15" s="11">
        <v>39147</v>
      </c>
      <c r="C15" s="13">
        <v>2.1000000000000001E-2</v>
      </c>
      <c r="D15" s="46">
        <v>38341.821743388835</v>
      </c>
      <c r="I15" s="3"/>
    </row>
    <row r="16" spans="1:9" ht="15" x14ac:dyDescent="0.2">
      <c r="A16" s="1" t="s">
        <v>14</v>
      </c>
      <c r="B16" s="11">
        <v>62172</v>
      </c>
      <c r="C16" s="13">
        <v>3.3000000000000002E-2</v>
      </c>
      <c r="D16" s="46">
        <v>60185.866408518879</v>
      </c>
      <c r="I16" s="3"/>
    </row>
    <row r="17" spans="1:9" ht="15" x14ac:dyDescent="0.2">
      <c r="A17" s="1" t="s">
        <v>26</v>
      </c>
      <c r="B17" s="11">
        <v>82498</v>
      </c>
      <c r="C17" s="13">
        <v>2.1000000000000001E-2</v>
      </c>
      <c r="D17" s="46">
        <v>80801.175318315378</v>
      </c>
      <c r="I17" s="3"/>
    </row>
    <row r="18" spans="1:9" ht="15" x14ac:dyDescent="0.2">
      <c r="A18" s="1" t="s">
        <v>22</v>
      </c>
      <c r="B18" s="11">
        <v>68499</v>
      </c>
      <c r="C18" s="13">
        <v>2.7E-2</v>
      </c>
      <c r="D18" s="46">
        <v>66698.14995131451</v>
      </c>
      <c r="I18" s="3"/>
    </row>
    <row r="19" spans="1:9" ht="15" x14ac:dyDescent="0.2">
      <c r="A19" s="1" t="s">
        <v>2</v>
      </c>
      <c r="B19" s="11">
        <v>58300</v>
      </c>
      <c r="C19" s="13">
        <v>1.9E-2</v>
      </c>
      <c r="D19" s="46">
        <v>57212.953876349369</v>
      </c>
      <c r="I19" s="3"/>
    </row>
    <row r="20" spans="1:9" ht="15" x14ac:dyDescent="0.2">
      <c r="A20" s="1" t="s">
        <v>161</v>
      </c>
      <c r="B20" s="11">
        <v>90000</v>
      </c>
      <c r="C20" s="13">
        <v>0.05</v>
      </c>
      <c r="D20" s="51">
        <v>85714.28571428571</v>
      </c>
      <c r="F20" s="12"/>
    </row>
    <row r="21" spans="1:9" x14ac:dyDescent="0.2">
      <c r="F21" s="12"/>
    </row>
    <row r="22" spans="1:9" x14ac:dyDescent="0.2">
      <c r="F22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A47-38B0-40CD-BC54-E5C740259B6D}">
  <dimension ref="A1:M19"/>
  <sheetViews>
    <sheetView zoomScale="110" zoomScaleNormal="110" workbookViewId="0">
      <selection activeCell="K36" sqref="K36"/>
    </sheetView>
  </sheetViews>
  <sheetFormatPr baseColWidth="10" defaultColWidth="8.83203125" defaultRowHeight="14" x14ac:dyDescent="0.2"/>
  <cols>
    <col min="1" max="1" width="18.1640625" style="1" customWidth="1"/>
    <col min="2" max="2" width="11" style="1" customWidth="1"/>
    <col min="3" max="3" width="14" style="1" customWidth="1"/>
    <col min="4" max="4" width="4.6640625" style="1" customWidth="1"/>
    <col min="5" max="5" width="20" style="1" bestFit="1" customWidth="1"/>
    <col min="6" max="6" width="4.6640625" style="1" customWidth="1"/>
    <col min="7" max="7" width="20" style="1" bestFit="1" customWidth="1"/>
    <col min="8" max="9" width="14.33203125" style="1" customWidth="1"/>
    <col min="10" max="10" width="4.6640625" style="1" customWidth="1"/>
    <col min="11" max="11" width="20" style="1" bestFit="1" customWidth="1"/>
    <col min="12" max="13" width="14.33203125" style="1" customWidth="1"/>
    <col min="14" max="16384" width="8.83203125" style="1"/>
  </cols>
  <sheetData>
    <row r="1" spans="1:13" ht="15" thickBot="1" x14ac:dyDescent="0.25">
      <c r="A1" s="21" t="s">
        <v>119</v>
      </c>
      <c r="B1" s="22"/>
      <c r="C1" s="22"/>
      <c r="E1" s="26" t="s">
        <v>134</v>
      </c>
      <c r="G1" s="23" t="s">
        <v>141</v>
      </c>
      <c r="H1" s="23"/>
      <c r="I1" s="23"/>
      <c r="K1" s="23" t="s">
        <v>142</v>
      </c>
      <c r="L1" s="23"/>
      <c r="M1" s="23"/>
    </row>
    <row r="2" spans="1:13" x14ac:dyDescent="0.2">
      <c r="A2" s="6" t="s">
        <v>118</v>
      </c>
      <c r="B2" s="6" t="s">
        <v>139</v>
      </c>
      <c r="C2" s="6" t="s">
        <v>21</v>
      </c>
      <c r="E2" s="7" t="s">
        <v>118</v>
      </c>
      <c r="F2" s="10"/>
      <c r="G2" s="7" t="s">
        <v>118</v>
      </c>
      <c r="H2" s="7" t="s">
        <v>139</v>
      </c>
      <c r="I2" s="7" t="s">
        <v>21</v>
      </c>
      <c r="J2" s="10"/>
      <c r="K2" s="7" t="s">
        <v>118</v>
      </c>
      <c r="L2" s="7" t="s">
        <v>139</v>
      </c>
      <c r="M2" s="7" t="s">
        <v>21</v>
      </c>
    </row>
    <row r="3" spans="1:13" x14ac:dyDescent="0.2">
      <c r="A3" s="1" t="s">
        <v>18</v>
      </c>
      <c r="B3" s="2">
        <v>90267</v>
      </c>
      <c r="C3" s="3">
        <v>0.02</v>
      </c>
      <c r="E3" s="1" t="str" cm="1">
        <f t="array" ref="E3:E19">_xlfn._xlws.SORT(A3:A19)</f>
        <v>Design</v>
      </c>
      <c r="G3" s="1" t="str" cm="1">
        <f t="array" ref="G3:I19">_xlfn._xlws.SORT(A3:C19,2,-1)</f>
        <v>Law</v>
      </c>
      <c r="H3" s="52">
        <v>93395</v>
      </c>
      <c r="I3" s="3">
        <v>1.4999999999999999E-2</v>
      </c>
      <c r="K3" s="1" t="str" cm="1">
        <f t="array" ref="K3:M19">_xlfn._xlws.SORT(A3:C19,{3,2},-1)</f>
        <v>Real Estate</v>
      </c>
      <c r="L3" s="52">
        <v>67007</v>
      </c>
      <c r="M3" s="3">
        <v>0.04</v>
      </c>
    </row>
    <row r="4" spans="1:13" x14ac:dyDescent="0.2">
      <c r="A4" s="1" t="s">
        <v>101</v>
      </c>
      <c r="B4" s="2">
        <v>67139</v>
      </c>
      <c r="C4" s="3">
        <v>3.2000000000000001E-2</v>
      </c>
      <c r="E4" s="1" t="str">
        <v>Education</v>
      </c>
      <c r="G4" s="1" t="str">
        <v>Technology</v>
      </c>
      <c r="H4" s="52">
        <v>90267</v>
      </c>
      <c r="I4" s="3">
        <v>0.02</v>
      </c>
      <c r="K4" s="1" t="str">
        <v>Retail</v>
      </c>
      <c r="L4" s="52">
        <v>48298</v>
      </c>
      <c r="M4" s="3">
        <v>3.5000000000000003E-2</v>
      </c>
    </row>
    <row r="5" spans="1:13" x14ac:dyDescent="0.2">
      <c r="A5" s="1" t="s">
        <v>96</v>
      </c>
      <c r="B5" s="2">
        <v>48298</v>
      </c>
      <c r="C5" s="3">
        <v>3.5000000000000003E-2</v>
      </c>
      <c r="E5" s="1" t="str">
        <v>Engineering</v>
      </c>
      <c r="G5" s="1" t="str">
        <v>Engineering</v>
      </c>
      <c r="H5" s="52">
        <v>82498</v>
      </c>
      <c r="I5" s="3">
        <v>2.1000000000000001E-2</v>
      </c>
      <c r="K5" s="1" t="str">
        <v>Finance</v>
      </c>
      <c r="L5" s="52">
        <v>62172</v>
      </c>
      <c r="M5" s="3">
        <v>3.3000000000000002E-2</v>
      </c>
    </row>
    <row r="6" spans="1:13" x14ac:dyDescent="0.2">
      <c r="A6" s="1" t="s">
        <v>94</v>
      </c>
      <c r="B6" s="2">
        <v>67007</v>
      </c>
      <c r="C6" s="3">
        <v>0.04</v>
      </c>
      <c r="E6" s="1" t="str">
        <v>Finance</v>
      </c>
      <c r="G6" s="1" t="str">
        <v>Professional Services</v>
      </c>
      <c r="H6" s="52">
        <v>77216</v>
      </c>
      <c r="I6" s="3">
        <v>1.4999999999999999E-2</v>
      </c>
      <c r="K6" s="1" t="str">
        <v>Labor</v>
      </c>
      <c r="L6" s="52">
        <v>49222</v>
      </c>
      <c r="M6" s="3">
        <v>3.3000000000000002E-2</v>
      </c>
    </row>
    <row r="7" spans="1:13" x14ac:dyDescent="0.2">
      <c r="A7" s="1" t="s">
        <v>81</v>
      </c>
      <c r="B7" s="2">
        <v>77216</v>
      </c>
      <c r="C7" s="3">
        <v>1.4999999999999999E-2</v>
      </c>
      <c r="E7" s="1" t="str">
        <v>Food Services</v>
      </c>
      <c r="G7" s="1" t="str">
        <v>Human Resources</v>
      </c>
      <c r="H7" s="52">
        <v>75417</v>
      </c>
      <c r="I7" s="3">
        <v>2.5000000000000001E-2</v>
      </c>
      <c r="K7" s="1" t="str">
        <v>Sales</v>
      </c>
      <c r="L7" s="52">
        <v>67139</v>
      </c>
      <c r="M7" s="3">
        <v>3.2000000000000001E-2</v>
      </c>
    </row>
    <row r="8" spans="1:13" x14ac:dyDescent="0.2">
      <c r="A8" s="1" t="s">
        <v>77</v>
      </c>
      <c r="B8" s="2">
        <v>63668</v>
      </c>
      <c r="C8" s="3">
        <v>2.8000000000000001E-2</v>
      </c>
      <c r="E8" s="1" t="str">
        <v>Health</v>
      </c>
      <c r="G8" s="1" t="str">
        <v>Manufacturing</v>
      </c>
      <c r="H8" s="52">
        <v>72173</v>
      </c>
      <c r="I8" s="3">
        <v>2.5999999999999999E-2</v>
      </c>
      <c r="K8" s="1" t="str">
        <v>Operations</v>
      </c>
      <c r="L8" s="52">
        <v>63668</v>
      </c>
      <c r="M8" s="3">
        <v>2.8000000000000001E-2</v>
      </c>
    </row>
    <row r="9" spans="1:13" x14ac:dyDescent="0.2">
      <c r="A9" s="1" t="s">
        <v>74</v>
      </c>
      <c r="B9" s="2">
        <v>66406</v>
      </c>
      <c r="C9" s="3">
        <v>2.5999999999999999E-2</v>
      </c>
      <c r="E9" s="1" t="str">
        <v>Human Resources</v>
      </c>
      <c r="G9" s="1" t="str">
        <v>Education</v>
      </c>
      <c r="H9" s="52">
        <v>68499</v>
      </c>
      <c r="I9" s="3">
        <v>2.7E-2</v>
      </c>
      <c r="K9" s="1" t="str">
        <v>Education</v>
      </c>
      <c r="L9" s="52">
        <v>68499</v>
      </c>
      <c r="M9" s="3">
        <v>2.7E-2</v>
      </c>
    </row>
    <row r="10" spans="1:13" x14ac:dyDescent="0.2">
      <c r="A10" s="1" t="s">
        <v>69</v>
      </c>
      <c r="B10" s="2">
        <v>72173</v>
      </c>
      <c r="C10" s="3">
        <v>2.5999999999999999E-2</v>
      </c>
      <c r="E10" s="1" t="str">
        <v>Labor</v>
      </c>
      <c r="G10" s="1" t="str">
        <v>Sales</v>
      </c>
      <c r="H10" s="52">
        <v>67139</v>
      </c>
      <c r="I10" s="3">
        <v>3.2000000000000001E-2</v>
      </c>
      <c r="K10" s="1" t="str">
        <v>Manufacturing</v>
      </c>
      <c r="L10" s="52">
        <v>72173</v>
      </c>
      <c r="M10" s="3">
        <v>2.5999999999999999E-2</v>
      </c>
    </row>
    <row r="11" spans="1:13" x14ac:dyDescent="0.2">
      <c r="A11" s="1" t="s">
        <v>66</v>
      </c>
      <c r="B11" s="2">
        <v>93395</v>
      </c>
      <c r="C11" s="3">
        <v>1.4999999999999999E-2</v>
      </c>
      <c r="E11" s="1" t="str">
        <v>Law</v>
      </c>
      <c r="G11" s="1" t="str">
        <v>Real Estate</v>
      </c>
      <c r="H11" s="52">
        <v>67007</v>
      </c>
      <c r="I11" s="3">
        <v>0.04</v>
      </c>
      <c r="K11" s="1" t="str">
        <v>Media</v>
      </c>
      <c r="L11" s="52">
        <v>66406</v>
      </c>
      <c r="M11" s="3">
        <v>2.5999999999999999E-2</v>
      </c>
    </row>
    <row r="12" spans="1:13" x14ac:dyDescent="0.2">
      <c r="A12" s="1" t="s">
        <v>16</v>
      </c>
      <c r="B12" s="2">
        <v>49222</v>
      </c>
      <c r="C12" s="3">
        <v>3.3000000000000002E-2</v>
      </c>
      <c r="E12" s="1" t="str">
        <v>Manufacturing</v>
      </c>
      <c r="G12" s="1" t="str">
        <v>Media</v>
      </c>
      <c r="H12" s="52">
        <v>66406</v>
      </c>
      <c r="I12" s="3">
        <v>2.5999999999999999E-2</v>
      </c>
      <c r="K12" s="1" t="str">
        <v>Human Resources</v>
      </c>
      <c r="L12" s="52">
        <v>75417</v>
      </c>
      <c r="M12" s="3">
        <v>2.5000000000000001E-2</v>
      </c>
    </row>
    <row r="13" spans="1:13" x14ac:dyDescent="0.2">
      <c r="A13" s="1" t="s">
        <v>56</v>
      </c>
      <c r="B13" s="2">
        <v>75417</v>
      </c>
      <c r="C13" s="3">
        <v>2.5000000000000001E-2</v>
      </c>
      <c r="E13" s="1" t="str">
        <v>Media</v>
      </c>
      <c r="G13" s="1" t="str">
        <v>Operations</v>
      </c>
      <c r="H13" s="52">
        <v>63668</v>
      </c>
      <c r="I13" s="3">
        <v>2.8000000000000001E-2</v>
      </c>
      <c r="K13" s="1" t="str">
        <v>Health</v>
      </c>
      <c r="L13" s="52">
        <v>62219</v>
      </c>
      <c r="M13" s="3">
        <v>2.4E-2</v>
      </c>
    </row>
    <row r="14" spans="1:13" x14ac:dyDescent="0.2">
      <c r="A14" s="1" t="s">
        <v>46</v>
      </c>
      <c r="B14" s="2">
        <v>62219</v>
      </c>
      <c r="C14" s="3">
        <v>2.4E-2</v>
      </c>
      <c r="E14" s="1" t="str">
        <v>Operations</v>
      </c>
      <c r="G14" s="1" t="str">
        <v>Health</v>
      </c>
      <c r="H14" s="52">
        <v>62219</v>
      </c>
      <c r="I14" s="3">
        <v>2.4E-2</v>
      </c>
      <c r="K14" s="1" t="str">
        <v>Engineering</v>
      </c>
      <c r="L14" s="52">
        <v>82498</v>
      </c>
      <c r="M14" s="3">
        <v>2.1000000000000001E-2</v>
      </c>
    </row>
    <row r="15" spans="1:13" x14ac:dyDescent="0.2">
      <c r="A15" s="1" t="s">
        <v>40</v>
      </c>
      <c r="B15" s="2">
        <v>39147</v>
      </c>
      <c r="C15" s="3">
        <v>2.1000000000000001E-2</v>
      </c>
      <c r="E15" s="1" t="str">
        <v>Professional Services</v>
      </c>
      <c r="G15" s="1" t="str">
        <v>Finance</v>
      </c>
      <c r="H15" s="52">
        <v>62172</v>
      </c>
      <c r="I15" s="3">
        <v>3.3000000000000002E-2</v>
      </c>
      <c r="K15" s="1" t="str">
        <v>Food Services</v>
      </c>
      <c r="L15" s="52">
        <v>39147</v>
      </c>
      <c r="M15" s="3">
        <v>2.1000000000000001E-2</v>
      </c>
    </row>
    <row r="16" spans="1:13" x14ac:dyDescent="0.2">
      <c r="A16" s="1" t="s">
        <v>14</v>
      </c>
      <c r="B16" s="2">
        <v>62172</v>
      </c>
      <c r="C16" s="3">
        <v>3.3000000000000002E-2</v>
      </c>
      <c r="E16" s="1" t="str">
        <v>Real Estate</v>
      </c>
      <c r="G16" s="1" t="str">
        <v>Design</v>
      </c>
      <c r="H16" s="52">
        <v>58300</v>
      </c>
      <c r="I16" s="3">
        <v>1.9E-2</v>
      </c>
      <c r="K16" s="1" t="str">
        <v>Technology</v>
      </c>
      <c r="L16" s="52">
        <v>90267</v>
      </c>
      <c r="M16" s="3">
        <v>0.02</v>
      </c>
    </row>
    <row r="17" spans="1:13" x14ac:dyDescent="0.2">
      <c r="A17" s="1" t="s">
        <v>26</v>
      </c>
      <c r="B17" s="2">
        <v>82498</v>
      </c>
      <c r="C17" s="3">
        <v>2.1000000000000001E-2</v>
      </c>
      <c r="E17" s="1" t="str">
        <v>Retail</v>
      </c>
      <c r="G17" s="1" t="str">
        <v>Labor</v>
      </c>
      <c r="H17" s="52">
        <v>49222</v>
      </c>
      <c r="I17" s="3">
        <v>3.3000000000000002E-2</v>
      </c>
      <c r="K17" s="1" t="str">
        <v>Design</v>
      </c>
      <c r="L17" s="52">
        <v>58300</v>
      </c>
      <c r="M17" s="3">
        <v>1.9E-2</v>
      </c>
    </row>
    <row r="18" spans="1:13" x14ac:dyDescent="0.2">
      <c r="A18" s="1" t="s">
        <v>22</v>
      </c>
      <c r="B18" s="2">
        <v>68499</v>
      </c>
      <c r="C18" s="3">
        <v>2.7E-2</v>
      </c>
      <c r="E18" s="1" t="str">
        <v>Sales</v>
      </c>
      <c r="G18" s="1" t="str">
        <v>Retail</v>
      </c>
      <c r="H18" s="52">
        <v>48298</v>
      </c>
      <c r="I18" s="3">
        <v>3.5000000000000003E-2</v>
      </c>
      <c r="K18" s="1" t="str">
        <v>Law</v>
      </c>
      <c r="L18" s="52">
        <v>93395</v>
      </c>
      <c r="M18" s="3">
        <v>1.4999999999999999E-2</v>
      </c>
    </row>
    <row r="19" spans="1:13" x14ac:dyDescent="0.2">
      <c r="A19" s="1" t="s">
        <v>2</v>
      </c>
      <c r="B19" s="2">
        <v>58300</v>
      </c>
      <c r="C19" s="3">
        <v>1.9E-2</v>
      </c>
      <c r="E19" s="1" t="str">
        <v>Technology</v>
      </c>
      <c r="G19" s="1" t="str">
        <v>Food Services</v>
      </c>
      <c r="H19" s="52">
        <v>39147</v>
      </c>
      <c r="I19" s="3">
        <v>2.1000000000000001E-2</v>
      </c>
      <c r="K19" s="1" t="str">
        <v>Professional Services</v>
      </c>
      <c r="L19" s="52">
        <v>77216</v>
      </c>
      <c r="M19" s="3">
        <v>1.4999999999999999E-2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8A2-573F-4F84-8428-18EE5D4AA267}">
  <dimension ref="A1:I19"/>
  <sheetViews>
    <sheetView zoomScale="140" zoomScaleNormal="140" workbookViewId="0">
      <selection activeCell="I3" sqref="I3"/>
    </sheetView>
  </sheetViews>
  <sheetFormatPr baseColWidth="10" defaultColWidth="8.83203125" defaultRowHeight="14" x14ac:dyDescent="0.2"/>
  <cols>
    <col min="1" max="1" width="18.83203125" style="1" customWidth="1"/>
    <col min="2" max="2" width="12.1640625" style="1" customWidth="1"/>
    <col min="3" max="3" width="13.83203125" style="1" customWidth="1"/>
    <col min="4" max="4" width="4.6640625" style="1" customWidth="1"/>
    <col min="5" max="5" width="20" style="1" hidden="1" customWidth="1"/>
    <col min="6" max="7" width="14.33203125" style="1" hidden="1" customWidth="1"/>
    <col min="8" max="8" width="4.6640625" style="1" customWidth="1"/>
    <col min="9" max="9" width="26.1640625" style="1" customWidth="1"/>
    <col min="10" max="16384" width="8.83203125" style="1"/>
  </cols>
  <sheetData>
    <row r="1" spans="1:9" ht="15" thickBot="1" x14ac:dyDescent="0.25">
      <c r="A1" s="21" t="s">
        <v>119</v>
      </c>
      <c r="B1" s="28"/>
      <c r="C1" s="28"/>
      <c r="E1" s="29" t="s">
        <v>142</v>
      </c>
      <c r="F1" s="30"/>
      <c r="G1" s="30"/>
      <c r="I1" s="31" t="s">
        <v>135</v>
      </c>
    </row>
    <row r="2" spans="1:9" s="10" customFormat="1" x14ac:dyDescent="0.2">
      <c r="A2" s="6" t="s">
        <v>118</v>
      </c>
      <c r="B2" s="6" t="s">
        <v>139</v>
      </c>
      <c r="C2" s="6" t="s">
        <v>21</v>
      </c>
      <c r="E2" s="7" t="s">
        <v>118</v>
      </c>
      <c r="F2" s="7" t="s">
        <v>139</v>
      </c>
      <c r="G2" s="7" t="s">
        <v>21</v>
      </c>
      <c r="I2" s="7" t="s">
        <v>118</v>
      </c>
    </row>
    <row r="3" spans="1:9" x14ac:dyDescent="0.2">
      <c r="A3" s="1" t="s">
        <v>2</v>
      </c>
      <c r="B3" s="2">
        <v>58300</v>
      </c>
      <c r="C3" s="3">
        <v>1.9E-2</v>
      </c>
      <c r="E3" s="1" t="str" cm="1">
        <f t="array" ref="E3:G19">_xlfn.SORTBY(A3:C19,C3:C19,-1,B3:B19,-1)</f>
        <v>Real Estate</v>
      </c>
      <c r="F3" s="1">
        <v>67007</v>
      </c>
      <c r="G3" s="1">
        <v>0.04</v>
      </c>
      <c r="I3" s="1" t="str" cm="1">
        <f t="array" ref="I3:I19">_xlfn.SORTBY(A3:A19,B3:B19,-1)</f>
        <v>Law</v>
      </c>
    </row>
    <row r="4" spans="1:9" x14ac:dyDescent="0.2">
      <c r="A4" s="1" t="s">
        <v>22</v>
      </c>
      <c r="B4" s="2">
        <v>68499</v>
      </c>
      <c r="C4" s="3">
        <v>2.7E-2</v>
      </c>
      <c r="E4" s="1" t="str">
        <v>Retail</v>
      </c>
      <c r="F4" s="1">
        <v>48298</v>
      </c>
      <c r="G4" s="1">
        <v>3.5000000000000003E-2</v>
      </c>
      <c r="I4" s="1" t="str">
        <v>Technology</v>
      </c>
    </row>
    <row r="5" spans="1:9" x14ac:dyDescent="0.2">
      <c r="A5" s="1" t="s">
        <v>26</v>
      </c>
      <c r="B5" s="2">
        <v>82498</v>
      </c>
      <c r="C5" s="3">
        <v>2.1000000000000001E-2</v>
      </c>
      <c r="E5" s="1" t="str">
        <v>Finance</v>
      </c>
      <c r="F5" s="1">
        <v>62172</v>
      </c>
      <c r="G5" s="1">
        <v>3.3000000000000002E-2</v>
      </c>
      <c r="I5" s="1" t="str">
        <v>Engineering</v>
      </c>
    </row>
    <row r="6" spans="1:9" x14ac:dyDescent="0.2">
      <c r="A6" s="1" t="s">
        <v>14</v>
      </c>
      <c r="B6" s="2">
        <v>62172</v>
      </c>
      <c r="C6" s="3">
        <v>3.3000000000000002E-2</v>
      </c>
      <c r="E6" s="1" t="str">
        <v>Labor</v>
      </c>
      <c r="F6" s="1">
        <v>49222</v>
      </c>
      <c r="G6" s="1">
        <v>3.3000000000000002E-2</v>
      </c>
      <c r="I6" s="1" t="str">
        <v>Professional Services</v>
      </c>
    </row>
    <row r="7" spans="1:9" x14ac:dyDescent="0.2">
      <c r="A7" s="1" t="s">
        <v>40</v>
      </c>
      <c r="B7" s="2">
        <v>39147</v>
      </c>
      <c r="C7" s="3">
        <v>2.1000000000000001E-2</v>
      </c>
      <c r="E7" s="1" t="str">
        <v>Sales</v>
      </c>
      <c r="F7" s="1">
        <v>67139</v>
      </c>
      <c r="G7" s="1">
        <v>3.2000000000000001E-2</v>
      </c>
      <c r="I7" s="1" t="str">
        <v>Human Resources</v>
      </c>
    </row>
    <row r="8" spans="1:9" x14ac:dyDescent="0.2">
      <c r="A8" s="1" t="s">
        <v>46</v>
      </c>
      <c r="B8" s="2">
        <v>62219</v>
      </c>
      <c r="C8" s="3">
        <v>2.4E-2</v>
      </c>
      <c r="E8" s="1" t="str">
        <v>Operations</v>
      </c>
      <c r="F8" s="1">
        <v>63668</v>
      </c>
      <c r="G8" s="1">
        <v>2.8000000000000001E-2</v>
      </c>
      <c r="I8" s="1" t="str">
        <v>Manufacturing</v>
      </c>
    </row>
    <row r="9" spans="1:9" x14ac:dyDescent="0.2">
      <c r="A9" s="1" t="s">
        <v>56</v>
      </c>
      <c r="B9" s="2">
        <v>75417</v>
      </c>
      <c r="C9" s="3">
        <v>2.5000000000000001E-2</v>
      </c>
      <c r="E9" s="1" t="str">
        <v>Education</v>
      </c>
      <c r="F9" s="1">
        <v>68499</v>
      </c>
      <c r="G9" s="1">
        <v>2.7E-2</v>
      </c>
      <c r="I9" s="1" t="str">
        <v>Education</v>
      </c>
    </row>
    <row r="10" spans="1:9" x14ac:dyDescent="0.2">
      <c r="A10" s="1" t="s">
        <v>16</v>
      </c>
      <c r="B10" s="2">
        <v>49222</v>
      </c>
      <c r="C10" s="3">
        <v>3.3000000000000002E-2</v>
      </c>
      <c r="E10" s="1" t="str">
        <v>Manufacturing</v>
      </c>
      <c r="F10" s="1">
        <v>72173</v>
      </c>
      <c r="G10" s="1">
        <v>2.5999999999999999E-2</v>
      </c>
      <c r="I10" s="1" t="str">
        <v>Sales</v>
      </c>
    </row>
    <row r="11" spans="1:9" x14ac:dyDescent="0.2">
      <c r="A11" s="1" t="s">
        <v>66</v>
      </c>
      <c r="B11" s="2">
        <v>93395</v>
      </c>
      <c r="C11" s="3">
        <v>1.4999999999999999E-2</v>
      </c>
      <c r="E11" s="1" t="str">
        <v>Media</v>
      </c>
      <c r="F11" s="1">
        <v>66406</v>
      </c>
      <c r="G11" s="1">
        <v>2.5999999999999999E-2</v>
      </c>
      <c r="I11" s="1" t="str">
        <v>Real Estate</v>
      </c>
    </row>
    <row r="12" spans="1:9" x14ac:dyDescent="0.2">
      <c r="A12" s="1" t="s">
        <v>69</v>
      </c>
      <c r="B12" s="2">
        <v>72173</v>
      </c>
      <c r="C12" s="3">
        <v>2.5999999999999999E-2</v>
      </c>
      <c r="E12" s="1" t="str">
        <v>Human Resources</v>
      </c>
      <c r="F12" s="1">
        <v>75417</v>
      </c>
      <c r="G12" s="1">
        <v>2.5000000000000001E-2</v>
      </c>
      <c r="I12" s="1" t="str">
        <v>Media</v>
      </c>
    </row>
    <row r="13" spans="1:9" x14ac:dyDescent="0.2">
      <c r="A13" s="1" t="s">
        <v>74</v>
      </c>
      <c r="B13" s="2">
        <v>66406</v>
      </c>
      <c r="C13" s="3">
        <v>2.5999999999999999E-2</v>
      </c>
      <c r="E13" s="1" t="str">
        <v>Health</v>
      </c>
      <c r="F13" s="1">
        <v>62219</v>
      </c>
      <c r="G13" s="1">
        <v>2.4E-2</v>
      </c>
      <c r="I13" s="1" t="str">
        <v>Operations</v>
      </c>
    </row>
    <row r="14" spans="1:9" x14ac:dyDescent="0.2">
      <c r="A14" s="1" t="s">
        <v>77</v>
      </c>
      <c r="B14" s="2">
        <v>63668</v>
      </c>
      <c r="C14" s="3">
        <v>2.8000000000000001E-2</v>
      </c>
      <c r="E14" s="1" t="str">
        <v>Engineering</v>
      </c>
      <c r="F14" s="1">
        <v>82498</v>
      </c>
      <c r="G14" s="1">
        <v>2.1000000000000001E-2</v>
      </c>
      <c r="I14" s="1" t="str">
        <v>Health</v>
      </c>
    </row>
    <row r="15" spans="1:9" x14ac:dyDescent="0.2">
      <c r="A15" s="1" t="s">
        <v>81</v>
      </c>
      <c r="B15" s="2">
        <v>77216</v>
      </c>
      <c r="C15" s="3">
        <v>1.4999999999999999E-2</v>
      </c>
      <c r="E15" s="1" t="str">
        <v>Food Services</v>
      </c>
      <c r="F15" s="1">
        <v>39147</v>
      </c>
      <c r="G15" s="1">
        <v>2.1000000000000001E-2</v>
      </c>
      <c r="I15" s="1" t="str">
        <v>Finance</v>
      </c>
    </row>
    <row r="16" spans="1:9" x14ac:dyDescent="0.2">
      <c r="A16" s="1" t="s">
        <v>94</v>
      </c>
      <c r="B16" s="2">
        <v>67007</v>
      </c>
      <c r="C16" s="3">
        <v>0.04</v>
      </c>
      <c r="E16" s="1" t="str">
        <v>Technology</v>
      </c>
      <c r="F16" s="1">
        <v>90267</v>
      </c>
      <c r="G16" s="1">
        <v>0.02</v>
      </c>
      <c r="I16" s="1" t="str">
        <v>Design</v>
      </c>
    </row>
    <row r="17" spans="1:9" x14ac:dyDescent="0.2">
      <c r="A17" s="1" t="s">
        <v>96</v>
      </c>
      <c r="B17" s="2">
        <v>48298</v>
      </c>
      <c r="C17" s="3">
        <v>3.5000000000000003E-2</v>
      </c>
      <c r="E17" s="1" t="str">
        <v>Design</v>
      </c>
      <c r="F17" s="1">
        <v>58300</v>
      </c>
      <c r="G17" s="1">
        <v>1.9E-2</v>
      </c>
      <c r="I17" s="1" t="str">
        <v>Labor</v>
      </c>
    </row>
    <row r="18" spans="1:9" x14ac:dyDescent="0.2">
      <c r="A18" s="1" t="s">
        <v>101</v>
      </c>
      <c r="B18" s="2">
        <v>67139</v>
      </c>
      <c r="C18" s="3">
        <v>3.2000000000000001E-2</v>
      </c>
      <c r="E18" s="1" t="str">
        <v>Law</v>
      </c>
      <c r="F18" s="1">
        <v>93395</v>
      </c>
      <c r="G18" s="1">
        <v>1.4999999999999999E-2</v>
      </c>
      <c r="I18" s="1" t="str">
        <v>Retail</v>
      </c>
    </row>
    <row r="19" spans="1:9" x14ac:dyDescent="0.2">
      <c r="A19" s="1" t="s">
        <v>18</v>
      </c>
      <c r="B19" s="2">
        <v>90267</v>
      </c>
      <c r="C19" s="3">
        <v>0.02</v>
      </c>
      <c r="E19" s="1" t="str">
        <v>Professional Services</v>
      </c>
      <c r="F19" s="1">
        <v>77216</v>
      </c>
      <c r="G19" s="1">
        <v>1.4999999999999999E-2</v>
      </c>
      <c r="I19" s="1" t="str">
        <v>Food Services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98F-8BDF-4B8D-B3D7-D489DDA1D7E3}">
  <dimension ref="A1:M86"/>
  <sheetViews>
    <sheetView workbookViewId="0">
      <selection activeCell="G3" sqref="G3"/>
    </sheetView>
  </sheetViews>
  <sheetFormatPr baseColWidth="10" defaultColWidth="8.83203125" defaultRowHeight="14" x14ac:dyDescent="0.2"/>
  <cols>
    <col min="1" max="1" width="20" style="1" bestFit="1" customWidth="1"/>
    <col min="2" max="2" width="28.33203125" style="1" customWidth="1"/>
    <col min="3" max="4" width="14.33203125" style="1" customWidth="1"/>
    <col min="5" max="5" width="4.6640625" style="1" customWidth="1"/>
    <col min="6" max="6" width="20" style="1" customWidth="1"/>
    <col min="7" max="7" width="22.1640625" style="1" customWidth="1"/>
    <col min="8" max="8" width="15.5" style="1" customWidth="1"/>
    <col min="9" max="9" width="14.33203125" style="1" customWidth="1"/>
    <col min="10" max="10" width="4.6640625" style="1" customWidth="1"/>
    <col min="11" max="11" width="20" style="1" customWidth="1"/>
    <col min="12" max="12" width="22.1640625" style="1" customWidth="1"/>
    <col min="13" max="14" width="14.33203125" style="1" customWidth="1"/>
    <col min="15" max="16384" width="8.83203125" style="1"/>
  </cols>
  <sheetData>
    <row r="1" spans="1:13" ht="15" thickBot="1" x14ac:dyDescent="0.25">
      <c r="A1" s="21" t="s">
        <v>119</v>
      </c>
      <c r="B1" s="28"/>
      <c r="C1" s="28"/>
      <c r="D1" s="28"/>
      <c r="F1" s="5" t="s">
        <v>143</v>
      </c>
      <c r="G1" s="4"/>
      <c r="H1" s="4"/>
      <c r="I1" s="4"/>
      <c r="K1" s="5" t="s">
        <v>144</v>
      </c>
      <c r="L1" s="4"/>
      <c r="M1" s="4"/>
    </row>
    <row r="2" spans="1:13" s="10" customFormat="1" x14ac:dyDescent="0.2">
      <c r="A2" s="6" t="s">
        <v>118</v>
      </c>
      <c r="B2" s="6" t="s">
        <v>0</v>
      </c>
      <c r="C2" s="6" t="s">
        <v>139</v>
      </c>
      <c r="D2" s="6" t="s">
        <v>21</v>
      </c>
    </row>
    <row r="3" spans="1:13" ht="15" thickBot="1" x14ac:dyDescent="0.25">
      <c r="A3" s="1" t="s">
        <v>18</v>
      </c>
      <c r="B3" s="1" t="s">
        <v>113</v>
      </c>
      <c r="C3" s="2">
        <v>84209.600000000006</v>
      </c>
      <c r="D3" s="3">
        <v>2.9200000000000004E-2</v>
      </c>
      <c r="F3" s="20" t="s">
        <v>121</v>
      </c>
      <c r="G3" s="18" t="s">
        <v>18</v>
      </c>
      <c r="K3" s="20" t="s">
        <v>121</v>
      </c>
      <c r="L3" s="32" t="s">
        <v>18</v>
      </c>
    </row>
    <row r="4" spans="1:13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K4" s="20" t="s">
        <v>145</v>
      </c>
      <c r="L4" s="19">
        <v>100000</v>
      </c>
    </row>
    <row r="5" spans="1:13" x14ac:dyDescent="0.2">
      <c r="A5" s="1" t="s">
        <v>18</v>
      </c>
      <c r="B5" s="1" t="s">
        <v>111</v>
      </c>
      <c r="C5" s="2">
        <v>91292</v>
      </c>
      <c r="D5" s="3">
        <v>3.1900000000000005E-2</v>
      </c>
    </row>
    <row r="6" spans="1:13" x14ac:dyDescent="0.2">
      <c r="A6" s="1" t="s">
        <v>18</v>
      </c>
      <c r="B6" s="1" t="s">
        <v>110</v>
      </c>
      <c r="C6" s="2">
        <v>55656.7</v>
      </c>
      <c r="D6" s="3">
        <v>1.15E-2</v>
      </c>
      <c r="F6" s="7" t="s">
        <v>118</v>
      </c>
      <c r="G6" s="7" t="s">
        <v>0</v>
      </c>
      <c r="H6" s="7" t="s">
        <v>139</v>
      </c>
      <c r="I6" s="7" t="s">
        <v>21</v>
      </c>
      <c r="K6" s="7" t="s">
        <v>0</v>
      </c>
      <c r="L6" s="7" t="s">
        <v>139</v>
      </c>
      <c r="M6" s="7" t="s">
        <v>21</v>
      </c>
    </row>
    <row r="7" spans="1:13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 t="str" cm="1">
        <f t="array" ref="F7:I18">_xlfn._xlws.FILTER(A3:D86,A3:A86=G3,"No Jobs")</f>
        <v>Technology</v>
      </c>
      <c r="G7" s="1" t="str">
        <v>Web Developer</v>
      </c>
      <c r="H7" s="2">
        <v>84209.600000000006</v>
      </c>
      <c r="I7" s="3">
        <v>2.9200000000000004E-2</v>
      </c>
      <c r="K7" s="1" t="str" cm="1">
        <f t="array" ref="K7:M10">_xlfn._xlws.FILTER(B3:D86,(A3:A86=L3)*(C3:C86&gt;L4),"No Jobs")</f>
        <v>Solutions Architect</v>
      </c>
      <c r="L7" s="2">
        <v>122996.4</v>
      </c>
      <c r="M7" s="3">
        <v>1.3500000000000002E-2</v>
      </c>
    </row>
    <row r="8" spans="1:13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Technology</v>
      </c>
      <c r="G8" s="1" t="str">
        <v>Web Designer</v>
      </c>
      <c r="H8" s="2">
        <v>66576.600000000006</v>
      </c>
      <c r="I8" s="3">
        <v>6.5000000000000006E-3</v>
      </c>
      <c r="K8" s="1" t="str">
        <v>Software Engineer</v>
      </c>
      <c r="L8" s="2">
        <v>101811.8</v>
      </c>
      <c r="M8" s="3">
        <v>2.6200000000000001E-2</v>
      </c>
    </row>
    <row r="9" spans="1:13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Technology</v>
      </c>
      <c r="G9" s="1" t="str">
        <v>UX Designer</v>
      </c>
      <c r="H9" s="2">
        <v>91292</v>
      </c>
      <c r="I9" s="3">
        <v>3.1900000000000005E-2</v>
      </c>
      <c r="K9" s="1" t="str">
        <v>IT Manager</v>
      </c>
      <c r="L9" s="2">
        <v>109285.8</v>
      </c>
      <c r="M9" s="3">
        <v>3.6400000000000002E-2</v>
      </c>
    </row>
    <row r="10" spans="1:13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Technology</v>
      </c>
      <c r="G10" s="1" t="str">
        <v>Technical Support</v>
      </c>
      <c r="H10" s="2">
        <v>55656.7</v>
      </c>
      <c r="I10" s="3">
        <v>1.15E-2</v>
      </c>
      <c r="K10" s="1" t="str">
        <v>Data Scientist</v>
      </c>
      <c r="L10" s="2">
        <v>116213.5</v>
      </c>
      <c r="M10" s="3">
        <v>1.4500000000000002E-2</v>
      </c>
    </row>
    <row r="11" spans="1:13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Technology</v>
      </c>
      <c r="G11" s="1" t="str">
        <v>Systems Engineer</v>
      </c>
      <c r="H11" s="2">
        <v>90267</v>
      </c>
      <c r="I11" s="3">
        <v>1.9899999999999998E-2</v>
      </c>
      <c r="L11" s="2"/>
      <c r="M11" s="3"/>
    </row>
    <row r="12" spans="1:13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Technology</v>
      </c>
      <c r="G12" s="1" t="str">
        <v>Solutions Architect</v>
      </c>
      <c r="H12" s="2">
        <v>122996.4</v>
      </c>
      <c r="I12" s="3">
        <v>1.3500000000000002E-2</v>
      </c>
      <c r="L12" s="2"/>
      <c r="M12" s="3"/>
    </row>
    <row r="13" spans="1:13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Technology</v>
      </c>
      <c r="G13" s="1" t="str">
        <v>Software Engineer</v>
      </c>
      <c r="H13" s="2">
        <v>101811.8</v>
      </c>
      <c r="I13" s="3">
        <v>2.6200000000000001E-2</v>
      </c>
      <c r="L13" s="2"/>
      <c r="M13" s="3"/>
    </row>
    <row r="14" spans="1:13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Technology</v>
      </c>
      <c r="G14" s="1" t="str">
        <v>Programmer Analyst</v>
      </c>
      <c r="H14" s="2">
        <v>81713.7</v>
      </c>
      <c r="I14" s="3">
        <v>2.5500000000000002E-2</v>
      </c>
      <c r="L14" s="2"/>
      <c r="M14" s="3"/>
    </row>
    <row r="15" spans="1:13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Technology</v>
      </c>
      <c r="G15" s="1" t="str">
        <v>Java Developer</v>
      </c>
      <c r="H15" s="2">
        <v>89275</v>
      </c>
      <c r="I15" s="3">
        <v>-9.300000000000001E-3</v>
      </c>
      <c r="L15" s="2"/>
      <c r="M15" s="3"/>
    </row>
    <row r="16" spans="1:13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Technology</v>
      </c>
      <c r="G16" s="1" t="str">
        <v>IT Manager</v>
      </c>
      <c r="H16" s="2">
        <v>109285.8</v>
      </c>
      <c r="I16" s="3">
        <v>3.6400000000000002E-2</v>
      </c>
      <c r="L16" s="2"/>
      <c r="M16" s="3"/>
    </row>
    <row r="17" spans="1:13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Technology</v>
      </c>
      <c r="G17" s="1" t="str">
        <v>Data Scientist</v>
      </c>
      <c r="H17" s="2">
        <v>116213.5</v>
      </c>
      <c r="I17" s="3">
        <v>1.4500000000000002E-2</v>
      </c>
      <c r="L17" s="2"/>
      <c r="M17" s="3"/>
    </row>
    <row r="18" spans="1:13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Technology</v>
      </c>
      <c r="G18" s="1" t="str">
        <v>Data Analyst</v>
      </c>
      <c r="H18" s="2">
        <v>73905.399999999994</v>
      </c>
      <c r="I18" s="3">
        <v>3.1900000000000005E-2</v>
      </c>
      <c r="L18" s="2"/>
      <c r="M18" s="3"/>
    </row>
    <row r="19" spans="1:13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L19" s="2"/>
      <c r="M19" s="3"/>
    </row>
    <row r="20" spans="1:13" x14ac:dyDescent="0.2">
      <c r="A20" s="1" t="s">
        <v>96</v>
      </c>
      <c r="B20" s="1" t="s">
        <v>97</v>
      </c>
      <c r="C20" s="2">
        <v>67242</v>
      </c>
      <c r="D20" s="3">
        <v>3.2500000000000008E-2</v>
      </c>
      <c r="L20" s="2"/>
      <c r="M20" s="3"/>
    </row>
    <row r="21" spans="1:13" x14ac:dyDescent="0.2">
      <c r="A21" s="1" t="s">
        <v>94</v>
      </c>
      <c r="B21" s="1" t="s">
        <v>95</v>
      </c>
      <c r="C21" s="2">
        <v>67006.8</v>
      </c>
      <c r="D21" s="3">
        <v>3.95E-2</v>
      </c>
      <c r="L21" s="2"/>
      <c r="M21" s="3"/>
    </row>
    <row r="22" spans="1:13" x14ac:dyDescent="0.2">
      <c r="A22" s="1" t="s">
        <v>81</v>
      </c>
      <c r="B22" s="1" t="s">
        <v>93</v>
      </c>
      <c r="C22" s="2">
        <v>87450.2</v>
      </c>
      <c r="D22" s="3">
        <v>1.0499999999999999E-2</v>
      </c>
      <c r="L22" s="2"/>
      <c r="M22" s="3"/>
    </row>
    <row r="23" spans="1:13" x14ac:dyDescent="0.2">
      <c r="A23" s="1" t="s">
        <v>81</v>
      </c>
      <c r="B23" s="1" t="s">
        <v>92</v>
      </c>
      <c r="C23" s="2">
        <v>90019</v>
      </c>
      <c r="D23" s="3">
        <v>-7.4999999999999997E-3</v>
      </c>
      <c r="L23" s="2"/>
      <c r="M23" s="3"/>
    </row>
    <row r="24" spans="1:13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13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13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13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13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13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13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13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13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060EB9-982E-4A3F-AACE-67E84890FE5B}">
          <x14:formula1>
            <xm:f>SORTBY!$A$3:$A$19</xm:f>
          </x14:formula1>
          <xm:sqref>G3 L3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BBBD-51DF-4902-AE8D-600771473A6B}">
  <dimension ref="A1:H86"/>
  <sheetViews>
    <sheetView workbookViewId="0">
      <selection activeCell="H3" sqref="H3"/>
    </sheetView>
  </sheetViews>
  <sheetFormatPr baseColWidth="10" defaultColWidth="8.83203125" defaultRowHeight="14" x14ac:dyDescent="0.2"/>
  <cols>
    <col min="1" max="1" width="20" style="1" bestFit="1" customWidth="1"/>
    <col min="2" max="2" width="28.1640625" style="1" customWidth="1"/>
    <col min="3" max="4" width="14.33203125" style="1" customWidth="1"/>
    <col min="5" max="5" width="4.6640625" style="1" customWidth="1"/>
    <col min="6" max="6" width="20" style="1" bestFit="1" customWidth="1"/>
    <col min="7" max="7" width="4.6640625" style="1" customWidth="1"/>
    <col min="8" max="8" width="21.5" style="1" customWidth="1"/>
    <col min="9" max="16384" width="8.83203125" style="1"/>
  </cols>
  <sheetData>
    <row r="1" spans="1:8" ht="15" thickBot="1" x14ac:dyDescent="0.25">
      <c r="A1" s="21" t="s">
        <v>119</v>
      </c>
      <c r="B1" s="28"/>
      <c r="C1" s="28"/>
      <c r="D1" s="28"/>
      <c r="F1" s="31" t="s">
        <v>120</v>
      </c>
      <c r="H1" s="31" t="s">
        <v>122</v>
      </c>
    </row>
    <row r="2" spans="1:8" s="10" customFormat="1" x14ac:dyDescent="0.2">
      <c r="A2" s="6" t="s">
        <v>118</v>
      </c>
      <c r="B2" s="6" t="s">
        <v>0</v>
      </c>
      <c r="C2" s="6" t="s">
        <v>139</v>
      </c>
      <c r="D2" s="6" t="s">
        <v>21</v>
      </c>
      <c r="F2" s="7" t="s">
        <v>118</v>
      </c>
      <c r="H2" s="7" t="s">
        <v>118</v>
      </c>
    </row>
    <row r="3" spans="1:8" x14ac:dyDescent="0.2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t="str" cm="1">
        <f t="array" ref="F3:F19">_xlfn.UNIQUE(A3:A86)</f>
        <v>Technology</v>
      </c>
      <c r="H3" s="1" t="str" cm="1">
        <f t="array" ref="H3:H4">_xlfn.UNIQUE(A3:A86,0,1)</f>
        <v>Real Estate</v>
      </c>
    </row>
    <row r="4" spans="1:8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 t="str">
        <v>Sales</v>
      </c>
      <c r="H4" s="1" t="str">
        <v>Design</v>
      </c>
    </row>
    <row r="5" spans="1:8" x14ac:dyDescent="0.2">
      <c r="A5" s="1" t="s">
        <v>18</v>
      </c>
      <c r="B5" s="1" t="s">
        <v>111</v>
      </c>
      <c r="C5" s="2">
        <v>91292</v>
      </c>
      <c r="D5" s="3">
        <v>3.1900000000000005E-2</v>
      </c>
      <c r="F5" s="1" t="str">
        <v>Retail</v>
      </c>
    </row>
    <row r="6" spans="1:8" x14ac:dyDescent="0.2">
      <c r="A6" s="1" t="s">
        <v>18</v>
      </c>
      <c r="B6" s="1" t="s">
        <v>110</v>
      </c>
      <c r="C6" s="2">
        <v>55656.7</v>
      </c>
      <c r="D6" s="3">
        <v>1.15E-2</v>
      </c>
      <c r="F6" s="1" t="str">
        <v>Real Estate</v>
      </c>
    </row>
    <row r="7" spans="1:8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 t="str">
        <v>Professional Services</v>
      </c>
    </row>
    <row r="8" spans="1:8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Operations</v>
      </c>
    </row>
    <row r="9" spans="1:8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Media</v>
      </c>
    </row>
    <row r="10" spans="1:8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Manufacturing</v>
      </c>
    </row>
    <row r="11" spans="1:8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Law</v>
      </c>
    </row>
    <row r="12" spans="1:8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Labor</v>
      </c>
    </row>
    <row r="13" spans="1:8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Human Resources</v>
      </c>
    </row>
    <row r="14" spans="1:8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Health</v>
      </c>
    </row>
    <row r="15" spans="1:8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Food Services</v>
      </c>
    </row>
    <row r="16" spans="1:8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Finance</v>
      </c>
    </row>
    <row r="17" spans="1:6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Engineering</v>
      </c>
    </row>
    <row r="18" spans="1:6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Education</v>
      </c>
    </row>
    <row r="19" spans="1:6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F19" s="1" t="str">
        <v>Design</v>
      </c>
    </row>
    <row r="20" spans="1:6" x14ac:dyDescent="0.2">
      <c r="A20" s="1" t="s">
        <v>96</v>
      </c>
      <c r="B20" s="1" t="s">
        <v>97</v>
      </c>
      <c r="C20" s="2">
        <v>67242</v>
      </c>
      <c r="D20" s="3">
        <v>3.2500000000000008E-2</v>
      </c>
    </row>
    <row r="21" spans="1:6" x14ac:dyDescent="0.2">
      <c r="A21" s="1" t="s">
        <v>94</v>
      </c>
      <c r="B21" s="1" t="s">
        <v>95</v>
      </c>
      <c r="C21" s="2">
        <v>67006.8</v>
      </c>
      <c r="D21" s="3">
        <v>3.95E-2</v>
      </c>
    </row>
    <row r="22" spans="1:6" x14ac:dyDescent="0.2">
      <c r="A22" s="1" t="s">
        <v>81</v>
      </c>
      <c r="B22" s="1" t="s">
        <v>93</v>
      </c>
      <c r="C22" s="2">
        <v>87450.2</v>
      </c>
      <c r="D22" s="3">
        <v>1.0499999999999999E-2</v>
      </c>
    </row>
    <row r="23" spans="1:6" x14ac:dyDescent="0.2">
      <c r="A23" s="1" t="s">
        <v>81</v>
      </c>
      <c r="B23" s="1" t="s">
        <v>92</v>
      </c>
      <c r="C23" s="2">
        <v>90019</v>
      </c>
      <c r="D23" s="3">
        <v>-7.4999999999999997E-3</v>
      </c>
    </row>
    <row r="24" spans="1:6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6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6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6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6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6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6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6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6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ABC-3AD1-4426-BC6A-E8F511D670C2}">
  <dimension ref="A1:M843"/>
  <sheetViews>
    <sheetView workbookViewId="0">
      <selection activeCell="L15" sqref="L15"/>
    </sheetView>
  </sheetViews>
  <sheetFormatPr baseColWidth="10" defaultColWidth="8.83203125" defaultRowHeight="14" x14ac:dyDescent="0.2"/>
  <cols>
    <col min="1" max="1" width="16.6640625" style="1" customWidth="1"/>
    <col min="2" max="2" width="20.33203125" style="1" customWidth="1"/>
    <col min="3" max="3" width="15.33203125" style="1" customWidth="1"/>
    <col min="4" max="4" width="13.1640625" style="1" customWidth="1"/>
    <col min="5" max="5" width="14.33203125" style="1" customWidth="1"/>
    <col min="6" max="6" width="4.6640625" style="1" customWidth="1"/>
    <col min="7" max="7" width="20" style="1" customWidth="1"/>
    <col min="8" max="8" width="4.6640625" style="1" customWidth="1"/>
    <col min="9" max="9" width="31.1640625" style="1" bestFit="1" customWidth="1"/>
    <col min="10" max="10" width="19.5" style="1" bestFit="1" customWidth="1"/>
    <col min="11" max="11" width="14.5" style="1" customWidth="1"/>
    <col min="12" max="12" width="19.5" style="1" bestFit="1" customWidth="1"/>
    <col min="13" max="13" width="12" style="1" bestFit="1" customWidth="1"/>
    <col min="14" max="16384" width="8.83203125" style="1"/>
  </cols>
  <sheetData>
    <row r="1" spans="1:13" ht="15" thickBot="1" x14ac:dyDescent="0.25">
      <c r="A1" s="21" t="s">
        <v>119</v>
      </c>
      <c r="B1" s="21"/>
      <c r="C1" s="21"/>
      <c r="D1" s="21"/>
      <c r="E1" s="21"/>
      <c r="G1" s="31" t="s">
        <v>120</v>
      </c>
      <c r="I1" s="5" t="s">
        <v>147</v>
      </c>
      <c r="J1" s="4"/>
      <c r="K1" s="4"/>
    </row>
    <row r="2" spans="1:13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</row>
    <row r="3" spans="1:13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_xlfn._xlws.SORT(_xlfn.UNIQUE(A3:A842))</f>
        <v>Design</v>
      </c>
      <c r="I3" s="20" t="s">
        <v>121</v>
      </c>
      <c r="J3" s="18" t="s">
        <v>18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Education</v>
      </c>
    </row>
    <row r="5" spans="1:13" ht="1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Engineering</v>
      </c>
      <c r="I5" s="33" t="s">
        <v>0</v>
      </c>
      <c r="J5" s="33" t="s">
        <v>139</v>
      </c>
      <c r="K5" s="34"/>
    </row>
    <row r="6" spans="1:13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Finance</v>
      </c>
      <c r="I6" s="1" t="str" cm="1">
        <f t="array" ref="I6:I17">_xlfn._xlws.SORT(_xlfn.UNIQUE(_xlfn._xlws.FILTER(B3:B842,A3:A842=J3)))</f>
        <v>Data Analyst</v>
      </c>
      <c r="J6" s="2" cm="1">
        <f t="array" ref="J6:J17">AVERAGEIFS($D$3:$D$842,$B$3:$B$842,_xlfn.ANCHORARRAY(I6))</f>
        <v>73905.399999999994</v>
      </c>
      <c r="K6" s="2" cm="1">
        <f t="array" ref="K6:K17">_xlfn.ANCHORARRAY(J6)</f>
        <v>73905.399999999994</v>
      </c>
      <c r="L6" s="2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Food Services</v>
      </c>
      <c r="I7" s="1" t="str">
        <v>Data Scientist</v>
      </c>
      <c r="J7" s="2">
        <v>116213.5</v>
      </c>
      <c r="K7" s="1">
        <v>116213.5</v>
      </c>
      <c r="M7" s="2"/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Health</v>
      </c>
      <c r="I8" s="1" t="str">
        <v>IT Manager</v>
      </c>
      <c r="J8" s="2">
        <v>109285.8</v>
      </c>
      <c r="K8" s="1">
        <v>109285.8</v>
      </c>
      <c r="M8" s="2"/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Human Resources</v>
      </c>
      <c r="I9" s="1" t="str">
        <v>Java Developer</v>
      </c>
      <c r="J9" s="2">
        <v>89275</v>
      </c>
      <c r="K9" s="1">
        <v>89275</v>
      </c>
      <c r="M9" s="2"/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Labor</v>
      </c>
      <c r="I10" s="1" t="str">
        <v>Programmer Analyst</v>
      </c>
      <c r="J10" s="2">
        <v>81713.7</v>
      </c>
      <c r="K10" s="1">
        <v>81713.7</v>
      </c>
      <c r="M10" s="2"/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I11" s="1" t="str">
        <v>Software Engineer</v>
      </c>
      <c r="J11" s="2">
        <v>101811.8</v>
      </c>
      <c r="K11" s="1">
        <v>101811.8</v>
      </c>
      <c r="M11" s="2"/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Manufacturing</v>
      </c>
      <c r="I12" s="1" t="str">
        <v>Solutions Architect</v>
      </c>
      <c r="J12" s="2">
        <v>122996.4</v>
      </c>
      <c r="K12" s="1">
        <v>122996.4</v>
      </c>
      <c r="M12" s="2"/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Media</v>
      </c>
      <c r="I13" s="1" t="str">
        <v>Systems Engineer</v>
      </c>
      <c r="J13" s="2">
        <v>90267</v>
      </c>
      <c r="K13" s="1">
        <v>90267</v>
      </c>
      <c r="M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Operations</v>
      </c>
      <c r="I14" s="1" t="str">
        <v>Technical Support</v>
      </c>
      <c r="J14" s="2">
        <v>55656.7</v>
      </c>
      <c r="K14" s="1">
        <v>55656.7</v>
      </c>
      <c r="M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Professional Services</v>
      </c>
      <c r="I15" s="1" t="str">
        <v>UX Designer</v>
      </c>
      <c r="J15" s="2">
        <v>91292</v>
      </c>
      <c r="K15" s="1">
        <v>91292</v>
      </c>
      <c r="M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Real Estate</v>
      </c>
      <c r="I16" s="1" t="str">
        <v>Web Designer</v>
      </c>
      <c r="J16" s="2">
        <v>66576.600000000006</v>
      </c>
      <c r="K16" s="1">
        <v>66576.600000000006</v>
      </c>
      <c r="M16" s="2"/>
    </row>
    <row r="17" spans="1:13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Retail</v>
      </c>
      <c r="I17" s="1" t="str">
        <v>Web Developer</v>
      </c>
      <c r="J17" s="2">
        <v>84209.600000000006</v>
      </c>
      <c r="K17" s="1">
        <v>84209.600000000006</v>
      </c>
      <c r="M17" s="2"/>
    </row>
    <row r="18" spans="1:13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Sales</v>
      </c>
      <c r="M18" s="2"/>
    </row>
    <row r="19" spans="1:13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Technology</v>
      </c>
      <c r="M19" s="2"/>
    </row>
    <row r="20" spans="1:13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M20" s="2"/>
    </row>
    <row r="21" spans="1:13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M21" s="2"/>
    </row>
    <row r="22" spans="1:13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M22" s="2"/>
    </row>
    <row r="23" spans="1:13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M23" s="2"/>
    </row>
    <row r="24" spans="1:13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M24" s="2"/>
    </row>
    <row r="25" spans="1:13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</row>
    <row r="26" spans="1:13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</row>
    <row r="27" spans="1:13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</row>
    <row r="28" spans="1:13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</row>
    <row r="29" spans="1:13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</row>
    <row r="30" spans="1:13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</row>
    <row r="31" spans="1:13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2">
      <c r="D843" s="2"/>
      <c r="E843" s="3"/>
    </row>
  </sheetData>
  <conditionalFormatting sqref="K6:K17">
    <cfRule type="dataBar" priority="1">
      <dataBar showValue="0">
        <cfvo type="min"/>
        <cfvo type="max"/>
        <color theme="4" tint="-0.249977111117893"/>
      </dataBar>
      <extLst>
        <ext xmlns:x14="http://schemas.microsoft.com/office/spreadsheetml/2009/9/main" uri="{B025F937-C7B1-47D3-B67F-A62EFF666E3E}">
          <x14:id>{94DD3320-E3B2-7847-BD3F-24FFD75FF768}</x14:id>
        </ext>
      </extLst>
    </cfRule>
  </conditionalFormatting>
  <dataValidations count="1">
    <dataValidation type="list" allowBlank="1" showInputMessage="1" showErrorMessage="1" sqref="J3" xr:uid="{DBE55617-2A02-1F4E-8F7D-98ED9EEAD340}">
      <formula1>_xlfn.ANCHORARRAY(G3)</formula1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DD3320-E3B2-7847-BD3F-24FFD75FF7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1FA0-E2F5-41ED-8057-FCAC4A4FDAC2}">
  <dimension ref="A1:O842"/>
  <sheetViews>
    <sheetView zoomScaleNormal="100" workbookViewId="0">
      <selection activeCell="K6" sqref="K6"/>
    </sheetView>
  </sheetViews>
  <sheetFormatPr baseColWidth="10" defaultColWidth="8.83203125" defaultRowHeight="14" x14ac:dyDescent="0.2"/>
  <cols>
    <col min="1" max="1" width="15.6640625" style="1" customWidth="1"/>
    <col min="2" max="2" width="17.1640625" style="1" customWidth="1"/>
    <col min="3" max="3" width="15.5" style="1" customWidth="1"/>
    <col min="4" max="4" width="12" style="1" customWidth="1"/>
    <col min="5" max="5" width="14.33203125" style="1" customWidth="1"/>
    <col min="6" max="6" width="4.6640625" style="1" customWidth="1"/>
    <col min="7" max="7" width="19.5" style="1" bestFit="1" customWidth="1"/>
    <col min="8" max="8" width="4.6640625" style="1" customWidth="1"/>
    <col min="9" max="9" width="14.33203125" style="1" bestFit="1" customWidth="1"/>
    <col min="10" max="10" width="4.6640625" style="1" customWidth="1"/>
    <col min="11" max="11" width="20" style="1" bestFit="1" customWidth="1"/>
    <col min="12" max="12" width="20" style="1" customWidth="1"/>
    <col min="13" max="13" width="17.1640625" style="1" customWidth="1"/>
    <col min="14" max="15" width="14.33203125" style="1" customWidth="1"/>
    <col min="16" max="16384" width="8.83203125" style="1"/>
  </cols>
  <sheetData>
    <row r="1" spans="1:15" ht="15" thickBot="1" x14ac:dyDescent="0.25">
      <c r="A1" s="21" t="s">
        <v>119</v>
      </c>
      <c r="B1" s="21"/>
      <c r="C1" s="21"/>
      <c r="D1" s="21"/>
      <c r="E1" s="21"/>
      <c r="G1" s="31" t="s">
        <v>123</v>
      </c>
      <c r="I1" s="5" t="s">
        <v>148</v>
      </c>
      <c r="J1" s="4"/>
      <c r="K1" s="4"/>
      <c r="L1" s="4"/>
      <c r="M1" s="4"/>
      <c r="N1" s="4"/>
      <c r="O1" s="4"/>
    </row>
    <row r="2" spans="1:15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139</v>
      </c>
    </row>
    <row r="3" spans="1:15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9" cm="1">
        <f t="array" ref="G3:G5">LARGE($D$3:$D$842,_xlfn.SEQUENCE(3))</f>
        <v>155654</v>
      </c>
      <c r="I3" s="20" t="s">
        <v>124</v>
      </c>
      <c r="J3" s="18">
        <v>10</v>
      </c>
      <c r="L3" s="8"/>
    </row>
    <row r="4" spans="1:15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9">
        <v>144318</v>
      </c>
    </row>
    <row r="5" spans="1:15" ht="1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9">
        <v>143513</v>
      </c>
      <c r="I5" s="33" t="s">
        <v>139</v>
      </c>
      <c r="J5" s="10"/>
      <c r="K5" s="33" t="s">
        <v>118</v>
      </c>
      <c r="L5" s="33" t="s">
        <v>0</v>
      </c>
      <c r="M5" s="33" t="s">
        <v>1</v>
      </c>
      <c r="N5" s="33" t="s">
        <v>139</v>
      </c>
      <c r="O5" s="33" t="s">
        <v>21</v>
      </c>
    </row>
    <row r="6" spans="1:15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I6" s="9" cm="1">
        <f t="array" ref="I6:I15">LARGE($D$3:$D$842,_xlfn.SEQUENCE(J3))</f>
        <v>155654</v>
      </c>
      <c r="K6" s="1" t="str" cm="1">
        <f t="array" ref="K6:O15">_xlfn._xlws.SORT(_xlfn._xlws.FILTER(A3:E842,D3:D842&gt;=LARGE(D3:D842,J3)),4,-1)</f>
        <v>Law</v>
      </c>
      <c r="L6" s="1" t="str">
        <v>Attorney</v>
      </c>
      <c r="M6" s="1" t="str">
        <v>San Francisco</v>
      </c>
      <c r="N6" s="2">
        <v>155654</v>
      </c>
      <c r="O6" s="3">
        <v>2.1000000000000001E-2</v>
      </c>
    </row>
    <row r="7" spans="1:15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I7" s="9">
        <v>144318</v>
      </c>
      <c r="K7" s="1" t="str">
        <v>Health</v>
      </c>
      <c r="L7" s="1" t="str">
        <v>Pharmacist</v>
      </c>
      <c r="M7" s="1" t="str">
        <v>San Francisco</v>
      </c>
      <c r="N7" s="2">
        <v>144318</v>
      </c>
      <c r="O7" s="3">
        <v>0</v>
      </c>
    </row>
    <row r="8" spans="1:15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I8" s="9">
        <v>143513</v>
      </c>
      <c r="K8" s="1" t="str">
        <v>Technology</v>
      </c>
      <c r="L8" s="1" t="str">
        <v>Data Scientist</v>
      </c>
      <c r="M8" s="1" t="str">
        <v>San Francisco</v>
      </c>
      <c r="N8" s="2">
        <v>143513</v>
      </c>
      <c r="O8" s="3">
        <v>1.7999999999999999E-2</v>
      </c>
    </row>
    <row r="9" spans="1:15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I9" s="9">
        <v>138842</v>
      </c>
      <c r="K9" s="1" t="str">
        <v>Technology</v>
      </c>
      <c r="L9" s="1" t="str">
        <v>Solutions Architect</v>
      </c>
      <c r="M9" s="1" t="str">
        <v>San Francisco</v>
      </c>
      <c r="N9" s="2">
        <v>138842</v>
      </c>
      <c r="O9" s="3">
        <v>1.7000000000000001E-2</v>
      </c>
    </row>
    <row r="10" spans="1:15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I10" s="9">
        <v>138705</v>
      </c>
      <c r="K10" s="1" t="str">
        <v>Law</v>
      </c>
      <c r="L10" s="1" t="str">
        <v>Attorney</v>
      </c>
      <c r="M10" s="1" t="str">
        <v>Washington DC</v>
      </c>
      <c r="N10" s="2">
        <v>138705</v>
      </c>
      <c r="O10" s="3">
        <v>1.4E-2</v>
      </c>
    </row>
    <row r="11" spans="1:15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I11" s="9">
        <v>137309</v>
      </c>
      <c r="K11" s="1" t="str">
        <v>Professional Services</v>
      </c>
      <c r="L11" s="1" t="str">
        <v>Product Manager</v>
      </c>
      <c r="M11" s="1" t="str">
        <v>San Francisco</v>
      </c>
      <c r="N11" s="2">
        <v>137309</v>
      </c>
      <c r="O11" s="3">
        <v>2.5000000000000001E-2</v>
      </c>
    </row>
    <row r="12" spans="1:15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I12" s="9">
        <v>137104</v>
      </c>
      <c r="K12" s="1" t="str">
        <v>Health</v>
      </c>
      <c r="L12" s="1" t="str">
        <v>Pharmacist</v>
      </c>
      <c r="M12" s="1" t="str">
        <v>Los Angeles</v>
      </c>
      <c r="N12" s="2">
        <v>137104</v>
      </c>
      <c r="O12" s="3">
        <v>1E-3</v>
      </c>
    </row>
    <row r="13" spans="1:15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I13" s="9">
        <v>134747</v>
      </c>
      <c r="K13" s="1" t="str">
        <v>Law</v>
      </c>
      <c r="L13" s="1" t="str">
        <v>Attorney</v>
      </c>
      <c r="M13" s="1" t="str">
        <v>Los Angeles</v>
      </c>
      <c r="N13" s="2">
        <v>134747</v>
      </c>
      <c r="O13" s="3">
        <v>2.1999999999999999E-2</v>
      </c>
    </row>
    <row r="14" spans="1:15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I14" s="9">
        <v>130761</v>
      </c>
      <c r="K14" s="1" t="str">
        <v>Education</v>
      </c>
      <c r="L14" s="1" t="str">
        <v>Professor</v>
      </c>
      <c r="M14" s="1" t="str">
        <v>San Francisco</v>
      </c>
      <c r="N14" s="2">
        <v>130761</v>
      </c>
      <c r="O14" s="3">
        <v>3.1E-2</v>
      </c>
    </row>
    <row r="15" spans="1:15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I15" s="9">
        <v>130640</v>
      </c>
      <c r="K15" s="1" t="str">
        <v>Law</v>
      </c>
      <c r="L15" s="1" t="str">
        <v>Attorney</v>
      </c>
      <c r="M15" s="1" t="str">
        <v>New York City</v>
      </c>
      <c r="N15" s="2">
        <v>130640</v>
      </c>
      <c r="O15" s="3">
        <v>0.02</v>
      </c>
    </row>
    <row r="16" spans="1:15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I16" s="10"/>
    </row>
    <row r="17" spans="1:9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I17" s="10"/>
    </row>
    <row r="18" spans="1:9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I18" s="10"/>
    </row>
    <row r="19" spans="1:9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I19" s="10"/>
    </row>
    <row r="20" spans="1:9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10"/>
    </row>
    <row r="21" spans="1:9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10"/>
    </row>
    <row r="22" spans="1:9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10"/>
    </row>
    <row r="23" spans="1:9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10"/>
    </row>
    <row r="24" spans="1:9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0"/>
    </row>
    <row r="25" spans="1:9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0"/>
    </row>
    <row r="26" spans="1:9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0"/>
    </row>
    <row r="27" spans="1:9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0"/>
    </row>
    <row r="28" spans="1:9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0"/>
    </row>
    <row r="29" spans="1:9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0"/>
    </row>
    <row r="30" spans="1:9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0"/>
    </row>
    <row r="31" spans="1:9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0"/>
    </row>
    <row r="32" spans="1:9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0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0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I34" s="10"/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0"/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0"/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0"/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0"/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0"/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0"/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0"/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0"/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0"/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0"/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0"/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I46" s="10"/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I47" s="10"/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I48" s="10"/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dataValidations count="1">
    <dataValidation type="list" allowBlank="1" showInputMessage="1" showErrorMessage="1" sqref="M3" xr:uid="{659140D5-43CA-4696-AF1B-F2C83F5892D1}">
      <formula1>$C$3:$C$12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C59-440A-4F5F-95C3-02A0B47C84B2}">
  <dimension ref="A1:R842"/>
  <sheetViews>
    <sheetView topLeftCell="G1" workbookViewId="0">
      <selection activeCell="Q3" sqref="Q3"/>
    </sheetView>
  </sheetViews>
  <sheetFormatPr baseColWidth="10" defaultColWidth="8.83203125" defaultRowHeight="14" x14ac:dyDescent="0.2"/>
  <cols>
    <col min="1" max="1" width="14.1640625" style="1" customWidth="1"/>
    <col min="2" max="2" width="17.1640625" style="1" customWidth="1"/>
    <col min="3" max="3" width="14.6640625" style="1" customWidth="1"/>
    <col min="4" max="4" width="13.33203125" style="1" customWidth="1"/>
    <col min="5" max="5" width="14.33203125" style="1" customWidth="1"/>
    <col min="6" max="6" width="4.6640625" style="1" customWidth="1"/>
    <col min="7" max="7" width="25.6640625" style="1" customWidth="1"/>
    <col min="8" max="8" width="4.6640625" style="1" customWidth="1"/>
    <col min="9" max="9" width="25.6640625" style="1" customWidth="1"/>
    <col min="10" max="10" width="4.6640625" style="1" customWidth="1"/>
    <col min="11" max="11" width="25.6640625" style="1" customWidth="1"/>
    <col min="12" max="12" width="4.6640625" style="1" customWidth="1"/>
    <col min="13" max="13" width="3.5" style="1" customWidth="1"/>
    <col min="14" max="14" width="26.6640625" style="1" customWidth="1"/>
    <col min="15" max="15" width="4.6640625" style="1" customWidth="1"/>
    <col min="16" max="16" width="3.6640625" style="1" customWidth="1"/>
    <col min="17" max="17" width="28.1640625" style="1" customWidth="1"/>
    <col min="18" max="18" width="9.5" style="1" bestFit="1" customWidth="1"/>
    <col min="19" max="16384" width="8.83203125" style="1"/>
  </cols>
  <sheetData>
    <row r="1" spans="1:18" ht="15" thickBot="1" x14ac:dyDescent="0.25">
      <c r="A1" s="21" t="s">
        <v>119</v>
      </c>
      <c r="B1" s="21"/>
      <c r="C1" s="21"/>
      <c r="D1" s="21"/>
      <c r="E1" s="21"/>
      <c r="G1" s="31" t="s">
        <v>126</v>
      </c>
      <c r="I1" s="31" t="s">
        <v>125</v>
      </c>
      <c r="K1" s="31" t="s">
        <v>127</v>
      </c>
      <c r="M1" s="5" t="s">
        <v>128</v>
      </c>
      <c r="N1" s="29"/>
      <c r="P1" s="5" t="s">
        <v>149</v>
      </c>
      <c r="Q1" s="29"/>
    </row>
    <row r="2" spans="1:18" s="10" customFormat="1" ht="15" thickBot="1" x14ac:dyDescent="0.25">
      <c r="A2" s="25" t="s">
        <v>118</v>
      </c>
      <c r="B2" s="25" t="s">
        <v>0</v>
      </c>
      <c r="C2" s="25" t="s">
        <v>1</v>
      </c>
      <c r="D2" s="25" t="s">
        <v>139</v>
      </c>
      <c r="E2" s="25" t="s">
        <v>21</v>
      </c>
      <c r="G2" s="27" t="s">
        <v>0</v>
      </c>
      <c r="I2" s="27" t="s">
        <v>0</v>
      </c>
      <c r="K2" s="27" t="s">
        <v>0</v>
      </c>
      <c r="M2" s="32">
        <v>5</v>
      </c>
      <c r="N2" s="27" t="s">
        <v>114</v>
      </c>
      <c r="P2" s="36">
        <v>5</v>
      </c>
      <c r="Q2" s="35" t="s">
        <v>114</v>
      </c>
    </row>
    <row r="3" spans="1:18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86">_xlfn.UNIQUE(B3:B842)</f>
        <v>Web Developer</v>
      </c>
      <c r="I3" s="1" t="str" cm="1">
        <f t="array" aca="1" ref="I3:I86" ca="1">_xlfn.SORTBY(_xlfn.ANCHORARRAY(G3),_xlfn.RANDARRAY(ROWS(_xlfn.ANCHORARRAY(G3))))</f>
        <v>Emergency Medical Technician</v>
      </c>
      <c r="K3" s="1" t="str">
        <f ca="1">INDEX(_xlfn.ANCHORARRAY(I3),1)</f>
        <v>Emergency Medical Technician</v>
      </c>
      <c r="N3" s="1" t="str" cm="1">
        <f t="array" aca="1" ref="N3:N7" ca="1">INDEX(_xlfn.ANCHORARRAY(I3),_xlfn.SEQUENCE(M2))</f>
        <v>Emergency Medical Technician</v>
      </c>
      <c r="P3" s="9"/>
      <c r="Q3" s="1" t="str" cm="1">
        <f t="array" aca="1" ref="Q3:Q7" ca="1">INDEX(_xlfn.SORTBY(_xlfn.UNIQUE(B3:B842),_xlfn.RANDARRAY(ROWS(_xlfn.UNIQUE(B3:B842)))),_xlfn.SEQUENCE(P2))</f>
        <v>IT Manager</v>
      </c>
      <c r="R3" s="14"/>
    </row>
    <row r="4" spans="1:18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Web Designer</v>
      </c>
      <c r="I4" s="1" t="str">
        <f ca="1"/>
        <v>Delivery Driver</v>
      </c>
      <c r="N4" s="1" t="str">
        <f ca="1"/>
        <v>Delivery Driver</v>
      </c>
      <c r="P4" s="10"/>
      <c r="Q4" s="1" t="str">
        <f ca="1"/>
        <v>Operations Analyst</v>
      </c>
      <c r="R4" s="14"/>
    </row>
    <row r="5" spans="1:18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UX Designer</v>
      </c>
      <c r="I5" s="1" t="str">
        <f ca="1"/>
        <v>Mechanical Engineer</v>
      </c>
      <c r="N5" s="1" t="str">
        <f ca="1"/>
        <v>Mechanical Engineer</v>
      </c>
      <c r="P5" s="10"/>
      <c r="Q5" s="1" t="str">
        <f ca="1"/>
        <v>Cashier</v>
      </c>
      <c r="R5" s="14"/>
    </row>
    <row r="6" spans="1:18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Technical Support</v>
      </c>
      <c r="I6" s="1" t="str">
        <f ca="1"/>
        <v>Business Analyst</v>
      </c>
      <c r="N6" s="1" t="str">
        <f ca="1"/>
        <v>Business Analyst</v>
      </c>
      <c r="P6" s="10"/>
      <c r="Q6" s="1" t="str">
        <f ca="1"/>
        <v>Machine Operator</v>
      </c>
      <c r="R6" s="14"/>
    </row>
    <row r="7" spans="1:18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Systems Engineer</v>
      </c>
      <c r="I7" s="1" t="str">
        <f ca="1"/>
        <v>Construction Laborer</v>
      </c>
      <c r="N7" s="1" t="str">
        <f ca="1"/>
        <v>Construction Laborer</v>
      </c>
      <c r="P7" s="10"/>
      <c r="Q7" s="1" t="str">
        <f ca="1"/>
        <v>Attorney</v>
      </c>
      <c r="R7" s="14"/>
    </row>
    <row r="8" spans="1:18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Solutions Architect</v>
      </c>
      <c r="I8" s="1" t="str">
        <f ca="1"/>
        <v>Research Assistant</v>
      </c>
      <c r="P8" s="10"/>
      <c r="R8" s="14"/>
    </row>
    <row r="9" spans="1:18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Software Engineer</v>
      </c>
      <c r="I9" s="1" t="str">
        <f ca="1"/>
        <v>Store Manager</v>
      </c>
      <c r="P9" s="10"/>
      <c r="R9" s="14"/>
    </row>
    <row r="10" spans="1:18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Programmer Analyst</v>
      </c>
      <c r="I10" s="1" t="str">
        <f ca="1"/>
        <v>Customer Service Representative</v>
      </c>
      <c r="P10" s="10"/>
      <c r="R10" s="14"/>
    </row>
    <row r="11" spans="1:18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Java Developer</v>
      </c>
      <c r="I11" s="1" t="str">
        <f ca="1"/>
        <v>Administrative Assistant</v>
      </c>
      <c r="P11" s="10"/>
      <c r="R11" s="14"/>
    </row>
    <row r="12" spans="1:18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IT Manager</v>
      </c>
      <c r="I12" s="1" t="str">
        <f ca="1"/>
        <v>Technical Support</v>
      </c>
      <c r="P12" s="10"/>
      <c r="R12" s="14"/>
    </row>
    <row r="13" spans="1:18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Data Scientist</v>
      </c>
      <c r="I13" s="1" t="str">
        <f ca="1"/>
        <v>Property Manager</v>
      </c>
      <c r="P13" s="10"/>
      <c r="R13" s="14"/>
    </row>
    <row r="14" spans="1:18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Data Analyst</v>
      </c>
      <c r="I14" s="1" t="str">
        <f ca="1"/>
        <v>Human Resources Manager</v>
      </c>
      <c r="P14" s="10"/>
      <c r="R14" s="14"/>
    </row>
    <row r="15" spans="1:18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Sales Representative</v>
      </c>
      <c r="I15" s="1" t="str">
        <f ca="1"/>
        <v>Data Scientist</v>
      </c>
      <c r="P15" s="10"/>
      <c r="R15" s="14"/>
    </row>
    <row r="16" spans="1:18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Sales Manager</v>
      </c>
      <c r="I16" s="1" t="str">
        <f ca="1"/>
        <v>Consultant</v>
      </c>
      <c r="P16" s="10"/>
      <c r="R16" s="14"/>
    </row>
    <row r="17" spans="1:18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Store Manager</v>
      </c>
      <c r="I17" s="1" t="str">
        <f ca="1"/>
        <v>Registered Nurse</v>
      </c>
      <c r="P17" s="10"/>
      <c r="R17" s="14"/>
    </row>
    <row r="18" spans="1:18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Retail Key Holder</v>
      </c>
      <c r="I18" s="1" t="str">
        <f ca="1"/>
        <v>Program Manager</v>
      </c>
      <c r="P18" s="10"/>
      <c r="R18" s="14"/>
    </row>
    <row r="19" spans="1:18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Cashier</v>
      </c>
      <c r="I19" s="1" t="str">
        <f ca="1"/>
        <v>Paralegal</v>
      </c>
      <c r="P19" s="10"/>
      <c r="R19" s="14"/>
    </row>
    <row r="20" spans="1:18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1" t="str">
        <v>Buyer</v>
      </c>
      <c r="I20" s="1" t="str">
        <f ca="1"/>
        <v>Office Manager</v>
      </c>
      <c r="P20" s="10"/>
      <c r="R20" s="14"/>
    </row>
    <row r="21" spans="1:18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G21" s="1" t="str">
        <v>Property Manager</v>
      </c>
      <c r="I21" s="1" t="str">
        <f ca="1"/>
        <v>Warehouse Associate</v>
      </c>
      <c r="P21" s="10"/>
      <c r="R21" s="14"/>
    </row>
    <row r="22" spans="1:18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G22" s="1" t="str">
        <v>Project Manager</v>
      </c>
      <c r="I22" s="1" t="str">
        <f ca="1"/>
        <v>Cashier</v>
      </c>
      <c r="P22" s="10"/>
      <c r="R22" s="14"/>
    </row>
    <row r="23" spans="1:18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G23" s="1" t="str">
        <v>Program Manager</v>
      </c>
      <c r="I23" s="1" t="str">
        <f ca="1"/>
        <v>Operations Manager</v>
      </c>
      <c r="P23" s="10"/>
    </row>
    <row r="24" spans="1:18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G24" s="1" t="str">
        <v>Product Manager</v>
      </c>
      <c r="I24" s="1" t="str">
        <f ca="1"/>
        <v>Graphic Designer</v>
      </c>
      <c r="P24" s="10"/>
    </row>
    <row r="25" spans="1:18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G25" s="1" t="str">
        <v>Office Manager</v>
      </c>
      <c r="I25" s="1" t="str">
        <f ca="1"/>
        <v>Insurance Agent</v>
      </c>
      <c r="P25" s="10"/>
    </row>
    <row r="26" spans="1:18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G26" s="1" t="str">
        <v>Marketing Manager</v>
      </c>
      <c r="I26" s="1" t="str">
        <f ca="1"/>
        <v>Systems Engineer</v>
      </c>
      <c r="P26" s="10"/>
    </row>
    <row r="27" spans="1:18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G27" s="1" t="str">
        <v>Customer Service Representative</v>
      </c>
      <c r="I27" s="1" t="str">
        <f ca="1"/>
        <v>Loan Officer</v>
      </c>
      <c r="P27" s="10"/>
    </row>
    <row r="28" spans="1:18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G28" s="1" t="str">
        <v>Customer Service Manager</v>
      </c>
      <c r="I28" s="1" t="str">
        <f ca="1"/>
        <v>Recruiter</v>
      </c>
      <c r="P28" s="10"/>
    </row>
    <row r="29" spans="1:18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G29" s="1" t="str">
        <v>Consultant</v>
      </c>
      <c r="I29" s="1" t="str">
        <f ca="1"/>
        <v>Maintenance Technician</v>
      </c>
      <c r="P29" s="10"/>
    </row>
    <row r="30" spans="1:18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G30" s="1" t="str">
        <v>Communications Manager</v>
      </c>
      <c r="I30" s="1" t="str">
        <f ca="1"/>
        <v>Civil Engineer</v>
      </c>
      <c r="P30" s="10"/>
    </row>
    <row r="31" spans="1:18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G31" s="1" t="str">
        <v>Business Development Manager</v>
      </c>
      <c r="I31" s="1" t="str">
        <f ca="1"/>
        <v>Physical Therapist</v>
      </c>
      <c r="P31" s="10"/>
    </row>
    <row r="32" spans="1:18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G32" s="1" t="str">
        <v>Business Analyst</v>
      </c>
      <c r="I32" s="1" t="str">
        <f ca="1"/>
        <v>Web Developer</v>
      </c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G33" s="1" t="str">
        <v>Administrative Assistant</v>
      </c>
      <c r="I33" s="1" t="str">
        <f ca="1"/>
        <v>Accountant</v>
      </c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G34" s="1" t="str">
        <v>Security Officer</v>
      </c>
      <c r="I34" s="1" t="str">
        <f ca="1"/>
        <v>Field Engineer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G35" s="1" t="str">
        <v>Operations Manager</v>
      </c>
      <c r="I35" s="1" t="str">
        <f ca="1"/>
        <v>Pharmacist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G36" s="1" t="str">
        <v>Operations Analyst</v>
      </c>
      <c r="I36" s="1" t="str">
        <f ca="1"/>
        <v>Web Designer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G37" s="1" t="str">
        <v>Technical Editor</v>
      </c>
      <c r="I37" s="1" t="str">
        <f ca="1"/>
        <v>Medical Technologist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G38" s="1" t="str">
        <v>Producer</v>
      </c>
      <c r="I38" s="1" t="str">
        <f ca="1"/>
        <v>Pharmacy Technician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G39" s="1" t="str">
        <v>Production Manager</v>
      </c>
      <c r="I39" s="1" t="str">
        <f ca="1"/>
        <v>Attorney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G40" s="1" t="str">
        <v>Process Engineer</v>
      </c>
      <c r="I40" s="1" t="str">
        <f ca="1"/>
        <v>Teacher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G41" s="1" t="str">
        <v>Material Handler</v>
      </c>
      <c r="I41" s="1" t="str">
        <f ca="1"/>
        <v>Java Developer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G42" s="1" t="str">
        <v>Manufacturing Engineer</v>
      </c>
      <c r="I42" s="1" t="str">
        <f ca="1"/>
        <v>Project Manager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G43" s="1" t="str">
        <v>Paralegal</v>
      </c>
      <c r="I43" s="1" t="str">
        <f ca="1"/>
        <v>Bartender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G44" s="1" t="str">
        <v>Attorney</v>
      </c>
      <c r="I44" s="1" t="str">
        <f ca="1"/>
        <v>Technician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G45" s="1" t="str">
        <v>Warehouse Associate</v>
      </c>
      <c r="I45" s="1" t="str">
        <f ca="1"/>
        <v>Sales Representative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G46" s="1" t="str">
        <v>Truck Driver</v>
      </c>
      <c r="I46" s="1" t="str">
        <f ca="1"/>
        <v>Financial Advisor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G47" s="1" t="str">
        <v>Technician</v>
      </c>
      <c r="I47" s="1" t="str">
        <f ca="1"/>
        <v>Material Handler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G48" s="1" t="str">
        <v>Maintenance Worker</v>
      </c>
      <c r="I48" s="1" t="str">
        <f ca="1"/>
        <v>Business Development Manager</v>
      </c>
    </row>
    <row r="49" spans="1:9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  <c r="G49" s="1" t="str">
        <v>Maintenance Technician</v>
      </c>
      <c r="I49" s="1" t="str">
        <f ca="1"/>
        <v>Process Engineer</v>
      </c>
    </row>
    <row r="50" spans="1:9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  <c r="G50" s="1" t="str">
        <v>Machine Operator</v>
      </c>
      <c r="I50" s="1" t="str">
        <f ca="1"/>
        <v>Machine Operator</v>
      </c>
    </row>
    <row r="51" spans="1:9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  <c r="G51" s="1" t="str">
        <v>Delivery Driver</v>
      </c>
      <c r="I51" s="1" t="str">
        <f ca="1"/>
        <v>Customer Service Manager</v>
      </c>
    </row>
    <row r="52" spans="1:9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  <c r="G52" s="1" t="str">
        <v>Construction Laborer</v>
      </c>
      <c r="I52" s="1" t="str">
        <f ca="1"/>
        <v>Producer</v>
      </c>
    </row>
    <row r="53" spans="1:9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  <c r="G53" s="1" t="str">
        <v>Recruiter</v>
      </c>
      <c r="I53" s="1" t="str">
        <f ca="1"/>
        <v>Product Manager</v>
      </c>
    </row>
    <row r="54" spans="1:9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  <c r="G54" s="1" t="str">
        <v>Human Resources Manager</v>
      </c>
      <c r="I54" s="1" t="str">
        <f ca="1"/>
        <v>Licensed Practical Nurse</v>
      </c>
    </row>
    <row r="55" spans="1:9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  <c r="G55" s="1" t="str">
        <v>Registered Nurse</v>
      </c>
      <c r="I55" s="1" t="str">
        <f ca="1"/>
        <v>Restaurant Cook</v>
      </c>
    </row>
    <row r="56" spans="1:9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  <c r="G56" s="1" t="str">
        <v>Physical Therapist</v>
      </c>
      <c r="I56" s="1" t="str">
        <f ca="1"/>
        <v>Bank Teller</v>
      </c>
    </row>
    <row r="57" spans="1:9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  <c r="G57" s="1" t="str">
        <v>Pharmacy Technician</v>
      </c>
      <c r="I57" s="1" t="str">
        <f ca="1"/>
        <v>Operations Analyst</v>
      </c>
    </row>
    <row r="58" spans="1:9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  <c r="G58" s="1" t="str">
        <v>Pharmacist</v>
      </c>
      <c r="I58" s="1" t="str">
        <f ca="1"/>
        <v>Solutions Architect</v>
      </c>
    </row>
    <row r="59" spans="1:9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  <c r="G59" s="1" t="str">
        <v>Medical Technologist</v>
      </c>
      <c r="I59" s="1" t="str">
        <f ca="1"/>
        <v>Certified Nursing Assistant</v>
      </c>
    </row>
    <row r="60" spans="1:9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  <c r="G60" s="1" t="str">
        <v>Medical Assistant</v>
      </c>
      <c r="I60" s="1" t="str">
        <f ca="1"/>
        <v>Marketing Manager</v>
      </c>
    </row>
    <row r="61" spans="1:9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  <c r="G61" s="1" t="str">
        <v>Licensed Practical Nurse</v>
      </c>
      <c r="I61" s="1" t="str">
        <f ca="1"/>
        <v>Data Analyst</v>
      </c>
    </row>
    <row r="62" spans="1:9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  <c r="G62" s="1" t="str">
        <v>Emergency Medical Technician</v>
      </c>
      <c r="I62" s="1" t="str">
        <f ca="1"/>
        <v>Truck Driver</v>
      </c>
    </row>
    <row r="63" spans="1:9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  <c r="G63" s="1" t="str">
        <v>Certified Nursing Assistant</v>
      </c>
      <c r="I63" s="1" t="str">
        <f ca="1"/>
        <v>UX Designer</v>
      </c>
    </row>
    <row r="64" spans="1:9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  <c r="G64" s="1" t="str">
        <v>Server</v>
      </c>
      <c r="I64" s="1" t="str">
        <f ca="1"/>
        <v>Claims Adjuster</v>
      </c>
    </row>
    <row r="65" spans="1:9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  <c r="G65" s="1" t="str">
        <v>Restaurant Manager</v>
      </c>
      <c r="I65" s="1" t="str">
        <f ca="1"/>
        <v>Server</v>
      </c>
    </row>
    <row r="66" spans="1:9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  <c r="G66" s="1" t="str">
        <v>Restaurant Cook</v>
      </c>
      <c r="I66" s="1" t="str">
        <f ca="1"/>
        <v>Production Manager</v>
      </c>
    </row>
    <row r="67" spans="1:9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  <c r="G67" s="1" t="str">
        <v>Bartender</v>
      </c>
      <c r="I67" s="1" t="str">
        <f ca="1"/>
        <v>Electrical Engineer</v>
      </c>
    </row>
    <row r="68" spans="1:9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  <c r="G68" s="1" t="str">
        <v>Barista</v>
      </c>
      <c r="I68" s="1" t="str">
        <f ca="1"/>
        <v>IT Manager</v>
      </c>
    </row>
    <row r="69" spans="1:9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  <c r="G69" s="1" t="str">
        <v>Tax Manager</v>
      </c>
      <c r="I69" s="1" t="str">
        <f ca="1"/>
        <v>Buyer</v>
      </c>
    </row>
    <row r="70" spans="1:9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  <c r="G70" s="1" t="str">
        <v>Loan Officer</v>
      </c>
      <c r="I70" s="1" t="str">
        <f ca="1"/>
        <v>Design Engineer</v>
      </c>
    </row>
    <row r="71" spans="1:9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  <c r="G71" s="1" t="str">
        <v>Insurance Agent</v>
      </c>
      <c r="I71" s="1" t="str">
        <f ca="1"/>
        <v>Restaurant Manager</v>
      </c>
    </row>
    <row r="72" spans="1:9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  <c r="G72" s="1" t="str">
        <v>Financial Analyst</v>
      </c>
      <c r="I72" s="1" t="str">
        <f ca="1"/>
        <v>Communications Manager</v>
      </c>
    </row>
    <row r="73" spans="1:9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  <c r="G73" s="1" t="str">
        <v>Financial Advisor</v>
      </c>
      <c r="I73" s="1" t="str">
        <f ca="1"/>
        <v>Maintenance Worker</v>
      </c>
    </row>
    <row r="74" spans="1:9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  <c r="G74" s="1" t="str">
        <v>Claims Adjuster</v>
      </c>
      <c r="I74" s="1" t="str">
        <f ca="1"/>
        <v>Software Engineer</v>
      </c>
    </row>
    <row r="75" spans="1:9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  <c r="G75" s="1" t="str">
        <v>Bank Teller</v>
      </c>
      <c r="I75" s="1" t="str">
        <f ca="1"/>
        <v>Professor</v>
      </c>
    </row>
    <row r="76" spans="1:9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  <c r="G76" s="1" t="str">
        <v>Accountant</v>
      </c>
      <c r="I76" s="1" t="str">
        <f ca="1"/>
        <v>Medical Assistant</v>
      </c>
    </row>
    <row r="77" spans="1:9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  <c r="G77" s="1" t="str">
        <v>Quality Engineer</v>
      </c>
      <c r="I77" s="1" t="str">
        <f ca="1"/>
        <v>Technical Editor</v>
      </c>
    </row>
    <row r="78" spans="1:9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  <c r="G78" s="1" t="str">
        <v>Mechanical Engineer</v>
      </c>
      <c r="I78" s="1" t="str">
        <f ca="1"/>
        <v>Quality Engineer</v>
      </c>
    </row>
    <row r="79" spans="1:9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  <c r="G79" s="1" t="str">
        <v>Field Engineer</v>
      </c>
      <c r="I79" s="1" t="str">
        <f ca="1"/>
        <v>Manufacturing Engineer</v>
      </c>
    </row>
    <row r="80" spans="1:9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  <c r="G80" s="1" t="str">
        <v>Electrical Engineer</v>
      </c>
      <c r="I80" s="1" t="str">
        <f ca="1"/>
        <v>Tax Manager</v>
      </c>
    </row>
    <row r="81" spans="1:9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  <c r="G81" s="1" t="str">
        <v>Design Engineer</v>
      </c>
      <c r="I81" s="1" t="str">
        <f ca="1"/>
        <v>Retail Key Holder</v>
      </c>
    </row>
    <row r="82" spans="1:9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  <c r="G82" s="1" t="str">
        <v>Civil Engineer</v>
      </c>
      <c r="I82" s="1" t="str">
        <f ca="1"/>
        <v>Financial Analyst</v>
      </c>
    </row>
    <row r="83" spans="1:9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  <c r="G83" s="1" t="str">
        <v>Teacher</v>
      </c>
      <c r="I83" s="1" t="str">
        <f ca="1"/>
        <v>Security Officer</v>
      </c>
    </row>
    <row r="84" spans="1:9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  <c r="G84" s="1" t="str">
        <v>Research Assistant</v>
      </c>
      <c r="I84" s="1" t="str">
        <f ca="1"/>
        <v>Programmer Analyst</v>
      </c>
    </row>
    <row r="85" spans="1:9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  <c r="G85" s="1" t="str">
        <v>Professor</v>
      </c>
      <c r="I85" s="1" t="str">
        <f ca="1"/>
        <v>Barista</v>
      </c>
    </row>
    <row r="86" spans="1:9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  <c r="G86" s="1" t="str">
        <v>Graphic Designer</v>
      </c>
      <c r="I86" s="1" t="str">
        <f ca="1"/>
        <v>Sales Manager</v>
      </c>
    </row>
    <row r="87" spans="1:9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9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9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9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9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9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9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9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9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9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C66-FFDF-4D11-89C9-FA11F8A5C55B}">
  <dimension ref="A1:M842"/>
  <sheetViews>
    <sheetView topLeftCell="G1" zoomScale="120" zoomScaleNormal="120" workbookViewId="0">
      <selection activeCell="L7" sqref="L7"/>
    </sheetView>
  </sheetViews>
  <sheetFormatPr baseColWidth="10" defaultColWidth="8.83203125" defaultRowHeight="14" x14ac:dyDescent="0.2"/>
  <cols>
    <col min="1" max="1" width="16.1640625" style="1" customWidth="1"/>
    <col min="2" max="2" width="17.1640625" style="1" customWidth="1"/>
    <col min="3" max="3" width="14.83203125" style="1" customWidth="1"/>
    <col min="4" max="5" width="14.33203125" style="1" customWidth="1"/>
    <col min="6" max="6" width="4.6640625" style="1" customWidth="1"/>
    <col min="7" max="7" width="18" style="1" bestFit="1" customWidth="1"/>
    <col min="8" max="8" width="11.1640625" style="1" customWidth="1"/>
    <col min="9" max="9" width="8.83203125" style="1"/>
    <col min="10" max="10" width="4.6640625" style="1" customWidth="1"/>
    <col min="11" max="11" width="13" style="1" bestFit="1" customWidth="1"/>
    <col min="12" max="12" width="11.1640625" style="1" customWidth="1"/>
    <col min="13" max="13" width="14.83203125" style="1" customWidth="1"/>
    <col min="14" max="16384" width="8.83203125" style="1"/>
  </cols>
  <sheetData>
    <row r="1" spans="1:13" ht="15" thickBot="1" x14ac:dyDescent="0.25">
      <c r="A1" s="21" t="s">
        <v>119</v>
      </c>
      <c r="B1" s="21"/>
      <c r="C1" s="21"/>
      <c r="D1" s="21"/>
      <c r="E1" s="21"/>
      <c r="G1" s="29" t="s">
        <v>129</v>
      </c>
      <c r="H1" s="30"/>
      <c r="I1" s="30"/>
      <c r="K1" s="5" t="s">
        <v>152</v>
      </c>
      <c r="L1" s="5"/>
      <c r="M1" s="5"/>
    </row>
    <row r="2" spans="1:13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151</v>
      </c>
      <c r="H2" s="7" t="s">
        <v>115</v>
      </c>
      <c r="I2" s="7" t="s">
        <v>140</v>
      </c>
    </row>
    <row r="3" spans="1:13" ht="15" thickBot="1" x14ac:dyDescent="0.2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39" t="s">
        <v>130</v>
      </c>
      <c r="H3" s="2">
        <v>25000</v>
      </c>
      <c r="I3" s="1" cm="1">
        <f t="array" ref="I3:I10">FREQUENCY(D3:D842,H3:H9)</f>
        <v>3</v>
      </c>
      <c r="K3" s="20" t="s">
        <v>116</v>
      </c>
      <c r="L3" s="37">
        <v>175000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40" t="s">
        <v>153</v>
      </c>
      <c r="H4" s="2">
        <v>50000</v>
      </c>
      <c r="I4" s="1">
        <v>214</v>
      </c>
      <c r="K4" s="20" t="s">
        <v>117</v>
      </c>
      <c r="L4" s="19">
        <v>25000</v>
      </c>
    </row>
    <row r="5" spans="1:13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40" t="s">
        <v>154</v>
      </c>
      <c r="H5" s="2">
        <v>75000</v>
      </c>
      <c r="I5" s="1">
        <v>284</v>
      </c>
    </row>
    <row r="6" spans="1:13" ht="15" thickBot="1" x14ac:dyDescent="0.25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0" t="s">
        <v>155</v>
      </c>
      <c r="H6" s="2">
        <v>100000</v>
      </c>
      <c r="I6" s="1">
        <v>242</v>
      </c>
      <c r="K6" s="33" t="s">
        <v>115</v>
      </c>
      <c r="L6" s="33" t="s">
        <v>140</v>
      </c>
      <c r="M6" s="38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0" t="s">
        <v>156</v>
      </c>
      <c r="H7" s="2">
        <v>125000</v>
      </c>
      <c r="I7" s="1">
        <v>81</v>
      </c>
      <c r="K7" s="2" cm="1">
        <f t="array" ref="K7:K13">_xlfn.SEQUENCE(L3/L4,,L4,L4)</f>
        <v>25000</v>
      </c>
      <c r="L7" s="1" cm="1">
        <f t="array" ref="L7:L14">FREQUENCY(D3:D842,_xlfn.ANCHORARRAY(K7))</f>
        <v>3</v>
      </c>
      <c r="M7" s="1">
        <f>L7</f>
        <v>3</v>
      </c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0" t="s">
        <v>157</v>
      </c>
      <c r="H8" s="2">
        <v>150000</v>
      </c>
      <c r="I8" s="1">
        <v>15</v>
      </c>
      <c r="K8" s="2">
        <v>50000</v>
      </c>
      <c r="L8" s="1">
        <v>214</v>
      </c>
      <c r="M8" s="1">
        <f t="shared" ref="M8:M12" si="0">L8</f>
        <v>214</v>
      </c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0" t="s">
        <v>158</v>
      </c>
      <c r="H9" s="2">
        <v>175000</v>
      </c>
      <c r="I9" s="1">
        <v>1</v>
      </c>
      <c r="K9" s="2">
        <v>75000</v>
      </c>
      <c r="L9" s="1">
        <v>284</v>
      </c>
      <c r="M9" s="1">
        <f t="shared" si="0"/>
        <v>284</v>
      </c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0" t="s">
        <v>131</v>
      </c>
      <c r="H10" s="2"/>
      <c r="I10" s="1">
        <v>0</v>
      </c>
      <c r="K10" s="2">
        <v>100000</v>
      </c>
      <c r="L10" s="1">
        <v>242</v>
      </c>
      <c r="M10" s="1">
        <f t="shared" si="0"/>
        <v>242</v>
      </c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1"/>
      <c r="H11" s="11"/>
      <c r="K11" s="2">
        <v>125000</v>
      </c>
      <c r="L11" s="1">
        <v>81</v>
      </c>
      <c r="M11" s="1">
        <f t="shared" si="0"/>
        <v>81</v>
      </c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K12" s="2">
        <v>150000</v>
      </c>
      <c r="L12" s="1">
        <v>15</v>
      </c>
      <c r="M12" s="1">
        <f t="shared" si="0"/>
        <v>15</v>
      </c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K13" s="2">
        <v>175000</v>
      </c>
      <c r="L13" s="1">
        <v>1</v>
      </c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K14" s="2"/>
      <c r="L14" s="1">
        <v>0</v>
      </c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K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K16" s="2"/>
    </row>
    <row r="17" spans="1:11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K17" s="2"/>
    </row>
    <row r="18" spans="1:11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K18" s="2"/>
    </row>
    <row r="19" spans="1:11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K19" s="2"/>
    </row>
    <row r="20" spans="1:11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2"/>
    </row>
    <row r="21" spans="1:11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2"/>
    </row>
    <row r="22" spans="1:11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2"/>
    </row>
    <row r="23" spans="1:11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2"/>
    </row>
    <row r="24" spans="1:11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2"/>
    </row>
    <row r="25" spans="1:11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2"/>
    </row>
    <row r="26" spans="1:11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2"/>
    </row>
    <row r="27" spans="1:11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2"/>
    </row>
    <row r="28" spans="1:11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2"/>
    </row>
    <row r="29" spans="1:11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2"/>
    </row>
    <row r="30" spans="1:11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2"/>
    </row>
    <row r="31" spans="1:11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1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honeticPr fontId="5" type="noConversion"/>
  <conditionalFormatting sqref="M7:M1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{71DD334F-5CC2-A845-88C8-6FFDE032D13D}</x14:id>
        </ext>
      </extLst>
    </cfRule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{2CD33436-C478-DE4D-BF66-7E5B3E65009C}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DD334F-5CC2-A845-88C8-6FFDE032D1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CD33436-C478-DE4D-BF66-7E5B3E6500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M7:M12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D3D-D4F0-4E7E-85D8-D1AA4FC2CE36}">
  <dimension ref="A1:Q842"/>
  <sheetViews>
    <sheetView tabSelected="1" zoomScale="130" zoomScaleNormal="130" workbookViewId="0">
      <selection activeCell="H6" sqref="H6"/>
    </sheetView>
  </sheetViews>
  <sheetFormatPr baseColWidth="10" defaultColWidth="8.83203125" defaultRowHeight="14" x14ac:dyDescent="0.2"/>
  <cols>
    <col min="1" max="1" width="16.1640625" style="1" customWidth="1"/>
    <col min="2" max="2" width="17.1640625" style="1" customWidth="1"/>
    <col min="3" max="3" width="15.5" style="1" customWidth="1"/>
    <col min="4" max="4" width="12.83203125" style="1" customWidth="1"/>
    <col min="5" max="5" width="13.6640625" style="1" customWidth="1"/>
    <col min="6" max="6" width="4.6640625" style="1" customWidth="1"/>
    <col min="7" max="7" width="26.1640625" style="43" customWidth="1"/>
    <col min="8" max="8" width="17.83203125" style="1" customWidth="1"/>
    <col min="9" max="17" width="14.5" style="1" customWidth="1"/>
    <col min="18" max="16384" width="8.83203125" style="1"/>
  </cols>
  <sheetData>
    <row r="1" spans="1:17" ht="15" thickBot="1" x14ac:dyDescent="0.25">
      <c r="A1" s="21" t="s">
        <v>119</v>
      </c>
      <c r="B1" s="21"/>
      <c r="C1" s="21"/>
      <c r="D1" s="21"/>
      <c r="E1" s="21"/>
      <c r="G1" s="5" t="s">
        <v>150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43"/>
    </row>
    <row r="3" spans="1:17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20" t="s">
        <v>121</v>
      </c>
      <c r="H3" s="18" t="s">
        <v>81</v>
      </c>
    </row>
    <row r="4" spans="1:17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7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53" t="str" cm="1">
        <f t="array" ref="H5:Q5">TRANSPOSE(_xlfn._xlws.SORT(_xlfn.UNIQUE(C3:C842)))</f>
        <v>Atlanta</v>
      </c>
      <c r="I5" s="53" t="str">
        <v>Boston</v>
      </c>
      <c r="J5" s="53" t="str">
        <v>Chicago</v>
      </c>
      <c r="K5" s="53" t="str">
        <v>Houston</v>
      </c>
      <c r="L5" s="53" t="str">
        <v>Los Angeles</v>
      </c>
      <c r="M5" s="53" t="str">
        <v>New York City</v>
      </c>
      <c r="N5" s="53" t="str">
        <v>Philadelphia</v>
      </c>
      <c r="O5" s="53" t="str">
        <v>San Francisco</v>
      </c>
      <c r="P5" s="53" t="str">
        <v>Seattle</v>
      </c>
      <c r="Q5" s="53" t="str">
        <v>Washington DC</v>
      </c>
    </row>
    <row r="6" spans="1:17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3" t="str" cm="1">
        <f t="array" ref="G6:G17">_xlfn._xlws.SORT(_xlfn.UNIQUE(_xlfn._xlws.FILTER(B3:B842,A3:A842=H3)))</f>
        <v>Administrative Assistant</v>
      </c>
      <c r="H6" s="15" cm="1">
        <f t="array" ref="H6:Q17">AVERAGEIFS(D3:D842,B3:B842,_xlfn.ANCHORARRAY(G6),C3:C842,_xlfn.ANCHORARRAY(H5))</f>
        <v>44407</v>
      </c>
      <c r="I6" s="15">
        <v>53373</v>
      </c>
      <c r="J6" s="15">
        <v>48457</v>
      </c>
      <c r="K6" s="15">
        <v>45443</v>
      </c>
      <c r="L6" s="15">
        <v>51492</v>
      </c>
      <c r="M6" s="15">
        <v>53323</v>
      </c>
      <c r="N6" s="15">
        <v>46192</v>
      </c>
      <c r="O6" s="15">
        <v>60824</v>
      </c>
      <c r="P6" s="15">
        <v>52464</v>
      </c>
      <c r="Q6" s="15">
        <v>51329</v>
      </c>
    </row>
    <row r="7" spans="1:17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3" t="str">
        <v>Business Analyst</v>
      </c>
      <c r="H7" s="15">
        <v>73745</v>
      </c>
      <c r="I7" s="15">
        <v>77910</v>
      </c>
      <c r="J7" s="15">
        <v>76274</v>
      </c>
      <c r="K7" s="15">
        <v>73459</v>
      </c>
      <c r="L7" s="15">
        <v>77747</v>
      </c>
      <c r="M7" s="15">
        <v>82947</v>
      </c>
      <c r="N7" s="15">
        <v>71239</v>
      </c>
      <c r="O7" s="15">
        <v>90445</v>
      </c>
      <c r="P7" s="15">
        <v>80660</v>
      </c>
      <c r="Q7" s="15">
        <v>79502</v>
      </c>
    </row>
    <row r="8" spans="1:17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3" t="str">
        <v>Business Development Manager</v>
      </c>
      <c r="H8" s="15">
        <v>75257</v>
      </c>
      <c r="I8" s="15">
        <v>80910</v>
      </c>
      <c r="J8" s="15">
        <v>73586</v>
      </c>
      <c r="K8" s="15">
        <v>78940</v>
      </c>
      <c r="L8" s="15">
        <v>81916</v>
      </c>
      <c r="M8" s="15">
        <v>85287</v>
      </c>
      <c r="N8" s="15">
        <v>73547</v>
      </c>
      <c r="O8" s="15">
        <v>96836</v>
      </c>
      <c r="P8" s="15">
        <v>87374</v>
      </c>
      <c r="Q8" s="15">
        <v>86231</v>
      </c>
    </row>
    <row r="9" spans="1:17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3" t="str">
        <v>Communications Manager</v>
      </c>
      <c r="H9" s="15">
        <v>74055</v>
      </c>
      <c r="I9" s="15">
        <v>84405</v>
      </c>
      <c r="J9" s="15">
        <v>78439</v>
      </c>
      <c r="K9" s="15">
        <v>73711</v>
      </c>
      <c r="L9" s="15">
        <v>85094</v>
      </c>
      <c r="M9" s="15">
        <v>87025</v>
      </c>
      <c r="N9" s="15">
        <v>76597</v>
      </c>
      <c r="O9" s="15">
        <v>104708</v>
      </c>
      <c r="P9" s="15">
        <v>85656</v>
      </c>
      <c r="Q9" s="15">
        <v>85167</v>
      </c>
    </row>
    <row r="10" spans="1:17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3" t="str">
        <v>Consultant</v>
      </c>
      <c r="H10" s="15">
        <v>88002</v>
      </c>
      <c r="I10" s="15">
        <v>96865</v>
      </c>
      <c r="J10" s="15">
        <v>89588</v>
      </c>
      <c r="K10" s="15">
        <v>85040</v>
      </c>
      <c r="L10" s="15">
        <v>94320</v>
      </c>
      <c r="M10" s="15">
        <v>93858</v>
      </c>
      <c r="N10" s="15">
        <v>84722</v>
      </c>
      <c r="O10" s="15">
        <v>101602</v>
      </c>
      <c r="P10" s="15">
        <v>93056</v>
      </c>
      <c r="Q10" s="15">
        <v>85819</v>
      </c>
    </row>
    <row r="11" spans="1:17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43" t="str">
        <v>Customer Service Manager</v>
      </c>
      <c r="H11" s="15">
        <v>55740</v>
      </c>
      <c r="I11" s="15">
        <v>62183</v>
      </c>
      <c r="J11" s="15">
        <v>61757</v>
      </c>
      <c r="K11" s="15">
        <v>55529</v>
      </c>
      <c r="L11" s="15">
        <v>64616</v>
      </c>
      <c r="M11" s="15">
        <v>63396</v>
      </c>
      <c r="N11" s="15">
        <v>57532</v>
      </c>
      <c r="O11" s="15">
        <v>73869</v>
      </c>
      <c r="P11" s="15">
        <v>64510</v>
      </c>
      <c r="Q11" s="15">
        <v>58538</v>
      </c>
    </row>
    <row r="12" spans="1:17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43" t="str">
        <v>Customer Service Representative</v>
      </c>
      <c r="H12" s="15">
        <v>39546</v>
      </c>
      <c r="I12" s="15">
        <v>47664</v>
      </c>
      <c r="J12" s="15">
        <v>43184</v>
      </c>
      <c r="K12" s="15">
        <v>39236</v>
      </c>
      <c r="L12" s="15">
        <v>46030</v>
      </c>
      <c r="M12" s="15">
        <v>45664</v>
      </c>
      <c r="N12" s="15">
        <v>42493</v>
      </c>
      <c r="O12" s="15">
        <v>52146</v>
      </c>
      <c r="P12" s="15">
        <v>46851</v>
      </c>
      <c r="Q12" s="15">
        <v>43828</v>
      </c>
    </row>
    <row r="13" spans="1:17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43" t="str">
        <v>Marketing Manager</v>
      </c>
      <c r="H13" s="15">
        <v>77678</v>
      </c>
      <c r="I13" s="15">
        <v>86684</v>
      </c>
      <c r="J13" s="15">
        <v>83120</v>
      </c>
      <c r="K13" s="15">
        <v>75676</v>
      </c>
      <c r="L13" s="15">
        <v>87802</v>
      </c>
      <c r="M13" s="15">
        <v>87815</v>
      </c>
      <c r="N13" s="15">
        <v>79608</v>
      </c>
      <c r="O13" s="15">
        <v>105933</v>
      </c>
      <c r="P13" s="15">
        <v>90870</v>
      </c>
      <c r="Q13" s="15">
        <v>81478</v>
      </c>
    </row>
    <row r="14" spans="1:17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43" t="str">
        <v>Office Manager</v>
      </c>
      <c r="H14" s="15">
        <v>49934</v>
      </c>
      <c r="I14" s="15">
        <v>61398</v>
      </c>
      <c r="J14" s="15">
        <v>54387</v>
      </c>
      <c r="K14" s="15">
        <v>52777</v>
      </c>
      <c r="L14" s="15">
        <v>60436</v>
      </c>
      <c r="M14" s="15">
        <v>60504</v>
      </c>
      <c r="N14" s="15">
        <v>54668</v>
      </c>
      <c r="O14" s="15">
        <v>70936</v>
      </c>
      <c r="P14" s="15">
        <v>60655</v>
      </c>
      <c r="Q14" s="15">
        <v>58964</v>
      </c>
    </row>
    <row r="15" spans="1:17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43" t="str">
        <v>Product Manager</v>
      </c>
      <c r="H15" s="15">
        <v>104547</v>
      </c>
      <c r="I15" s="15">
        <v>113681</v>
      </c>
      <c r="J15" s="15">
        <v>106911</v>
      </c>
      <c r="K15" s="15">
        <v>103741</v>
      </c>
      <c r="L15" s="15">
        <v>111457</v>
      </c>
      <c r="M15" s="15">
        <v>115929</v>
      </c>
      <c r="N15" s="15">
        <v>100355</v>
      </c>
      <c r="O15" s="15">
        <v>137309</v>
      </c>
      <c r="P15" s="15">
        <v>118766</v>
      </c>
      <c r="Q15" s="15">
        <v>114090</v>
      </c>
    </row>
    <row r="16" spans="1:17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43" t="str">
        <v>Program Manager</v>
      </c>
      <c r="H16" s="15">
        <v>82334</v>
      </c>
      <c r="I16" s="15">
        <v>87490</v>
      </c>
      <c r="J16" s="15">
        <v>83683</v>
      </c>
      <c r="K16" s="15">
        <v>79079</v>
      </c>
      <c r="L16" s="15">
        <v>92012</v>
      </c>
      <c r="M16" s="15">
        <v>91567</v>
      </c>
      <c r="N16" s="15">
        <v>81182</v>
      </c>
      <c r="O16" s="15">
        <v>105386</v>
      </c>
      <c r="P16" s="15">
        <v>99098</v>
      </c>
      <c r="Q16" s="15">
        <v>98359</v>
      </c>
    </row>
    <row r="17" spans="1:17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43" t="str">
        <v>Project Manager</v>
      </c>
      <c r="H17" s="15">
        <v>81303</v>
      </c>
      <c r="I17" s="15">
        <v>85609</v>
      </c>
      <c r="J17" s="15">
        <v>82974</v>
      </c>
      <c r="K17" s="15">
        <v>86315</v>
      </c>
      <c r="L17" s="15">
        <v>88339</v>
      </c>
      <c r="M17" s="15">
        <v>90081</v>
      </c>
      <c r="N17" s="15">
        <v>80660</v>
      </c>
      <c r="O17" s="15">
        <v>100082</v>
      </c>
      <c r="P17" s="15">
        <v>87868</v>
      </c>
      <c r="Q17" s="15">
        <v>91271</v>
      </c>
    </row>
    <row r="18" spans="1:17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15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44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H21" s="16"/>
      <c r="I21" s="15"/>
      <c r="J21" s="15"/>
      <c r="K21" s="15"/>
      <c r="L21" s="15"/>
      <c r="M21" s="15"/>
      <c r="N21" s="15"/>
      <c r="O21" s="15"/>
      <c r="P21" s="15"/>
      <c r="Q21" s="15"/>
    </row>
    <row r="22" spans="1:17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H22" s="16"/>
      <c r="I22" s="15"/>
      <c r="J22" s="15"/>
      <c r="K22" s="15"/>
      <c r="L22" s="15"/>
      <c r="M22" s="15"/>
      <c r="N22" s="15"/>
      <c r="O22" s="15"/>
      <c r="P22" s="15"/>
      <c r="Q22" s="15"/>
    </row>
    <row r="23" spans="1:17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H23" s="16"/>
    </row>
    <row r="24" spans="1:17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H24" s="16"/>
    </row>
    <row r="25" spans="1:17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H25" s="16"/>
    </row>
    <row r="26" spans="1:17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H26" s="16"/>
    </row>
    <row r="27" spans="1:17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H27" s="16"/>
    </row>
    <row r="28" spans="1:17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H28" s="16"/>
    </row>
    <row r="29" spans="1:17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H29" s="16"/>
    </row>
    <row r="30" spans="1:17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H30" s="16"/>
    </row>
    <row r="31" spans="1:17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H31" s="16"/>
    </row>
    <row r="32" spans="1:17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H32" s="16"/>
    </row>
    <row r="33" spans="1:8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H33" s="16"/>
    </row>
    <row r="34" spans="1:8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H34" s="16"/>
    </row>
    <row r="35" spans="1:8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H35" s="16"/>
    </row>
    <row r="36" spans="1:8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H36" s="16"/>
    </row>
    <row r="37" spans="1:8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H37" s="16"/>
    </row>
    <row r="38" spans="1:8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8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8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8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8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8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8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8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8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8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8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conditionalFormatting sqref="H6:Q17">
    <cfRule type="top10" dxfId="0" priority="1" rank="5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D72FD-8B6E-4246-9F80-D6E833662687}">
          <x14:formula1>
            <xm:f>_xlfn.ANCHORARRAY('Combining SORT, FILTER &amp; UNIQUE'!$G$3)</xm:f>
          </x14:formula1>
          <xm:sqref>H3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6D4-EF2B-4404-B8AB-6AA6A5D1B989}">
  <dimension ref="A1:N842"/>
  <sheetViews>
    <sheetView workbookViewId="0">
      <selection activeCell="J18" sqref="J18"/>
    </sheetView>
  </sheetViews>
  <sheetFormatPr baseColWidth="10" defaultColWidth="8.83203125" defaultRowHeight="14" x14ac:dyDescent="0.2"/>
  <cols>
    <col min="1" max="1" width="15.83203125" style="1" customWidth="1"/>
    <col min="2" max="2" width="17.1640625" style="1" customWidth="1"/>
    <col min="3" max="3" width="15.83203125" style="1" customWidth="1"/>
    <col min="4" max="4" width="12.83203125" style="1" customWidth="1"/>
    <col min="5" max="5" width="14.33203125" style="1" customWidth="1"/>
    <col min="6" max="6" width="4.6640625" style="1" customWidth="1"/>
    <col min="7" max="7" width="21.1640625" style="1" customWidth="1"/>
    <col min="8" max="8" width="14.33203125" style="1" customWidth="1"/>
    <col min="9" max="9" width="6" style="1" customWidth="1"/>
    <col min="10" max="10" width="21.83203125" style="1" customWidth="1"/>
    <col min="11" max="11" width="14.33203125" style="1" customWidth="1"/>
    <col min="12" max="12" width="4.6640625" style="1" customWidth="1"/>
    <col min="13" max="13" width="22.1640625" style="1" customWidth="1"/>
    <col min="14" max="14" width="14.33203125" style="1" customWidth="1"/>
    <col min="15" max="16384" width="8.83203125" style="1"/>
  </cols>
  <sheetData>
    <row r="1" spans="1:14" ht="15" thickBot="1" x14ac:dyDescent="0.25">
      <c r="A1" s="21" t="s">
        <v>119</v>
      </c>
      <c r="B1" s="21"/>
      <c r="C1" s="21"/>
      <c r="D1" s="21"/>
      <c r="E1" s="21"/>
      <c r="G1" s="29" t="s">
        <v>146</v>
      </c>
      <c r="H1" s="30"/>
      <c r="J1" s="29" t="s">
        <v>159</v>
      </c>
      <c r="K1" s="30"/>
      <c r="M1" s="29" t="s">
        <v>160</v>
      </c>
      <c r="N1" s="29"/>
    </row>
    <row r="2" spans="1:14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  <c r="H2" s="7" t="s">
        <v>139</v>
      </c>
      <c r="J2" s="7" t="s">
        <v>118</v>
      </c>
      <c r="K2" s="7" t="s">
        <v>139</v>
      </c>
      <c r="M2" s="7" t="s">
        <v>118</v>
      </c>
      <c r="N2" s="7" t="s">
        <v>139</v>
      </c>
    </row>
    <row r="3" spans="1:14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H3" s="2"/>
      <c r="K3" s="2"/>
      <c r="N3" s="2"/>
    </row>
    <row r="4" spans="1:14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H4" s="2"/>
      <c r="K4" s="2"/>
      <c r="N4" s="2"/>
    </row>
    <row r="5" spans="1:14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2"/>
      <c r="K5" s="2"/>
      <c r="N5" s="2"/>
    </row>
    <row r="6" spans="1:14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H6" s="2"/>
      <c r="K6" s="2"/>
      <c r="N6" s="2"/>
    </row>
    <row r="7" spans="1:14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H7" s="2"/>
      <c r="K7" s="2"/>
      <c r="N7" s="2"/>
    </row>
    <row r="8" spans="1:14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H8" s="2"/>
      <c r="K8" s="2"/>
      <c r="N8" s="2"/>
    </row>
    <row r="9" spans="1:14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H9" s="2"/>
      <c r="K9" s="2"/>
      <c r="N9" s="2"/>
    </row>
    <row r="10" spans="1:14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H10" s="2"/>
      <c r="K10" s="2"/>
      <c r="N10" s="2"/>
    </row>
    <row r="11" spans="1:14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H11" s="2"/>
      <c r="K11" s="2"/>
      <c r="N11" s="2"/>
    </row>
    <row r="12" spans="1:14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H12" s="2"/>
      <c r="K12" s="2"/>
      <c r="N12" s="2"/>
    </row>
    <row r="13" spans="1:14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H13" s="2"/>
      <c r="K13" s="2"/>
      <c r="N13" s="2"/>
    </row>
    <row r="14" spans="1:14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H14" s="2"/>
      <c r="K14" s="2"/>
      <c r="N14" s="2"/>
    </row>
    <row r="15" spans="1:14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H15" s="2"/>
      <c r="K15" s="2"/>
      <c r="N15" s="2"/>
    </row>
    <row r="16" spans="1:14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H16" s="2"/>
      <c r="K16" s="2"/>
      <c r="N16" s="2"/>
    </row>
    <row r="17" spans="1:14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H17" s="2"/>
      <c r="K17" s="2"/>
      <c r="N17" s="2"/>
    </row>
    <row r="18" spans="1:14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2"/>
      <c r="K18" s="2"/>
      <c r="N18" s="2"/>
    </row>
    <row r="19" spans="1:14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2"/>
      <c r="K19" s="2"/>
      <c r="N19" s="2"/>
    </row>
    <row r="20" spans="1:14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</row>
    <row r="21" spans="1:14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J21" s="45"/>
    </row>
    <row r="22" spans="1:14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J22" s="45"/>
    </row>
    <row r="23" spans="1:14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</row>
    <row r="24" spans="1:14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7"/>
    </row>
    <row r="25" spans="1:14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7"/>
    </row>
    <row r="26" spans="1:14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7"/>
    </row>
    <row r="27" spans="1:14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7"/>
    </row>
    <row r="28" spans="1:14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7"/>
    </row>
    <row r="29" spans="1:14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7"/>
    </row>
    <row r="30" spans="1:14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7"/>
    </row>
    <row r="31" spans="1:14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7"/>
    </row>
    <row r="32" spans="1:14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7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7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 to Dynamic Arrays</vt:lpstr>
      <vt:lpstr>SORT</vt:lpstr>
      <vt:lpstr>SORTBY</vt:lpstr>
      <vt:lpstr>FILTER</vt:lpstr>
      <vt:lpstr>UNIQUE</vt:lpstr>
      <vt:lpstr>Combining SORT, FILTER &amp; UNIQUE</vt:lpstr>
      <vt:lpstr>SEQUENCE</vt:lpstr>
      <vt:lpstr>RANDARRAY</vt:lpstr>
      <vt:lpstr>FREQUENCY</vt:lpstr>
      <vt:lpstr>TRANSPOSE</vt:lpstr>
      <vt:lpstr>CHOOSE &amp;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2021-03-18T20:05:03Z</dcterms:created>
  <dcterms:modified xsi:type="dcterms:W3CDTF">2023-01-31T17:34:07Z</dcterms:modified>
</cp:coreProperties>
</file>