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5479F23B-D503-AB44-9CCB-6A9C8E666369}" xr6:coauthVersionLast="47" xr6:coauthVersionMax="47" xr10:uidLastSave="{00000000-0000-0000-0000-000000000000}"/>
  <bookViews>
    <workbookView xWindow="0" yWindow="500" windowWidth="25600" windowHeight="20120" tabRatio="829" firstSheet="1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salary">_xlfn.ANCHORARRAY('Combining SORT, FILTER &amp; UNIQUE'!$J$6)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G3" i="22" a="1"/>
  <c r="G3" i="22" s="1"/>
  <c r="H5" i="20" a="1"/>
  <c r="H5" i="20" s="1"/>
  <c r="G6" i="20" a="1"/>
  <c r="G6" i="20" s="1"/>
  <c r="H6" i="20" s="1" a="1"/>
  <c r="H6" i="20" s="1"/>
  <c r="K7" i="16" a="1"/>
  <c r="K7" i="16" s="1"/>
  <c r="L7" i="16" s="1" a="1"/>
  <c r="I3" i="16" a="1"/>
  <c r="I3" i="16" s="1"/>
  <c r="Q3" i="15" a="1"/>
  <c r="Q3" i="15" s="1"/>
  <c r="G3" i="15" a="1"/>
  <c r="G3" i="15" s="1"/>
  <c r="K6" i="13" a="1"/>
  <c r="K6" i="13" s="1"/>
  <c r="H3" i="22" l="1" a="1"/>
  <c r="H3" i="22" s="1"/>
  <c r="L7" i="16"/>
  <c r="M7" i="16" s="1"/>
  <c r="M8" i="16"/>
  <c r="M9" i="16"/>
  <c r="M10" i="16"/>
  <c r="M11" i="16"/>
  <c r="M12" i="16"/>
  <c r="I3" i="15" a="1"/>
  <c r="I3" i="15" s="1"/>
  <c r="K3" i="15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4" i="1"/>
  <c r="G3" i="1"/>
  <c r="D3" i="1" a="1"/>
  <c r="D3" i="1" s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<sst xmlns="http://schemas.openxmlformats.org/spreadsheetml/2006/main" count="15660" uniqueCount="162">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</sst>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68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68" fontId="2" fillId="0" borderId="0" xfId="2" applyNumberFormat="1" applyFont="1"/>
    <xf numFmtId="0" fontId="3" fillId="5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medium">
          <color theme="0"/>
        </top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[0]!salary</c:f>
              <c:numCache>
                <c:formatCode>"$"#,##0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B-4043-9FF3-2078DFDCC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2508415"/>
        <c:axId val="1187914655"/>
      </c:barChart>
      <c:catAx>
        <c:axId val="112250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14655"/>
        <c:crosses val="autoZero"/>
        <c:auto val="1"/>
        <c:lblAlgn val="ctr"/>
        <c:lblOffset val="100"/>
        <c:noMultiLvlLbl val="0"/>
      </c:catAx>
      <c:valAx>
        <c:axId val="11879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0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1517650</xdr:colOff>
      <xdr:row>17</xdr:row>
      <xdr:rowOff>158750</xdr:rowOff>
    </xdr:from>
    <xdr:to>
      <xdr:col>11</xdr:col>
      <xdr:colOff>1155700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5F083-86E9-A1A9-33B6-37EF8648E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6" headerRowBorderDxfId="5" tableBorderDxfId="4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1" t="s">
        <v>119</v>
      </c>
      <c r="B1" s="42"/>
      <c r="C1" s="42"/>
    </row>
    <row r="2" spans="1:9" ht="15" thickBot="1" x14ac:dyDescent="0.25">
      <c r="A2" s="49" t="s">
        <v>118</v>
      </c>
      <c r="B2" s="49" t="s">
        <v>133</v>
      </c>
      <c r="C2" s="49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0" cm="1">
        <f t="array" ref="D3:D20">Table1[2020 Avg. Salary]/(1+Table1[YoY % Growth])</f>
        <v>88497.058823529413</v>
      </c>
      <c r="F3" s="8" t="s">
        <v>136</v>
      </c>
      <c r="G3" s="47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6">
        <v>65057.170542635657</v>
      </c>
      <c r="F4" s="8" t="s">
        <v>137</v>
      </c>
      <c r="G4" s="48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6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6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6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6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6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6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6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6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6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6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6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6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6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6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6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1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2">
        <v>93395</v>
      </c>
      <c r="I3" s="3">
        <v>1.4999999999999999E-2</v>
      </c>
      <c r="K3" s="1" t="str" cm="1">
        <f t="array" ref="K3:M19">_xlfn._xlws.SORT(A3:C19,{3,2},-1)</f>
        <v>Real Estate</v>
      </c>
      <c r="L3" s="52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2">
        <v>90267</v>
      </c>
      <c r="I4" s="3">
        <v>0.02</v>
      </c>
      <c r="K4" s="1" t="str">
        <v>Retail</v>
      </c>
      <c r="L4" s="52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2">
        <v>82498</v>
      </c>
      <c r="I5" s="3">
        <v>2.1000000000000001E-2</v>
      </c>
      <c r="K5" s="1" t="str">
        <v>Finance</v>
      </c>
      <c r="L5" s="52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2">
        <v>77216</v>
      </c>
      <c r="I6" s="3">
        <v>1.4999999999999999E-2</v>
      </c>
      <c r="K6" s="1" t="str">
        <v>Labor</v>
      </c>
      <c r="L6" s="52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2">
        <v>75417</v>
      </c>
      <c r="I7" s="3">
        <v>2.5000000000000001E-2</v>
      </c>
      <c r="K7" s="1" t="str">
        <v>Sales</v>
      </c>
      <c r="L7" s="52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2">
        <v>72173</v>
      </c>
      <c r="I8" s="3">
        <v>2.5999999999999999E-2</v>
      </c>
      <c r="K8" s="1" t="str">
        <v>Operations</v>
      </c>
      <c r="L8" s="52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2">
        <v>68499</v>
      </c>
      <c r="I9" s="3">
        <v>2.7E-2</v>
      </c>
      <c r="K9" s="1" t="str">
        <v>Education</v>
      </c>
      <c r="L9" s="52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2">
        <v>67139</v>
      </c>
      <c r="I10" s="3">
        <v>3.2000000000000001E-2</v>
      </c>
      <c r="K10" s="1" t="str">
        <v>Manufacturing</v>
      </c>
      <c r="L10" s="52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2">
        <v>67007</v>
      </c>
      <c r="I11" s="3">
        <v>0.04</v>
      </c>
      <c r="K11" s="1" t="str">
        <v>Media</v>
      </c>
      <c r="L11" s="52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2">
        <v>66406</v>
      </c>
      <c r="I12" s="3">
        <v>2.5999999999999999E-2</v>
      </c>
      <c r="K12" s="1" t="str">
        <v>Human Resources</v>
      </c>
      <c r="L12" s="52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2">
        <v>63668</v>
      </c>
      <c r="I13" s="3">
        <v>2.8000000000000001E-2</v>
      </c>
      <c r="K13" s="1" t="str">
        <v>Health</v>
      </c>
      <c r="L13" s="52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2">
        <v>62219</v>
      </c>
      <c r="I14" s="3">
        <v>2.4E-2</v>
      </c>
      <c r="K14" s="1" t="str">
        <v>Engineering</v>
      </c>
      <c r="L14" s="52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2">
        <v>62172</v>
      </c>
      <c r="I15" s="3">
        <v>3.3000000000000002E-2</v>
      </c>
      <c r="K15" s="1" t="str">
        <v>Food Services</v>
      </c>
      <c r="L15" s="52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2">
        <v>58300</v>
      </c>
      <c r="I16" s="3">
        <v>1.9E-2</v>
      </c>
      <c r="K16" s="1" t="str">
        <v>Technology</v>
      </c>
      <c r="L16" s="52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2">
        <v>49222</v>
      </c>
      <c r="I17" s="3">
        <v>3.3000000000000002E-2</v>
      </c>
      <c r="K17" s="1" t="str">
        <v>Design</v>
      </c>
      <c r="L17" s="52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2">
        <v>48298</v>
      </c>
      <c r="I18" s="3">
        <v>3.5000000000000003E-2</v>
      </c>
      <c r="K18" s="1" t="str">
        <v>Law</v>
      </c>
      <c r="L18" s="52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2">
        <v>39147</v>
      </c>
      <c r="I19" s="3">
        <v>2.1000000000000001E-2</v>
      </c>
      <c r="K19" s="1" t="str">
        <v>Professional Services</v>
      </c>
      <c r="L19" s="52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zoomScale="140" zoomScaleNormal="140" workbookViewId="0">
      <selection activeCell="I3" sqref="I3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hidden="1" customWidth="1"/>
    <col min="6" max="7" width="14.33203125" style="1" hidden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G3" sqref="G3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10">_xlfn._xlws.FILTER(B3:D86,(A3:A86=L3)*(C3:C86&gt;L4),"No Jobs")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3" sqref="H3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_xlfn.UNIQUE(A3:A86,0,1)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L15" sqref="L15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0" t="s">
        <v>121</v>
      </c>
      <c r="J3" s="18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{94DD3320-E3B2-7847-BD3F-24FFD75FF768}</x14:id>
        </ext>
      </extLst>
    </cfRule>
  </conditionalFormatting>
  <dataValidations count="1">
    <dataValidation type="list" allowBlank="1" showInputMessage="1" showErrorMessage="1" sqref="J3" xr:uid="{DBE55617-2A02-1F4E-8F7D-98ED9EEAD340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D3320-E3B2-7847-BD3F-24FFD75F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6" sqref="K6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 cm="1">
        <f t="array" ref="G3:G5">LARGE($D$3:$D$842,_xlfn.SEQUENCE(3))</f>
        <v>155654</v>
      </c>
      <c r="I3" s="20" t="s">
        <v>124</v>
      </c>
      <c r="J3" s="18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>
        <v>144318</v>
      </c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>
        <v>143513</v>
      </c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G1" workbookViewId="0">
      <selection activeCell="Q3" sqref="Q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Truck Driver</v>
      </c>
      <c r="K3" s="1" t="str">
        <f ca="1">INDEX(_xlfn.ANCHORARRAY(I3),1)</f>
        <v>Truck Driver</v>
      </c>
      <c r="N3" s="1" t="str" cm="1">
        <f t="array" aca="1" ref="N3:N7" ca="1">INDEX(_xlfn.ANCHORARRAY(I3),_xlfn.SEQUENCE(M2))</f>
        <v>Truck Driver</v>
      </c>
      <c r="P3" s="9"/>
      <c r="Q3" s="1" t="str" cm="1">
        <f t="array" aca="1" ref="Q3:Q7" ca="1">INDEX(_xlfn.SORTBY(_xlfn.UNIQUE(B3:B842),_xlfn.RANDARRAY(ROWS(_xlfn.UNIQUE(B3:B842)))),_xlfn.SEQUENCE(P2))</f>
        <v>Restaurant Manager</v>
      </c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Production Manager</v>
      </c>
      <c r="N4" s="1" t="str">
        <f ca="1"/>
        <v>Production Manager</v>
      </c>
      <c r="P4" s="10"/>
      <c r="Q4" s="1" t="str">
        <f ca="1"/>
        <v>Programmer Analyst</v>
      </c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Teacher</v>
      </c>
      <c r="N5" s="1" t="str">
        <f ca="1"/>
        <v>Teacher</v>
      </c>
      <c r="P5" s="10"/>
      <c r="Q5" s="1" t="str">
        <f ca="1"/>
        <v>Tax Manager</v>
      </c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Claims Adjuster</v>
      </c>
      <c r="N6" s="1" t="str">
        <f ca="1"/>
        <v>Claims Adjuster</v>
      </c>
      <c r="P6" s="10"/>
      <c r="Q6" s="1" t="str">
        <f ca="1"/>
        <v>Material Handler</v>
      </c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Human Resources Manager</v>
      </c>
      <c r="N7" s="1" t="str">
        <f ca="1"/>
        <v>Human Resources Manager</v>
      </c>
      <c r="P7" s="10"/>
      <c r="Q7" s="1" t="str">
        <f ca="1"/>
        <v>Communications Manager</v>
      </c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Sales Representative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Quality Engineer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Certified Nursing Assistant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Buyer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Web Designer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Producer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Server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Maintenance Worker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Insurance Agent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Civil Engineer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Communications Manager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Security Officer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Operations Manager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Customer Service Representative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Web Developer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Manufacturing Engineer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Field Engineer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Loan Officer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Mechanical Engineer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Maintenance Technician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Programmer Analyst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Customer Service Manager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Electrical Engineer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Process Engineer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Machine Operator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Pharmacist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Emergency Medical Technician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Professor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Delivery Driver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Sales Manager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Property Manager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Accountant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Java Developer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Project Manager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Business Development Manager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IT Manager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Construction Laborer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Administrative Assistant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Technical Support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Warehouse Associate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Office Manager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Store Manager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Barista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Technician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Attorney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Registered Nurse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Cashier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Graphic Designer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Medical Assistant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Marketing Manager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Paralegal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Licensed Practical Nurse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Retail Key Holder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Technical Editor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Business Analyst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Operations Analyst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Solutions Architect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Design Engineer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Software Engineer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Recruiter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Restaurant Cook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Systems Engineer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Financial Analyst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Data Scientist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Product Manager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Data Analyst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Research Assistant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Physical Therapist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Consultant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Material Handler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Pharmacy Technician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Program Manager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Bartender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UX Designer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Financial Advisor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Tax Manager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Bank Teller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Medical Technologist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Restaurant Manager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G1" zoomScale="120" zoomScaleNormal="120" workbookViewId="0">
      <selection activeCell="L7" sqref="L7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I3" s="1" cm="1">
        <f t="array" ref="I3:I10">FREQUENCY(D3:D842,H3:H9)</f>
        <v>3</v>
      </c>
      <c r="K3" s="20" t="s">
        <v>116</v>
      </c>
      <c r="L3" s="37">
        <v>175000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I4" s="1">
        <v>214</v>
      </c>
      <c r="K4" s="20" t="s">
        <v>117</v>
      </c>
      <c r="L4" s="19">
        <v>25000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  <c r="I5" s="1">
        <v>284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I6" s="1">
        <v>242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I7" s="1">
        <v>81</v>
      </c>
      <c r="K7" s="2" cm="1">
        <f t="array" ref="K7:K13">_xlfn.SEQUENCE(L3/L4,,L4,L4)</f>
        <v>25000</v>
      </c>
      <c r="L7" s="1" cm="1">
        <f t="array" ref="L7:L14">FREQUENCY(D3:D842,_xlfn.ANCHORARRAY(K7))</f>
        <v>3</v>
      </c>
      <c r="M7" s="1">
        <f>L7</f>
        <v>3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I8" s="1">
        <v>15</v>
      </c>
      <c r="K8" s="2">
        <v>50000</v>
      </c>
      <c r="L8" s="1">
        <v>214</v>
      </c>
      <c r="M8" s="1">
        <f t="shared" ref="M8:M12" si="0">L8</f>
        <v>214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I9" s="1">
        <v>1</v>
      </c>
      <c r="K9" s="2">
        <v>75000</v>
      </c>
      <c r="L9" s="1">
        <v>284</v>
      </c>
      <c r="M9" s="1">
        <f t="shared" si="0"/>
        <v>284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I10" s="1">
        <v>0</v>
      </c>
      <c r="K10" s="2">
        <v>100000</v>
      </c>
      <c r="L10" s="1">
        <v>242</v>
      </c>
      <c r="M10" s="1">
        <f t="shared" si="0"/>
        <v>242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>
        <v>125000</v>
      </c>
      <c r="L11" s="1">
        <v>81</v>
      </c>
      <c r="M11" s="1">
        <f t="shared" si="0"/>
        <v>81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>
        <v>150000</v>
      </c>
      <c r="L12" s="1">
        <v>15</v>
      </c>
      <c r="M12" s="1">
        <f t="shared" si="0"/>
        <v>15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>
        <v>175000</v>
      </c>
      <c r="L13" s="1">
        <v>1</v>
      </c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  <c r="L14" s="1">
        <v>0</v>
      </c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{2CD33436-C478-DE4D-BF66-7E5B3E65009C}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{71DD334F-5CC2-A845-88C8-6FFDE032D13D}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D33436-C478-DE4D-BF66-7E5B3E6500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1DD334F-5CC2-A845-88C8-6FFDE032D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zoomScale="130" zoomScaleNormal="130" workbookViewId="0">
      <selection activeCell="H6" sqref="H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3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3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81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3" t="str" cm="1">
        <f t="array" ref="H5:Q5">TRANSPOSE(_xlfn._xlws.SORT(_xlfn.UNIQUE(C3:C842)))</f>
        <v>Atlanta</v>
      </c>
      <c r="I5" s="53" t="str">
        <v>Boston</v>
      </c>
      <c r="J5" s="53" t="str">
        <v>Chicago</v>
      </c>
      <c r="K5" s="53" t="str">
        <v>Houston</v>
      </c>
      <c r="L5" s="53" t="str">
        <v>Los Angeles</v>
      </c>
      <c r="M5" s="53" t="str">
        <v>New York City</v>
      </c>
      <c r="N5" s="53" t="str">
        <v>Philadelphia</v>
      </c>
      <c r="O5" s="53" t="str">
        <v>San Francisco</v>
      </c>
      <c r="P5" s="53" t="str">
        <v>Seattle</v>
      </c>
      <c r="Q5" s="53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3" t="str" cm="1">
        <f t="array" ref="G6:G17">_xlfn._xlws.SORT(_xlfn.UNIQUE(_xlfn._xlws.FILTER(B3:B842,A3:A842=H3)))</f>
        <v>Administrative Assistant</v>
      </c>
      <c r="H6" s="15" cm="1">
        <f t="array" ref="H6:Q17">AVERAGEIFS(D3:D842,B3:B842,_xlfn.ANCHORARRAY(G6),C3:C842,_xlfn.ANCHORARRAY(H5))</f>
        <v>44407</v>
      </c>
      <c r="I6" s="15">
        <v>53373</v>
      </c>
      <c r="J6" s="15">
        <v>48457</v>
      </c>
      <c r="K6" s="15">
        <v>45443</v>
      </c>
      <c r="L6" s="15">
        <v>51492</v>
      </c>
      <c r="M6" s="15">
        <v>53323</v>
      </c>
      <c r="N6" s="15">
        <v>46192</v>
      </c>
      <c r="O6" s="15">
        <v>60824</v>
      </c>
      <c r="P6" s="15">
        <v>52464</v>
      </c>
      <c r="Q6" s="15">
        <v>51329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3" t="str">
        <v>Business Analyst</v>
      </c>
      <c r="H7" s="15">
        <v>73745</v>
      </c>
      <c r="I7" s="15">
        <v>77910</v>
      </c>
      <c r="J7" s="15">
        <v>76274</v>
      </c>
      <c r="K7" s="15">
        <v>73459</v>
      </c>
      <c r="L7" s="15">
        <v>77747</v>
      </c>
      <c r="M7" s="15">
        <v>82947</v>
      </c>
      <c r="N7" s="15">
        <v>71239</v>
      </c>
      <c r="O7" s="15">
        <v>90445</v>
      </c>
      <c r="P7" s="15">
        <v>80660</v>
      </c>
      <c r="Q7" s="15">
        <v>79502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3" t="str">
        <v>Business Development Manager</v>
      </c>
      <c r="H8" s="15">
        <v>75257</v>
      </c>
      <c r="I8" s="15">
        <v>80910</v>
      </c>
      <c r="J8" s="15">
        <v>73586</v>
      </c>
      <c r="K8" s="15">
        <v>78940</v>
      </c>
      <c r="L8" s="15">
        <v>81916</v>
      </c>
      <c r="M8" s="15">
        <v>85287</v>
      </c>
      <c r="N8" s="15">
        <v>73547</v>
      </c>
      <c r="O8" s="15">
        <v>96836</v>
      </c>
      <c r="P8" s="15">
        <v>87374</v>
      </c>
      <c r="Q8" s="15">
        <v>86231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3" t="str">
        <v>Communications Manager</v>
      </c>
      <c r="H9" s="15">
        <v>74055</v>
      </c>
      <c r="I9" s="15">
        <v>84405</v>
      </c>
      <c r="J9" s="15">
        <v>78439</v>
      </c>
      <c r="K9" s="15">
        <v>73711</v>
      </c>
      <c r="L9" s="15">
        <v>85094</v>
      </c>
      <c r="M9" s="15">
        <v>87025</v>
      </c>
      <c r="N9" s="15">
        <v>76597</v>
      </c>
      <c r="O9" s="15">
        <v>104708</v>
      </c>
      <c r="P9" s="15">
        <v>85656</v>
      </c>
      <c r="Q9" s="15">
        <v>85167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3" t="str">
        <v>Consultant</v>
      </c>
      <c r="H10" s="15">
        <v>88002</v>
      </c>
      <c r="I10" s="15">
        <v>96865</v>
      </c>
      <c r="J10" s="15">
        <v>89588</v>
      </c>
      <c r="K10" s="15">
        <v>85040</v>
      </c>
      <c r="L10" s="15">
        <v>94320</v>
      </c>
      <c r="M10" s="15">
        <v>93858</v>
      </c>
      <c r="N10" s="15">
        <v>84722</v>
      </c>
      <c r="O10" s="15">
        <v>101602</v>
      </c>
      <c r="P10" s="15">
        <v>93056</v>
      </c>
      <c r="Q10" s="15">
        <v>85819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3" t="str">
        <v>Customer Service Manager</v>
      </c>
      <c r="H11" s="15">
        <v>55740</v>
      </c>
      <c r="I11" s="15">
        <v>62183</v>
      </c>
      <c r="J11" s="15">
        <v>61757</v>
      </c>
      <c r="K11" s="15">
        <v>55529</v>
      </c>
      <c r="L11" s="15">
        <v>64616</v>
      </c>
      <c r="M11" s="15">
        <v>63396</v>
      </c>
      <c r="N11" s="15">
        <v>57532</v>
      </c>
      <c r="O11" s="15">
        <v>73869</v>
      </c>
      <c r="P11" s="15">
        <v>64510</v>
      </c>
      <c r="Q11" s="15">
        <v>58538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3" t="str">
        <v>Customer Service Representative</v>
      </c>
      <c r="H12" s="15">
        <v>39546</v>
      </c>
      <c r="I12" s="15">
        <v>47664</v>
      </c>
      <c r="J12" s="15">
        <v>43184</v>
      </c>
      <c r="K12" s="15">
        <v>39236</v>
      </c>
      <c r="L12" s="15">
        <v>46030</v>
      </c>
      <c r="M12" s="15">
        <v>45664</v>
      </c>
      <c r="N12" s="15">
        <v>42493</v>
      </c>
      <c r="O12" s="15">
        <v>52146</v>
      </c>
      <c r="P12" s="15">
        <v>46851</v>
      </c>
      <c r="Q12" s="15">
        <v>43828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3" t="str">
        <v>Marketing Manager</v>
      </c>
      <c r="H13" s="15">
        <v>77678</v>
      </c>
      <c r="I13" s="15">
        <v>86684</v>
      </c>
      <c r="J13" s="15">
        <v>83120</v>
      </c>
      <c r="K13" s="15">
        <v>75676</v>
      </c>
      <c r="L13" s="15">
        <v>87802</v>
      </c>
      <c r="M13" s="15">
        <v>87815</v>
      </c>
      <c r="N13" s="15">
        <v>79608</v>
      </c>
      <c r="O13" s="15">
        <v>105933</v>
      </c>
      <c r="P13" s="15">
        <v>90870</v>
      </c>
      <c r="Q13" s="15">
        <v>81478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3" t="str">
        <v>Office Manager</v>
      </c>
      <c r="H14" s="15">
        <v>49934</v>
      </c>
      <c r="I14" s="15">
        <v>61398</v>
      </c>
      <c r="J14" s="15">
        <v>54387</v>
      </c>
      <c r="K14" s="15">
        <v>52777</v>
      </c>
      <c r="L14" s="15">
        <v>60436</v>
      </c>
      <c r="M14" s="15">
        <v>60504</v>
      </c>
      <c r="N14" s="15">
        <v>54668</v>
      </c>
      <c r="O14" s="15">
        <v>70936</v>
      </c>
      <c r="P14" s="15">
        <v>60655</v>
      </c>
      <c r="Q14" s="15">
        <v>58964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3" t="str">
        <v>Product Manager</v>
      </c>
      <c r="H15" s="15">
        <v>104547</v>
      </c>
      <c r="I15" s="15">
        <v>113681</v>
      </c>
      <c r="J15" s="15">
        <v>106911</v>
      </c>
      <c r="K15" s="15">
        <v>103741</v>
      </c>
      <c r="L15" s="15">
        <v>111457</v>
      </c>
      <c r="M15" s="15">
        <v>115929</v>
      </c>
      <c r="N15" s="15">
        <v>100355</v>
      </c>
      <c r="O15" s="15">
        <v>137309</v>
      </c>
      <c r="P15" s="15">
        <v>118766</v>
      </c>
      <c r="Q15" s="15">
        <v>114090</v>
      </c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3" t="str">
        <v>Program Manager</v>
      </c>
      <c r="H16" s="15">
        <v>82334</v>
      </c>
      <c r="I16" s="15">
        <v>87490</v>
      </c>
      <c r="J16" s="15">
        <v>83683</v>
      </c>
      <c r="K16" s="15">
        <v>79079</v>
      </c>
      <c r="L16" s="15">
        <v>92012</v>
      </c>
      <c r="M16" s="15">
        <v>91567</v>
      </c>
      <c r="N16" s="15">
        <v>81182</v>
      </c>
      <c r="O16" s="15">
        <v>105386</v>
      </c>
      <c r="P16" s="15">
        <v>99098</v>
      </c>
      <c r="Q16" s="15">
        <v>98359</v>
      </c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3" t="str">
        <v>Project Manager</v>
      </c>
      <c r="H17" s="15">
        <v>81303</v>
      </c>
      <c r="I17" s="15">
        <v>85609</v>
      </c>
      <c r="J17" s="15">
        <v>82974</v>
      </c>
      <c r="K17" s="15">
        <v>86315</v>
      </c>
      <c r="L17" s="15">
        <v>88339</v>
      </c>
      <c r="M17" s="15">
        <v>90081</v>
      </c>
      <c r="N17" s="15">
        <v>80660</v>
      </c>
      <c r="O17" s="15">
        <v>100082</v>
      </c>
      <c r="P17" s="15">
        <v>87868</v>
      </c>
      <c r="Q17" s="15">
        <v>91271</v>
      </c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4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topLeftCell="C1" zoomScale="120" zoomScaleNormal="120" workbookViewId="0">
      <selection activeCell="M3" sqref="M3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1" t="str" cm="1">
        <f t="array" ref="M3:N19">_xlfn.LET(
_xlpm.Industry, _xlfn.UNIQUE(A3:A842),
_xlpm.AvgSalary,AVERAGEIFS(D3:D842,A3:A842,_xlpm.Industry),
_xlpm.Array,CHOOSE({1,2},_xlpm.Industry,_xlpm.AvgSalary),
_xlfn._xlws.SORT(_xlpm.Array,2,-1))</f>
        <v>Law</v>
      </c>
      <c r="N3" s="2">
        <v>93394.7</v>
      </c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5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5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2023-01-31T19:40:48Z</dcterms:modified>
</cp:coreProperties>
</file>