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Conciliacion_Servicios_Pendientes\"/>
    </mc:Choice>
  </mc:AlternateContent>
  <bookViews>
    <workbookView xWindow="720" yWindow="630" windowWidth="18315" windowHeight="10995"/>
  </bookViews>
  <sheets>
    <sheet name="ABRIL-15" sheetId="1" r:id="rId1"/>
  </sheets>
  <externalReferences>
    <externalReference r:id="rId2"/>
  </externalReferences>
  <definedNames>
    <definedName name="_xlnm._FilterDatabase" localSheetId="0" hidden="1">'ABRIL-15'!$A$4:$H$68</definedName>
    <definedName name="OLE_LINK1" localSheetId="0">'ABRIL-15'!#REF!</definedName>
  </definedNames>
  <calcPr calcId="152511"/>
</workbook>
</file>

<file path=xl/calcChain.xml><?xml version="1.0" encoding="utf-8"?>
<calcChain xmlns="http://schemas.openxmlformats.org/spreadsheetml/2006/main">
  <c r="D71" i="1" l="1"/>
  <c r="D69" i="1"/>
  <c r="F65" i="1" l="1"/>
  <c r="D65" i="1"/>
  <c r="H65" i="1" s="1"/>
  <c r="G64" i="1"/>
  <c r="G66" i="1" s="1"/>
  <c r="F64" i="1"/>
  <c r="E64" i="1"/>
  <c r="E66" i="1" s="1"/>
  <c r="D64" i="1"/>
  <c r="F63" i="1"/>
  <c r="D63" i="1"/>
  <c r="F62" i="1"/>
  <c r="D62" i="1"/>
  <c r="H62" i="1" s="1"/>
  <c r="F61" i="1"/>
  <c r="D61" i="1"/>
  <c r="F60" i="1"/>
  <c r="D60" i="1"/>
  <c r="G57" i="1"/>
  <c r="F56" i="1"/>
  <c r="D56" i="1"/>
  <c r="F55" i="1"/>
  <c r="D55" i="1"/>
  <c r="F54" i="1"/>
  <c r="D54" i="1"/>
  <c r="F53" i="1"/>
  <c r="D53" i="1"/>
  <c r="H53" i="1" s="1"/>
  <c r="F52" i="1"/>
  <c r="D52" i="1"/>
  <c r="F51" i="1"/>
  <c r="D51" i="1"/>
  <c r="D50" i="1"/>
  <c r="H50" i="1" s="1"/>
  <c r="F49" i="1"/>
  <c r="D49" i="1"/>
  <c r="D48" i="1"/>
  <c r="H48" i="1" s="1"/>
  <c r="F47" i="1"/>
  <c r="D47" i="1"/>
  <c r="F46" i="1"/>
  <c r="D46" i="1"/>
  <c r="F45" i="1"/>
  <c r="D45" i="1"/>
  <c r="F44" i="1"/>
  <c r="D44" i="1"/>
  <c r="H44" i="1" s="1"/>
  <c r="F43" i="1"/>
  <c r="D43" i="1"/>
  <c r="D42" i="1"/>
  <c r="H42" i="1" s="1"/>
  <c r="F41" i="1"/>
  <c r="D41" i="1"/>
  <c r="F40" i="1"/>
  <c r="D40" i="1"/>
  <c r="F39" i="1"/>
  <c r="E39" i="1"/>
  <c r="E57" i="1" s="1"/>
  <c r="D39" i="1"/>
  <c r="F38" i="1"/>
  <c r="D38" i="1"/>
  <c r="K36" i="1"/>
  <c r="D34" i="1"/>
  <c r="H34" i="1" s="1"/>
  <c r="D33" i="1"/>
  <c r="H33" i="1" s="1"/>
  <c r="F32" i="1"/>
  <c r="D32" i="1"/>
  <c r="F31" i="1"/>
  <c r="D31" i="1"/>
  <c r="H31" i="1" s="1"/>
  <c r="F30" i="1"/>
  <c r="D30" i="1"/>
  <c r="F29" i="1"/>
  <c r="D29" i="1"/>
  <c r="D28" i="1"/>
  <c r="H28" i="1" s="1"/>
  <c r="F27" i="1"/>
  <c r="D27" i="1"/>
  <c r="D26" i="1"/>
  <c r="H26" i="1" s="1"/>
  <c r="F25" i="1"/>
  <c r="D25" i="1"/>
  <c r="F24" i="1"/>
  <c r="D24" i="1"/>
  <c r="F23" i="1"/>
  <c r="D23" i="1"/>
  <c r="F22" i="1"/>
  <c r="D22" i="1"/>
  <c r="H22" i="1" s="1"/>
  <c r="D21" i="1"/>
  <c r="H21" i="1" s="1"/>
  <c r="F20" i="1"/>
  <c r="D20" i="1"/>
  <c r="H20" i="1" s="1"/>
  <c r="F19" i="1"/>
  <c r="D19" i="1"/>
  <c r="F18" i="1"/>
  <c r="D18" i="1"/>
  <c r="F17" i="1"/>
  <c r="D17" i="1"/>
  <c r="F16" i="1"/>
  <c r="D16" i="1"/>
  <c r="H16" i="1" s="1"/>
  <c r="F15" i="1"/>
  <c r="D15" i="1"/>
  <c r="G14" i="1"/>
  <c r="F14" i="1"/>
  <c r="D14" i="1"/>
  <c r="H14" i="1" s="1"/>
  <c r="F13" i="1"/>
  <c r="D13" i="1"/>
  <c r="F12" i="1"/>
  <c r="D12" i="1"/>
  <c r="F11" i="1"/>
  <c r="D11" i="1"/>
  <c r="G10" i="1"/>
  <c r="F10" i="1"/>
  <c r="D10" i="1"/>
  <c r="F9" i="1"/>
  <c r="D9" i="1"/>
  <c r="H9" i="1" s="1"/>
  <c r="F8" i="1"/>
  <c r="E8" i="1"/>
  <c r="D8" i="1"/>
  <c r="G7" i="1"/>
  <c r="F7" i="1"/>
  <c r="D7" i="1"/>
  <c r="G6" i="1"/>
  <c r="F6" i="1"/>
  <c r="D6" i="1"/>
  <c r="G5" i="1"/>
  <c r="G35" i="1" s="1"/>
  <c r="F5" i="1"/>
  <c r="E5" i="1"/>
  <c r="E35" i="1" s="1"/>
  <c r="D5" i="1"/>
  <c r="H6" i="1" l="1"/>
  <c r="H12" i="1"/>
  <c r="H24" i="1"/>
  <c r="H29" i="1"/>
  <c r="H40" i="1"/>
  <c r="H18" i="1"/>
  <c r="H27" i="1"/>
  <c r="H43" i="1"/>
  <c r="H47" i="1"/>
  <c r="H11" i="1"/>
  <c r="H32" i="1"/>
  <c r="H38" i="1"/>
  <c r="H46" i="1"/>
  <c r="H51" i="1"/>
  <c r="H55" i="1"/>
  <c r="D35" i="1"/>
  <c r="H15" i="1"/>
  <c r="H19" i="1"/>
  <c r="H63" i="1"/>
  <c r="H49" i="1"/>
  <c r="D66" i="1"/>
  <c r="H64" i="1"/>
  <c r="H13" i="1"/>
  <c r="H25" i="1"/>
  <c r="H30" i="1"/>
  <c r="H45" i="1"/>
  <c r="H54" i="1"/>
  <c r="F66" i="1"/>
  <c r="F68" i="1" s="1"/>
  <c r="H7" i="1"/>
  <c r="H10" i="1"/>
  <c r="H17" i="1"/>
  <c r="H41" i="1"/>
  <c r="H61" i="1"/>
  <c r="F57" i="1"/>
  <c r="F35" i="1"/>
  <c r="H8" i="1"/>
  <c r="H23" i="1"/>
  <c r="H39" i="1"/>
  <c r="H52" i="1"/>
  <c r="H56" i="1"/>
  <c r="E68" i="1"/>
  <c r="G68" i="1"/>
  <c r="D57" i="1"/>
  <c r="H5" i="1"/>
  <c r="H60" i="1"/>
  <c r="D68" i="1" l="1"/>
  <c r="H57" i="1"/>
  <c r="H66" i="1"/>
  <c r="H35" i="1"/>
  <c r="H68" i="1" l="1"/>
</calcChain>
</file>

<file path=xl/sharedStrings.xml><?xml version="1.0" encoding="utf-8"?>
<sst xmlns="http://schemas.openxmlformats.org/spreadsheetml/2006/main" count="97" uniqueCount="78">
  <si>
    <t>GASES DEL CARIBE S.A. E.S.P.</t>
  </si>
  <si>
    <t>COMPARATIVO SERVICIOS PENDIENTES</t>
  </si>
  <si>
    <t>SERVICIOS PENDIENTES  A ABRIL 2015</t>
  </si>
  <si>
    <t>cuenta contable</t>
  </si>
  <si>
    <t>CEBE</t>
  </si>
  <si>
    <t>DESCRIPCION</t>
  </si>
  <si>
    <t>CONTABILIDAD</t>
  </si>
  <si>
    <t>VENTAS NO CARGADAS MAR-15</t>
  </si>
  <si>
    <t>OSF</t>
  </si>
  <si>
    <t>SERV.PTE NO MIG</t>
  </si>
  <si>
    <t>DIFERENCIA</t>
  </si>
  <si>
    <t>BARRANQUILLA</t>
  </si>
  <si>
    <t>SOLEDAD</t>
  </si>
  <si>
    <t>MALAMBO</t>
  </si>
  <si>
    <t>SABANALARGA</t>
  </si>
  <si>
    <t>GALAPA</t>
  </si>
  <si>
    <t>PTO COLOMBIA</t>
  </si>
  <si>
    <t>SABANAGRANDE</t>
  </si>
  <si>
    <t xml:space="preserve">SANTO TOMAS </t>
  </si>
  <si>
    <t xml:space="preserve">PALMAR DE VARELA </t>
  </si>
  <si>
    <t>LURUACO</t>
  </si>
  <si>
    <t>POLONUEVO</t>
  </si>
  <si>
    <t>USIACURI</t>
  </si>
  <si>
    <t xml:space="preserve">PONEDERA </t>
  </si>
  <si>
    <t>SERV. PENDIENTES NO MIGRADOS</t>
  </si>
  <si>
    <t xml:space="preserve">CANDELARIA </t>
  </si>
  <si>
    <t>VALOR</t>
  </si>
  <si>
    <t xml:space="preserve">CAMPO DE LA CRUZ </t>
  </si>
  <si>
    <t xml:space="preserve">REPELON </t>
  </si>
  <si>
    <t xml:space="preserve">SANTA LUCIA </t>
  </si>
  <si>
    <t>SUAN</t>
  </si>
  <si>
    <t>MANATI</t>
  </si>
  <si>
    <t xml:space="preserve">JUAN DE ACOSTA </t>
  </si>
  <si>
    <t xml:space="preserve">TUBARA </t>
  </si>
  <si>
    <t>Total general</t>
  </si>
  <si>
    <t>PIOJO</t>
  </si>
  <si>
    <t>BARANOA</t>
  </si>
  <si>
    <t>REMOLINO</t>
  </si>
  <si>
    <t xml:space="preserve">SALAMINA </t>
  </si>
  <si>
    <t>CALAMAR</t>
  </si>
  <si>
    <t xml:space="preserve">VTAS MAR-15 NO CARGADAS </t>
  </si>
  <si>
    <t>SAN ESTANISLAO (ARENAL)</t>
  </si>
  <si>
    <t>SOPLAVIENTO</t>
  </si>
  <si>
    <t>ARROYOHONDO</t>
  </si>
  <si>
    <t>SAN CRISTOBAL</t>
  </si>
  <si>
    <t>ATLANTICO</t>
  </si>
  <si>
    <t xml:space="preserve">CIENAGA </t>
  </si>
  <si>
    <t xml:space="preserve">SANTA MARTA </t>
  </si>
  <si>
    <t>FUNDACION</t>
  </si>
  <si>
    <t xml:space="preserve">ARACATACA </t>
  </si>
  <si>
    <t>EL RETEN</t>
  </si>
  <si>
    <t>SITIO NUEVO</t>
  </si>
  <si>
    <t>ZONA BANANERA</t>
  </si>
  <si>
    <t>PUEBLO VIEJO</t>
  </si>
  <si>
    <t xml:space="preserve">PIVIJAY </t>
  </si>
  <si>
    <t xml:space="preserve">EL PIÑON </t>
  </si>
  <si>
    <t>CERRO DE SAN ANTONIO (MAG)</t>
  </si>
  <si>
    <t>PEDRAZA</t>
  </si>
  <si>
    <t>PUNTA PIEDRA (ZAPAYAN)</t>
  </si>
  <si>
    <t xml:space="preserve">TENERIFE </t>
  </si>
  <si>
    <t xml:space="preserve">CONCORDIA </t>
  </si>
  <si>
    <t>ALGARROBO</t>
  </si>
  <si>
    <t>CHIBOLO</t>
  </si>
  <si>
    <t>SABANAS DE SAN ANGEL</t>
  </si>
  <si>
    <t>PLATO</t>
  </si>
  <si>
    <t xml:space="preserve">MAGDALENA </t>
  </si>
  <si>
    <t>EL COPEY</t>
  </si>
  <si>
    <t xml:space="preserve">LA PAZ </t>
  </si>
  <si>
    <t>MANAURE</t>
  </si>
  <si>
    <t>BOSCONIA</t>
  </si>
  <si>
    <t>VALLEDUPAR</t>
  </si>
  <si>
    <t>EL PASO</t>
  </si>
  <si>
    <t xml:space="preserve">CESAR </t>
  </si>
  <si>
    <t>TOTAL GENERAL</t>
  </si>
  <si>
    <t xml:space="preserve">Fecha elaboración: </t>
  </si>
  <si>
    <t>PREPARADO POR: .</t>
  </si>
  <si>
    <t>REVISADO POR:</t>
  </si>
  <si>
    <t>JHON CHING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</si>
</sst>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82">
    <xf numFmtId="0" fontId="0" fillId="0" borderId="0" xfId="0"/>
    <xf numFmtId="0" fontId="5" fillId="0" borderId="0" xfId="0" applyFont="1"/>
    <xf numFmtId="0" fontId="0" fillId="0" borderId="0" xfId="0" applyFill="1"/>
    <xf numFmtId="0" fontId="5" fillId="0" borderId="0" xfId="0" applyFont="1" applyFill="1"/>
    <xf numFmtId="49" fontId="4" fillId="2" borderId="2" xfId="2" applyNumberFormat="1" applyFont="1" applyFill="1" applyBorder="1" applyAlignment="1">
      <alignment horizontal="center"/>
    </xf>
    <xf numFmtId="165" fontId="4" fillId="2" borderId="2" xfId="1" applyNumberFormat="1" applyFont="1" applyFill="1" applyBorder="1" applyAlignment="1">
      <alignment horizontal="center"/>
    </xf>
    <xf numFmtId="165" fontId="4" fillId="2" borderId="2" xfId="1" applyNumberFormat="1" applyFont="1" applyFill="1" applyBorder="1" applyAlignment="1">
      <alignment horizontal="center" wrapText="1"/>
    </xf>
    <xf numFmtId="38" fontId="4" fillId="2" borderId="2" xfId="2" applyNumberFormat="1" applyFont="1" applyFill="1" applyBorder="1" applyAlignment="1">
      <alignment horizontal="center"/>
    </xf>
    <xf numFmtId="0" fontId="6" fillId="3" borderId="2" xfId="2" applyNumberFormat="1" applyFont="1" applyFill="1" applyBorder="1" applyAlignment="1">
      <alignment horizontal="left"/>
    </xf>
    <xf numFmtId="0" fontId="4" fillId="3" borderId="2" xfId="2" applyNumberFormat="1" applyFont="1" applyFill="1" applyBorder="1" applyAlignment="1">
      <alignment horizontal="center"/>
    </xf>
    <xf numFmtId="0" fontId="6" fillId="3" borderId="2" xfId="2" applyFont="1" applyFill="1" applyBorder="1"/>
    <xf numFmtId="165" fontId="6" fillId="4" borderId="2" xfId="1" applyNumberFormat="1" applyFont="1" applyFill="1" applyBorder="1" applyAlignment="1">
      <alignment horizontal="right" vertical="top"/>
    </xf>
    <xf numFmtId="165" fontId="0" fillId="0" borderId="2" xfId="0" applyNumberFormat="1" applyFill="1" applyBorder="1"/>
    <xf numFmtId="165" fontId="6" fillId="3" borderId="2" xfId="1" applyNumberFormat="1" applyFont="1" applyFill="1" applyBorder="1"/>
    <xf numFmtId="165" fontId="5" fillId="0" borderId="0" xfId="0" applyNumberFormat="1" applyFont="1"/>
    <xf numFmtId="165" fontId="6" fillId="5" borderId="2" xfId="1" applyNumberFormat="1" applyFont="1" applyFill="1" applyBorder="1"/>
    <xf numFmtId="0" fontId="4" fillId="3" borderId="2" xfId="2" applyFont="1" applyFill="1" applyBorder="1" applyAlignment="1">
      <alignment horizontal="center"/>
    </xf>
    <xf numFmtId="0" fontId="6" fillId="3" borderId="2" xfId="2" applyFont="1" applyFill="1" applyBorder="1" applyAlignment="1">
      <alignment horizontal="left"/>
    </xf>
    <xf numFmtId="165" fontId="0" fillId="0" borderId="0" xfId="0" applyNumberFormat="1" applyFill="1"/>
    <xf numFmtId="0" fontId="6" fillId="0" borderId="2" xfId="2" applyNumberFormat="1" applyFont="1" applyBorder="1" applyAlignment="1">
      <alignment horizontal="left"/>
    </xf>
    <xf numFmtId="0" fontId="5" fillId="6" borderId="0" xfId="0" applyFont="1" applyFill="1"/>
    <xf numFmtId="0" fontId="2" fillId="0" borderId="0" xfId="0" applyFont="1" applyFill="1"/>
    <xf numFmtId="0" fontId="2" fillId="0" borderId="2" xfId="0" applyFont="1" applyFill="1" applyBorder="1"/>
    <xf numFmtId="0" fontId="7" fillId="0" borderId="2" xfId="0" applyFont="1" applyFill="1" applyBorder="1"/>
    <xf numFmtId="0" fontId="0" fillId="0" borderId="2" xfId="0" applyBorder="1" applyAlignment="1">
      <alignment horizontal="left"/>
    </xf>
    <xf numFmtId="165" fontId="0" fillId="0" borderId="2" xfId="1" applyNumberFormat="1" applyFont="1" applyBorder="1"/>
    <xf numFmtId="0" fontId="2" fillId="0" borderId="2" xfId="0" applyFont="1" applyBorder="1" applyAlignment="1">
      <alignment horizontal="left"/>
    </xf>
    <xf numFmtId="165" fontId="2" fillId="0" borderId="2" xfId="1" applyNumberFormat="1" applyFont="1" applyBorder="1"/>
    <xf numFmtId="0" fontId="7" fillId="7" borderId="2" xfId="0" applyFont="1" applyFill="1" applyBorder="1"/>
    <xf numFmtId="0" fontId="0" fillId="0" borderId="2" xfId="0" applyNumberFormat="1" applyBorder="1"/>
    <xf numFmtId="165" fontId="0" fillId="0" borderId="2" xfId="0" applyNumberFormat="1" applyBorder="1"/>
    <xf numFmtId="49" fontId="4" fillId="2" borderId="2" xfId="2" applyNumberFormat="1" applyFont="1" applyFill="1" applyBorder="1"/>
    <xf numFmtId="165" fontId="7" fillId="2" borderId="2" xfId="1" applyNumberFormat="1" applyFont="1" applyFill="1" applyBorder="1"/>
    <xf numFmtId="38" fontId="7" fillId="2" borderId="2" xfId="2" applyNumberFormat="1" applyFont="1" applyFill="1" applyBorder="1"/>
    <xf numFmtId="0" fontId="5" fillId="0" borderId="3" xfId="0" applyFont="1" applyBorder="1" applyAlignment="1"/>
    <xf numFmtId="165" fontId="5" fillId="0" borderId="3" xfId="1" applyNumberFormat="1" applyFont="1" applyBorder="1" applyAlignment="1"/>
    <xf numFmtId="0" fontId="5" fillId="3" borderId="2" xfId="2" applyNumberFormat="1" applyFont="1" applyFill="1" applyBorder="1" applyAlignment="1">
      <alignment horizontal="left"/>
    </xf>
    <xf numFmtId="49" fontId="7" fillId="3" borderId="2" xfId="2" applyNumberFormat="1" applyFont="1" applyFill="1" applyBorder="1" applyAlignment="1">
      <alignment horizontal="center"/>
    </xf>
    <xf numFmtId="0" fontId="5" fillId="3" borderId="2" xfId="2" applyFont="1" applyFill="1" applyBorder="1"/>
    <xf numFmtId="49" fontId="4" fillId="3" borderId="2" xfId="2" applyNumberFormat="1" applyFont="1" applyFill="1" applyBorder="1" applyAlignment="1">
      <alignment horizontal="center"/>
    </xf>
    <xf numFmtId="0" fontId="7" fillId="0" borderId="4" xfId="0" applyFont="1" applyFill="1" applyBorder="1"/>
    <xf numFmtId="0" fontId="4" fillId="8" borderId="2" xfId="2" applyFont="1" applyFill="1" applyBorder="1" applyAlignment="1">
      <alignment horizontal="center"/>
    </xf>
    <xf numFmtId="0" fontId="6" fillId="3" borderId="5" xfId="2" applyFont="1" applyFill="1" applyBorder="1" applyAlignment="1">
      <alignment horizontal="left"/>
    </xf>
    <xf numFmtId="0" fontId="4" fillId="3" borderId="5" xfId="2" applyFont="1" applyFill="1" applyBorder="1" applyAlignment="1">
      <alignment horizontal="center"/>
    </xf>
    <xf numFmtId="0" fontId="5" fillId="3" borderId="2" xfId="0" applyFont="1" applyFill="1" applyBorder="1"/>
    <xf numFmtId="38" fontId="7" fillId="2" borderId="6" xfId="2" applyNumberFormat="1" applyFont="1" applyFill="1" applyBorder="1"/>
    <xf numFmtId="0" fontId="5" fillId="0" borderId="3" xfId="0" applyFont="1" applyBorder="1" applyAlignment="1">
      <alignment horizontal="center"/>
    </xf>
    <xf numFmtId="165" fontId="7" fillId="0" borderId="2" xfId="1" applyNumberFormat="1" applyFont="1" applyFill="1" applyBorder="1"/>
    <xf numFmtId="165" fontId="7" fillId="0" borderId="3" xfId="1" applyNumberFormat="1" applyFont="1" applyFill="1" applyBorder="1"/>
    <xf numFmtId="165" fontId="5" fillId="0" borderId="3" xfId="1" applyNumberFormat="1" applyFont="1" applyBorder="1" applyAlignment="1">
      <alignment horizontal="center"/>
    </xf>
    <xf numFmtId="0" fontId="4" fillId="3" borderId="5" xfId="2" applyNumberFormat="1" applyFont="1" applyFill="1" applyBorder="1" applyAlignment="1">
      <alignment horizontal="center"/>
    </xf>
    <xf numFmtId="49" fontId="4" fillId="3" borderId="5" xfId="2" applyNumberFormat="1" applyFont="1" applyFill="1" applyBorder="1" applyAlignment="1">
      <alignment horizontal="center"/>
    </xf>
    <xf numFmtId="0" fontId="6" fillId="3" borderId="5" xfId="2" applyFont="1" applyFill="1" applyBorder="1"/>
    <xf numFmtId="165" fontId="4" fillId="2" borderId="2" xfId="1" applyNumberFormat="1" applyFont="1" applyFill="1" applyBorder="1" applyAlignment="1">
      <alignment horizontal="right" vertical="top"/>
    </xf>
    <xf numFmtId="165" fontId="7" fillId="3" borderId="2" xfId="1" applyNumberFormat="1" applyFont="1" applyFill="1" applyBorder="1"/>
    <xf numFmtId="165" fontId="7" fillId="3" borderId="3" xfId="1" applyNumberFormat="1" applyFont="1" applyFill="1" applyBorder="1"/>
    <xf numFmtId="0" fontId="4" fillId="2" borderId="2" xfId="2" applyFont="1" applyFill="1" applyBorder="1"/>
    <xf numFmtId="0" fontId="4" fillId="2" borderId="2" xfId="2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65" fontId="5" fillId="0" borderId="0" xfId="1" applyNumberFormat="1" applyFont="1"/>
    <xf numFmtId="38" fontId="5" fillId="0" borderId="0" xfId="0" applyNumberFormat="1" applyFont="1"/>
    <xf numFmtId="165" fontId="6" fillId="3" borderId="0" xfId="1" applyNumberFormat="1" applyFont="1" applyFill="1" applyBorder="1" applyAlignment="1">
      <alignment horizontal="right" vertical="top"/>
    </xf>
    <xf numFmtId="0" fontId="6" fillId="0" borderId="0" xfId="3" applyFont="1" applyAlignment="1">
      <alignment horizontal="center"/>
    </xf>
    <xf numFmtId="40" fontId="6" fillId="3" borderId="0" xfId="3" applyNumberFormat="1" applyFont="1" applyFill="1" applyBorder="1" applyAlignment="1">
      <alignment horizontal="right"/>
    </xf>
    <xf numFmtId="3" fontId="4" fillId="0" borderId="0" xfId="4" applyNumberFormat="1" applyFont="1" applyFill="1" applyBorder="1" applyAlignment="1">
      <alignment horizontal="center"/>
    </xf>
    <xf numFmtId="165" fontId="4" fillId="0" borderId="0" xfId="1" applyNumberFormat="1" applyFont="1"/>
    <xf numFmtId="0" fontId="6" fillId="0" borderId="0" xfId="3" applyFont="1" applyAlignment="1">
      <alignment horizontal="left"/>
    </xf>
    <xf numFmtId="165" fontId="4" fillId="0" borderId="0" xfId="1" applyNumberFormat="1" applyFont="1" applyFill="1" applyBorder="1" applyAlignment="1">
      <alignment horizontal="center"/>
    </xf>
    <xf numFmtId="38" fontId="6" fillId="0" borderId="0" xfId="3" applyNumberFormat="1" applyFont="1" applyAlignment="1">
      <alignment horizontal="center"/>
    </xf>
    <xf numFmtId="3" fontId="4" fillId="0" borderId="1" xfId="4" applyNumberFormat="1" applyFont="1" applyFill="1" applyBorder="1" applyAlignment="1">
      <alignment horizontal="left"/>
    </xf>
    <xf numFmtId="165" fontId="6" fillId="0" borderId="0" xfId="1" applyNumberFormat="1" applyFont="1" applyAlignment="1">
      <alignment horizontal="center"/>
    </xf>
    <xf numFmtId="40" fontId="6" fillId="0" borderId="0" xfId="3" applyNumberFormat="1" applyFont="1" applyAlignment="1">
      <alignment horizontal="right"/>
    </xf>
    <xf numFmtId="165" fontId="4" fillId="0" borderId="1" xfId="1" applyNumberFormat="1" applyFont="1" applyFill="1" applyBorder="1" applyAlignment="1">
      <alignment horizontal="left"/>
    </xf>
    <xf numFmtId="3" fontId="4" fillId="0" borderId="0" xfId="4" applyNumberFormat="1" applyFont="1" applyFill="1" applyBorder="1" applyAlignment="1">
      <alignment horizontal="left"/>
    </xf>
    <xf numFmtId="165" fontId="4" fillId="0" borderId="0" xfId="1" applyNumberFormat="1" applyFont="1" applyFill="1" applyBorder="1" applyAlignment="1">
      <alignment horizontal="left"/>
    </xf>
    <xf numFmtId="17" fontId="4" fillId="0" borderId="0" xfId="4" applyNumberFormat="1" applyFont="1" applyFill="1" applyBorder="1" applyAlignment="1">
      <alignment horizontal="left"/>
    </xf>
    <xf numFmtId="0" fontId="3" fillId="0" borderId="0" xfId="3" applyFont="1"/>
    <xf numFmtId="165" fontId="4" fillId="3" borderId="0" xfId="1" applyNumberFormat="1" applyFont="1" applyFill="1" applyBorder="1" applyAlignment="1">
      <alignment horizontal="right"/>
    </xf>
    <xf numFmtId="165" fontId="3" fillId="0" borderId="0" xfId="1" applyNumberFormat="1" applyFont="1"/>
    <xf numFmtId="0" fontId="4" fillId="0" borderId="0" xfId="2" applyFont="1" applyAlignment="1">
      <alignment horizontal="center"/>
    </xf>
    <xf numFmtId="0" fontId="4" fillId="0" borderId="1" xfId="2" applyFont="1" applyBorder="1" applyAlignment="1">
      <alignment horizontal="center"/>
    </xf>
    <xf numFmtId="3" fontId="0" fillId="0" borderId="0" xfId="0" applyNumberFormat="1"/>
  </cellXfs>
  <cellStyles count="5">
    <cellStyle name="Millares" xfId="1" builtinId="3"/>
    <cellStyle name="Normal" xfId="0" builtinId="0"/>
    <cellStyle name="Normal 10 2" xfId="3"/>
    <cellStyle name="Normal 2" xfId="2"/>
    <cellStyle name="Normal 2 8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1285875</xdr:colOff>
      <xdr:row>2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34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361950</xdr:colOff>
      <xdr:row>3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22764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hochi/Mis%20documentos/anaher%20LICENCIA/SERVICIO%20PENDIENTE%20ABRIL-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RIL-15"/>
      <sheetName val="Hoja3"/>
      <sheetName val="SAP"/>
      <sheetName val="SERV.NO MIG"/>
      <sheetName val="SERV.NO MIG TABLA"/>
      <sheetName val="TABLA OSF"/>
      <sheetName val="ORIGEN OSF"/>
    </sheetNames>
    <sheetDataSet>
      <sheetData sheetId="0" refreshError="1"/>
      <sheetData sheetId="1" refreshError="1"/>
      <sheetData sheetId="2" refreshError="1">
        <row r="2">
          <cell r="A2">
            <v>4101</v>
          </cell>
          <cell r="B2">
            <v>5093115107</v>
          </cell>
        </row>
        <row r="3">
          <cell r="A3">
            <v>4102</v>
          </cell>
          <cell r="B3">
            <v>325150874</v>
          </cell>
        </row>
        <row r="4">
          <cell r="A4">
            <v>4103</v>
          </cell>
          <cell r="B4">
            <v>25017804</v>
          </cell>
        </row>
        <row r="5">
          <cell r="A5">
            <v>4104</v>
          </cell>
          <cell r="B5">
            <v>16054368</v>
          </cell>
        </row>
        <row r="6">
          <cell r="A6">
            <v>4105</v>
          </cell>
          <cell r="B6">
            <v>377949623</v>
          </cell>
        </row>
        <row r="7">
          <cell r="A7">
            <v>4106</v>
          </cell>
          <cell r="B7">
            <v>622747763</v>
          </cell>
        </row>
        <row r="8">
          <cell r="A8">
            <v>4107</v>
          </cell>
          <cell r="B8">
            <v>1305092</v>
          </cell>
        </row>
        <row r="9">
          <cell r="A9">
            <v>4108</v>
          </cell>
          <cell r="B9">
            <v>10101588</v>
          </cell>
        </row>
        <row r="10">
          <cell r="A10">
            <v>4109</v>
          </cell>
          <cell r="B10">
            <v>1096303</v>
          </cell>
        </row>
        <row r="11">
          <cell r="A11">
            <v>4110</v>
          </cell>
          <cell r="B11">
            <v>20009665</v>
          </cell>
        </row>
        <row r="12">
          <cell r="A12">
            <v>4111</v>
          </cell>
          <cell r="B12">
            <v>1454112</v>
          </cell>
        </row>
        <row r="13">
          <cell r="A13">
            <v>4112</v>
          </cell>
          <cell r="B13">
            <v>2747504</v>
          </cell>
        </row>
        <row r="14">
          <cell r="A14">
            <v>4113</v>
          </cell>
          <cell r="B14">
            <v>4384035</v>
          </cell>
        </row>
        <row r="15">
          <cell r="A15">
            <v>4114</v>
          </cell>
          <cell r="B15">
            <v>2504062</v>
          </cell>
        </row>
        <row r="16">
          <cell r="A16">
            <v>4115</v>
          </cell>
          <cell r="B16">
            <v>71435979</v>
          </cell>
        </row>
        <row r="17">
          <cell r="A17">
            <v>4116</v>
          </cell>
          <cell r="B17">
            <v>11194023</v>
          </cell>
        </row>
        <row r="18">
          <cell r="A18">
            <v>4117</v>
          </cell>
          <cell r="B18">
            <v>0</v>
          </cell>
        </row>
        <row r="19">
          <cell r="A19">
            <v>4118</v>
          </cell>
          <cell r="B19">
            <v>3193213</v>
          </cell>
        </row>
        <row r="20">
          <cell r="A20">
            <v>4119</v>
          </cell>
          <cell r="B20">
            <v>1661400</v>
          </cell>
        </row>
        <row r="21">
          <cell r="A21">
            <v>4120</v>
          </cell>
          <cell r="B21">
            <v>22585026</v>
          </cell>
        </row>
        <row r="22">
          <cell r="A22">
            <v>4121</v>
          </cell>
          <cell r="B22">
            <v>10509507</v>
          </cell>
        </row>
        <row r="23">
          <cell r="A23">
            <v>4122</v>
          </cell>
          <cell r="B23">
            <v>0</v>
          </cell>
        </row>
        <row r="24">
          <cell r="A24">
            <v>4123</v>
          </cell>
          <cell r="B24">
            <v>8223870</v>
          </cell>
        </row>
        <row r="25">
          <cell r="A25">
            <v>4126</v>
          </cell>
          <cell r="B25">
            <v>29288286</v>
          </cell>
        </row>
        <row r="26">
          <cell r="A26">
            <v>4127</v>
          </cell>
          <cell r="B26">
            <v>1666452847</v>
          </cell>
        </row>
        <row r="27">
          <cell r="A27">
            <v>4128</v>
          </cell>
          <cell r="B27">
            <v>88296057</v>
          </cell>
        </row>
        <row r="28">
          <cell r="A28">
            <v>4129</v>
          </cell>
          <cell r="B28">
            <v>7121544</v>
          </cell>
        </row>
        <row r="29">
          <cell r="A29">
            <v>4130</v>
          </cell>
          <cell r="B29">
            <v>0</v>
          </cell>
        </row>
        <row r="30">
          <cell r="A30">
            <v>4131</v>
          </cell>
          <cell r="B30">
            <v>2810333</v>
          </cell>
        </row>
        <row r="31">
          <cell r="A31">
            <v>4132</v>
          </cell>
          <cell r="B31">
            <v>16397436</v>
          </cell>
        </row>
        <row r="32">
          <cell r="A32">
            <v>4133</v>
          </cell>
          <cell r="B32">
            <v>1313337</v>
          </cell>
        </row>
        <row r="33">
          <cell r="A33">
            <v>4134</v>
          </cell>
          <cell r="B33">
            <v>0</v>
          </cell>
        </row>
        <row r="34">
          <cell r="A34">
            <v>4135</v>
          </cell>
          <cell r="B34">
            <v>2610182</v>
          </cell>
        </row>
        <row r="35">
          <cell r="A35">
            <v>4136</v>
          </cell>
          <cell r="B35">
            <v>1454113</v>
          </cell>
        </row>
        <row r="36">
          <cell r="A36">
            <v>4137</v>
          </cell>
          <cell r="B36">
            <v>6525455</v>
          </cell>
        </row>
        <row r="37">
          <cell r="A37">
            <v>4138</v>
          </cell>
          <cell r="B37">
            <v>0</v>
          </cell>
        </row>
        <row r="38">
          <cell r="A38">
            <v>4139</v>
          </cell>
          <cell r="B38">
            <v>1305091</v>
          </cell>
        </row>
        <row r="39">
          <cell r="A39">
            <v>4140</v>
          </cell>
          <cell r="B39">
            <v>0</v>
          </cell>
        </row>
        <row r="40">
          <cell r="A40">
            <v>4141</v>
          </cell>
          <cell r="B40">
            <v>7830547</v>
          </cell>
        </row>
        <row r="41">
          <cell r="A41">
            <v>4142</v>
          </cell>
          <cell r="B41">
            <v>6525456</v>
          </cell>
        </row>
        <row r="42">
          <cell r="A42">
            <v>4143</v>
          </cell>
          <cell r="B42">
            <v>5209246</v>
          </cell>
        </row>
        <row r="43">
          <cell r="A43">
            <v>4145</v>
          </cell>
          <cell r="B43">
            <v>9027251</v>
          </cell>
        </row>
        <row r="44">
          <cell r="A44">
            <v>4146</v>
          </cell>
          <cell r="B44">
            <v>20229191</v>
          </cell>
        </row>
        <row r="45">
          <cell r="A45">
            <v>4148</v>
          </cell>
          <cell r="B45">
            <v>12476549</v>
          </cell>
        </row>
        <row r="46">
          <cell r="A46">
            <v>4154</v>
          </cell>
          <cell r="B46">
            <v>3639631</v>
          </cell>
        </row>
        <row r="47">
          <cell r="A47">
            <v>4155</v>
          </cell>
          <cell r="B47">
            <v>5875684</v>
          </cell>
        </row>
        <row r="48">
          <cell r="A48">
            <v>4156</v>
          </cell>
          <cell r="B48">
            <v>4213315</v>
          </cell>
        </row>
        <row r="49">
          <cell r="A49">
            <v>4157</v>
          </cell>
          <cell r="B49">
            <v>280710494</v>
          </cell>
        </row>
        <row r="50">
          <cell r="A50">
            <v>4158</v>
          </cell>
          <cell r="B50">
            <v>1346842433</v>
          </cell>
        </row>
        <row r="51">
          <cell r="A51">
            <v>4159</v>
          </cell>
          <cell r="B51">
            <v>66405137</v>
          </cell>
        </row>
        <row r="52">
          <cell r="A52">
            <v>4167</v>
          </cell>
          <cell r="B52">
            <v>7986412</v>
          </cell>
        </row>
        <row r="53">
          <cell r="A53">
            <v>4168</v>
          </cell>
          <cell r="B53">
            <v>1353325</v>
          </cell>
        </row>
        <row r="54">
          <cell r="A54">
            <v>4169</v>
          </cell>
          <cell r="B54">
            <v>1353325</v>
          </cell>
        </row>
        <row r="55">
          <cell r="A55">
            <v>4170</v>
          </cell>
          <cell r="B55">
            <v>0</v>
          </cell>
        </row>
        <row r="56">
          <cell r="A56">
            <v>4171</v>
          </cell>
          <cell r="B56">
            <v>0</v>
          </cell>
        </row>
        <row r="57">
          <cell r="A57">
            <v>4900</v>
          </cell>
          <cell r="B57">
            <v>0</v>
          </cell>
        </row>
      </sheetData>
      <sheetData sheetId="3" refreshError="1"/>
      <sheetData sheetId="4" refreshError="1"/>
      <sheetData sheetId="5" refreshError="1">
        <row r="55">
          <cell r="A55">
            <v>4101</v>
          </cell>
          <cell r="B55">
            <v>433209543.30999994</v>
          </cell>
          <cell r="C55">
            <v>2272375374</v>
          </cell>
          <cell r="D55">
            <v>3022265241.3600011</v>
          </cell>
          <cell r="F55">
            <v>283587000</v>
          </cell>
          <cell r="G55">
            <v>5145018072.0500011</v>
          </cell>
        </row>
        <row r="56">
          <cell r="A56">
            <v>4102</v>
          </cell>
          <cell r="B56">
            <v>0</v>
          </cell>
          <cell r="C56">
            <v>237567924</v>
          </cell>
          <cell r="D56">
            <v>177775192</v>
          </cell>
          <cell r="E56">
            <v>23358710</v>
          </cell>
          <cell r="F56">
            <v>24177265</v>
          </cell>
          <cell r="G56">
            <v>462879091</v>
          </cell>
        </row>
        <row r="57">
          <cell r="A57">
            <v>4103</v>
          </cell>
          <cell r="B57">
            <v>0</v>
          </cell>
          <cell r="C57">
            <v>11259924</v>
          </cell>
          <cell r="D57">
            <v>11840210</v>
          </cell>
          <cell r="F57">
            <v>406200</v>
          </cell>
          <cell r="G57">
            <v>23506334</v>
          </cell>
        </row>
        <row r="58">
          <cell r="A58">
            <v>4104</v>
          </cell>
          <cell r="B58">
            <v>0</v>
          </cell>
          <cell r="C58">
            <v>5744403</v>
          </cell>
          <cell r="D58">
            <v>10387127</v>
          </cell>
          <cell r="F58">
            <v>135400</v>
          </cell>
          <cell r="G58">
            <v>16266930</v>
          </cell>
        </row>
        <row r="59">
          <cell r="A59">
            <v>4105</v>
          </cell>
          <cell r="B59">
            <v>0</v>
          </cell>
          <cell r="C59">
            <v>209617655</v>
          </cell>
          <cell r="D59">
            <v>138500611</v>
          </cell>
          <cell r="F59">
            <v>29090200</v>
          </cell>
          <cell r="G59">
            <v>377208466</v>
          </cell>
        </row>
        <row r="60">
          <cell r="A60">
            <v>4106</v>
          </cell>
          <cell r="B60">
            <v>54798498.75</v>
          </cell>
          <cell r="C60">
            <v>255958873.22999978</v>
          </cell>
          <cell r="D60">
            <v>377023019.5</v>
          </cell>
          <cell r="F60">
            <v>32011200</v>
          </cell>
          <cell r="G60">
            <v>610194593.97999978</v>
          </cell>
        </row>
        <row r="61">
          <cell r="A61">
            <v>4108</v>
          </cell>
          <cell r="B61">
            <v>0</v>
          </cell>
          <cell r="C61">
            <v>1984866</v>
          </cell>
          <cell r="D61">
            <v>7979521</v>
          </cell>
          <cell r="F61">
            <v>137200</v>
          </cell>
          <cell r="G61">
            <v>10101587</v>
          </cell>
        </row>
        <row r="62">
          <cell r="A62">
            <v>4109</v>
          </cell>
          <cell r="B62">
            <v>0</v>
          </cell>
          <cell r="C62">
            <v>761024</v>
          </cell>
          <cell r="D62">
            <v>1893298</v>
          </cell>
          <cell r="F62">
            <v>66800</v>
          </cell>
          <cell r="G62">
            <v>2721122</v>
          </cell>
        </row>
        <row r="63">
          <cell r="A63">
            <v>4110</v>
          </cell>
          <cell r="B63">
            <v>0</v>
          </cell>
          <cell r="C63">
            <v>9424212</v>
          </cell>
          <cell r="D63">
            <v>9642009</v>
          </cell>
          <cell r="F63">
            <v>600384</v>
          </cell>
          <cell r="G63">
            <v>19666605</v>
          </cell>
        </row>
        <row r="64">
          <cell r="A64">
            <v>4116</v>
          </cell>
          <cell r="B64">
            <v>0</v>
          </cell>
          <cell r="C64">
            <v>4322794</v>
          </cell>
          <cell r="D64">
            <v>6720357</v>
          </cell>
          <cell r="F64">
            <v>228048</v>
          </cell>
          <cell r="G64">
            <v>11271199</v>
          </cell>
        </row>
        <row r="65">
          <cell r="A65">
            <v>4118</v>
          </cell>
          <cell r="B65">
            <v>0</v>
          </cell>
          <cell r="C65">
            <v>920294</v>
          </cell>
          <cell r="D65">
            <v>2135718</v>
          </cell>
          <cell r="F65">
            <v>137200</v>
          </cell>
          <cell r="G65">
            <v>3193212</v>
          </cell>
        </row>
        <row r="66">
          <cell r="A66">
            <v>4120</v>
          </cell>
          <cell r="B66">
            <v>0</v>
          </cell>
          <cell r="C66">
            <v>7818171</v>
          </cell>
          <cell r="D66">
            <v>13629453</v>
          </cell>
          <cell r="F66">
            <v>1137400</v>
          </cell>
          <cell r="G66">
            <v>22585024</v>
          </cell>
        </row>
        <row r="67">
          <cell r="A67">
            <v>4123</v>
          </cell>
          <cell r="B67">
            <v>0</v>
          </cell>
          <cell r="C67">
            <v>4582838</v>
          </cell>
          <cell r="D67">
            <v>3442071</v>
          </cell>
          <cell r="F67">
            <v>200400</v>
          </cell>
          <cell r="G67">
            <v>8225309</v>
          </cell>
        </row>
        <row r="68">
          <cell r="A68">
            <v>4126</v>
          </cell>
          <cell r="B68">
            <v>0</v>
          </cell>
          <cell r="C68">
            <v>9693717</v>
          </cell>
          <cell r="D68">
            <v>18726164</v>
          </cell>
          <cell r="F68">
            <v>868400</v>
          </cell>
          <cell r="G68">
            <v>29288281</v>
          </cell>
        </row>
        <row r="69">
          <cell r="A69">
            <v>4127</v>
          </cell>
          <cell r="B69">
            <v>58549426.530000001</v>
          </cell>
          <cell r="C69">
            <v>517686085</v>
          </cell>
          <cell r="D69">
            <v>1199072946.9099998</v>
          </cell>
          <cell r="F69">
            <v>46862200</v>
          </cell>
          <cell r="G69">
            <v>1705071805.3799999</v>
          </cell>
        </row>
        <row r="70">
          <cell r="A70">
            <v>4128</v>
          </cell>
          <cell r="B70">
            <v>0</v>
          </cell>
          <cell r="C70">
            <v>52822677</v>
          </cell>
          <cell r="D70">
            <v>34334685.559999943</v>
          </cell>
          <cell r="F70">
            <v>1139200</v>
          </cell>
          <cell r="G70">
            <v>88296562.559999943</v>
          </cell>
        </row>
        <row r="71">
          <cell r="A71">
            <v>4129</v>
          </cell>
          <cell r="B71">
            <v>0</v>
          </cell>
          <cell r="C71">
            <v>2219500</v>
          </cell>
          <cell r="D71">
            <v>4568039</v>
          </cell>
          <cell r="F71">
            <v>334000</v>
          </cell>
          <cell r="G71">
            <v>7121539</v>
          </cell>
        </row>
        <row r="72">
          <cell r="A72">
            <v>4137</v>
          </cell>
          <cell r="B72">
            <v>0</v>
          </cell>
          <cell r="C72">
            <v>2419900</v>
          </cell>
          <cell r="D72">
            <v>3971955</v>
          </cell>
          <cell r="F72">
            <v>133600</v>
          </cell>
          <cell r="G72">
            <v>6525455</v>
          </cell>
        </row>
        <row r="73">
          <cell r="A73">
            <v>4143</v>
          </cell>
          <cell r="B73">
            <v>0</v>
          </cell>
          <cell r="C73">
            <v>3107300</v>
          </cell>
          <cell r="D73">
            <v>1634346</v>
          </cell>
          <cell r="F73">
            <v>467600</v>
          </cell>
          <cell r="G73">
            <v>5209246</v>
          </cell>
        </row>
        <row r="74">
          <cell r="A74">
            <v>4146</v>
          </cell>
          <cell r="B74">
            <v>0</v>
          </cell>
          <cell r="C74">
            <v>8742793</v>
          </cell>
          <cell r="D74">
            <v>8171665</v>
          </cell>
          <cell r="F74">
            <v>1303400</v>
          </cell>
          <cell r="G74">
            <v>18217858</v>
          </cell>
        </row>
        <row r="75">
          <cell r="A75">
            <v>4148</v>
          </cell>
          <cell r="B75">
            <v>0</v>
          </cell>
          <cell r="C75">
            <v>5404300</v>
          </cell>
          <cell r="D75">
            <v>6938647</v>
          </cell>
          <cell r="F75">
            <v>133600</v>
          </cell>
          <cell r="G75">
            <v>12476547</v>
          </cell>
        </row>
        <row r="76">
          <cell r="A76">
            <v>4155</v>
          </cell>
          <cell r="B76">
            <v>0</v>
          </cell>
          <cell r="C76">
            <v>1791847</v>
          </cell>
          <cell r="D76">
            <v>3825523</v>
          </cell>
          <cell r="F76">
            <v>269000</v>
          </cell>
          <cell r="G76">
            <v>5886370</v>
          </cell>
        </row>
        <row r="77">
          <cell r="A77">
            <v>4156</v>
          </cell>
          <cell r="B77">
            <v>0</v>
          </cell>
          <cell r="C77">
            <v>1331700</v>
          </cell>
          <cell r="D77">
            <v>2681215</v>
          </cell>
          <cell r="F77">
            <v>200400</v>
          </cell>
          <cell r="G77">
            <v>4213315</v>
          </cell>
        </row>
        <row r="78">
          <cell r="A78">
            <v>4157</v>
          </cell>
          <cell r="B78">
            <v>0</v>
          </cell>
          <cell r="C78">
            <v>40707960</v>
          </cell>
          <cell r="D78">
            <v>35820080</v>
          </cell>
          <cell r="F78">
            <v>5607200</v>
          </cell>
          <cell r="G78">
            <v>82135240</v>
          </cell>
        </row>
        <row r="79">
          <cell r="A79">
            <v>4158</v>
          </cell>
          <cell r="B79">
            <v>31870000</v>
          </cell>
          <cell r="C79">
            <v>531909057.98999995</v>
          </cell>
          <cell r="D79">
            <v>728502582.25</v>
          </cell>
          <cell r="F79">
            <v>74763800</v>
          </cell>
          <cell r="G79">
            <v>1303305440.24</v>
          </cell>
        </row>
        <row r="80">
          <cell r="A80">
            <v>4159</v>
          </cell>
          <cell r="B80">
            <v>0</v>
          </cell>
          <cell r="C80">
            <v>25530700</v>
          </cell>
          <cell r="D80">
            <v>39338038</v>
          </cell>
          <cell r="F80">
            <v>1536400</v>
          </cell>
          <cell r="G80">
            <v>66405138</v>
          </cell>
        </row>
        <row r="81">
          <cell r="A81">
            <v>4113</v>
          </cell>
          <cell r="B81">
            <v>0</v>
          </cell>
          <cell r="C81">
            <v>887800</v>
          </cell>
          <cell r="D81">
            <v>1737803</v>
          </cell>
          <cell r="F81">
            <v>133600</v>
          </cell>
          <cell r="G81">
            <v>2759203</v>
          </cell>
        </row>
        <row r="82">
          <cell r="A82">
            <v>4115</v>
          </cell>
          <cell r="B82">
            <v>0</v>
          </cell>
          <cell r="C82">
            <v>12300706</v>
          </cell>
          <cell r="D82">
            <v>58929473</v>
          </cell>
          <cell r="F82">
            <v>205800</v>
          </cell>
          <cell r="G82">
            <v>71435979</v>
          </cell>
        </row>
        <row r="83">
          <cell r="A83">
            <v>4119</v>
          </cell>
          <cell r="B83">
            <v>0</v>
          </cell>
          <cell r="C83">
            <v>887800</v>
          </cell>
          <cell r="D83">
            <v>640000</v>
          </cell>
          <cell r="F83">
            <v>133600</v>
          </cell>
          <cell r="G83">
            <v>1661400</v>
          </cell>
        </row>
        <row r="84">
          <cell r="A84">
            <v>4142</v>
          </cell>
          <cell r="B84">
            <v>0</v>
          </cell>
          <cell r="C84">
            <v>1842400</v>
          </cell>
          <cell r="D84">
            <v>3177564</v>
          </cell>
          <cell r="F84">
            <v>200400</v>
          </cell>
          <cell r="G84">
            <v>5220364</v>
          </cell>
        </row>
        <row r="85">
          <cell r="A85">
            <v>4145</v>
          </cell>
          <cell r="B85">
            <v>0</v>
          </cell>
          <cell r="C85">
            <v>5006800</v>
          </cell>
          <cell r="D85">
            <v>3419249</v>
          </cell>
          <cell r="F85">
            <v>601200</v>
          </cell>
          <cell r="G85">
            <v>9027249</v>
          </cell>
        </row>
        <row r="86">
          <cell r="A86">
            <v>4167</v>
          </cell>
          <cell r="B86">
            <v>0</v>
          </cell>
          <cell r="C86">
            <v>1256000</v>
          </cell>
          <cell r="D86">
            <v>6730411</v>
          </cell>
          <cell r="G86">
            <v>7986411</v>
          </cell>
        </row>
        <row r="87">
          <cell r="A87">
            <v>4169</v>
          </cell>
          <cell r="B87">
            <v>0</v>
          </cell>
          <cell r="C87">
            <v>460147</v>
          </cell>
          <cell r="D87">
            <v>824578</v>
          </cell>
          <cell r="F87">
            <v>68600</v>
          </cell>
          <cell r="G87">
            <v>1353325</v>
          </cell>
        </row>
        <row r="88">
          <cell r="A88">
            <v>4111</v>
          </cell>
          <cell r="B88">
            <v>0</v>
          </cell>
          <cell r="C88">
            <v>443900</v>
          </cell>
          <cell r="D88">
            <v>943412</v>
          </cell>
          <cell r="F88">
            <v>66800</v>
          </cell>
          <cell r="G88">
            <v>1454112</v>
          </cell>
        </row>
        <row r="89">
          <cell r="A89">
            <v>4112</v>
          </cell>
          <cell r="B89">
            <v>0</v>
          </cell>
          <cell r="C89">
            <v>961147</v>
          </cell>
          <cell r="D89">
            <v>1717757</v>
          </cell>
          <cell r="F89">
            <v>68600</v>
          </cell>
          <cell r="G89">
            <v>2747504</v>
          </cell>
        </row>
        <row r="90">
          <cell r="A90">
            <v>4135</v>
          </cell>
          <cell r="B90">
            <v>0</v>
          </cell>
          <cell r="C90">
            <v>887800</v>
          </cell>
          <cell r="D90">
            <v>1588782</v>
          </cell>
          <cell r="F90">
            <v>133600</v>
          </cell>
          <cell r="G90">
            <v>2610182</v>
          </cell>
        </row>
        <row r="91">
          <cell r="A91">
            <v>4141</v>
          </cell>
          <cell r="B91">
            <v>0</v>
          </cell>
          <cell r="C91">
            <v>2663400</v>
          </cell>
          <cell r="D91">
            <v>4766346</v>
          </cell>
          <cell r="F91">
            <v>400800</v>
          </cell>
          <cell r="G91">
            <v>7830546</v>
          </cell>
        </row>
        <row r="92">
          <cell r="A92">
            <v>4114</v>
          </cell>
          <cell r="B92">
            <v>0</v>
          </cell>
          <cell r="C92">
            <v>904047</v>
          </cell>
          <cell r="D92">
            <v>1485991</v>
          </cell>
          <cell r="F92">
            <v>114024</v>
          </cell>
          <cell r="G92">
            <v>2504062</v>
          </cell>
        </row>
        <row r="93">
          <cell r="A93">
            <v>4121</v>
          </cell>
          <cell r="B93">
            <v>0</v>
          </cell>
          <cell r="C93">
            <v>3966232</v>
          </cell>
          <cell r="D93">
            <v>5181273</v>
          </cell>
          <cell r="F93">
            <v>135400</v>
          </cell>
          <cell r="G93">
            <v>9282905</v>
          </cell>
        </row>
        <row r="94">
          <cell r="A94">
            <v>4131</v>
          </cell>
          <cell r="B94">
            <v>0</v>
          </cell>
          <cell r="C94">
            <v>970847</v>
          </cell>
          <cell r="D94">
            <v>1773652</v>
          </cell>
          <cell r="F94">
            <v>68600</v>
          </cell>
          <cell r="G94">
            <v>2813099</v>
          </cell>
        </row>
        <row r="95">
          <cell r="A95">
            <v>4132</v>
          </cell>
          <cell r="B95">
            <v>0</v>
          </cell>
          <cell r="C95">
            <v>10826200</v>
          </cell>
          <cell r="D95">
            <v>5435837</v>
          </cell>
          <cell r="F95">
            <v>135400</v>
          </cell>
          <cell r="G95">
            <v>16397437</v>
          </cell>
        </row>
        <row r="96">
          <cell r="A96">
            <v>4133</v>
          </cell>
          <cell r="B96">
            <v>0</v>
          </cell>
          <cell r="C96">
            <v>443900</v>
          </cell>
          <cell r="D96">
            <v>794391</v>
          </cell>
          <cell r="F96">
            <v>66800</v>
          </cell>
          <cell r="G96">
            <v>1305091</v>
          </cell>
        </row>
        <row r="97">
          <cell r="A97">
            <v>4139</v>
          </cell>
          <cell r="B97">
            <v>0</v>
          </cell>
          <cell r="C97">
            <v>443900</v>
          </cell>
          <cell r="D97">
            <v>794391</v>
          </cell>
          <cell r="F97">
            <v>66800</v>
          </cell>
          <cell r="G97">
            <v>1305091</v>
          </cell>
        </row>
        <row r="98">
          <cell r="A98">
            <v>4168</v>
          </cell>
          <cell r="B98">
            <v>0</v>
          </cell>
          <cell r="C98">
            <v>460147</v>
          </cell>
          <cell r="D98">
            <v>824578</v>
          </cell>
          <cell r="F98">
            <v>68600</v>
          </cell>
          <cell r="G98">
            <v>1353325</v>
          </cell>
        </row>
        <row r="99">
          <cell r="A99">
            <v>4107</v>
          </cell>
          <cell r="B99">
            <v>0</v>
          </cell>
          <cell r="C99">
            <v>443900</v>
          </cell>
          <cell r="D99">
            <v>794391</v>
          </cell>
          <cell r="F99">
            <v>66800</v>
          </cell>
          <cell r="G99">
            <v>1305091</v>
          </cell>
        </row>
        <row r="100">
          <cell r="A100">
            <v>4136</v>
          </cell>
          <cell r="B100">
            <v>0</v>
          </cell>
          <cell r="C100">
            <v>443900</v>
          </cell>
          <cell r="D100">
            <v>943412</v>
          </cell>
          <cell r="F100">
            <v>66800</v>
          </cell>
          <cell r="G100">
            <v>1454112</v>
          </cell>
        </row>
        <row r="101">
          <cell r="A101">
            <v>4154</v>
          </cell>
          <cell r="B101">
            <v>0</v>
          </cell>
          <cell r="C101">
            <v>1314372</v>
          </cell>
          <cell r="D101">
            <v>2325282</v>
          </cell>
          <cell r="G101">
            <v>3639654</v>
          </cell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UG78"/>
  <sheetViews>
    <sheetView showGridLines="0" tabSelected="1" topLeftCell="A59" zoomScale="85" zoomScaleNormal="85" workbookViewId="0">
      <selection activeCell="F69" sqref="F69"/>
    </sheetView>
  </sheetViews>
  <sheetFormatPr baseColWidth="10" defaultColWidth="19.140625" defaultRowHeight="15" x14ac:dyDescent="0.25"/>
  <cols>
    <col min="1" max="1" width="17" style="1" bestFit="1" customWidth="1"/>
    <col min="2" max="2" width="13" style="1" customWidth="1"/>
    <col min="3" max="3" width="27" style="1" customWidth="1"/>
    <col min="4" max="5" width="20.7109375" style="59" customWidth="1"/>
    <col min="6" max="6" width="19.5703125" style="60" bestFit="1" customWidth="1"/>
    <col min="7" max="7" width="19.5703125" style="60" customWidth="1"/>
    <col min="8" max="8" width="17" style="59" bestFit="1" customWidth="1"/>
    <col min="9" max="9" width="19.140625" style="1"/>
    <col min="10" max="10" width="12.42578125" style="2" customWidth="1"/>
    <col min="11" max="15" width="19.140625" style="3"/>
    <col min="16" max="222" width="19.140625" style="1"/>
    <col min="223" max="223" width="17" bestFit="1" customWidth="1"/>
    <col min="224" max="224" width="10.28515625" bestFit="1" customWidth="1"/>
    <col min="225" max="225" width="25.28515625" bestFit="1" customWidth="1"/>
    <col min="226" max="226" width="17" bestFit="1" customWidth="1"/>
    <col min="227" max="228" width="16.5703125" bestFit="1" customWidth="1"/>
    <col min="229" max="229" width="27.7109375" bestFit="1" customWidth="1"/>
    <col min="479" max="479" width="17" bestFit="1" customWidth="1"/>
    <col min="480" max="480" width="10.28515625" bestFit="1" customWidth="1"/>
    <col min="481" max="481" width="25.28515625" bestFit="1" customWidth="1"/>
    <col min="482" max="482" width="17" bestFit="1" customWidth="1"/>
    <col min="483" max="484" width="16.5703125" bestFit="1" customWidth="1"/>
    <col min="485" max="485" width="27.7109375" bestFit="1" customWidth="1"/>
    <col min="735" max="735" width="17" bestFit="1" customWidth="1"/>
    <col min="736" max="736" width="10.28515625" bestFit="1" customWidth="1"/>
    <col min="737" max="737" width="25.28515625" bestFit="1" customWidth="1"/>
    <col min="738" max="738" width="17" bestFit="1" customWidth="1"/>
    <col min="739" max="740" width="16.5703125" bestFit="1" customWidth="1"/>
    <col min="741" max="741" width="27.7109375" bestFit="1" customWidth="1"/>
    <col min="991" max="991" width="17" bestFit="1" customWidth="1"/>
    <col min="992" max="992" width="10.28515625" bestFit="1" customWidth="1"/>
    <col min="993" max="993" width="25.28515625" bestFit="1" customWidth="1"/>
    <col min="994" max="994" width="17" bestFit="1" customWidth="1"/>
    <col min="995" max="996" width="16.5703125" bestFit="1" customWidth="1"/>
    <col min="997" max="997" width="27.7109375" bestFit="1" customWidth="1"/>
    <col min="1247" max="1247" width="17" bestFit="1" customWidth="1"/>
    <col min="1248" max="1248" width="10.28515625" bestFit="1" customWidth="1"/>
    <col min="1249" max="1249" width="25.28515625" bestFit="1" customWidth="1"/>
    <col min="1250" max="1250" width="17" bestFit="1" customWidth="1"/>
    <col min="1251" max="1252" width="16.5703125" bestFit="1" customWidth="1"/>
    <col min="1253" max="1253" width="27.7109375" bestFit="1" customWidth="1"/>
    <col min="1503" max="1503" width="17" bestFit="1" customWidth="1"/>
    <col min="1504" max="1504" width="10.28515625" bestFit="1" customWidth="1"/>
    <col min="1505" max="1505" width="25.28515625" bestFit="1" customWidth="1"/>
    <col min="1506" max="1506" width="17" bestFit="1" customWidth="1"/>
    <col min="1507" max="1508" width="16.5703125" bestFit="1" customWidth="1"/>
    <col min="1509" max="1509" width="27.7109375" bestFit="1" customWidth="1"/>
    <col min="1759" max="1759" width="17" bestFit="1" customWidth="1"/>
    <col min="1760" max="1760" width="10.28515625" bestFit="1" customWidth="1"/>
    <col min="1761" max="1761" width="25.28515625" bestFit="1" customWidth="1"/>
    <col min="1762" max="1762" width="17" bestFit="1" customWidth="1"/>
    <col min="1763" max="1764" width="16.5703125" bestFit="1" customWidth="1"/>
    <col min="1765" max="1765" width="27.7109375" bestFit="1" customWidth="1"/>
    <col min="2015" max="2015" width="17" bestFit="1" customWidth="1"/>
    <col min="2016" max="2016" width="10.28515625" bestFit="1" customWidth="1"/>
    <col min="2017" max="2017" width="25.28515625" bestFit="1" customWidth="1"/>
    <col min="2018" max="2018" width="17" bestFit="1" customWidth="1"/>
    <col min="2019" max="2020" width="16.5703125" bestFit="1" customWidth="1"/>
    <col min="2021" max="2021" width="27.7109375" bestFit="1" customWidth="1"/>
    <col min="2271" max="2271" width="17" bestFit="1" customWidth="1"/>
    <col min="2272" max="2272" width="10.28515625" bestFit="1" customWidth="1"/>
    <col min="2273" max="2273" width="25.28515625" bestFit="1" customWidth="1"/>
    <col min="2274" max="2274" width="17" bestFit="1" customWidth="1"/>
    <col min="2275" max="2276" width="16.5703125" bestFit="1" customWidth="1"/>
    <col min="2277" max="2277" width="27.7109375" bestFit="1" customWidth="1"/>
    <col min="2527" max="2527" width="17" bestFit="1" customWidth="1"/>
    <col min="2528" max="2528" width="10.28515625" bestFit="1" customWidth="1"/>
    <col min="2529" max="2529" width="25.28515625" bestFit="1" customWidth="1"/>
    <col min="2530" max="2530" width="17" bestFit="1" customWidth="1"/>
    <col min="2531" max="2532" width="16.5703125" bestFit="1" customWidth="1"/>
    <col min="2533" max="2533" width="27.7109375" bestFit="1" customWidth="1"/>
    <col min="2783" max="2783" width="17" bestFit="1" customWidth="1"/>
    <col min="2784" max="2784" width="10.28515625" bestFit="1" customWidth="1"/>
    <col min="2785" max="2785" width="25.28515625" bestFit="1" customWidth="1"/>
    <col min="2786" max="2786" width="17" bestFit="1" customWidth="1"/>
    <col min="2787" max="2788" width="16.5703125" bestFit="1" customWidth="1"/>
    <col min="2789" max="2789" width="27.7109375" bestFit="1" customWidth="1"/>
    <col min="3039" max="3039" width="17" bestFit="1" customWidth="1"/>
    <col min="3040" max="3040" width="10.28515625" bestFit="1" customWidth="1"/>
    <col min="3041" max="3041" width="25.28515625" bestFit="1" customWidth="1"/>
    <col min="3042" max="3042" width="17" bestFit="1" customWidth="1"/>
    <col min="3043" max="3044" width="16.5703125" bestFit="1" customWidth="1"/>
    <col min="3045" max="3045" width="27.7109375" bestFit="1" customWidth="1"/>
    <col min="3295" max="3295" width="17" bestFit="1" customWidth="1"/>
    <col min="3296" max="3296" width="10.28515625" bestFit="1" customWidth="1"/>
    <col min="3297" max="3297" width="25.28515625" bestFit="1" customWidth="1"/>
    <col min="3298" max="3298" width="17" bestFit="1" customWidth="1"/>
    <col min="3299" max="3300" width="16.5703125" bestFit="1" customWidth="1"/>
    <col min="3301" max="3301" width="27.7109375" bestFit="1" customWidth="1"/>
    <col min="3551" max="3551" width="17" bestFit="1" customWidth="1"/>
    <col min="3552" max="3552" width="10.28515625" bestFit="1" customWidth="1"/>
    <col min="3553" max="3553" width="25.28515625" bestFit="1" customWidth="1"/>
    <col min="3554" max="3554" width="17" bestFit="1" customWidth="1"/>
    <col min="3555" max="3556" width="16.5703125" bestFit="1" customWidth="1"/>
    <col min="3557" max="3557" width="27.7109375" bestFit="1" customWidth="1"/>
    <col min="3807" max="3807" width="17" bestFit="1" customWidth="1"/>
    <col min="3808" max="3808" width="10.28515625" bestFit="1" customWidth="1"/>
    <col min="3809" max="3809" width="25.28515625" bestFit="1" customWidth="1"/>
    <col min="3810" max="3810" width="17" bestFit="1" customWidth="1"/>
    <col min="3811" max="3812" width="16.5703125" bestFit="1" customWidth="1"/>
    <col min="3813" max="3813" width="27.7109375" bestFit="1" customWidth="1"/>
    <col min="4063" max="4063" width="17" bestFit="1" customWidth="1"/>
    <col min="4064" max="4064" width="10.28515625" bestFit="1" customWidth="1"/>
    <col min="4065" max="4065" width="25.28515625" bestFit="1" customWidth="1"/>
    <col min="4066" max="4066" width="17" bestFit="1" customWidth="1"/>
    <col min="4067" max="4068" width="16.5703125" bestFit="1" customWidth="1"/>
    <col min="4069" max="4069" width="27.7109375" bestFit="1" customWidth="1"/>
    <col min="4319" max="4319" width="17" bestFit="1" customWidth="1"/>
    <col min="4320" max="4320" width="10.28515625" bestFit="1" customWidth="1"/>
    <col min="4321" max="4321" width="25.28515625" bestFit="1" customWidth="1"/>
    <col min="4322" max="4322" width="17" bestFit="1" customWidth="1"/>
    <col min="4323" max="4324" width="16.5703125" bestFit="1" customWidth="1"/>
    <col min="4325" max="4325" width="27.7109375" bestFit="1" customWidth="1"/>
    <col min="4575" max="4575" width="17" bestFit="1" customWidth="1"/>
    <col min="4576" max="4576" width="10.28515625" bestFit="1" customWidth="1"/>
    <col min="4577" max="4577" width="25.28515625" bestFit="1" customWidth="1"/>
    <col min="4578" max="4578" width="17" bestFit="1" customWidth="1"/>
    <col min="4579" max="4580" width="16.5703125" bestFit="1" customWidth="1"/>
    <col min="4581" max="4581" width="27.7109375" bestFit="1" customWidth="1"/>
    <col min="4831" max="4831" width="17" bestFit="1" customWidth="1"/>
    <col min="4832" max="4832" width="10.28515625" bestFit="1" customWidth="1"/>
    <col min="4833" max="4833" width="25.28515625" bestFit="1" customWidth="1"/>
    <col min="4834" max="4834" width="17" bestFit="1" customWidth="1"/>
    <col min="4835" max="4836" width="16.5703125" bestFit="1" customWidth="1"/>
    <col min="4837" max="4837" width="27.7109375" bestFit="1" customWidth="1"/>
    <col min="5087" max="5087" width="17" bestFit="1" customWidth="1"/>
    <col min="5088" max="5088" width="10.28515625" bestFit="1" customWidth="1"/>
    <col min="5089" max="5089" width="25.28515625" bestFit="1" customWidth="1"/>
    <col min="5090" max="5090" width="17" bestFit="1" customWidth="1"/>
    <col min="5091" max="5092" width="16.5703125" bestFit="1" customWidth="1"/>
    <col min="5093" max="5093" width="27.7109375" bestFit="1" customWidth="1"/>
    <col min="5343" max="5343" width="17" bestFit="1" customWidth="1"/>
    <col min="5344" max="5344" width="10.28515625" bestFit="1" customWidth="1"/>
    <col min="5345" max="5345" width="25.28515625" bestFit="1" customWidth="1"/>
    <col min="5346" max="5346" width="17" bestFit="1" customWidth="1"/>
    <col min="5347" max="5348" width="16.5703125" bestFit="1" customWidth="1"/>
    <col min="5349" max="5349" width="27.7109375" bestFit="1" customWidth="1"/>
    <col min="5599" max="5599" width="17" bestFit="1" customWidth="1"/>
    <col min="5600" max="5600" width="10.28515625" bestFit="1" customWidth="1"/>
    <col min="5601" max="5601" width="25.28515625" bestFit="1" customWidth="1"/>
    <col min="5602" max="5602" width="17" bestFit="1" customWidth="1"/>
    <col min="5603" max="5604" width="16.5703125" bestFit="1" customWidth="1"/>
    <col min="5605" max="5605" width="27.7109375" bestFit="1" customWidth="1"/>
    <col min="5855" max="5855" width="17" bestFit="1" customWidth="1"/>
    <col min="5856" max="5856" width="10.28515625" bestFit="1" customWidth="1"/>
    <col min="5857" max="5857" width="25.28515625" bestFit="1" customWidth="1"/>
    <col min="5858" max="5858" width="17" bestFit="1" customWidth="1"/>
    <col min="5859" max="5860" width="16.5703125" bestFit="1" customWidth="1"/>
    <col min="5861" max="5861" width="27.7109375" bestFit="1" customWidth="1"/>
    <col min="6111" max="6111" width="17" bestFit="1" customWidth="1"/>
    <col min="6112" max="6112" width="10.28515625" bestFit="1" customWidth="1"/>
    <col min="6113" max="6113" width="25.28515625" bestFit="1" customWidth="1"/>
    <col min="6114" max="6114" width="17" bestFit="1" customWidth="1"/>
    <col min="6115" max="6116" width="16.5703125" bestFit="1" customWidth="1"/>
    <col min="6117" max="6117" width="27.7109375" bestFit="1" customWidth="1"/>
    <col min="6367" max="6367" width="17" bestFit="1" customWidth="1"/>
    <col min="6368" max="6368" width="10.28515625" bestFit="1" customWidth="1"/>
    <col min="6369" max="6369" width="25.28515625" bestFit="1" customWidth="1"/>
    <col min="6370" max="6370" width="17" bestFit="1" customWidth="1"/>
    <col min="6371" max="6372" width="16.5703125" bestFit="1" customWidth="1"/>
    <col min="6373" max="6373" width="27.7109375" bestFit="1" customWidth="1"/>
    <col min="6623" max="6623" width="17" bestFit="1" customWidth="1"/>
    <col min="6624" max="6624" width="10.28515625" bestFit="1" customWidth="1"/>
    <col min="6625" max="6625" width="25.28515625" bestFit="1" customWidth="1"/>
    <col min="6626" max="6626" width="17" bestFit="1" customWidth="1"/>
    <col min="6627" max="6628" width="16.5703125" bestFit="1" customWidth="1"/>
    <col min="6629" max="6629" width="27.7109375" bestFit="1" customWidth="1"/>
    <col min="6879" max="6879" width="17" bestFit="1" customWidth="1"/>
    <col min="6880" max="6880" width="10.28515625" bestFit="1" customWidth="1"/>
    <col min="6881" max="6881" width="25.28515625" bestFit="1" customWidth="1"/>
    <col min="6882" max="6882" width="17" bestFit="1" customWidth="1"/>
    <col min="6883" max="6884" width="16.5703125" bestFit="1" customWidth="1"/>
    <col min="6885" max="6885" width="27.7109375" bestFit="1" customWidth="1"/>
    <col min="7135" max="7135" width="17" bestFit="1" customWidth="1"/>
    <col min="7136" max="7136" width="10.28515625" bestFit="1" customWidth="1"/>
    <col min="7137" max="7137" width="25.28515625" bestFit="1" customWidth="1"/>
    <col min="7138" max="7138" width="17" bestFit="1" customWidth="1"/>
    <col min="7139" max="7140" width="16.5703125" bestFit="1" customWidth="1"/>
    <col min="7141" max="7141" width="27.7109375" bestFit="1" customWidth="1"/>
    <col min="7391" max="7391" width="17" bestFit="1" customWidth="1"/>
    <col min="7392" max="7392" width="10.28515625" bestFit="1" customWidth="1"/>
    <col min="7393" max="7393" width="25.28515625" bestFit="1" customWidth="1"/>
    <col min="7394" max="7394" width="17" bestFit="1" customWidth="1"/>
    <col min="7395" max="7396" width="16.5703125" bestFit="1" customWidth="1"/>
    <col min="7397" max="7397" width="27.7109375" bestFit="1" customWidth="1"/>
    <col min="7647" max="7647" width="17" bestFit="1" customWidth="1"/>
    <col min="7648" max="7648" width="10.28515625" bestFit="1" customWidth="1"/>
    <col min="7649" max="7649" width="25.28515625" bestFit="1" customWidth="1"/>
    <col min="7650" max="7650" width="17" bestFit="1" customWidth="1"/>
    <col min="7651" max="7652" width="16.5703125" bestFit="1" customWidth="1"/>
    <col min="7653" max="7653" width="27.7109375" bestFit="1" customWidth="1"/>
    <col min="7903" max="7903" width="17" bestFit="1" customWidth="1"/>
    <col min="7904" max="7904" width="10.28515625" bestFit="1" customWidth="1"/>
    <col min="7905" max="7905" width="25.28515625" bestFit="1" customWidth="1"/>
    <col min="7906" max="7906" width="17" bestFit="1" customWidth="1"/>
    <col min="7907" max="7908" width="16.5703125" bestFit="1" customWidth="1"/>
    <col min="7909" max="7909" width="27.7109375" bestFit="1" customWidth="1"/>
    <col min="8159" max="8159" width="17" bestFit="1" customWidth="1"/>
    <col min="8160" max="8160" width="10.28515625" bestFit="1" customWidth="1"/>
    <col min="8161" max="8161" width="25.28515625" bestFit="1" customWidth="1"/>
    <col min="8162" max="8162" width="17" bestFit="1" customWidth="1"/>
    <col min="8163" max="8164" width="16.5703125" bestFit="1" customWidth="1"/>
    <col min="8165" max="8165" width="27.7109375" bestFit="1" customWidth="1"/>
    <col min="8415" max="8415" width="17" bestFit="1" customWidth="1"/>
    <col min="8416" max="8416" width="10.28515625" bestFit="1" customWidth="1"/>
    <col min="8417" max="8417" width="25.28515625" bestFit="1" customWidth="1"/>
    <col min="8418" max="8418" width="17" bestFit="1" customWidth="1"/>
    <col min="8419" max="8420" width="16.5703125" bestFit="1" customWidth="1"/>
    <col min="8421" max="8421" width="27.7109375" bestFit="1" customWidth="1"/>
    <col min="8671" max="8671" width="17" bestFit="1" customWidth="1"/>
    <col min="8672" max="8672" width="10.28515625" bestFit="1" customWidth="1"/>
    <col min="8673" max="8673" width="25.28515625" bestFit="1" customWidth="1"/>
    <col min="8674" max="8674" width="17" bestFit="1" customWidth="1"/>
    <col min="8675" max="8676" width="16.5703125" bestFit="1" customWidth="1"/>
    <col min="8677" max="8677" width="27.7109375" bestFit="1" customWidth="1"/>
    <col min="8927" max="8927" width="17" bestFit="1" customWidth="1"/>
    <col min="8928" max="8928" width="10.28515625" bestFit="1" customWidth="1"/>
    <col min="8929" max="8929" width="25.28515625" bestFit="1" customWidth="1"/>
    <col min="8930" max="8930" width="17" bestFit="1" customWidth="1"/>
    <col min="8931" max="8932" width="16.5703125" bestFit="1" customWidth="1"/>
    <col min="8933" max="8933" width="27.7109375" bestFit="1" customWidth="1"/>
    <col min="9183" max="9183" width="17" bestFit="1" customWidth="1"/>
    <col min="9184" max="9184" width="10.28515625" bestFit="1" customWidth="1"/>
    <col min="9185" max="9185" width="25.28515625" bestFit="1" customWidth="1"/>
    <col min="9186" max="9186" width="17" bestFit="1" customWidth="1"/>
    <col min="9187" max="9188" width="16.5703125" bestFit="1" customWidth="1"/>
    <col min="9189" max="9189" width="27.7109375" bestFit="1" customWidth="1"/>
    <col min="9439" max="9439" width="17" bestFit="1" customWidth="1"/>
    <col min="9440" max="9440" width="10.28515625" bestFit="1" customWidth="1"/>
    <col min="9441" max="9441" width="25.28515625" bestFit="1" customWidth="1"/>
    <col min="9442" max="9442" width="17" bestFit="1" customWidth="1"/>
    <col min="9443" max="9444" width="16.5703125" bestFit="1" customWidth="1"/>
    <col min="9445" max="9445" width="27.7109375" bestFit="1" customWidth="1"/>
    <col min="9695" max="9695" width="17" bestFit="1" customWidth="1"/>
    <col min="9696" max="9696" width="10.28515625" bestFit="1" customWidth="1"/>
    <col min="9697" max="9697" width="25.28515625" bestFit="1" customWidth="1"/>
    <col min="9698" max="9698" width="17" bestFit="1" customWidth="1"/>
    <col min="9699" max="9700" width="16.5703125" bestFit="1" customWidth="1"/>
    <col min="9701" max="9701" width="27.7109375" bestFit="1" customWidth="1"/>
    <col min="9951" max="9951" width="17" bestFit="1" customWidth="1"/>
    <col min="9952" max="9952" width="10.28515625" bestFit="1" customWidth="1"/>
    <col min="9953" max="9953" width="25.28515625" bestFit="1" customWidth="1"/>
    <col min="9954" max="9954" width="17" bestFit="1" customWidth="1"/>
    <col min="9955" max="9956" width="16.5703125" bestFit="1" customWidth="1"/>
    <col min="9957" max="9957" width="27.7109375" bestFit="1" customWidth="1"/>
    <col min="10207" max="10207" width="17" bestFit="1" customWidth="1"/>
    <col min="10208" max="10208" width="10.28515625" bestFit="1" customWidth="1"/>
    <col min="10209" max="10209" width="25.28515625" bestFit="1" customWidth="1"/>
    <col min="10210" max="10210" width="17" bestFit="1" customWidth="1"/>
    <col min="10211" max="10212" width="16.5703125" bestFit="1" customWidth="1"/>
    <col min="10213" max="10213" width="27.7109375" bestFit="1" customWidth="1"/>
    <col min="10463" max="10463" width="17" bestFit="1" customWidth="1"/>
    <col min="10464" max="10464" width="10.28515625" bestFit="1" customWidth="1"/>
    <col min="10465" max="10465" width="25.28515625" bestFit="1" customWidth="1"/>
    <col min="10466" max="10466" width="17" bestFit="1" customWidth="1"/>
    <col min="10467" max="10468" width="16.5703125" bestFit="1" customWidth="1"/>
    <col min="10469" max="10469" width="27.7109375" bestFit="1" customWidth="1"/>
    <col min="10719" max="10719" width="17" bestFit="1" customWidth="1"/>
    <col min="10720" max="10720" width="10.28515625" bestFit="1" customWidth="1"/>
    <col min="10721" max="10721" width="25.28515625" bestFit="1" customWidth="1"/>
    <col min="10722" max="10722" width="17" bestFit="1" customWidth="1"/>
    <col min="10723" max="10724" width="16.5703125" bestFit="1" customWidth="1"/>
    <col min="10725" max="10725" width="27.7109375" bestFit="1" customWidth="1"/>
    <col min="10975" max="10975" width="17" bestFit="1" customWidth="1"/>
    <col min="10976" max="10976" width="10.28515625" bestFit="1" customWidth="1"/>
    <col min="10977" max="10977" width="25.28515625" bestFit="1" customWidth="1"/>
    <col min="10978" max="10978" width="17" bestFit="1" customWidth="1"/>
    <col min="10979" max="10980" width="16.5703125" bestFit="1" customWidth="1"/>
    <col min="10981" max="10981" width="27.7109375" bestFit="1" customWidth="1"/>
    <col min="11231" max="11231" width="17" bestFit="1" customWidth="1"/>
    <col min="11232" max="11232" width="10.28515625" bestFit="1" customWidth="1"/>
    <col min="11233" max="11233" width="25.28515625" bestFit="1" customWidth="1"/>
    <col min="11234" max="11234" width="17" bestFit="1" customWidth="1"/>
    <col min="11235" max="11236" width="16.5703125" bestFit="1" customWidth="1"/>
    <col min="11237" max="11237" width="27.7109375" bestFit="1" customWidth="1"/>
    <col min="11487" max="11487" width="17" bestFit="1" customWidth="1"/>
    <col min="11488" max="11488" width="10.28515625" bestFit="1" customWidth="1"/>
    <col min="11489" max="11489" width="25.28515625" bestFit="1" customWidth="1"/>
    <col min="11490" max="11490" width="17" bestFit="1" customWidth="1"/>
    <col min="11491" max="11492" width="16.5703125" bestFit="1" customWidth="1"/>
    <col min="11493" max="11493" width="27.7109375" bestFit="1" customWidth="1"/>
    <col min="11743" max="11743" width="17" bestFit="1" customWidth="1"/>
    <col min="11744" max="11744" width="10.28515625" bestFit="1" customWidth="1"/>
    <col min="11745" max="11745" width="25.28515625" bestFit="1" customWidth="1"/>
    <col min="11746" max="11746" width="17" bestFit="1" customWidth="1"/>
    <col min="11747" max="11748" width="16.5703125" bestFit="1" customWidth="1"/>
    <col min="11749" max="11749" width="27.7109375" bestFit="1" customWidth="1"/>
    <col min="11999" max="11999" width="17" bestFit="1" customWidth="1"/>
    <col min="12000" max="12000" width="10.28515625" bestFit="1" customWidth="1"/>
    <col min="12001" max="12001" width="25.28515625" bestFit="1" customWidth="1"/>
    <col min="12002" max="12002" width="17" bestFit="1" customWidth="1"/>
    <col min="12003" max="12004" width="16.5703125" bestFit="1" customWidth="1"/>
    <col min="12005" max="12005" width="27.7109375" bestFit="1" customWidth="1"/>
    <col min="12255" max="12255" width="17" bestFit="1" customWidth="1"/>
    <col min="12256" max="12256" width="10.28515625" bestFit="1" customWidth="1"/>
    <col min="12257" max="12257" width="25.28515625" bestFit="1" customWidth="1"/>
    <col min="12258" max="12258" width="17" bestFit="1" customWidth="1"/>
    <col min="12259" max="12260" width="16.5703125" bestFit="1" customWidth="1"/>
    <col min="12261" max="12261" width="27.7109375" bestFit="1" customWidth="1"/>
    <col min="12511" max="12511" width="17" bestFit="1" customWidth="1"/>
    <col min="12512" max="12512" width="10.28515625" bestFit="1" customWidth="1"/>
    <col min="12513" max="12513" width="25.28515625" bestFit="1" customWidth="1"/>
    <col min="12514" max="12514" width="17" bestFit="1" customWidth="1"/>
    <col min="12515" max="12516" width="16.5703125" bestFit="1" customWidth="1"/>
    <col min="12517" max="12517" width="27.7109375" bestFit="1" customWidth="1"/>
    <col min="12767" max="12767" width="17" bestFit="1" customWidth="1"/>
    <col min="12768" max="12768" width="10.28515625" bestFit="1" customWidth="1"/>
    <col min="12769" max="12769" width="25.28515625" bestFit="1" customWidth="1"/>
    <col min="12770" max="12770" width="17" bestFit="1" customWidth="1"/>
    <col min="12771" max="12772" width="16.5703125" bestFit="1" customWidth="1"/>
    <col min="12773" max="12773" width="27.7109375" bestFit="1" customWidth="1"/>
    <col min="13023" max="13023" width="17" bestFit="1" customWidth="1"/>
    <col min="13024" max="13024" width="10.28515625" bestFit="1" customWidth="1"/>
    <col min="13025" max="13025" width="25.28515625" bestFit="1" customWidth="1"/>
    <col min="13026" max="13026" width="17" bestFit="1" customWidth="1"/>
    <col min="13027" max="13028" width="16.5703125" bestFit="1" customWidth="1"/>
    <col min="13029" max="13029" width="27.7109375" bestFit="1" customWidth="1"/>
    <col min="13279" max="13279" width="17" bestFit="1" customWidth="1"/>
    <col min="13280" max="13280" width="10.28515625" bestFit="1" customWidth="1"/>
    <col min="13281" max="13281" width="25.28515625" bestFit="1" customWidth="1"/>
    <col min="13282" max="13282" width="17" bestFit="1" customWidth="1"/>
    <col min="13283" max="13284" width="16.5703125" bestFit="1" customWidth="1"/>
    <col min="13285" max="13285" width="27.7109375" bestFit="1" customWidth="1"/>
    <col min="13535" max="13535" width="17" bestFit="1" customWidth="1"/>
    <col min="13536" max="13536" width="10.28515625" bestFit="1" customWidth="1"/>
    <col min="13537" max="13537" width="25.28515625" bestFit="1" customWidth="1"/>
    <col min="13538" max="13538" width="17" bestFit="1" customWidth="1"/>
    <col min="13539" max="13540" width="16.5703125" bestFit="1" customWidth="1"/>
    <col min="13541" max="13541" width="27.7109375" bestFit="1" customWidth="1"/>
    <col min="13791" max="13791" width="17" bestFit="1" customWidth="1"/>
    <col min="13792" max="13792" width="10.28515625" bestFit="1" customWidth="1"/>
    <col min="13793" max="13793" width="25.28515625" bestFit="1" customWidth="1"/>
    <col min="13794" max="13794" width="17" bestFit="1" customWidth="1"/>
    <col min="13795" max="13796" width="16.5703125" bestFit="1" customWidth="1"/>
    <col min="13797" max="13797" width="27.7109375" bestFit="1" customWidth="1"/>
    <col min="14047" max="14047" width="17" bestFit="1" customWidth="1"/>
    <col min="14048" max="14048" width="10.28515625" bestFit="1" customWidth="1"/>
    <col min="14049" max="14049" width="25.28515625" bestFit="1" customWidth="1"/>
    <col min="14050" max="14050" width="17" bestFit="1" customWidth="1"/>
    <col min="14051" max="14052" width="16.5703125" bestFit="1" customWidth="1"/>
    <col min="14053" max="14053" width="27.7109375" bestFit="1" customWidth="1"/>
    <col min="14303" max="14303" width="17" bestFit="1" customWidth="1"/>
    <col min="14304" max="14304" width="10.28515625" bestFit="1" customWidth="1"/>
    <col min="14305" max="14305" width="25.28515625" bestFit="1" customWidth="1"/>
    <col min="14306" max="14306" width="17" bestFit="1" customWidth="1"/>
    <col min="14307" max="14308" width="16.5703125" bestFit="1" customWidth="1"/>
    <col min="14309" max="14309" width="27.7109375" bestFit="1" customWidth="1"/>
    <col min="14559" max="14559" width="17" bestFit="1" customWidth="1"/>
    <col min="14560" max="14560" width="10.28515625" bestFit="1" customWidth="1"/>
    <col min="14561" max="14561" width="25.28515625" bestFit="1" customWidth="1"/>
    <col min="14562" max="14562" width="17" bestFit="1" customWidth="1"/>
    <col min="14563" max="14564" width="16.5703125" bestFit="1" customWidth="1"/>
    <col min="14565" max="14565" width="27.7109375" bestFit="1" customWidth="1"/>
    <col min="14815" max="14815" width="17" bestFit="1" customWidth="1"/>
    <col min="14816" max="14816" width="10.28515625" bestFit="1" customWidth="1"/>
    <col min="14817" max="14817" width="25.28515625" bestFit="1" customWidth="1"/>
    <col min="14818" max="14818" width="17" bestFit="1" customWidth="1"/>
    <col min="14819" max="14820" width="16.5703125" bestFit="1" customWidth="1"/>
    <col min="14821" max="14821" width="27.7109375" bestFit="1" customWidth="1"/>
    <col min="15071" max="15071" width="17" bestFit="1" customWidth="1"/>
    <col min="15072" max="15072" width="10.28515625" bestFit="1" customWidth="1"/>
    <col min="15073" max="15073" width="25.28515625" bestFit="1" customWidth="1"/>
    <col min="15074" max="15074" width="17" bestFit="1" customWidth="1"/>
    <col min="15075" max="15076" width="16.5703125" bestFit="1" customWidth="1"/>
    <col min="15077" max="15077" width="27.7109375" bestFit="1" customWidth="1"/>
    <col min="15327" max="15327" width="17" bestFit="1" customWidth="1"/>
    <col min="15328" max="15328" width="10.28515625" bestFit="1" customWidth="1"/>
    <col min="15329" max="15329" width="25.28515625" bestFit="1" customWidth="1"/>
    <col min="15330" max="15330" width="17" bestFit="1" customWidth="1"/>
    <col min="15331" max="15332" width="16.5703125" bestFit="1" customWidth="1"/>
    <col min="15333" max="15333" width="27.7109375" bestFit="1" customWidth="1"/>
    <col min="15583" max="15583" width="17" bestFit="1" customWidth="1"/>
    <col min="15584" max="15584" width="10.28515625" bestFit="1" customWidth="1"/>
    <col min="15585" max="15585" width="25.28515625" bestFit="1" customWidth="1"/>
    <col min="15586" max="15586" width="17" bestFit="1" customWidth="1"/>
    <col min="15587" max="15588" width="16.5703125" bestFit="1" customWidth="1"/>
    <col min="15589" max="15589" width="27.7109375" bestFit="1" customWidth="1"/>
    <col min="15839" max="15839" width="17" bestFit="1" customWidth="1"/>
    <col min="15840" max="15840" width="10.28515625" bestFit="1" customWidth="1"/>
    <col min="15841" max="15841" width="25.28515625" bestFit="1" customWidth="1"/>
    <col min="15842" max="15842" width="17" bestFit="1" customWidth="1"/>
    <col min="15843" max="15844" width="16.5703125" bestFit="1" customWidth="1"/>
    <col min="15845" max="15845" width="27.7109375" bestFit="1" customWidth="1"/>
    <col min="16095" max="16095" width="17" bestFit="1" customWidth="1"/>
    <col min="16096" max="16096" width="10.28515625" bestFit="1" customWidth="1"/>
    <col min="16097" max="16097" width="25.28515625" bestFit="1" customWidth="1"/>
    <col min="16098" max="16098" width="17" bestFit="1" customWidth="1"/>
    <col min="16099" max="16100" width="16.5703125" bestFit="1" customWidth="1"/>
    <col min="16101" max="16101" width="27.7109375" bestFit="1" customWidth="1"/>
    <col min="16102" max="16384" width="19.140625" style="1"/>
  </cols>
  <sheetData>
    <row r="1" spans="1:16101" x14ac:dyDescent="0.25">
      <c r="A1" s="79" t="s">
        <v>0</v>
      </c>
      <c r="B1" s="79"/>
      <c r="C1" s="79"/>
      <c r="D1" s="79"/>
      <c r="E1" s="79"/>
      <c r="F1" s="79"/>
      <c r="G1" s="79"/>
      <c r="H1" s="79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</row>
    <row r="2" spans="1:16101" x14ac:dyDescent="0.25">
      <c r="A2" s="79" t="s">
        <v>1</v>
      </c>
      <c r="B2" s="79"/>
      <c r="C2" s="79"/>
      <c r="D2" s="79"/>
      <c r="E2" s="79"/>
      <c r="F2" s="79"/>
      <c r="G2" s="79"/>
      <c r="H2" s="79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</row>
    <row r="3" spans="1:16101" x14ac:dyDescent="0.25">
      <c r="A3" s="80" t="s">
        <v>2</v>
      </c>
      <c r="B3" s="80"/>
      <c r="C3" s="80"/>
      <c r="D3" s="80"/>
      <c r="E3" s="80"/>
      <c r="F3" s="80"/>
      <c r="G3" s="80"/>
      <c r="H3" s="80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</row>
    <row r="4" spans="1:16101" ht="26.25" x14ac:dyDescent="0.25">
      <c r="A4" s="4" t="s">
        <v>3</v>
      </c>
      <c r="B4" s="4" t="s">
        <v>4</v>
      </c>
      <c r="C4" s="4" t="s">
        <v>5</v>
      </c>
      <c r="D4" s="5" t="s">
        <v>6</v>
      </c>
      <c r="E4" s="6" t="s">
        <v>7</v>
      </c>
      <c r="F4" s="7" t="s">
        <v>8</v>
      </c>
      <c r="G4" s="7" t="s">
        <v>9</v>
      </c>
      <c r="H4" s="5" t="s">
        <v>10</v>
      </c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</row>
    <row r="5" spans="1:16101" x14ac:dyDescent="0.25">
      <c r="A5" s="8">
        <v>2915030000</v>
      </c>
      <c r="B5" s="9">
        <v>4101</v>
      </c>
      <c r="C5" s="10" t="s">
        <v>11</v>
      </c>
      <c r="D5" s="11">
        <f>VLOOKUP(B5,[1]SAP!$A$2:$B$57,2,0)</f>
        <v>5093115107</v>
      </c>
      <c r="E5" s="11">
        <f>+K32</f>
        <v>305391568</v>
      </c>
      <c r="F5" s="12">
        <f>VLOOKUP(B5,'[1]TABLA OSF'!$A$55:$G$101,7,0)</f>
        <v>5145018072.0500011</v>
      </c>
      <c r="G5" s="12">
        <f>VLOOKUP(B5,$J$19:$K$24,2,0)</f>
        <v>25888813</v>
      </c>
      <c r="H5" s="13">
        <f>+D5+E5-F5-G5</f>
        <v>227599789.94999886</v>
      </c>
      <c r="I5" s="14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</row>
    <row r="6" spans="1:16101" x14ac:dyDescent="0.25">
      <c r="A6" s="8">
        <v>2915030000</v>
      </c>
      <c r="B6" s="9">
        <v>4102</v>
      </c>
      <c r="C6" s="10" t="s">
        <v>12</v>
      </c>
      <c r="D6" s="11">
        <f>VLOOKUP(B6,[1]SAP!$A$2:$B$57,2,0)</f>
        <v>325150874</v>
      </c>
      <c r="E6" s="11"/>
      <c r="F6" s="12">
        <f>VLOOKUP(B6,'[1]TABLA OSF'!$A$55:$G$101,7,0)</f>
        <v>462879091</v>
      </c>
      <c r="G6" s="12">
        <f>VLOOKUP(B6,$J$19:$K$24,2,0)</f>
        <v>25044396.999999996</v>
      </c>
      <c r="H6" s="13">
        <f t="shared" ref="H6:H34" si="0">+D6+E6-F6-G6</f>
        <v>-162772614</v>
      </c>
      <c r="I6" s="14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</row>
    <row r="7" spans="1:16101" x14ac:dyDescent="0.25">
      <c r="A7" s="8">
        <v>2915030000</v>
      </c>
      <c r="B7" s="9">
        <v>4103</v>
      </c>
      <c r="C7" s="10" t="s">
        <v>13</v>
      </c>
      <c r="D7" s="11">
        <f>VLOOKUP(B7,[1]SAP!$A$2:$B$57,2,0)</f>
        <v>25017804</v>
      </c>
      <c r="E7" s="11"/>
      <c r="F7" s="12">
        <f>VLOOKUP(B7,'[1]TABLA OSF'!$A$55:$G$101,7,0)</f>
        <v>23506334</v>
      </c>
      <c r="G7" s="12">
        <f>VLOOKUP(B7,$J$19:$K$24,2,0)</f>
        <v>1505441</v>
      </c>
      <c r="H7" s="15">
        <f t="shared" si="0"/>
        <v>6029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</row>
    <row r="8" spans="1:16101" x14ac:dyDescent="0.25">
      <c r="A8" s="8">
        <v>2915030000</v>
      </c>
      <c r="B8" s="16">
        <v>4104</v>
      </c>
      <c r="C8" s="17" t="s">
        <v>14</v>
      </c>
      <c r="D8" s="11">
        <f>VLOOKUP(B8,[1]SAP!$A$2:$B$57,2,0)</f>
        <v>16054368</v>
      </c>
      <c r="E8" s="11">
        <f>+K33</f>
        <v>92267280</v>
      </c>
      <c r="F8" s="12">
        <f>VLOOKUP(B8,'[1]TABLA OSF'!$A$55:$G$101,7,0)</f>
        <v>16266930</v>
      </c>
      <c r="G8" s="12"/>
      <c r="H8" s="13">
        <f t="shared" si="0"/>
        <v>92054718</v>
      </c>
      <c r="J8" s="18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</row>
    <row r="9" spans="1:16101" x14ac:dyDescent="0.25">
      <c r="A9" s="8">
        <v>2915030000</v>
      </c>
      <c r="B9" s="16">
        <v>4105</v>
      </c>
      <c r="C9" s="17" t="s">
        <v>15</v>
      </c>
      <c r="D9" s="11">
        <f>VLOOKUP(B9,[1]SAP!$A$2:$B$57,2,0)</f>
        <v>377949623</v>
      </c>
      <c r="E9" s="11"/>
      <c r="F9" s="12">
        <f>VLOOKUP(B9,'[1]TABLA OSF'!$A$55:$G$101,7,0)</f>
        <v>377208466</v>
      </c>
      <c r="G9" s="12"/>
      <c r="H9" s="13">
        <f t="shared" si="0"/>
        <v>741157</v>
      </c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</row>
    <row r="10" spans="1:16101" x14ac:dyDescent="0.25">
      <c r="A10" s="8">
        <v>2915030000</v>
      </c>
      <c r="B10" s="9">
        <v>4106</v>
      </c>
      <c r="C10" s="10" t="s">
        <v>16</v>
      </c>
      <c r="D10" s="11">
        <f>VLOOKUP(B10,[1]SAP!$A$2:$B$57,2,0)</f>
        <v>622747763</v>
      </c>
      <c r="E10" s="11"/>
      <c r="F10" s="12">
        <f>VLOOKUP(B10,'[1]TABLA OSF'!$A$55:$G$101,7,0)</f>
        <v>610194593.97999978</v>
      </c>
      <c r="G10" s="12">
        <f>VLOOKUP(B10,$J$19:$K$24,2,0)</f>
        <v>4013308</v>
      </c>
      <c r="H10" s="13">
        <f t="shared" si="0"/>
        <v>8539861.0200002193</v>
      </c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</row>
    <row r="11" spans="1:16101" x14ac:dyDescent="0.25">
      <c r="A11" s="8">
        <v>2915030000</v>
      </c>
      <c r="B11" s="9">
        <v>4107</v>
      </c>
      <c r="C11" s="10" t="s">
        <v>17</v>
      </c>
      <c r="D11" s="11">
        <f>VLOOKUP(B11,[1]SAP!$A$2:$B$57,2,0)</f>
        <v>1305092</v>
      </c>
      <c r="E11" s="11"/>
      <c r="F11" s="12">
        <f>VLOOKUP(B11,'[1]TABLA OSF'!$A$55:$G$101,7,0)</f>
        <v>1305091</v>
      </c>
      <c r="G11" s="12"/>
      <c r="H11" s="15">
        <f t="shared" si="0"/>
        <v>1</v>
      </c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</row>
    <row r="12" spans="1:16101" x14ac:dyDescent="0.25">
      <c r="A12" s="8">
        <v>2915030000</v>
      </c>
      <c r="B12" s="9">
        <v>4108</v>
      </c>
      <c r="C12" s="10" t="s">
        <v>18</v>
      </c>
      <c r="D12" s="11">
        <f>VLOOKUP(B12,[1]SAP!$A$2:$B$57,2,0)</f>
        <v>10101588</v>
      </c>
      <c r="E12" s="11"/>
      <c r="F12" s="12">
        <f>VLOOKUP(B12,'[1]TABLA OSF'!$A$55:$G$101,7,0)</f>
        <v>10101587</v>
      </c>
      <c r="G12" s="12"/>
      <c r="H12" s="15">
        <f t="shared" si="0"/>
        <v>1</v>
      </c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</row>
    <row r="13" spans="1:16101" x14ac:dyDescent="0.25">
      <c r="A13" s="19">
        <v>2915030000</v>
      </c>
      <c r="B13" s="9">
        <v>4109</v>
      </c>
      <c r="C13" s="10" t="s">
        <v>19</v>
      </c>
      <c r="D13" s="11">
        <f>VLOOKUP(B13,[1]SAP!$A$2:$B$57,2,0)</f>
        <v>1096303</v>
      </c>
      <c r="E13" s="11"/>
      <c r="F13" s="12">
        <f>VLOOKUP(B13,'[1]TABLA OSF'!$A$55:$G$101,7,0)</f>
        <v>2721122</v>
      </c>
      <c r="G13" s="12"/>
      <c r="H13" s="13">
        <f t="shared" si="0"/>
        <v>-1624819</v>
      </c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</row>
    <row r="14" spans="1:16101" x14ac:dyDescent="0.25">
      <c r="A14" s="8">
        <v>2915030000</v>
      </c>
      <c r="B14" s="9">
        <v>4110</v>
      </c>
      <c r="C14" s="10" t="s">
        <v>20</v>
      </c>
      <c r="D14" s="11">
        <f>VLOOKUP(B14,[1]SAP!$A$2:$B$57,2,0)</f>
        <v>20009665</v>
      </c>
      <c r="E14" s="11"/>
      <c r="F14" s="12">
        <f>VLOOKUP(B14,'[1]TABLA OSF'!$A$55:$G$101,7,0)</f>
        <v>19666605</v>
      </c>
      <c r="G14" s="12">
        <f>VLOOKUP(B14,$J$19:$K$24,2,0)</f>
        <v>343060</v>
      </c>
      <c r="H14" s="15">
        <f t="shared" si="0"/>
        <v>0</v>
      </c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</row>
    <row r="15" spans="1:16101" s="20" customFormat="1" x14ac:dyDescent="0.25">
      <c r="A15" s="19">
        <v>2915030000</v>
      </c>
      <c r="B15" s="9">
        <v>4111</v>
      </c>
      <c r="C15" s="10" t="s">
        <v>21</v>
      </c>
      <c r="D15" s="11">
        <f>VLOOKUP(B15,[1]SAP!$A$2:$B$57,2,0)</f>
        <v>1454112</v>
      </c>
      <c r="E15" s="11"/>
      <c r="F15" s="12">
        <f>VLOOKUP(B15,'[1]TABLA OSF'!$A$55:$G$101,7,0)</f>
        <v>1454112</v>
      </c>
      <c r="G15" s="12"/>
      <c r="H15" s="15">
        <f t="shared" si="0"/>
        <v>0</v>
      </c>
      <c r="I15" s="1"/>
      <c r="J15" s="3"/>
      <c r="K15" s="3"/>
      <c r="L15" s="3"/>
      <c r="M15" s="3"/>
      <c r="N15" s="3"/>
      <c r="O15" s="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</row>
    <row r="16" spans="1:16101" x14ac:dyDescent="0.25">
      <c r="A16" s="19">
        <v>2915030000</v>
      </c>
      <c r="B16" s="9">
        <v>4112</v>
      </c>
      <c r="C16" s="10" t="s">
        <v>22</v>
      </c>
      <c r="D16" s="11">
        <f>VLOOKUP(B16,[1]SAP!$A$2:$B$57,2,0)</f>
        <v>2747504</v>
      </c>
      <c r="E16" s="11"/>
      <c r="F16" s="12">
        <f>VLOOKUP(B16,'[1]TABLA OSF'!$A$55:$G$101,7,0)</f>
        <v>2747504</v>
      </c>
      <c r="G16" s="12"/>
      <c r="H16" s="15">
        <f t="shared" si="0"/>
        <v>0</v>
      </c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</row>
    <row r="17" spans="1:16101" x14ac:dyDescent="0.25">
      <c r="A17" s="19">
        <v>2915030000</v>
      </c>
      <c r="B17" s="9">
        <v>4113</v>
      </c>
      <c r="C17" s="10" t="s">
        <v>23</v>
      </c>
      <c r="D17" s="11">
        <f>VLOOKUP(B17,[1]SAP!$A$2:$B$57,2,0)</f>
        <v>4384035</v>
      </c>
      <c r="E17" s="11"/>
      <c r="F17" s="12">
        <f>VLOOKUP(B17,'[1]TABLA OSF'!$A$55:$G$101,7,0)</f>
        <v>2759203</v>
      </c>
      <c r="G17" s="12"/>
      <c r="H17" s="13">
        <f t="shared" si="0"/>
        <v>1624832</v>
      </c>
      <c r="J17" s="21" t="s">
        <v>24</v>
      </c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</row>
    <row r="18" spans="1:16101" x14ac:dyDescent="0.25">
      <c r="A18" s="19">
        <v>2915030000</v>
      </c>
      <c r="B18" s="9">
        <v>4114</v>
      </c>
      <c r="C18" s="10" t="s">
        <v>25</v>
      </c>
      <c r="D18" s="11">
        <f>VLOOKUP(B18,[1]SAP!$A$2:$B$57,2,0)</f>
        <v>2504062</v>
      </c>
      <c r="E18" s="11"/>
      <c r="F18" s="12">
        <f>VLOOKUP(B18,'[1]TABLA OSF'!$A$55:$G$101,7,0)</f>
        <v>2504062</v>
      </c>
      <c r="G18" s="12"/>
      <c r="H18" s="15">
        <f t="shared" si="0"/>
        <v>0</v>
      </c>
      <c r="J18" s="22" t="s">
        <v>4</v>
      </c>
      <c r="K18" s="23" t="s">
        <v>26</v>
      </c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</row>
    <row r="19" spans="1:16101" x14ac:dyDescent="0.25">
      <c r="A19" s="19">
        <v>2915030000</v>
      </c>
      <c r="B19" s="9">
        <v>4115</v>
      </c>
      <c r="C19" s="10" t="s">
        <v>27</v>
      </c>
      <c r="D19" s="11">
        <f>VLOOKUP(B19,[1]SAP!$A$2:$B$57,2,0)</f>
        <v>71435979</v>
      </c>
      <c r="E19" s="11"/>
      <c r="F19" s="12">
        <f>VLOOKUP(B19,'[1]TABLA OSF'!$A$55:$G$101,7,0)</f>
        <v>71435979</v>
      </c>
      <c r="G19" s="12"/>
      <c r="H19" s="15">
        <f t="shared" si="0"/>
        <v>0</v>
      </c>
      <c r="J19" s="24">
        <v>4101</v>
      </c>
      <c r="K19" s="25">
        <v>25888813</v>
      </c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</row>
    <row r="20" spans="1:16101" x14ac:dyDescent="0.25">
      <c r="A20" s="19">
        <v>2915030000</v>
      </c>
      <c r="B20" s="9">
        <v>4116</v>
      </c>
      <c r="C20" s="10" t="s">
        <v>28</v>
      </c>
      <c r="D20" s="11">
        <f>VLOOKUP(B20,[1]SAP!$A$2:$B$57,2,0)</f>
        <v>11194023</v>
      </c>
      <c r="E20" s="11"/>
      <c r="F20" s="12">
        <f>VLOOKUP(B20,'[1]TABLA OSF'!$A$55:$G$101,7,0)</f>
        <v>11271199</v>
      </c>
      <c r="G20" s="12"/>
      <c r="H20" s="15">
        <f t="shared" si="0"/>
        <v>-77176</v>
      </c>
      <c r="J20" s="24">
        <v>4102</v>
      </c>
      <c r="K20" s="25">
        <v>25044396.999999996</v>
      </c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</row>
    <row r="21" spans="1:16101" x14ac:dyDescent="0.25">
      <c r="A21" s="19">
        <v>2915030000</v>
      </c>
      <c r="B21" s="9">
        <v>4117</v>
      </c>
      <c r="C21" s="10" t="s">
        <v>29</v>
      </c>
      <c r="D21" s="11">
        <f>VLOOKUP(B21,[1]SAP!$A$2:$B$57,2,0)</f>
        <v>0</v>
      </c>
      <c r="E21" s="11"/>
      <c r="F21" s="12">
        <v>0</v>
      </c>
      <c r="G21" s="12"/>
      <c r="H21" s="15">
        <f t="shared" si="0"/>
        <v>0</v>
      </c>
      <c r="J21" s="24">
        <v>4103</v>
      </c>
      <c r="K21" s="25">
        <v>1505441</v>
      </c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</row>
    <row r="22" spans="1:16101" s="20" customFormat="1" x14ac:dyDescent="0.25">
      <c r="A22" s="19">
        <v>2915030000</v>
      </c>
      <c r="B22" s="9">
        <v>4118</v>
      </c>
      <c r="C22" s="10" t="s">
        <v>30</v>
      </c>
      <c r="D22" s="11">
        <f>VLOOKUP(B22,[1]SAP!$A$2:$B$57,2,0)</f>
        <v>3193213</v>
      </c>
      <c r="E22" s="11"/>
      <c r="F22" s="12">
        <f>VLOOKUP(B22,'[1]TABLA OSF'!$A$55:$G$101,7,0)</f>
        <v>3193212</v>
      </c>
      <c r="G22" s="12"/>
      <c r="H22" s="15">
        <f t="shared" si="0"/>
        <v>1</v>
      </c>
      <c r="I22" s="1"/>
      <c r="J22" s="24">
        <v>4106</v>
      </c>
      <c r="K22" s="25">
        <v>4013308</v>
      </c>
      <c r="L22" s="3"/>
      <c r="M22" s="3"/>
      <c r="N22" s="3"/>
      <c r="O22" s="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</row>
    <row r="23" spans="1:16101" x14ac:dyDescent="0.25">
      <c r="A23" s="19">
        <v>2915030000</v>
      </c>
      <c r="B23" s="9">
        <v>4119</v>
      </c>
      <c r="C23" s="10" t="s">
        <v>31</v>
      </c>
      <c r="D23" s="11">
        <f>VLOOKUP(B23,[1]SAP!$A$2:$B$57,2,0)</f>
        <v>1661400</v>
      </c>
      <c r="E23" s="11"/>
      <c r="F23" s="12">
        <f>VLOOKUP(B23,'[1]TABLA OSF'!$A$55:$G$101,7,0)</f>
        <v>1661400</v>
      </c>
      <c r="G23" s="12"/>
      <c r="H23" s="15">
        <f t="shared" si="0"/>
        <v>0</v>
      </c>
      <c r="J23" s="24">
        <v>4110</v>
      </c>
      <c r="K23" s="25">
        <v>343060</v>
      </c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</row>
    <row r="24" spans="1:16101" x14ac:dyDescent="0.25">
      <c r="A24" s="19">
        <v>2915030000</v>
      </c>
      <c r="B24" s="9">
        <v>4120</v>
      </c>
      <c r="C24" s="10" t="s">
        <v>32</v>
      </c>
      <c r="D24" s="11">
        <f>VLOOKUP(B24,[1]SAP!$A$2:$B$57,2,0)</f>
        <v>22585026</v>
      </c>
      <c r="E24" s="11"/>
      <c r="F24" s="12">
        <f>VLOOKUP(B24,'[1]TABLA OSF'!$A$55:$G$101,7,0)</f>
        <v>22585024</v>
      </c>
      <c r="G24" s="12"/>
      <c r="H24" s="13">
        <f t="shared" si="0"/>
        <v>2</v>
      </c>
      <c r="J24" s="24">
        <v>4158</v>
      </c>
      <c r="K24" s="25">
        <v>96660841</v>
      </c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</row>
    <row r="25" spans="1:16101" x14ac:dyDescent="0.25">
      <c r="A25" s="19">
        <v>2915030000</v>
      </c>
      <c r="B25" s="9">
        <v>4121</v>
      </c>
      <c r="C25" s="10" t="s">
        <v>33</v>
      </c>
      <c r="D25" s="11">
        <f>VLOOKUP(B25,[1]SAP!$A$2:$B$57,2,0)</f>
        <v>10509507</v>
      </c>
      <c r="E25" s="11"/>
      <c r="F25" s="12">
        <f>VLOOKUP(B25,'[1]TABLA OSF'!$A$55:$G$101,7,0)</f>
        <v>9282905</v>
      </c>
      <c r="G25" s="12"/>
      <c r="H25" s="13">
        <f t="shared" si="0"/>
        <v>1226602</v>
      </c>
      <c r="J25" s="26" t="s">
        <v>34</v>
      </c>
      <c r="K25" s="27">
        <v>153455860</v>
      </c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</row>
    <row r="26" spans="1:16101" x14ac:dyDescent="0.25">
      <c r="A26" s="19">
        <v>2915030000</v>
      </c>
      <c r="B26" s="9">
        <v>4122</v>
      </c>
      <c r="C26" s="10" t="s">
        <v>35</v>
      </c>
      <c r="D26" s="11">
        <f>VLOOKUP(B26,[1]SAP!$A$2:$B$57,2,0)</f>
        <v>0</v>
      </c>
      <c r="E26" s="11"/>
      <c r="F26" s="12">
        <v>0</v>
      </c>
      <c r="G26" s="12"/>
      <c r="H26" s="15">
        <f t="shared" si="0"/>
        <v>0</v>
      </c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</row>
    <row r="27" spans="1:16101" x14ac:dyDescent="0.25">
      <c r="A27" s="19">
        <v>2915030000</v>
      </c>
      <c r="B27" s="9">
        <v>4123</v>
      </c>
      <c r="C27" s="10" t="s">
        <v>36</v>
      </c>
      <c r="D27" s="11">
        <f>VLOOKUP(B27,[1]SAP!$A$2:$B$57,2,0)</f>
        <v>8223870</v>
      </c>
      <c r="E27" s="11"/>
      <c r="F27" s="12">
        <f>VLOOKUP(B27,'[1]TABLA OSF'!$A$55:$G$101,7,0)</f>
        <v>8225309</v>
      </c>
      <c r="G27" s="12"/>
      <c r="H27" s="15">
        <f t="shared" si="0"/>
        <v>-1439</v>
      </c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</row>
    <row r="28" spans="1:16101" x14ac:dyDescent="0.25">
      <c r="A28" s="19">
        <v>2915030000</v>
      </c>
      <c r="B28" s="9">
        <v>4134</v>
      </c>
      <c r="C28" s="10" t="s">
        <v>37</v>
      </c>
      <c r="D28" s="11">
        <f>VLOOKUP(B28,[1]SAP!$A$2:$B$57,2,0)</f>
        <v>0</v>
      </c>
      <c r="E28" s="11"/>
      <c r="F28" s="12">
        <v>0</v>
      </c>
      <c r="G28" s="12"/>
      <c r="H28" s="15">
        <f t="shared" si="0"/>
        <v>0</v>
      </c>
      <c r="J28" s="3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</row>
    <row r="29" spans="1:16101" x14ac:dyDescent="0.25">
      <c r="A29" s="19">
        <v>2915030000</v>
      </c>
      <c r="B29" s="9">
        <v>4135</v>
      </c>
      <c r="C29" s="10" t="s">
        <v>38</v>
      </c>
      <c r="D29" s="11">
        <f>VLOOKUP(B29,[1]SAP!$A$2:$B$57,2,0)</f>
        <v>2610182</v>
      </c>
      <c r="E29" s="11"/>
      <c r="F29" s="12">
        <f>VLOOKUP(B29,'[1]TABLA OSF'!$A$55:$G$101,7,0)</f>
        <v>2610182</v>
      </c>
      <c r="G29" s="12"/>
      <c r="H29" s="15">
        <f t="shared" si="0"/>
        <v>0</v>
      </c>
      <c r="J29" s="3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</row>
    <row r="30" spans="1:16101" x14ac:dyDescent="0.25">
      <c r="A30" s="19">
        <v>2915030000</v>
      </c>
      <c r="B30" s="9">
        <v>4167</v>
      </c>
      <c r="C30" s="10" t="s">
        <v>39</v>
      </c>
      <c r="D30" s="11">
        <f>VLOOKUP(B30,[1]SAP!$A$2:$B$57,2,0)</f>
        <v>7986412</v>
      </c>
      <c r="E30" s="11"/>
      <c r="F30" s="12">
        <f>VLOOKUP(B30,'[1]TABLA OSF'!$A$55:$G$101,7,0)</f>
        <v>7986411</v>
      </c>
      <c r="G30" s="12"/>
      <c r="H30" s="15">
        <f t="shared" si="0"/>
        <v>1</v>
      </c>
      <c r="J30" s="21" t="s">
        <v>40</v>
      </c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</row>
    <row r="31" spans="1:16101" x14ac:dyDescent="0.25">
      <c r="A31" s="19">
        <v>2915030000</v>
      </c>
      <c r="B31" s="9">
        <v>4168</v>
      </c>
      <c r="C31" s="10" t="s">
        <v>41</v>
      </c>
      <c r="D31" s="11">
        <f>VLOOKUP(B31,[1]SAP!$A$2:$B$57,2,0)</f>
        <v>1353325</v>
      </c>
      <c r="E31" s="11"/>
      <c r="F31" s="12">
        <f>VLOOKUP(B31,'[1]TABLA OSF'!$A$55:$G$101,7,0)</f>
        <v>1353325</v>
      </c>
      <c r="G31" s="12"/>
      <c r="H31" s="15">
        <f t="shared" si="0"/>
        <v>0</v>
      </c>
      <c r="J31" s="28" t="s">
        <v>4</v>
      </c>
      <c r="K31" s="28">
        <v>2915030000</v>
      </c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</row>
    <row r="32" spans="1:16101" x14ac:dyDescent="0.25">
      <c r="A32" s="19">
        <v>2915030000</v>
      </c>
      <c r="B32" s="9">
        <v>4169</v>
      </c>
      <c r="C32" s="10" t="s">
        <v>42</v>
      </c>
      <c r="D32" s="11">
        <f>VLOOKUP(B32,[1]SAP!$A$2:$B$57,2,0)</f>
        <v>1353325</v>
      </c>
      <c r="E32" s="11"/>
      <c r="F32" s="12">
        <f>VLOOKUP(B32,'[1]TABLA OSF'!$A$55:$G$101,7,0)</f>
        <v>1353325</v>
      </c>
      <c r="G32" s="12"/>
      <c r="H32" s="15">
        <f t="shared" si="0"/>
        <v>0</v>
      </c>
      <c r="J32" s="29">
        <v>4101</v>
      </c>
      <c r="K32" s="30">
        <v>305391568</v>
      </c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</row>
    <row r="33" spans="1:16101" x14ac:dyDescent="0.25">
      <c r="A33" s="19">
        <v>2915030000</v>
      </c>
      <c r="B33" s="9">
        <v>4170</v>
      </c>
      <c r="C33" s="10" t="s">
        <v>43</v>
      </c>
      <c r="D33" s="11">
        <f>VLOOKUP(B33,[1]SAP!$A$2:$B$57,2,0)</f>
        <v>0</v>
      </c>
      <c r="E33" s="11"/>
      <c r="F33" s="12">
        <v>0</v>
      </c>
      <c r="G33" s="12"/>
      <c r="H33" s="15">
        <f t="shared" si="0"/>
        <v>0</v>
      </c>
      <c r="J33" s="29">
        <v>4104</v>
      </c>
      <c r="K33" s="30">
        <v>92267280</v>
      </c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</row>
    <row r="34" spans="1:16101" x14ac:dyDescent="0.25">
      <c r="A34" s="19">
        <v>2915030000</v>
      </c>
      <c r="B34" s="9">
        <v>4171</v>
      </c>
      <c r="C34" s="10" t="s">
        <v>44</v>
      </c>
      <c r="D34" s="11">
        <f>VLOOKUP(B34,[1]SAP!$A$2:$B$57,2,0)</f>
        <v>0</v>
      </c>
      <c r="E34" s="11"/>
      <c r="F34" s="12">
        <v>0</v>
      </c>
      <c r="G34" s="12"/>
      <c r="H34" s="15">
        <f t="shared" si="0"/>
        <v>0</v>
      </c>
      <c r="J34" s="29">
        <v>4127</v>
      </c>
      <c r="K34" s="30">
        <v>23379952</v>
      </c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</row>
    <row r="35" spans="1:16101" x14ac:dyDescent="0.25">
      <c r="A35" s="31" t="s">
        <v>45</v>
      </c>
      <c r="B35" s="4"/>
      <c r="C35" s="31"/>
      <c r="D35" s="32">
        <f>SUM(D5:D34)</f>
        <v>6645744162</v>
      </c>
      <c r="E35" s="32">
        <f>SUM(E5:E34)</f>
        <v>397658848</v>
      </c>
      <c r="F35" s="33">
        <f>SUM(F5:F34)</f>
        <v>6819291044.0300007</v>
      </c>
      <c r="G35" s="33">
        <f>SUM(G5:G34)</f>
        <v>56795019</v>
      </c>
      <c r="H35" s="32">
        <f>SUM(H5:H34)</f>
        <v>167316946.96999907</v>
      </c>
      <c r="J35" s="29">
        <v>4158</v>
      </c>
      <c r="K35" s="30">
        <v>54146314</v>
      </c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</row>
    <row r="36" spans="1:16101" x14ac:dyDescent="0.25">
      <c r="A36" s="34"/>
      <c r="B36" s="34"/>
      <c r="C36" s="34"/>
      <c r="D36" s="35"/>
      <c r="E36" s="35"/>
      <c r="F36" s="34"/>
      <c r="G36" s="34"/>
      <c r="H36" s="35"/>
      <c r="J36" s="26" t="s">
        <v>34</v>
      </c>
      <c r="K36" s="27">
        <f>SUM(K32:K35)</f>
        <v>475185114</v>
      </c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</row>
    <row r="37" spans="1:16101" ht="25.5" x14ac:dyDescent="0.2">
      <c r="A37" s="4" t="s">
        <v>3</v>
      </c>
      <c r="B37" s="4" t="s">
        <v>4</v>
      </c>
      <c r="C37" s="4" t="s">
        <v>5</v>
      </c>
      <c r="D37" s="5" t="s">
        <v>6</v>
      </c>
      <c r="E37" s="6" t="s">
        <v>7</v>
      </c>
      <c r="F37" s="7" t="s">
        <v>8</v>
      </c>
      <c r="G37" s="7" t="s">
        <v>9</v>
      </c>
      <c r="H37" s="5" t="s">
        <v>10</v>
      </c>
      <c r="J37" s="3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</row>
    <row r="38" spans="1:16101" x14ac:dyDescent="0.25">
      <c r="A38" s="36">
        <v>2915030000</v>
      </c>
      <c r="B38" s="37">
        <v>4126</v>
      </c>
      <c r="C38" s="38" t="s">
        <v>46</v>
      </c>
      <c r="D38" s="11">
        <f>VLOOKUP(B38,[1]SAP!$A$2:$B$57,2,0)</f>
        <v>29288286</v>
      </c>
      <c r="E38" s="11"/>
      <c r="F38" s="12">
        <f>VLOOKUP(B38,'[1]TABLA OSF'!$A$55:$G$101,7,0)</f>
        <v>29288281</v>
      </c>
      <c r="G38" s="12"/>
      <c r="H38" s="13">
        <f t="shared" ref="H38:H56" si="1">+D38+E38-F38-G38</f>
        <v>5</v>
      </c>
      <c r="J38" s="3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</row>
    <row r="39" spans="1:16101" x14ac:dyDescent="0.25">
      <c r="A39" s="8">
        <v>2915030000</v>
      </c>
      <c r="B39" s="39">
        <v>4127</v>
      </c>
      <c r="C39" s="10" t="s">
        <v>47</v>
      </c>
      <c r="D39" s="11">
        <f>VLOOKUP(B39,[1]SAP!$A$2:$B$57,2,0)</f>
        <v>1666452847</v>
      </c>
      <c r="E39" s="11">
        <f>+K34</f>
        <v>23379952</v>
      </c>
      <c r="F39" s="12">
        <f>VLOOKUP(B39,'[1]TABLA OSF'!$A$55:$G$101,7,0)</f>
        <v>1705071805.3799999</v>
      </c>
      <c r="G39" s="12"/>
      <c r="H39" s="13">
        <f t="shared" si="1"/>
        <v>-15239006.379999876</v>
      </c>
      <c r="J39" s="40"/>
      <c r="K39" s="40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</row>
    <row r="40" spans="1:16101" x14ac:dyDescent="0.25">
      <c r="A40" s="8">
        <v>2915030000</v>
      </c>
      <c r="B40" s="9">
        <v>4128</v>
      </c>
      <c r="C40" s="10" t="s">
        <v>48</v>
      </c>
      <c r="D40" s="11">
        <f>VLOOKUP(B40,[1]SAP!$A$2:$B$57,2,0)</f>
        <v>88296057</v>
      </c>
      <c r="E40" s="11"/>
      <c r="F40" s="12">
        <f>VLOOKUP(B40,'[1]TABLA OSF'!$A$55:$G$101,7,0)</f>
        <v>88296562.559999943</v>
      </c>
      <c r="G40" s="12"/>
      <c r="H40" s="13">
        <f t="shared" si="1"/>
        <v>-505.55999994277954</v>
      </c>
      <c r="K40" s="18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</row>
    <row r="41" spans="1:16101" x14ac:dyDescent="0.25">
      <c r="A41" s="8">
        <v>2915030000</v>
      </c>
      <c r="B41" s="9">
        <v>4129</v>
      </c>
      <c r="C41" s="10" t="s">
        <v>49</v>
      </c>
      <c r="D41" s="11">
        <f>VLOOKUP(B41,[1]SAP!$A$2:$B$57,2,0)</f>
        <v>7121544</v>
      </c>
      <c r="E41" s="11"/>
      <c r="F41" s="12">
        <f>VLOOKUP(B41,'[1]TABLA OSF'!$A$55:$G$101,7,0)</f>
        <v>7121539</v>
      </c>
      <c r="G41" s="12"/>
      <c r="H41" s="15">
        <f t="shared" si="1"/>
        <v>5</v>
      </c>
      <c r="K41" s="18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</row>
    <row r="42" spans="1:16101" x14ac:dyDescent="0.25">
      <c r="A42" s="8">
        <v>2915030000</v>
      </c>
      <c r="B42" s="16">
        <v>4130</v>
      </c>
      <c r="C42" s="17" t="s">
        <v>50</v>
      </c>
      <c r="D42" s="11">
        <f>VLOOKUP(B42,[1]SAP!$A$2:$B$57,2,0)</f>
        <v>0</v>
      </c>
      <c r="E42" s="11"/>
      <c r="F42" s="12">
        <v>0</v>
      </c>
      <c r="G42" s="12"/>
      <c r="H42" s="15">
        <f t="shared" si="1"/>
        <v>0</v>
      </c>
      <c r="K42" s="18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</row>
    <row r="43" spans="1:16101" x14ac:dyDescent="0.25">
      <c r="A43" s="8">
        <v>2915030000</v>
      </c>
      <c r="B43" s="41">
        <v>4131</v>
      </c>
      <c r="C43" s="10" t="s">
        <v>51</v>
      </c>
      <c r="D43" s="11">
        <f>VLOOKUP(B43,[1]SAP!$A$2:$B$57,2,0)</f>
        <v>2810333</v>
      </c>
      <c r="E43" s="11"/>
      <c r="F43" s="12">
        <f>VLOOKUP(B43,'[1]TABLA OSF'!$A$55:$G$101,7,0)</f>
        <v>2813099</v>
      </c>
      <c r="G43" s="12"/>
      <c r="H43" s="15">
        <f t="shared" si="1"/>
        <v>-2766</v>
      </c>
      <c r="K43" s="18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</row>
    <row r="44" spans="1:16101" x14ac:dyDescent="0.25">
      <c r="A44" s="8">
        <v>2915030000</v>
      </c>
      <c r="B44" s="16">
        <v>4132</v>
      </c>
      <c r="C44" s="17" t="s">
        <v>52</v>
      </c>
      <c r="D44" s="11">
        <f>VLOOKUP(B44,[1]SAP!$A$2:$B$57,2,0)</f>
        <v>16397436</v>
      </c>
      <c r="E44" s="11"/>
      <c r="F44" s="12">
        <f>VLOOKUP(B44,'[1]TABLA OSF'!$A$55:$G$101,7,0)</f>
        <v>16397437</v>
      </c>
      <c r="G44" s="12"/>
      <c r="H44" s="15">
        <f t="shared" si="1"/>
        <v>-1</v>
      </c>
      <c r="J44" s="3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</row>
    <row r="45" spans="1:16101" x14ac:dyDescent="0.25">
      <c r="A45" s="8">
        <v>2915030000</v>
      </c>
      <c r="B45" s="16">
        <v>4133</v>
      </c>
      <c r="C45" s="17" t="s">
        <v>53</v>
      </c>
      <c r="D45" s="11">
        <f>VLOOKUP(B45,[1]SAP!$A$2:$B$57,2,0)</f>
        <v>1313337</v>
      </c>
      <c r="E45" s="11"/>
      <c r="F45" s="12">
        <f>VLOOKUP(B45,'[1]TABLA OSF'!$A$55:$G$101,7,0)</f>
        <v>1305091</v>
      </c>
      <c r="G45" s="12"/>
      <c r="H45" s="15">
        <f t="shared" si="1"/>
        <v>8246</v>
      </c>
      <c r="J45" s="3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</row>
    <row r="46" spans="1:16101" x14ac:dyDescent="0.25">
      <c r="A46" s="8">
        <v>2915030000</v>
      </c>
      <c r="B46" s="16">
        <v>4136</v>
      </c>
      <c r="C46" s="42" t="s">
        <v>54</v>
      </c>
      <c r="D46" s="11">
        <f>VLOOKUP(B46,[1]SAP!$A$2:$B$57,2,0)</f>
        <v>1454113</v>
      </c>
      <c r="E46" s="11"/>
      <c r="F46" s="12">
        <f>VLOOKUP(B46,'[1]TABLA OSF'!$A$55:$G$101,7,0)</f>
        <v>1454112</v>
      </c>
      <c r="G46" s="12"/>
      <c r="H46" s="15">
        <f t="shared" si="1"/>
        <v>1</v>
      </c>
      <c r="J46" s="3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</row>
    <row r="47" spans="1:16101" x14ac:dyDescent="0.25">
      <c r="A47" s="8">
        <v>2915030000</v>
      </c>
      <c r="B47" s="43">
        <v>4137</v>
      </c>
      <c r="C47" s="42" t="s">
        <v>55</v>
      </c>
      <c r="D47" s="11">
        <f>VLOOKUP(B47,[1]SAP!$A$2:$B$57,2,0)</f>
        <v>6525455</v>
      </c>
      <c r="E47" s="11"/>
      <c r="F47" s="12">
        <f>VLOOKUP(B47,'[1]TABLA OSF'!$A$55:$G$101,7,0)</f>
        <v>6525455</v>
      </c>
      <c r="G47" s="12"/>
      <c r="H47" s="15">
        <f t="shared" si="1"/>
        <v>0</v>
      </c>
      <c r="J47" s="3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</row>
    <row r="48" spans="1:16101" x14ac:dyDescent="0.25">
      <c r="A48" s="8">
        <v>2915030000</v>
      </c>
      <c r="B48" s="43">
        <v>4138</v>
      </c>
      <c r="C48" s="42" t="s">
        <v>56</v>
      </c>
      <c r="D48" s="11">
        <f>VLOOKUP(B48,[1]SAP!$A$2:$B$57,2,0)</f>
        <v>0</v>
      </c>
      <c r="E48" s="11"/>
      <c r="F48" s="12">
        <v>0</v>
      </c>
      <c r="G48" s="12"/>
      <c r="H48" s="15">
        <f t="shared" si="1"/>
        <v>0</v>
      </c>
      <c r="J48" s="3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</row>
    <row r="49" spans="1:16101" x14ac:dyDescent="0.25">
      <c r="A49" s="8">
        <v>2915030000</v>
      </c>
      <c r="B49" s="43">
        <v>4139</v>
      </c>
      <c r="C49" s="42" t="s">
        <v>57</v>
      </c>
      <c r="D49" s="11">
        <f>VLOOKUP(B49,[1]SAP!$A$2:$B$57,2,0)</f>
        <v>1305091</v>
      </c>
      <c r="E49" s="11"/>
      <c r="F49" s="12">
        <f>VLOOKUP(B49,'[1]TABLA OSF'!$A$55:$G$101,7,0)</f>
        <v>1305091</v>
      </c>
      <c r="G49" s="12"/>
      <c r="H49" s="15">
        <f t="shared" si="1"/>
        <v>0</v>
      </c>
      <c r="J49" s="3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</row>
    <row r="50" spans="1:16101" x14ac:dyDescent="0.25">
      <c r="A50" s="8">
        <v>2915030000</v>
      </c>
      <c r="B50" s="43">
        <v>4140</v>
      </c>
      <c r="C50" s="42" t="s">
        <v>58</v>
      </c>
      <c r="D50" s="11">
        <f>VLOOKUP(B50,[1]SAP!$A$2:$B$57,2,0)</f>
        <v>0</v>
      </c>
      <c r="E50" s="11"/>
      <c r="F50" s="12">
        <v>0</v>
      </c>
      <c r="G50" s="12"/>
      <c r="H50" s="15">
        <f t="shared" si="1"/>
        <v>0</v>
      </c>
      <c r="J50" s="3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</row>
    <row r="51" spans="1:16101" x14ac:dyDescent="0.25">
      <c r="A51" s="8">
        <v>2915030000</v>
      </c>
      <c r="B51" s="43">
        <v>4141</v>
      </c>
      <c r="C51" s="42" t="s">
        <v>59</v>
      </c>
      <c r="D51" s="11">
        <f>VLOOKUP(B51,[1]SAP!$A$2:$B$57,2,0)</f>
        <v>7830547</v>
      </c>
      <c r="E51" s="11"/>
      <c r="F51" s="12">
        <f>VLOOKUP(B51,'[1]TABLA OSF'!$A$55:$G$101,7,0)</f>
        <v>7830546</v>
      </c>
      <c r="G51" s="12"/>
      <c r="H51" s="15">
        <f t="shared" si="1"/>
        <v>1</v>
      </c>
      <c r="J51" s="3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</row>
    <row r="52" spans="1:16101" x14ac:dyDescent="0.25">
      <c r="A52" s="8">
        <v>2915030000</v>
      </c>
      <c r="B52" s="43">
        <v>4142</v>
      </c>
      <c r="C52" s="42" t="s">
        <v>60</v>
      </c>
      <c r="D52" s="11">
        <f>VLOOKUP(B52,[1]SAP!$A$2:$B$57,2,0)</f>
        <v>6525456</v>
      </c>
      <c r="E52" s="11"/>
      <c r="F52" s="12">
        <f>VLOOKUP(B52,'[1]TABLA OSF'!$A$55:$G$101,7,0)</f>
        <v>5220364</v>
      </c>
      <c r="G52" s="12"/>
      <c r="H52" s="13">
        <f t="shared" si="1"/>
        <v>1305092</v>
      </c>
      <c r="J52" s="3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</row>
    <row r="53" spans="1:16101" x14ac:dyDescent="0.25">
      <c r="A53" s="8">
        <v>2915030000</v>
      </c>
      <c r="B53" s="43">
        <v>4143</v>
      </c>
      <c r="C53" s="42" t="s">
        <v>61</v>
      </c>
      <c r="D53" s="11">
        <f>VLOOKUP(B53,[1]SAP!$A$2:$B$57,2,0)</f>
        <v>5209246</v>
      </c>
      <c r="E53" s="11"/>
      <c r="F53" s="12">
        <f>VLOOKUP(B53,'[1]TABLA OSF'!$A$55:$G$101,7,0)</f>
        <v>5209246</v>
      </c>
      <c r="G53" s="12"/>
      <c r="H53" s="15">
        <f t="shared" si="1"/>
        <v>0</v>
      </c>
      <c r="J53" s="3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</row>
    <row r="54" spans="1:16101" x14ac:dyDescent="0.25">
      <c r="A54" s="8">
        <v>2915030000</v>
      </c>
      <c r="B54" s="16">
        <v>4145</v>
      </c>
      <c r="C54" s="17" t="s">
        <v>62</v>
      </c>
      <c r="D54" s="11">
        <f>VLOOKUP(B54,[1]SAP!$A$2:$B$57,2,0)</f>
        <v>9027251</v>
      </c>
      <c r="E54" s="11"/>
      <c r="F54" s="12">
        <f>VLOOKUP(B54,'[1]TABLA OSF'!$A$55:$G$101,7,0)</f>
        <v>9027249</v>
      </c>
      <c r="G54" s="12"/>
      <c r="H54" s="15">
        <f t="shared" si="1"/>
        <v>2</v>
      </c>
      <c r="J54" s="3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</row>
    <row r="55" spans="1:16101" x14ac:dyDescent="0.25">
      <c r="A55" s="8">
        <v>2915030000</v>
      </c>
      <c r="B55" s="16">
        <v>4146</v>
      </c>
      <c r="C55" s="44" t="s">
        <v>63</v>
      </c>
      <c r="D55" s="11">
        <f>VLOOKUP(B55,[1]SAP!$A$2:$B$57,2,0)</f>
        <v>20229191</v>
      </c>
      <c r="E55" s="11"/>
      <c r="F55" s="12">
        <f>VLOOKUP(B55,'[1]TABLA OSF'!$A$55:$G$101,7,0)</f>
        <v>18217858</v>
      </c>
      <c r="G55" s="12"/>
      <c r="H55" s="13">
        <f t="shared" si="1"/>
        <v>2011333</v>
      </c>
      <c r="J55" s="3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</row>
    <row r="56" spans="1:16101" x14ac:dyDescent="0.25">
      <c r="A56" s="8">
        <v>2915030000</v>
      </c>
      <c r="B56" s="16">
        <v>4148</v>
      </c>
      <c r="C56" s="17" t="s">
        <v>64</v>
      </c>
      <c r="D56" s="11">
        <f>VLOOKUP(B56,[1]SAP!$A$2:$B$57,2,0)</f>
        <v>12476549</v>
      </c>
      <c r="E56" s="11"/>
      <c r="F56" s="12">
        <f>VLOOKUP(B56,'[1]TABLA OSF'!$A$55:$G$101,7,0)</f>
        <v>12476547</v>
      </c>
      <c r="G56" s="12"/>
      <c r="H56" s="13">
        <f t="shared" si="1"/>
        <v>2</v>
      </c>
      <c r="J56" s="3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</row>
    <row r="57" spans="1:16101" ht="12.75" x14ac:dyDescent="0.2">
      <c r="A57" s="31" t="s">
        <v>65</v>
      </c>
      <c r="B57" s="4"/>
      <c r="C57" s="31"/>
      <c r="D57" s="32">
        <f>SUM(D38:D56)</f>
        <v>1882262739</v>
      </c>
      <c r="E57" s="32">
        <f>SUM(E38:E56)</f>
        <v>23379952</v>
      </c>
      <c r="F57" s="45">
        <f>SUM(F38:F56)</f>
        <v>1917560282.9399998</v>
      </c>
      <c r="G57" s="45">
        <f>SUM(G38:G56)</f>
        <v>0</v>
      </c>
      <c r="H57" s="32">
        <f>SUM(H38:H56)</f>
        <v>-11917591.939999819</v>
      </c>
      <c r="J57" s="3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</row>
    <row r="58" spans="1:16101" ht="12.75" x14ac:dyDescent="0.2">
      <c r="A58" s="46"/>
      <c r="B58" s="46"/>
      <c r="C58" s="46"/>
      <c r="D58" s="47"/>
      <c r="E58" s="48"/>
      <c r="F58" s="46"/>
      <c r="G58" s="46"/>
      <c r="H58" s="49"/>
      <c r="J58" s="3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</row>
    <row r="59" spans="1:16101" ht="25.5" x14ac:dyDescent="0.2">
      <c r="A59" s="4" t="s">
        <v>3</v>
      </c>
      <c r="B59" s="4" t="s">
        <v>4</v>
      </c>
      <c r="C59" s="4" t="s">
        <v>5</v>
      </c>
      <c r="D59" s="5" t="s">
        <v>6</v>
      </c>
      <c r="E59" s="6" t="s">
        <v>7</v>
      </c>
      <c r="F59" s="7" t="s">
        <v>8</v>
      </c>
      <c r="G59" s="7" t="s">
        <v>9</v>
      </c>
      <c r="H59" s="5" t="s">
        <v>10</v>
      </c>
      <c r="J59" s="3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</row>
    <row r="60" spans="1:16101" x14ac:dyDescent="0.25">
      <c r="A60" s="8">
        <v>2915030000</v>
      </c>
      <c r="B60" s="50">
        <v>4154</v>
      </c>
      <c r="C60" s="10" t="s">
        <v>66</v>
      </c>
      <c r="D60" s="11">
        <f>VLOOKUP(B60,[1]SAP!$A$2:$B$57,2,0)</f>
        <v>3639631</v>
      </c>
      <c r="E60" s="11"/>
      <c r="F60" s="12">
        <f>VLOOKUP(B60,'[1]TABLA OSF'!$A$55:$G$101,7,0)</f>
        <v>3639654</v>
      </c>
      <c r="G60" s="12"/>
      <c r="H60" s="15">
        <f t="shared" ref="H60:H65" si="2">+D60+E60-F60-G60</f>
        <v>-23</v>
      </c>
      <c r="J60" s="3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</row>
    <row r="61" spans="1:16101" x14ac:dyDescent="0.25">
      <c r="A61" s="8">
        <v>2915030000</v>
      </c>
      <c r="B61" s="51">
        <v>4155</v>
      </c>
      <c r="C61" s="10" t="s">
        <v>67</v>
      </c>
      <c r="D61" s="11">
        <f>VLOOKUP(B61,[1]SAP!$A$2:$B$57,2,0)</f>
        <v>5875684</v>
      </c>
      <c r="E61" s="11"/>
      <c r="F61" s="12">
        <f>VLOOKUP(B61,'[1]TABLA OSF'!$A$55:$G$101,7,0)</f>
        <v>5886370</v>
      </c>
      <c r="G61" s="12"/>
      <c r="H61" s="15">
        <f t="shared" si="2"/>
        <v>-10686</v>
      </c>
      <c r="J61" s="3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</row>
    <row r="62" spans="1:16101" x14ac:dyDescent="0.25">
      <c r="A62" s="8">
        <v>2915030000</v>
      </c>
      <c r="B62" s="16">
        <v>4156</v>
      </c>
      <c r="C62" s="10" t="s">
        <v>68</v>
      </c>
      <c r="D62" s="11">
        <f>VLOOKUP(B62,[1]SAP!$A$2:$B$57,2,0)</f>
        <v>4213315</v>
      </c>
      <c r="E62" s="11"/>
      <c r="F62" s="12">
        <f>VLOOKUP(B62,'[1]TABLA OSF'!$A$55:$G$101,7,0)</f>
        <v>4213315</v>
      </c>
      <c r="G62" s="12"/>
      <c r="H62" s="15">
        <f t="shared" si="2"/>
        <v>0</v>
      </c>
      <c r="J62" s="3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</row>
    <row r="63" spans="1:16101" x14ac:dyDescent="0.25">
      <c r="A63" s="8">
        <v>2915030000</v>
      </c>
      <c r="B63" s="16">
        <v>4157</v>
      </c>
      <c r="C63" s="10" t="s">
        <v>69</v>
      </c>
      <c r="D63" s="11">
        <f>VLOOKUP(B63,[1]SAP!$A$2:$B$57,2,0)</f>
        <v>280710494</v>
      </c>
      <c r="E63" s="11"/>
      <c r="F63" s="12">
        <f>VLOOKUP(B63,'[1]TABLA OSF'!$A$55:$G$101,7,0)</f>
        <v>82135240</v>
      </c>
      <c r="G63" s="12"/>
      <c r="H63" s="13">
        <f t="shared" si="2"/>
        <v>198575254</v>
      </c>
      <c r="J63" s="3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</row>
    <row r="64" spans="1:16101" x14ac:dyDescent="0.25">
      <c r="A64" s="8">
        <v>2915030000</v>
      </c>
      <c r="B64" s="43">
        <v>4158</v>
      </c>
      <c r="C64" s="52" t="s">
        <v>70</v>
      </c>
      <c r="D64" s="11">
        <f>VLOOKUP(B64,[1]SAP!$A$2:$B$57,2,0)</f>
        <v>1346842433</v>
      </c>
      <c r="E64" s="11">
        <f>+K35</f>
        <v>54146314</v>
      </c>
      <c r="F64" s="12">
        <f>VLOOKUP(B64,'[1]TABLA OSF'!$A$55:$G$101,7,0)</f>
        <v>1303305440.24</v>
      </c>
      <c r="G64" s="12">
        <f>VLOOKUP(B64,$J$19:$K$24,2,0)</f>
        <v>96660841</v>
      </c>
      <c r="H64" s="13">
        <f t="shared" si="2"/>
        <v>1022465.7599999905</v>
      </c>
      <c r="J64" s="3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</row>
    <row r="65" spans="1:16101" x14ac:dyDescent="0.25">
      <c r="A65" s="8">
        <v>2915030000</v>
      </c>
      <c r="B65" s="43">
        <v>4159</v>
      </c>
      <c r="C65" s="52" t="s">
        <v>71</v>
      </c>
      <c r="D65" s="11">
        <f>VLOOKUP(B65,[1]SAP!$A$2:$B$57,2,0)</f>
        <v>66405137</v>
      </c>
      <c r="E65" s="11"/>
      <c r="F65" s="12">
        <f>VLOOKUP(B65,'[1]TABLA OSF'!$A$55:$G$101,7,0)</f>
        <v>66405138</v>
      </c>
      <c r="G65" s="12"/>
      <c r="H65" s="13">
        <f t="shared" si="2"/>
        <v>-1</v>
      </c>
      <c r="J65" s="3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</row>
    <row r="66" spans="1:16101" ht="12.75" x14ac:dyDescent="0.2">
      <c r="A66" s="31" t="s">
        <v>72</v>
      </c>
      <c r="B66" s="4"/>
      <c r="C66" s="31"/>
      <c r="D66" s="53">
        <f>SUM(D60:D65)</f>
        <v>1707686694</v>
      </c>
      <c r="E66" s="53">
        <f>SUM(E60:E65)</f>
        <v>54146314</v>
      </c>
      <c r="F66" s="33">
        <f>SUM(F60:F65)</f>
        <v>1465585157.24</v>
      </c>
      <c r="G66" s="33">
        <f>SUM(G60:G65)</f>
        <v>96660841</v>
      </c>
      <c r="H66" s="32">
        <f>SUM(H60:H65)</f>
        <v>199587009.75999999</v>
      </c>
      <c r="J66" s="3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</row>
    <row r="67" spans="1:16101" ht="12.75" x14ac:dyDescent="0.2">
      <c r="A67" s="46"/>
      <c r="B67" s="46"/>
      <c r="C67" s="46"/>
      <c r="D67" s="54"/>
      <c r="E67" s="55"/>
      <c r="F67" s="46"/>
      <c r="G67" s="46"/>
      <c r="H67" s="49"/>
      <c r="J67" s="3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</row>
    <row r="68" spans="1:16101" ht="12.75" x14ac:dyDescent="0.2">
      <c r="A68" s="56" t="s">
        <v>73</v>
      </c>
      <c r="B68" s="57"/>
      <c r="C68" s="56"/>
      <c r="D68" s="32">
        <f>D66+D57+D35</f>
        <v>10235693595</v>
      </c>
      <c r="E68" s="32">
        <f>E66+E57+E35</f>
        <v>475185114</v>
      </c>
      <c r="F68" s="33">
        <f>+F66+F57+F35</f>
        <v>10202436484.210001</v>
      </c>
      <c r="G68" s="33">
        <f>+G66+G57+G35</f>
        <v>153455860</v>
      </c>
      <c r="H68" s="32">
        <f>+H66+H57+H35</f>
        <v>354986364.78999925</v>
      </c>
      <c r="J68" s="3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</row>
    <row r="69" spans="1:16101" x14ac:dyDescent="0.25">
      <c r="B69" s="58"/>
      <c r="C69" s="59">
        <v>-162409492.84</v>
      </c>
      <c r="D69" s="59">
        <f>+D68++E68-G68+C69</f>
        <v>10395013356.16</v>
      </c>
      <c r="F69" s="81">
        <v>10399642052</v>
      </c>
      <c r="J69" s="3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</row>
    <row r="70" spans="1:16101" x14ac:dyDescent="0.25">
      <c r="D70" s="61"/>
      <c r="E70" s="61"/>
      <c r="J70" s="3"/>
    </row>
    <row r="71" spans="1:16101" x14ac:dyDescent="0.25">
      <c r="A71" s="62"/>
      <c r="B71" s="63"/>
      <c r="C71" s="64" t="s">
        <v>74</v>
      </c>
      <c r="D71" s="59">
        <f>+D69-F69</f>
        <v>-4628695.8400001526</v>
      </c>
      <c r="F71" s="62"/>
      <c r="G71" s="62"/>
      <c r="H71" s="65"/>
      <c r="J71" s="3"/>
    </row>
    <row r="72" spans="1:16101" x14ac:dyDescent="0.25">
      <c r="A72" s="62"/>
      <c r="B72" s="62"/>
      <c r="C72" s="66"/>
      <c r="D72" s="67"/>
      <c r="E72" s="67"/>
      <c r="F72" s="68"/>
      <c r="G72" s="68"/>
      <c r="H72" s="65"/>
      <c r="J72" s="3"/>
    </row>
    <row r="73" spans="1:16101" x14ac:dyDescent="0.25">
      <c r="A73" s="62"/>
      <c r="B73" s="62"/>
      <c r="C73" s="69"/>
      <c r="D73" s="70"/>
      <c r="E73" s="70"/>
      <c r="F73" s="71"/>
      <c r="G73" s="71"/>
      <c r="H73" s="72"/>
      <c r="J73" s="3"/>
    </row>
    <row r="74" spans="1:16101" x14ac:dyDescent="0.25">
      <c r="A74" s="62"/>
      <c r="B74" s="62"/>
      <c r="C74" s="73" t="s">
        <v>75</v>
      </c>
      <c r="D74" s="74"/>
      <c r="E74" s="74"/>
      <c r="F74" s="71"/>
      <c r="G74" s="71"/>
      <c r="H74" s="74" t="s">
        <v>76</v>
      </c>
      <c r="J74" s="3"/>
    </row>
    <row r="75" spans="1:16101" x14ac:dyDescent="0.25">
      <c r="A75" s="62"/>
      <c r="B75" s="62"/>
      <c r="C75" s="73" t="s">
        <v>77</v>
      </c>
      <c r="D75" s="74"/>
      <c r="E75" s="74"/>
      <c r="F75" s="75"/>
      <c r="G75" s="75"/>
      <c r="H75" s="74"/>
      <c r="J75" s="3"/>
    </row>
    <row r="76" spans="1:16101" x14ac:dyDescent="0.25">
      <c r="A76" s="76"/>
      <c r="B76" s="76"/>
      <c r="C76" s="76"/>
      <c r="D76" s="77"/>
      <c r="E76" s="77"/>
      <c r="F76" s="76"/>
      <c r="G76" s="76"/>
      <c r="H76" s="78"/>
      <c r="J76" s="3"/>
    </row>
    <row r="77" spans="1:16101" x14ac:dyDescent="0.25">
      <c r="D77" s="78"/>
      <c r="E77" s="78"/>
      <c r="J77" s="3"/>
    </row>
    <row r="78" spans="1:16101" x14ac:dyDescent="0.25">
      <c r="J78" s="3"/>
    </row>
  </sheetData>
  <autoFilter ref="A4:H68"/>
  <mergeCells count="3">
    <mergeCell ref="A1:H1"/>
    <mergeCell ref="A2:H2"/>
    <mergeCell ref="A3:H3"/>
  </mergeCells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ABRIL-15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jhochi</dc:creator>
  <cp:lastModifiedBy>Usuario</cp:lastModifiedBy>
  <dcterms:created xsi:type="dcterms:W3CDTF">2015-06-18T20:54:38Z</dcterms:created>
  <dcterms:modified xsi:type="dcterms:W3CDTF">2015-07-16T16:52:42Z</dcterms:modified>
</cp:coreProperties>
</file>