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Karoll\Joaco\"/>
    </mc:Choice>
  </mc:AlternateContent>
  <bookViews>
    <workbookView xWindow="120" yWindow="45" windowWidth="28515" windowHeight="12330" activeTab="1"/>
  </bookViews>
  <sheets>
    <sheet name="Hoja2" sheetId="1" r:id="rId1"/>
    <sheet name="Hoja5" sheetId="5" r:id="rId2"/>
    <sheet name="Hoja3" sheetId="3" r:id="rId3"/>
    <sheet name="Hoja1" sheetId="2" r:id="rId4"/>
    <sheet name="Hoja4" sheetId="4" r:id="rId5"/>
  </sheets>
  <definedNames>
    <definedName name="_xlnm._FilterDatabase" localSheetId="2" hidden="1">Hoja3!$B$2:$I$82</definedName>
    <definedName name="_xlnm._FilterDatabase" localSheetId="4" hidden="1">Hoja4!$A$2:$L$54</definedName>
  </definedNames>
  <calcPr calcId="152511"/>
  <fileRecoveryPr repairLoad="1"/>
</workbook>
</file>

<file path=xl/calcChain.xml><?xml version="1.0" encoding="utf-8"?>
<calcChain xmlns="http://schemas.openxmlformats.org/spreadsheetml/2006/main">
  <c r="I5" i="5" l="1"/>
  <c r="L56" i="4" l="1"/>
  <c r="F13" i="2"/>
  <c r="E6" i="2"/>
  <c r="F5" i="2"/>
  <c r="D19" i="5"/>
  <c r="C19" i="5"/>
  <c r="C12" i="5"/>
  <c r="C8" i="5"/>
  <c r="C9" i="5" s="1"/>
  <c r="C20" i="5" s="1"/>
  <c r="C21" i="5" s="1"/>
  <c r="D21" i="5" s="1"/>
  <c r="F6" i="5"/>
  <c r="F5" i="5"/>
  <c r="C4" i="5"/>
  <c r="G26" i="1"/>
  <c r="F26" i="1"/>
  <c r="C23" i="1"/>
  <c r="B23" i="1"/>
  <c r="G22" i="1"/>
  <c r="F22" i="1"/>
  <c r="C22" i="1"/>
  <c r="B22" i="1"/>
  <c r="G21" i="1"/>
  <c r="C21" i="1"/>
  <c r="B21" i="1"/>
  <c r="E15" i="1"/>
  <c r="C14" i="1"/>
  <c r="B14" i="1"/>
  <c r="C11" i="1"/>
  <c r="B11" i="1"/>
  <c r="C10" i="1"/>
  <c r="B10" i="1"/>
  <c r="C6" i="1"/>
  <c r="B6" i="1"/>
</calcChain>
</file>

<file path=xl/comments1.xml><?xml version="1.0" encoding="utf-8"?>
<comments xmlns="http://schemas.openxmlformats.org/spreadsheetml/2006/main">
  <authors>
    <author>Karol Quiñones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Karol Quiñones:</t>
        </r>
        <r>
          <rPr>
            <sz val="9"/>
            <color indexed="81"/>
            <rFont val="Tahoma"/>
            <family val="2"/>
          </rPr>
          <t xml:space="preserve">
Dato reporte de recaudos. El mes pasado coincidio con Contabilidad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Karol Quiñones:</t>
        </r>
        <r>
          <rPr>
            <sz val="9"/>
            <color indexed="81"/>
            <rFont val="Tahoma"/>
            <family val="2"/>
          </rPr>
          <t xml:space="preserve">
Recaudos Contabilidad</t>
        </r>
      </text>
    </comment>
  </commentList>
</comments>
</file>

<file path=xl/comments2.xml><?xml version="1.0" encoding="utf-8"?>
<comments xmlns="http://schemas.openxmlformats.org/spreadsheetml/2006/main">
  <authors>
    <author>Karol Quiñones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Karol Quiñones:</t>
        </r>
        <r>
          <rPr>
            <sz val="9"/>
            <color indexed="81"/>
            <rFont val="Tahoma"/>
            <family val="2"/>
          </rPr>
          <t xml:space="preserve">
Dato reporte de recaudos. El mes pasado coincidio con Contabilidad</t>
        </r>
      </text>
    </comment>
  </commentList>
</comments>
</file>

<file path=xl/sharedStrings.xml><?xml version="1.0" encoding="utf-8"?>
<sst xmlns="http://schemas.openxmlformats.org/spreadsheetml/2006/main" count="747" uniqueCount="135">
  <si>
    <t>CONCILIACION</t>
  </si>
  <si>
    <t>PROMIGAS</t>
  </si>
  <si>
    <t>GASCARIBE</t>
  </si>
  <si>
    <t>Saldo Inicial</t>
  </si>
  <si>
    <t>Diferidos Cargados</t>
  </si>
  <si>
    <t>Cobro Duplicados</t>
  </si>
  <si>
    <t>Subtotal</t>
  </si>
  <si>
    <t>Financiación_Facturada</t>
  </si>
  <si>
    <t>Mora_Facturada</t>
  </si>
  <si>
    <t>Seguro_Facturado</t>
  </si>
  <si>
    <t>Subtotal Facturación</t>
  </si>
  <si>
    <t>Subtotal 1</t>
  </si>
  <si>
    <t>Total</t>
  </si>
  <si>
    <t>Notas DB</t>
  </si>
  <si>
    <t>Notas CR</t>
  </si>
  <si>
    <t>Subtotal Notas</t>
  </si>
  <si>
    <t>Recaudos</t>
  </si>
  <si>
    <t>Saldo a Favor Aplicados</t>
  </si>
  <si>
    <t>Usuarios Castigados</t>
  </si>
  <si>
    <t>Reactivados Susc. Ficticia</t>
  </si>
  <si>
    <t>Castigados Recuperados</t>
  </si>
  <si>
    <t>SubTotal 2</t>
  </si>
  <si>
    <t>Diferencias</t>
  </si>
  <si>
    <t>Saldo Final</t>
  </si>
  <si>
    <t>Diferencia entre reporte y contabilidad</t>
  </si>
  <si>
    <t>MOVITIMO</t>
  </si>
  <si>
    <t>MOVISIGN</t>
  </si>
  <si>
    <t>D</t>
  </si>
  <si>
    <t>C</t>
  </si>
  <si>
    <t>MOVISERV</t>
  </si>
  <si>
    <t>TOTAL</t>
  </si>
  <si>
    <t>CARGTIPR</t>
  </si>
  <si>
    <t>CARGCACA</t>
  </si>
  <si>
    <t>CACADESC</t>
  </si>
  <si>
    <t>CARGSIGN</t>
  </si>
  <si>
    <t>SUM(CARGVALO)</t>
  </si>
  <si>
    <t>TIPO</t>
  </si>
  <si>
    <t>A</t>
  </si>
  <si>
    <t>Clasificador Generico</t>
  </si>
  <si>
    <t>DB</t>
  </si>
  <si>
    <t>-</t>
  </si>
  <si>
    <t>Cuota de Diferido en FGCA</t>
  </si>
  <si>
    <t>ID</t>
  </si>
  <si>
    <t>DF</t>
  </si>
  <si>
    <t>Paso a Diferidos</t>
  </si>
  <si>
    <t>RM</t>
  </si>
  <si>
    <t xml:space="preserve">Generacion de Cargos (masivo) </t>
  </si>
  <si>
    <t>P</t>
  </si>
  <si>
    <t>Transferencia de Cartera entre</t>
  </si>
  <si>
    <t>CR</t>
  </si>
  <si>
    <t>TC</t>
  </si>
  <si>
    <t>REACTIVACION CARTERA CASTIGADA</t>
  </si>
  <si>
    <t>ND</t>
  </si>
  <si>
    <t>DESCUENTO</t>
  </si>
  <si>
    <t>INGRESO</t>
  </si>
  <si>
    <t>MOVIMIENTOS DE CARTERA</t>
  </si>
  <si>
    <t>SA</t>
  </si>
  <si>
    <t>CT</t>
  </si>
  <si>
    <t>FD</t>
  </si>
  <si>
    <t>Traslado de Saldo a Favor</t>
  </si>
  <si>
    <t>ST</t>
  </si>
  <si>
    <t>TS</t>
  </si>
  <si>
    <t>Negociacion de Deuda</t>
  </si>
  <si>
    <t>AJUSTE MIGRACION</t>
  </si>
  <si>
    <t>Descuentos de Acuerdos de Pago</t>
  </si>
  <si>
    <t>NC</t>
  </si>
  <si>
    <t>Cargos de Devolucion</t>
  </si>
  <si>
    <t>DV</t>
  </si>
  <si>
    <t>ANULACION</t>
  </si>
  <si>
    <t>Abono a Diferido</t>
  </si>
  <si>
    <t>AS</t>
  </si>
  <si>
    <t>AJ</t>
  </si>
  <si>
    <t>Facturacion Conjunta</t>
  </si>
  <si>
    <t>NS</t>
  </si>
  <si>
    <t>AP</t>
  </si>
  <si>
    <t>PA</t>
  </si>
  <si>
    <t>CONCCLCO</t>
  </si>
  <si>
    <t>CLCODESC</t>
  </si>
  <si>
    <t>RECARGOS MORA EXCLUIDOS</t>
  </si>
  <si>
    <t>BRILLA</t>
  </si>
  <si>
    <t>INTERESES FINANCIACION CREDITO BRILLA</t>
  </si>
  <si>
    <t>AJUSTES DECENA Y/O CENTENA</t>
  </si>
  <si>
    <t>INTERESES FINANC RED INTERNA</t>
  </si>
  <si>
    <t>APLICACION SALDO A FAVOR</t>
  </si>
  <si>
    <t>SEGURO BRILLA</t>
  </si>
  <si>
    <t>GENERACION SALDO A FAVOR</t>
  </si>
  <si>
    <t>RECARGO POR MORA  EXCLUIDO CREDITO SEGUROS</t>
  </si>
  <si>
    <t>CARGO POR CONEXION</t>
  </si>
  <si>
    <t>REFINANCIACION INTERES DE FINANCIACION BRILLA</t>
  </si>
  <si>
    <t>INT FINAC EXCLUIDO CREDITO SEGUROS</t>
  </si>
  <si>
    <t>INTERESES FINANCIACION CONEXION</t>
  </si>
  <si>
    <t>SERVICIOS VARIOS GRAVADO</t>
  </si>
  <si>
    <t>REFINANCIACION</t>
  </si>
  <si>
    <t>TIPOMOVI</t>
  </si>
  <si>
    <t>TIMO</t>
  </si>
  <si>
    <t>PRODUCTO</t>
  </si>
  <si>
    <t>DESC_SERV</t>
  </si>
  <si>
    <t>CATEGO</t>
  </si>
  <si>
    <t>CONCEPTO</t>
  </si>
  <si>
    <t>DESC_CONCEPTO</t>
  </si>
  <si>
    <t>DESC_CLASI</t>
  </si>
  <si>
    <t>CAUSAL</t>
  </si>
  <si>
    <t>DES_CACA</t>
  </si>
  <si>
    <t>VALOR</t>
  </si>
  <si>
    <t>Notas_por_concepto</t>
  </si>
  <si>
    <t>Servicios Financieros</t>
  </si>
  <si>
    <t>FINANCIACION CREDITO COLCHON</t>
  </si>
  <si>
    <t>FINANCIACION CREDITO EDUCACION</t>
  </si>
  <si>
    <t xml:space="preserve">Ventas y Gestion de Productos </t>
  </si>
  <si>
    <t>FINANCIACION CREDITO LAVADORA</t>
  </si>
  <si>
    <t>FINANCIACION CREDITO EXITO</t>
  </si>
  <si>
    <t>FINANC CRED NO BANCARIO</t>
  </si>
  <si>
    <t>FINANCIACION CREDITO CUBIERTA</t>
  </si>
  <si>
    <t>FINANCIACION CREDITO HORNO</t>
  </si>
  <si>
    <t>SEGURO DEUDORES FNB CHUBB</t>
  </si>
  <si>
    <t>RECARG MORA  EXCL CRED SEGUROS</t>
  </si>
  <si>
    <t>FINANC CRED ENSERES MENORES</t>
  </si>
  <si>
    <t>FINANCIACION CREDITO ESTUFA</t>
  </si>
  <si>
    <t>FINANC CRED AUDIO Y VIDEO</t>
  </si>
  <si>
    <t>FINANC CRED MAT. CONSTRUCCION</t>
  </si>
  <si>
    <t>FINANC CRED CALENTADOR</t>
  </si>
  <si>
    <t>FINANC CRED GASODOMESTICOS</t>
  </si>
  <si>
    <t>FINANCIACION CREDITO COMBO</t>
  </si>
  <si>
    <t>FINANC CRED COMPUTADORES</t>
  </si>
  <si>
    <t>FINANCIACION CREDITO EXTRACTOR</t>
  </si>
  <si>
    <t>RECARG MORA EXCL</t>
  </si>
  <si>
    <t>FINANC CRED AIRE ACONDICIONADO</t>
  </si>
  <si>
    <t>FINANCIACION CREDITO MUEBLES</t>
  </si>
  <si>
    <t>FINANCIACION CREDITO NEVERA</t>
  </si>
  <si>
    <t>INT FINAC EXCL CREDITO BRILLA</t>
  </si>
  <si>
    <t>FINANC CRED LINEA BLANCA ALM</t>
  </si>
  <si>
    <t>FINANCIACION CREDITO TELEVISOR</t>
  </si>
  <si>
    <t>FINANC CRED MAQUINA DE COSER</t>
  </si>
  <si>
    <t>SDO A FAVOR X NOTA</t>
  </si>
  <si>
    <t>Saldo a Favor por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</si>
</sst>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&quot;$&quot;#,##0"/>
    <numFmt numFmtId="166" formatCode="_-* #,##0_-;\-* #,##0_-;_-* &quot;-&quot;??_-;_-@_-"/>
    <numFmt numFmtId="167" formatCode="_(&quot;$&quot;\ * #,##0_);_(&quot;$&quot;\ * \(#,##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Verdana"/>
      <family val="2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2"/>
    <xf numFmtId="0" fontId="4" fillId="2" borderId="1" xfId="2" applyFont="1" applyFill="1" applyBorder="1" applyAlignment="1">
      <alignment horizontal="center"/>
    </xf>
    <xf numFmtId="0" fontId="3" fillId="0" borderId="1" xfId="2" applyBorder="1"/>
    <xf numFmtId="165" fontId="3" fillId="0" borderId="1" xfId="2" applyNumberFormat="1" applyBorder="1"/>
    <xf numFmtId="165" fontId="4" fillId="2" borderId="1" xfId="2" applyNumberFormat="1" applyFont="1" applyFill="1" applyBorder="1" applyAlignment="1">
      <alignment horizontal="center"/>
    </xf>
    <xf numFmtId="0" fontId="2" fillId="0" borderId="1" xfId="2" applyFont="1" applyBorder="1"/>
    <xf numFmtId="165" fontId="2" fillId="0" borderId="1" xfId="2" applyNumberFormat="1" applyFont="1" applyBorder="1"/>
    <xf numFmtId="165" fontId="3" fillId="0" borderId="0" xfId="2" applyNumberFormat="1"/>
    <xf numFmtId="166" fontId="0" fillId="0" borderId="0" xfId="5" applyNumberFormat="1" applyFont="1"/>
    <xf numFmtId="0" fontId="0" fillId="0" borderId="0" xfId="0" applyAlignment="1">
      <alignment horizontal="center"/>
    </xf>
    <xf numFmtId="166" fontId="0" fillId="0" borderId="0" xfId="5" applyNumberFormat="1" applyFont="1" applyAlignment="1">
      <alignment horizontal="center"/>
    </xf>
    <xf numFmtId="166" fontId="0" fillId="0" borderId="0" xfId="5" applyNumberFormat="1" applyFont="1" applyAlignment="1">
      <alignment horizontal="right"/>
    </xf>
    <xf numFmtId="0" fontId="2" fillId="0" borderId="0" xfId="0" applyFont="1" applyAlignment="1">
      <alignment horizontal="center"/>
    </xf>
    <xf numFmtId="166" fontId="2" fillId="0" borderId="0" xfId="5" applyNumberFormat="1" applyFont="1" applyAlignment="1">
      <alignment horizontal="center"/>
    </xf>
    <xf numFmtId="166" fontId="2" fillId="0" borderId="0" xfId="5" applyNumberFormat="1" applyFont="1" applyAlignment="1">
      <alignment horizontal="right"/>
    </xf>
    <xf numFmtId="165" fontId="4" fillId="2" borderId="1" xfId="2" applyNumberFormat="1" applyFont="1" applyFill="1" applyBorder="1" applyAlignment="1">
      <alignment horizontal="right"/>
    </xf>
    <xf numFmtId="167" fontId="3" fillId="0" borderId="0" xfId="1" applyNumberFormat="1" applyFont="1"/>
    <xf numFmtId="166" fontId="0" fillId="0" borderId="0" xfId="0" applyNumberFormat="1"/>
    <xf numFmtId="166" fontId="4" fillId="2" borderId="1" xfId="5" applyNumberFormat="1" applyFont="1" applyFill="1" applyBorder="1" applyAlignment="1">
      <alignment horizontal="center"/>
    </xf>
    <xf numFmtId="166" fontId="3" fillId="0" borderId="1" xfId="5" applyNumberFormat="1" applyFont="1" applyBorder="1"/>
    <xf numFmtId="166" fontId="3" fillId="0" borderId="0" xfId="5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5" applyNumberFormat="1" applyFont="1" applyAlignment="1">
      <alignment horizontal="left"/>
    </xf>
    <xf numFmtId="0" fontId="0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center"/>
    </xf>
    <xf numFmtId="166" fontId="3" fillId="0" borderId="0" xfId="6" applyNumberFormat="1" applyFont="1" applyAlignment="1">
      <alignment horizontal="right"/>
    </xf>
    <xf numFmtId="166" fontId="3" fillId="0" borderId="0" xfId="2" applyNumberFormat="1"/>
    <xf numFmtId="0" fontId="3" fillId="0" borderId="0" xfId="2" applyAlignment="1">
      <alignment horizontal="center"/>
    </xf>
    <xf numFmtId="166" fontId="0" fillId="0" borderId="0" xfId="6" applyNumberFormat="1" applyFont="1" applyAlignment="1">
      <alignment horizontal="right"/>
    </xf>
    <xf numFmtId="166" fontId="0" fillId="0" borderId="0" xfId="6" applyNumberFormat="1" applyFont="1" applyAlignment="1">
      <alignment horizontal="right"/>
    </xf>
    <xf numFmtId="0" fontId="8" fillId="3" borderId="0" xfId="2" applyFont="1" applyFill="1"/>
    <xf numFmtId="166" fontId="9" fillId="0" borderId="0" xfId="5" applyNumberFormat="1" applyFont="1"/>
    <xf numFmtId="166" fontId="9" fillId="0" borderId="0" xfId="6" applyNumberFormat="1" applyFont="1" applyAlignment="1">
      <alignment horizontal="right"/>
    </xf>
    <xf numFmtId="165" fontId="0" fillId="0" borderId="0" xfId="0" applyNumberFormat="1"/>
  </cellXfs>
  <cellStyles count="7">
    <cellStyle name="Millares" xfId="5" builtinId="3"/>
    <cellStyle name="Millares 2" xfId="6"/>
    <cellStyle name="Moneda" xfId="1" builtinId="4"/>
    <cellStyle name="Moneda 2" xfId="3"/>
    <cellStyle name="Normal" xfId="0" builtinId="0"/>
    <cellStyle name="Normal 2" xfId="4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0"/>
  <sheetViews>
    <sheetView topLeftCell="A6" workbookViewId="0">
      <selection activeCell="A2" sqref="A2:C24"/>
    </sheetView>
  </sheetViews>
  <sheetFormatPr baseColWidth="10" defaultRowHeight="12.75" x14ac:dyDescent="0.2"/>
  <cols>
    <col min="1" max="1" width="21.5703125" style="1" bestFit="1" customWidth="1"/>
    <col min="2" max="2" width="18.42578125" style="1" customWidth="1"/>
    <col min="3" max="3" width="18.85546875" style="1" customWidth="1"/>
    <col min="4" max="4" width="14.85546875" style="1" bestFit="1" customWidth="1"/>
    <col min="5" max="5" width="16.140625" style="1" customWidth="1"/>
    <col min="6" max="6" width="17.42578125" style="21" bestFit="1" customWidth="1"/>
    <col min="7" max="7" width="15.5703125" style="21" customWidth="1"/>
    <col min="8" max="8" width="17.5703125" style="1" bestFit="1" customWidth="1"/>
    <col min="9" max="9" width="13.42578125" style="1" bestFit="1" customWidth="1"/>
    <col min="10" max="16384" width="11.42578125" style="1"/>
  </cols>
  <sheetData>
    <row r="2" spans="1:11" ht="15" x14ac:dyDescent="0.25">
      <c r="A2" s="2" t="s">
        <v>0</v>
      </c>
      <c r="B2" s="2" t="s">
        <v>1</v>
      </c>
      <c r="C2" s="2" t="s">
        <v>2</v>
      </c>
      <c r="F2" s="19" t="s">
        <v>1</v>
      </c>
      <c r="G2" s="19" t="s">
        <v>2</v>
      </c>
    </row>
    <row r="3" spans="1:11" x14ac:dyDescent="0.2">
      <c r="A3" s="3" t="s">
        <v>3</v>
      </c>
      <c r="B3" s="4">
        <v>44200828049</v>
      </c>
      <c r="C3" s="4">
        <v>69564758265</v>
      </c>
      <c r="F3" s="20">
        <v>44200828049</v>
      </c>
      <c r="G3" s="20">
        <v>69564758265</v>
      </c>
    </row>
    <row r="4" spans="1:11" x14ac:dyDescent="0.2">
      <c r="A4" s="3" t="s">
        <v>4</v>
      </c>
      <c r="B4" s="4">
        <v>0</v>
      </c>
      <c r="C4" s="4">
        <v>7200035029</v>
      </c>
      <c r="F4" s="21">
        <v>0</v>
      </c>
      <c r="G4" s="21">
        <v>7200035029</v>
      </c>
    </row>
    <row r="5" spans="1:11" x14ac:dyDescent="0.2">
      <c r="A5" s="3" t="s">
        <v>5</v>
      </c>
      <c r="B5" s="4"/>
      <c r="C5" s="4"/>
      <c r="F5" s="21">
        <v>0</v>
      </c>
      <c r="G5" s="21">
        <v>0</v>
      </c>
    </row>
    <row r="6" spans="1:11" ht="15" x14ac:dyDescent="0.25">
      <c r="A6" s="2" t="s">
        <v>6</v>
      </c>
      <c r="B6" s="5">
        <f>SUM(B3:B5)</f>
        <v>44200828049</v>
      </c>
      <c r="C6" s="5">
        <f>SUM(C3:C5)</f>
        <v>76764793294</v>
      </c>
    </row>
    <row r="7" spans="1:11" ht="15" x14ac:dyDescent="0.25">
      <c r="A7" s="3" t="s">
        <v>7</v>
      </c>
      <c r="B7" s="4">
        <v>784968933</v>
      </c>
      <c r="C7" s="4">
        <v>1339090892</v>
      </c>
      <c r="F7" s="21">
        <v>784968933</v>
      </c>
      <c r="G7" s="21">
        <v>1339090892</v>
      </c>
      <c r="H7" s="33"/>
      <c r="I7" s="30"/>
    </row>
    <row r="8" spans="1:11" x14ac:dyDescent="0.2">
      <c r="A8" s="3" t="s">
        <v>8</v>
      </c>
      <c r="B8" s="4">
        <v>37493838</v>
      </c>
      <c r="C8" s="4">
        <v>28750296</v>
      </c>
      <c r="F8" s="20">
        <v>37493838</v>
      </c>
      <c r="G8" s="21">
        <v>28750296</v>
      </c>
    </row>
    <row r="9" spans="1:11" x14ac:dyDescent="0.2">
      <c r="A9" s="3" t="s">
        <v>9</v>
      </c>
      <c r="B9" s="4">
        <v>26782241</v>
      </c>
      <c r="C9" s="4">
        <v>46090362</v>
      </c>
      <c r="F9" s="21">
        <v>26782241</v>
      </c>
      <c r="G9" s="21">
        <v>46090362</v>
      </c>
    </row>
    <row r="10" spans="1:11" x14ac:dyDescent="0.2">
      <c r="A10" s="3" t="s">
        <v>10</v>
      </c>
      <c r="B10" s="4">
        <f>SUM(B7:B9)</f>
        <v>849245012</v>
      </c>
      <c r="C10" s="4">
        <f>SUM(C7:C9)</f>
        <v>1413931550</v>
      </c>
    </row>
    <row r="11" spans="1:11" ht="15" x14ac:dyDescent="0.25">
      <c r="A11" s="2" t="s">
        <v>11</v>
      </c>
      <c r="B11" s="5">
        <f>(B6 + B10)</f>
        <v>45050073061</v>
      </c>
      <c r="C11" s="5">
        <f>(C6 + C10)</f>
        <v>78178724844</v>
      </c>
    </row>
    <row r="12" spans="1:11" x14ac:dyDescent="0.2">
      <c r="A12" s="3" t="s">
        <v>13</v>
      </c>
      <c r="B12" s="4">
        <v>558814</v>
      </c>
      <c r="C12" s="4"/>
      <c r="F12" s="21">
        <v>1336767</v>
      </c>
      <c r="G12" s="29">
        <v>102494</v>
      </c>
    </row>
    <row r="13" spans="1:11" x14ac:dyDescent="0.2">
      <c r="A13" s="3" t="s">
        <v>14</v>
      </c>
      <c r="B13" s="4">
        <v>34707644</v>
      </c>
      <c r="C13" s="4">
        <v>138806454</v>
      </c>
      <c r="F13" s="21">
        <v>-34707644</v>
      </c>
      <c r="G13" s="21">
        <v>-138908948</v>
      </c>
      <c r="H13" s="30"/>
    </row>
    <row r="14" spans="1:11" x14ac:dyDescent="0.2">
      <c r="A14" s="3" t="s">
        <v>15</v>
      </c>
      <c r="B14" s="4">
        <f>(B13 - B12)</f>
        <v>34148830</v>
      </c>
      <c r="C14" s="4">
        <f>(C13 - C12)</f>
        <v>138806454</v>
      </c>
      <c r="E14" s="1" t="s">
        <v>24</v>
      </c>
    </row>
    <row r="15" spans="1:11" ht="18.75" customHeight="1" x14ac:dyDescent="0.25">
      <c r="A15" s="6" t="s">
        <v>16</v>
      </c>
      <c r="B15" s="7">
        <v>3590185219</v>
      </c>
      <c r="C15" s="7">
        <v>4406146965</v>
      </c>
      <c r="D15" s="17">
        <v>4547122039</v>
      </c>
      <c r="E15" s="17">
        <f>D15-C15</f>
        <v>140975074</v>
      </c>
      <c r="F15" s="21">
        <v>-3590190277</v>
      </c>
      <c r="G15" s="21">
        <v>-4547122039</v>
      </c>
      <c r="H15" s="31"/>
      <c r="J15" s="31"/>
    </row>
    <row r="16" spans="1:11" ht="15" x14ac:dyDescent="0.25">
      <c r="A16" s="3" t="s">
        <v>17</v>
      </c>
      <c r="B16" s="4">
        <v>3249370</v>
      </c>
      <c r="C16" s="4">
        <v>61699892</v>
      </c>
      <c r="F16" s="21">
        <v>3249370</v>
      </c>
      <c r="G16" s="21">
        <v>-61699892</v>
      </c>
      <c r="H16" s="29"/>
      <c r="J16" s="32"/>
      <c r="K16" s="30"/>
    </row>
    <row r="17" spans="1:10" x14ac:dyDescent="0.2">
      <c r="A17" s="3" t="s">
        <v>18</v>
      </c>
      <c r="B17" s="4"/>
      <c r="C17" s="4"/>
      <c r="F17" s="21">
        <v>0</v>
      </c>
      <c r="G17" s="21">
        <v>0</v>
      </c>
    </row>
    <row r="18" spans="1:10" x14ac:dyDescent="0.2">
      <c r="A18" s="3" t="s">
        <v>19</v>
      </c>
      <c r="B18" s="4"/>
      <c r="C18" s="4"/>
    </row>
    <row r="19" spans="1:10" x14ac:dyDescent="0.2">
      <c r="A19" s="3" t="s">
        <v>20</v>
      </c>
      <c r="B19" s="4">
        <v>9361041</v>
      </c>
      <c r="C19" s="4"/>
      <c r="F19" s="21">
        <v>9361041</v>
      </c>
    </row>
    <row r="20" spans="1:10" x14ac:dyDescent="0.2">
      <c r="A20" s="3"/>
      <c r="B20" s="4"/>
      <c r="C20" s="4"/>
      <c r="F20" s="35">
        <v>1611221</v>
      </c>
      <c r="G20" s="36">
        <v>58998353</v>
      </c>
      <c r="H20" s="34" t="s">
        <v>133</v>
      </c>
    </row>
    <row r="21" spans="1:10" ht="15" x14ac:dyDescent="0.25">
      <c r="A21" s="2" t="s">
        <v>21</v>
      </c>
      <c r="B21" s="16">
        <f>(B14 + B15 + B16)</f>
        <v>3627583419</v>
      </c>
      <c r="C21" s="16">
        <f>(C14 + C15 + C16)</f>
        <v>4606653311</v>
      </c>
      <c r="G21" s="21">
        <f>SUM(G4:G20)</f>
        <v>3925336547</v>
      </c>
      <c r="H21" s="21"/>
      <c r="I21" s="30"/>
      <c r="J21" s="30"/>
    </row>
    <row r="22" spans="1:10" ht="15" x14ac:dyDescent="0.25">
      <c r="A22" s="2" t="s">
        <v>12</v>
      </c>
      <c r="B22" s="16">
        <f>(B11 - B21 + B18+B19-B17)</f>
        <v>41431850683</v>
      </c>
      <c r="C22" s="16">
        <f>(C11 - C21 + C18+C19-C17)</f>
        <v>73572071533</v>
      </c>
      <c r="F22" s="21">
        <f>+F3+F7+F8+F9+F12+F13+F15-F16+F19+F20</f>
        <v>41434234799</v>
      </c>
      <c r="G22" s="21">
        <f>+G3+G4+G7+G8+G9+G12+G13+G15+G16+G20</f>
        <v>73490094812</v>
      </c>
    </row>
    <row r="23" spans="1:10" x14ac:dyDescent="0.2">
      <c r="A23" s="3" t="s">
        <v>22</v>
      </c>
      <c r="B23" s="4">
        <f>(B22 - B24)</f>
        <v>-2410067</v>
      </c>
      <c r="C23" s="4">
        <f>(C22 - C24)</f>
        <v>82041085</v>
      </c>
    </row>
    <row r="24" spans="1:10" x14ac:dyDescent="0.2">
      <c r="A24" s="3" t="s">
        <v>23</v>
      </c>
      <c r="B24" s="4">
        <v>41434260750</v>
      </c>
      <c r="C24" s="4">
        <v>73490030448</v>
      </c>
      <c r="E24" s="8"/>
      <c r="F24" s="20">
        <v>41434260750</v>
      </c>
      <c r="G24" s="20">
        <v>73490030448</v>
      </c>
    </row>
    <row r="26" spans="1:10" x14ac:dyDescent="0.2">
      <c r="F26" s="21">
        <f>+F24-F22</f>
        <v>25951</v>
      </c>
      <c r="G26" s="21">
        <f>+G24-G22</f>
        <v>-64364</v>
      </c>
      <c r="H26" s="30"/>
    </row>
    <row r="27" spans="1:10" x14ac:dyDescent="0.2">
      <c r="E27" s="30"/>
    </row>
    <row r="29" spans="1:10" x14ac:dyDescent="0.2">
      <c r="B29" s="8"/>
    </row>
    <row r="30" spans="1:10" x14ac:dyDescent="0.2">
      <c r="B30" s="8"/>
    </row>
  </sheetData>
  <pageMargins left="0.7" right="0.7" top="0.75" bottom="0.75" header="0.3" footer="0.3"/>
  <pageSetup orientation="portrait" r:id="rId1"/>
  <ignoredErrors>
    <ignoredError sqref="G2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tabSelected="1" topLeftCell="A4" workbookViewId="0">
      <selection activeCell="E5" sqref="E5:J6"/>
    </sheetView>
  </sheetViews>
  <sheetFormatPr baseColWidth="10" defaultRowHeight="15" x14ac:dyDescent="0.25"/>
  <cols>
    <col min="1" max="1" width="16.85546875" style="9" bestFit="1" customWidth="1"/>
    <col min="2" max="2" width="23.42578125" customWidth="1"/>
    <col min="3" max="4" width="14.7109375" bestFit="1" customWidth="1"/>
    <col min="5" max="5" width="17.85546875" style="9" bestFit="1" customWidth="1"/>
    <col min="6" max="6" width="15.140625" style="9" bestFit="1" customWidth="1"/>
    <col min="7" max="7" width="15.140625" bestFit="1" customWidth="1"/>
    <col min="8" max="8" width="12.5703125" bestFit="1" customWidth="1"/>
    <col min="11" max="11" width="15.140625" bestFit="1" customWidth="1"/>
    <col min="12" max="12" width="13.140625" bestFit="1" customWidth="1"/>
  </cols>
  <sheetData>
    <row r="1" spans="2:12" x14ac:dyDescent="0.25">
      <c r="B1" s="2" t="s">
        <v>0</v>
      </c>
      <c r="C1" s="2" t="s">
        <v>1</v>
      </c>
      <c r="D1" s="2" t="s">
        <v>2</v>
      </c>
    </row>
    <row r="2" spans="2:12" x14ac:dyDescent="0.25">
      <c r="B2" s="3" t="s">
        <v>3</v>
      </c>
      <c r="C2" s="4">
        <v>27121133238</v>
      </c>
      <c r="D2" s="4"/>
    </row>
    <row r="3" spans="2:12" x14ac:dyDescent="0.25">
      <c r="B3" s="3" t="s">
        <v>4</v>
      </c>
      <c r="C3" s="4">
        <v>0</v>
      </c>
      <c r="D3" s="4"/>
    </row>
    <row r="4" spans="2:12" x14ac:dyDescent="0.25">
      <c r="B4" s="2" t="s">
        <v>6</v>
      </c>
      <c r="C4" s="5">
        <f>SUM(C2:C3)</f>
        <v>27121133238</v>
      </c>
      <c r="D4" s="5"/>
    </row>
    <row r="5" spans="2:12" x14ac:dyDescent="0.25">
      <c r="B5" s="3" t="s">
        <v>7</v>
      </c>
      <c r="C5" s="4">
        <v>510224047</v>
      </c>
      <c r="D5" s="4"/>
      <c r="E5" s="9">
        <v>511746250</v>
      </c>
      <c r="F5" s="9">
        <f>+E5-C5</f>
        <v>1522203</v>
      </c>
      <c r="G5" s="9"/>
      <c r="H5" s="18">
        <v>510224047</v>
      </c>
      <c r="I5" s="37">
        <f>+H5-C5</f>
        <v>0</v>
      </c>
      <c r="J5" s="18"/>
      <c r="K5" s="9"/>
      <c r="L5" s="37"/>
    </row>
    <row r="6" spans="2:12" x14ac:dyDescent="0.25">
      <c r="B6" s="3" t="s">
        <v>8</v>
      </c>
      <c r="C6" s="4">
        <v>23241477</v>
      </c>
      <c r="D6" s="4"/>
      <c r="E6" s="9">
        <v>24455850</v>
      </c>
      <c r="F6" s="9">
        <f>+E6-C6</f>
        <v>1214373</v>
      </c>
      <c r="G6" s="18"/>
      <c r="K6" s="18"/>
      <c r="L6" s="9"/>
    </row>
    <row r="7" spans="2:12" x14ac:dyDescent="0.25">
      <c r="B7" s="3" t="s">
        <v>9</v>
      </c>
      <c r="C7" s="4">
        <v>21023360</v>
      </c>
      <c r="D7" s="4"/>
      <c r="G7" s="18"/>
    </row>
    <row r="8" spans="2:12" x14ac:dyDescent="0.25">
      <c r="B8" s="3" t="s">
        <v>10</v>
      </c>
      <c r="C8" s="4">
        <f>SUM(C5:C7)</f>
        <v>554488884</v>
      </c>
      <c r="D8" s="4"/>
    </row>
    <row r="9" spans="2:12" x14ac:dyDescent="0.25">
      <c r="B9" s="2" t="s">
        <v>11</v>
      </c>
      <c r="C9" s="5">
        <f>(C4 + C8)</f>
        <v>27675622122</v>
      </c>
      <c r="D9" s="5"/>
    </row>
    <row r="10" spans="2:12" x14ac:dyDescent="0.25">
      <c r="B10" s="3" t="s">
        <v>13</v>
      </c>
      <c r="C10" s="4">
        <v>45682</v>
      </c>
      <c r="D10" s="4"/>
    </row>
    <row r="11" spans="2:12" x14ac:dyDescent="0.25">
      <c r="B11" s="3" t="s">
        <v>14</v>
      </c>
      <c r="C11" s="4">
        <v>29482355</v>
      </c>
      <c r="D11" s="4"/>
    </row>
    <row r="12" spans="2:12" x14ac:dyDescent="0.25">
      <c r="B12" s="3" t="s">
        <v>15</v>
      </c>
      <c r="C12" s="4">
        <f>(C11 - C10)</f>
        <v>29436673</v>
      </c>
      <c r="D12" s="4"/>
    </row>
    <row r="13" spans="2:12" x14ac:dyDescent="0.25">
      <c r="B13" s="6" t="s">
        <v>16</v>
      </c>
      <c r="C13" s="7">
        <v>1976608976</v>
      </c>
      <c r="D13" s="7"/>
    </row>
    <row r="14" spans="2:12" x14ac:dyDescent="0.25">
      <c r="B14" s="3" t="s">
        <v>17</v>
      </c>
      <c r="C14" s="4">
        <v>457681</v>
      </c>
      <c r="D14" s="4"/>
    </row>
    <row r="15" spans="2:12" x14ac:dyDescent="0.25">
      <c r="B15" s="3" t="s">
        <v>18</v>
      </c>
      <c r="C15" s="4"/>
      <c r="D15" s="4"/>
    </row>
    <row r="16" spans="2:12" x14ac:dyDescent="0.25">
      <c r="B16" s="3" t="s">
        <v>134</v>
      </c>
      <c r="C16" s="4">
        <v>4596794</v>
      </c>
      <c r="D16" s="4"/>
      <c r="E16"/>
    </row>
    <row r="17" spans="2:7" x14ac:dyDescent="0.25">
      <c r="B17" s="3" t="s">
        <v>19</v>
      </c>
      <c r="C17" s="4"/>
      <c r="D17" s="4"/>
    </row>
    <row r="18" spans="2:7" x14ac:dyDescent="0.25">
      <c r="B18" s="3" t="s">
        <v>20</v>
      </c>
      <c r="C18" s="4">
        <v>20664668</v>
      </c>
      <c r="D18" s="4"/>
    </row>
    <row r="19" spans="2:7" x14ac:dyDescent="0.25">
      <c r="B19" s="2" t="s">
        <v>21</v>
      </c>
      <c r="C19" s="16">
        <f>(C12 + C13 + C14)</f>
        <v>2006503330</v>
      </c>
      <c r="D19" s="16">
        <f>(D12 + D13 + D14)</f>
        <v>0</v>
      </c>
    </row>
    <row r="20" spans="2:7" x14ac:dyDescent="0.25">
      <c r="B20" s="2" t="s">
        <v>12</v>
      </c>
      <c r="C20" s="16">
        <f>(C9 - C19  +C16+C17+C18-C15)</f>
        <v>25694380254</v>
      </c>
      <c r="D20" s="4"/>
    </row>
    <row r="21" spans="2:7" x14ac:dyDescent="0.25">
      <c r="B21" s="3" t="s">
        <v>22</v>
      </c>
      <c r="C21" s="4">
        <f>(C20 - C22)</f>
        <v>1904717</v>
      </c>
      <c r="D21" s="4">
        <f>+C21+I5</f>
        <v>1904717</v>
      </c>
    </row>
    <row r="22" spans="2:7" x14ac:dyDescent="0.25">
      <c r="B22" s="3" t="s">
        <v>23</v>
      </c>
      <c r="C22" s="4">
        <v>25692475537</v>
      </c>
      <c r="D22" s="37"/>
      <c r="G22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82"/>
  <sheetViews>
    <sheetView workbookViewId="0">
      <selection activeCell="H3" sqref="H3:H77"/>
    </sheetView>
  </sheetViews>
  <sheetFormatPr baseColWidth="10" defaultRowHeight="15" x14ac:dyDescent="0.25"/>
  <cols>
    <col min="2" max="3" width="11.42578125" style="10"/>
    <col min="4" max="4" width="33.85546875" bestFit="1" customWidth="1"/>
    <col min="5" max="5" width="11.42578125" style="10"/>
    <col min="6" max="6" width="12.140625" style="27" bestFit="1" customWidth="1"/>
    <col min="7" max="7" width="47.7109375" style="24" bestFit="1" customWidth="1"/>
    <col min="8" max="8" width="16.85546875" style="9" bestFit="1" customWidth="1"/>
  </cols>
  <sheetData>
    <row r="2" spans="2:9" x14ac:dyDescent="0.25">
      <c r="B2" s="13" t="s">
        <v>31</v>
      </c>
      <c r="C2" s="13" t="s">
        <v>32</v>
      </c>
      <c r="D2" s="22" t="s">
        <v>33</v>
      </c>
      <c r="E2" s="13" t="s">
        <v>34</v>
      </c>
      <c r="F2" s="28" t="s">
        <v>76</v>
      </c>
      <c r="G2" s="23" t="s">
        <v>77</v>
      </c>
      <c r="H2" s="9" t="s">
        <v>35</v>
      </c>
      <c r="I2" t="s">
        <v>36</v>
      </c>
    </row>
    <row r="3" spans="2:9" x14ac:dyDescent="0.25">
      <c r="B3" s="10" t="s">
        <v>37</v>
      </c>
      <c r="C3" s="10">
        <v>53</v>
      </c>
      <c r="D3" t="s">
        <v>38</v>
      </c>
      <c r="E3" s="10" t="s">
        <v>39</v>
      </c>
      <c r="F3" s="27">
        <v>46</v>
      </c>
      <c r="G3" s="24" t="s">
        <v>78</v>
      </c>
      <c r="H3" s="9">
        <v>785241</v>
      </c>
      <c r="I3" t="s">
        <v>40</v>
      </c>
    </row>
    <row r="4" spans="2:9" hidden="1" x14ac:dyDescent="0.25">
      <c r="B4" s="10" t="s">
        <v>47</v>
      </c>
      <c r="C4" s="10">
        <v>23</v>
      </c>
      <c r="D4" t="s">
        <v>48</v>
      </c>
      <c r="E4" s="10" t="s">
        <v>49</v>
      </c>
      <c r="F4" s="27">
        <v>46</v>
      </c>
      <c r="G4" s="24" t="s">
        <v>78</v>
      </c>
      <c r="H4" s="9">
        <v>-10605</v>
      </c>
      <c r="I4" t="s">
        <v>50</v>
      </c>
    </row>
    <row r="5" spans="2:9" hidden="1" x14ac:dyDescent="0.25">
      <c r="B5" s="10" t="s">
        <v>37</v>
      </c>
      <c r="C5" s="10">
        <v>51</v>
      </c>
      <c r="D5" t="s">
        <v>41</v>
      </c>
      <c r="E5" s="10" t="s">
        <v>39</v>
      </c>
      <c r="F5" s="26">
        <v>2</v>
      </c>
      <c r="G5" s="24" t="s">
        <v>79</v>
      </c>
      <c r="H5" s="9">
        <v>2349410199</v>
      </c>
      <c r="I5" t="s">
        <v>43</v>
      </c>
    </row>
    <row r="6" spans="2:9" hidden="1" x14ac:dyDescent="0.25">
      <c r="B6" s="10" t="s">
        <v>47</v>
      </c>
      <c r="C6" s="10">
        <v>20</v>
      </c>
      <c r="D6" t="s">
        <v>69</v>
      </c>
      <c r="E6" s="10" t="s">
        <v>39</v>
      </c>
      <c r="F6" s="26">
        <v>58</v>
      </c>
      <c r="G6" s="24" t="s">
        <v>80</v>
      </c>
      <c r="H6" s="9">
        <v>3379373</v>
      </c>
      <c r="I6" t="s">
        <v>43</v>
      </c>
    </row>
    <row r="7" spans="2:9" hidden="1" x14ac:dyDescent="0.25">
      <c r="B7" s="10" t="s">
        <v>47</v>
      </c>
      <c r="C7" s="10">
        <v>3</v>
      </c>
      <c r="D7" t="s">
        <v>53</v>
      </c>
      <c r="E7" s="10" t="s">
        <v>49</v>
      </c>
      <c r="F7" s="26">
        <v>58</v>
      </c>
      <c r="G7" s="24" t="s">
        <v>80</v>
      </c>
      <c r="H7" s="9">
        <v>1074351</v>
      </c>
      <c r="I7" t="s">
        <v>65</v>
      </c>
    </row>
    <row r="8" spans="2:9" hidden="1" x14ac:dyDescent="0.25">
      <c r="B8" s="10" t="s">
        <v>47</v>
      </c>
      <c r="C8" s="10">
        <v>50</v>
      </c>
      <c r="D8" t="s">
        <v>44</v>
      </c>
      <c r="E8" s="10" t="s">
        <v>49</v>
      </c>
      <c r="F8" s="26">
        <v>35</v>
      </c>
      <c r="G8" s="24" t="s">
        <v>81</v>
      </c>
      <c r="H8" s="9">
        <v>133</v>
      </c>
      <c r="I8" t="s">
        <v>71</v>
      </c>
    </row>
    <row r="9" spans="2:9" x14ac:dyDescent="0.25">
      <c r="B9" s="10" t="s">
        <v>37</v>
      </c>
      <c r="C9" s="10">
        <v>15</v>
      </c>
      <c r="D9" t="s">
        <v>46</v>
      </c>
      <c r="E9" s="10" t="s">
        <v>39</v>
      </c>
      <c r="F9" s="27">
        <v>46</v>
      </c>
      <c r="G9" s="24" t="s">
        <v>78</v>
      </c>
      <c r="H9" s="9">
        <v>36268457</v>
      </c>
      <c r="I9" t="s">
        <v>40</v>
      </c>
    </row>
    <row r="10" spans="2:9" hidden="1" x14ac:dyDescent="0.25">
      <c r="B10" s="10" t="s">
        <v>37</v>
      </c>
      <c r="C10" s="10">
        <v>51</v>
      </c>
      <c r="D10" t="s">
        <v>41</v>
      </c>
      <c r="E10" s="10" t="s">
        <v>39</v>
      </c>
      <c r="F10" s="26">
        <v>103</v>
      </c>
      <c r="G10" s="24" t="s">
        <v>82</v>
      </c>
      <c r="H10" s="9">
        <v>8137</v>
      </c>
      <c r="I10" t="s">
        <v>42</v>
      </c>
    </row>
    <row r="11" spans="2:9" hidden="1" x14ac:dyDescent="0.25">
      <c r="B11" s="10" t="s">
        <v>37</v>
      </c>
      <c r="C11" s="10">
        <v>51</v>
      </c>
      <c r="D11" t="s">
        <v>41</v>
      </c>
      <c r="E11" s="10" t="s">
        <v>39</v>
      </c>
      <c r="F11" s="26">
        <v>58</v>
      </c>
      <c r="G11" s="24" t="s">
        <v>80</v>
      </c>
      <c r="H11" s="9">
        <v>784950688</v>
      </c>
      <c r="I11" t="s">
        <v>42</v>
      </c>
    </row>
    <row r="12" spans="2:9" hidden="1" x14ac:dyDescent="0.25">
      <c r="B12" s="10" t="s">
        <v>47</v>
      </c>
      <c r="C12" s="10">
        <v>53</v>
      </c>
      <c r="D12" t="s">
        <v>38</v>
      </c>
      <c r="E12" s="10" t="s">
        <v>70</v>
      </c>
      <c r="F12" s="26">
        <v>50</v>
      </c>
      <c r="G12" s="24" t="s">
        <v>83</v>
      </c>
      <c r="H12" s="9">
        <v>391270</v>
      </c>
      <c r="I12" t="s">
        <v>61</v>
      </c>
    </row>
    <row r="13" spans="2:9" hidden="1" x14ac:dyDescent="0.25">
      <c r="B13" s="10" t="s">
        <v>47</v>
      </c>
      <c r="C13" s="10">
        <v>23</v>
      </c>
      <c r="D13" t="s">
        <v>48</v>
      </c>
      <c r="E13" s="10" t="s">
        <v>49</v>
      </c>
      <c r="F13" s="26">
        <v>60</v>
      </c>
      <c r="G13" s="24" t="s">
        <v>84</v>
      </c>
      <c r="H13" s="9">
        <v>6212</v>
      </c>
      <c r="I13" t="s">
        <v>50</v>
      </c>
    </row>
    <row r="14" spans="2:9" hidden="1" x14ac:dyDescent="0.25">
      <c r="B14" s="10" t="s">
        <v>47</v>
      </c>
      <c r="C14" s="10">
        <v>23</v>
      </c>
      <c r="D14" t="s">
        <v>48</v>
      </c>
      <c r="E14" s="10" t="s">
        <v>39</v>
      </c>
      <c r="F14" s="26">
        <v>60</v>
      </c>
      <c r="G14" s="24" t="s">
        <v>84</v>
      </c>
      <c r="H14" s="9">
        <v>6212</v>
      </c>
      <c r="I14" t="s">
        <v>50</v>
      </c>
    </row>
    <row r="15" spans="2:9" hidden="1" x14ac:dyDescent="0.25">
      <c r="B15" s="10" t="s">
        <v>47</v>
      </c>
      <c r="C15" s="10">
        <v>27</v>
      </c>
      <c r="D15" t="s">
        <v>59</v>
      </c>
      <c r="E15" s="10" t="s">
        <v>61</v>
      </c>
      <c r="F15" s="26">
        <v>49</v>
      </c>
      <c r="G15" s="24" t="s">
        <v>85</v>
      </c>
      <c r="H15" s="9">
        <v>79244</v>
      </c>
      <c r="I15" t="s">
        <v>61</v>
      </c>
    </row>
    <row r="16" spans="2:9" hidden="1" x14ac:dyDescent="0.25">
      <c r="B16" s="10" t="s">
        <v>47</v>
      </c>
      <c r="C16" s="10">
        <v>56</v>
      </c>
      <c r="D16" t="s">
        <v>62</v>
      </c>
      <c r="E16" s="10" t="s">
        <v>39</v>
      </c>
      <c r="F16" s="26">
        <v>2</v>
      </c>
      <c r="G16" s="24" t="s">
        <v>79</v>
      </c>
      <c r="H16" s="9">
        <v>336075546</v>
      </c>
      <c r="I16" t="s">
        <v>52</v>
      </c>
    </row>
    <row r="17" spans="2:9" hidden="1" x14ac:dyDescent="0.25">
      <c r="B17" s="10" t="s">
        <v>47</v>
      </c>
      <c r="C17" s="10">
        <v>50</v>
      </c>
      <c r="D17" t="s">
        <v>44</v>
      </c>
      <c r="E17" s="10" t="s">
        <v>49</v>
      </c>
      <c r="F17" s="27">
        <v>99</v>
      </c>
      <c r="G17" s="24" t="s">
        <v>86</v>
      </c>
      <c r="H17" s="9">
        <v>-16658</v>
      </c>
      <c r="I17" t="s">
        <v>58</v>
      </c>
    </row>
    <row r="18" spans="2:9" hidden="1" x14ac:dyDescent="0.25">
      <c r="B18" s="10" t="s">
        <v>47</v>
      </c>
      <c r="C18" s="10">
        <v>20</v>
      </c>
      <c r="D18" t="s">
        <v>69</v>
      </c>
      <c r="E18" s="10" t="s">
        <v>39</v>
      </c>
      <c r="F18" s="27">
        <v>99</v>
      </c>
      <c r="G18" s="24" t="s">
        <v>86</v>
      </c>
      <c r="H18" s="9">
        <v>475</v>
      </c>
      <c r="I18" t="s">
        <v>43</v>
      </c>
    </row>
    <row r="19" spans="2:9" hidden="1" x14ac:dyDescent="0.25">
      <c r="B19" s="10" t="s">
        <v>47</v>
      </c>
      <c r="C19" s="10">
        <v>5</v>
      </c>
      <c r="D19" t="s">
        <v>55</v>
      </c>
      <c r="E19" s="10" t="s">
        <v>39</v>
      </c>
      <c r="F19" s="26">
        <v>60</v>
      </c>
      <c r="G19" s="24" t="s">
        <v>84</v>
      </c>
      <c r="H19" s="9">
        <v>253</v>
      </c>
      <c r="I19" t="s">
        <v>52</v>
      </c>
    </row>
    <row r="20" spans="2:9" hidden="1" x14ac:dyDescent="0.25">
      <c r="B20" s="10" t="s">
        <v>47</v>
      </c>
      <c r="C20" s="10">
        <v>3</v>
      </c>
      <c r="D20" t="s">
        <v>53</v>
      </c>
      <c r="E20" s="10" t="s">
        <v>49</v>
      </c>
      <c r="F20" s="26">
        <v>4</v>
      </c>
      <c r="G20" s="24" t="s">
        <v>87</v>
      </c>
      <c r="H20" s="9">
        <v>334</v>
      </c>
      <c r="I20" t="s">
        <v>65</v>
      </c>
    </row>
    <row r="21" spans="2:9" hidden="1" x14ac:dyDescent="0.25">
      <c r="B21" s="10" t="s">
        <v>47</v>
      </c>
      <c r="C21" s="10">
        <v>20</v>
      </c>
      <c r="D21" t="s">
        <v>69</v>
      </c>
      <c r="E21" s="10" t="s">
        <v>39</v>
      </c>
      <c r="F21" s="26">
        <v>2</v>
      </c>
      <c r="G21" s="24" t="s">
        <v>79</v>
      </c>
      <c r="H21" s="9">
        <v>82073275</v>
      </c>
      <c r="I21" t="s">
        <v>43</v>
      </c>
    </row>
    <row r="22" spans="2:9" hidden="1" x14ac:dyDescent="0.25">
      <c r="B22" s="10" t="s">
        <v>47</v>
      </c>
      <c r="C22" s="10">
        <v>23</v>
      </c>
      <c r="D22" t="s">
        <v>48</v>
      </c>
      <c r="E22" s="10" t="s">
        <v>39</v>
      </c>
      <c r="F22" s="26">
        <v>58</v>
      </c>
      <c r="G22" s="24" t="s">
        <v>80</v>
      </c>
      <c r="H22" s="9">
        <v>185771</v>
      </c>
      <c r="I22" t="s">
        <v>50</v>
      </c>
    </row>
    <row r="23" spans="2:9" hidden="1" x14ac:dyDescent="0.25">
      <c r="B23" s="10" t="s">
        <v>47</v>
      </c>
      <c r="C23" s="10">
        <v>20</v>
      </c>
      <c r="D23" t="s">
        <v>69</v>
      </c>
      <c r="E23" s="10" t="s">
        <v>39</v>
      </c>
      <c r="F23" s="27">
        <v>46</v>
      </c>
      <c r="G23" s="24" t="s">
        <v>78</v>
      </c>
      <c r="H23" s="9">
        <v>89761</v>
      </c>
      <c r="I23" t="s">
        <v>43</v>
      </c>
    </row>
    <row r="24" spans="2:9" hidden="1" x14ac:dyDescent="0.25">
      <c r="B24" s="10" t="s">
        <v>47</v>
      </c>
      <c r="C24" s="10">
        <v>58</v>
      </c>
      <c r="D24" t="s">
        <v>51</v>
      </c>
      <c r="E24" s="10" t="s">
        <v>39</v>
      </c>
      <c r="F24" s="27">
        <v>46</v>
      </c>
      <c r="G24" s="24" t="s">
        <v>78</v>
      </c>
      <c r="H24" s="9">
        <v>851535</v>
      </c>
      <c r="I24" t="s">
        <v>52</v>
      </c>
    </row>
    <row r="25" spans="2:9" x14ac:dyDescent="0.25">
      <c r="B25" s="10" t="s">
        <v>37</v>
      </c>
      <c r="C25" s="10">
        <v>53</v>
      </c>
      <c r="D25" t="s">
        <v>38</v>
      </c>
      <c r="E25" s="10" t="s">
        <v>39</v>
      </c>
      <c r="F25" s="27">
        <v>99</v>
      </c>
      <c r="G25" s="24" t="s">
        <v>86</v>
      </c>
      <c r="H25" s="9">
        <v>10794</v>
      </c>
      <c r="I25" t="s">
        <v>40</v>
      </c>
    </row>
    <row r="26" spans="2:9" hidden="1" x14ac:dyDescent="0.25">
      <c r="B26" s="10" t="s">
        <v>47</v>
      </c>
      <c r="C26" s="10">
        <v>50</v>
      </c>
      <c r="D26" t="s">
        <v>44</v>
      </c>
      <c r="E26" s="10" t="s">
        <v>49</v>
      </c>
      <c r="F26" s="26">
        <v>60</v>
      </c>
      <c r="G26" s="24" t="s">
        <v>84</v>
      </c>
      <c r="H26" s="9">
        <v>1466290</v>
      </c>
      <c r="I26" t="s">
        <v>58</v>
      </c>
    </row>
    <row r="27" spans="2:9" hidden="1" x14ac:dyDescent="0.25">
      <c r="B27" s="10" t="s">
        <v>37</v>
      </c>
      <c r="C27" s="10">
        <v>50</v>
      </c>
      <c r="D27" t="s">
        <v>44</v>
      </c>
      <c r="E27" s="10" t="s">
        <v>39</v>
      </c>
      <c r="F27" s="27">
        <v>46</v>
      </c>
      <c r="G27" s="24" t="s">
        <v>78</v>
      </c>
      <c r="H27" s="9">
        <v>51141</v>
      </c>
      <c r="I27" t="s">
        <v>45</v>
      </c>
    </row>
    <row r="28" spans="2:9" hidden="1" x14ac:dyDescent="0.25">
      <c r="B28" s="10" t="s">
        <v>47</v>
      </c>
      <c r="C28" s="10">
        <v>23</v>
      </c>
      <c r="D28" t="s">
        <v>48</v>
      </c>
      <c r="E28" s="10" t="s">
        <v>39</v>
      </c>
      <c r="F28" s="26">
        <v>2</v>
      </c>
      <c r="G28" s="24" t="s">
        <v>79</v>
      </c>
      <c r="H28" s="9">
        <v>449121</v>
      </c>
      <c r="I28" t="s">
        <v>50</v>
      </c>
    </row>
    <row r="29" spans="2:9" hidden="1" x14ac:dyDescent="0.25">
      <c r="B29" s="10" t="s">
        <v>47</v>
      </c>
      <c r="C29" s="10">
        <v>23</v>
      </c>
      <c r="D29" t="s">
        <v>48</v>
      </c>
      <c r="E29" s="10" t="s">
        <v>39</v>
      </c>
      <c r="F29" s="27">
        <v>46</v>
      </c>
      <c r="G29" s="24" t="s">
        <v>78</v>
      </c>
      <c r="H29" s="9">
        <v>10605</v>
      </c>
      <c r="I29" t="s">
        <v>50</v>
      </c>
    </row>
    <row r="30" spans="2:9" hidden="1" x14ac:dyDescent="0.25">
      <c r="B30" s="10" t="s">
        <v>47</v>
      </c>
      <c r="C30" s="10">
        <v>5</v>
      </c>
      <c r="D30" t="s">
        <v>55</v>
      </c>
      <c r="E30" s="10" t="s">
        <v>39</v>
      </c>
      <c r="F30" s="26">
        <v>2</v>
      </c>
      <c r="G30" s="24" t="s">
        <v>79</v>
      </c>
      <c r="H30" s="9">
        <v>750797</v>
      </c>
      <c r="I30" t="s">
        <v>52</v>
      </c>
    </row>
    <row r="31" spans="2:9" hidden="1" x14ac:dyDescent="0.25">
      <c r="B31" s="10" t="s">
        <v>37</v>
      </c>
      <c r="C31" s="10">
        <v>51</v>
      </c>
      <c r="D31" t="s">
        <v>41</v>
      </c>
      <c r="E31" s="10" t="s">
        <v>39</v>
      </c>
      <c r="F31" s="26">
        <v>121</v>
      </c>
      <c r="G31" s="24" t="s">
        <v>88</v>
      </c>
      <c r="H31" s="9">
        <v>1668567</v>
      </c>
      <c r="I31" t="s">
        <v>43</v>
      </c>
    </row>
    <row r="32" spans="2:9" hidden="1" x14ac:dyDescent="0.25">
      <c r="B32" s="10" t="s">
        <v>37</v>
      </c>
      <c r="C32" s="10">
        <v>51</v>
      </c>
      <c r="D32" t="s">
        <v>41</v>
      </c>
      <c r="E32" s="10" t="s">
        <v>39</v>
      </c>
      <c r="F32" s="26">
        <v>58</v>
      </c>
      <c r="G32" s="25" t="s">
        <v>80</v>
      </c>
      <c r="H32" s="9">
        <v>41619192</v>
      </c>
      <c r="I32" t="s">
        <v>43</v>
      </c>
    </row>
    <row r="33" spans="2:9" hidden="1" x14ac:dyDescent="0.25">
      <c r="B33" s="10" t="s">
        <v>47</v>
      </c>
      <c r="C33" s="10">
        <v>73</v>
      </c>
      <c r="D33" t="s">
        <v>63</v>
      </c>
      <c r="E33" s="10" t="s">
        <v>39</v>
      </c>
      <c r="F33" s="26">
        <v>58</v>
      </c>
      <c r="G33" s="24" t="s">
        <v>80</v>
      </c>
      <c r="H33" s="9">
        <v>1991</v>
      </c>
      <c r="I33" t="s">
        <v>52</v>
      </c>
    </row>
    <row r="34" spans="2:9" hidden="1" x14ac:dyDescent="0.25">
      <c r="B34" s="10" t="s">
        <v>37</v>
      </c>
      <c r="C34" s="10">
        <v>51</v>
      </c>
      <c r="D34" t="s">
        <v>41</v>
      </c>
      <c r="E34" s="10" t="s">
        <v>39</v>
      </c>
      <c r="F34" s="26">
        <v>102</v>
      </c>
      <c r="G34" s="24" t="s">
        <v>89</v>
      </c>
      <c r="H34" s="9">
        <v>10078</v>
      </c>
      <c r="I34" t="s">
        <v>42</v>
      </c>
    </row>
    <row r="35" spans="2:9" hidden="1" x14ac:dyDescent="0.25">
      <c r="B35" s="10" t="s">
        <v>47</v>
      </c>
      <c r="C35" s="10">
        <v>23</v>
      </c>
      <c r="D35" t="s">
        <v>48</v>
      </c>
      <c r="E35" s="10" t="s">
        <v>49</v>
      </c>
      <c r="F35" s="26">
        <v>58</v>
      </c>
      <c r="G35" s="24" t="s">
        <v>80</v>
      </c>
      <c r="H35" s="9">
        <v>185771</v>
      </c>
      <c r="I35" t="s">
        <v>50</v>
      </c>
    </row>
    <row r="36" spans="2:9" hidden="1" x14ac:dyDescent="0.25">
      <c r="B36" s="10" t="s">
        <v>47</v>
      </c>
      <c r="C36" s="10">
        <v>5</v>
      </c>
      <c r="D36" t="s">
        <v>55</v>
      </c>
      <c r="E36" s="10" t="s">
        <v>39</v>
      </c>
      <c r="F36" s="26">
        <v>58</v>
      </c>
      <c r="G36" s="24" t="s">
        <v>80</v>
      </c>
      <c r="H36" s="9">
        <v>7559</v>
      </c>
      <c r="I36" t="s">
        <v>52</v>
      </c>
    </row>
    <row r="37" spans="2:9" hidden="1" x14ac:dyDescent="0.25">
      <c r="B37" s="10" t="s">
        <v>47</v>
      </c>
      <c r="C37" s="10">
        <v>50</v>
      </c>
      <c r="D37" t="s">
        <v>44</v>
      </c>
      <c r="E37" s="10" t="s">
        <v>49</v>
      </c>
      <c r="F37" s="26">
        <v>2</v>
      </c>
      <c r="G37" s="24" t="s">
        <v>79</v>
      </c>
      <c r="H37" s="9">
        <v>432637511</v>
      </c>
      <c r="I37" t="s">
        <v>58</v>
      </c>
    </row>
    <row r="38" spans="2:9" x14ac:dyDescent="0.25">
      <c r="B38" s="10" t="s">
        <v>37</v>
      </c>
      <c r="C38" s="10">
        <v>15</v>
      </c>
      <c r="D38" t="s">
        <v>46</v>
      </c>
      <c r="E38" s="10" t="s">
        <v>39</v>
      </c>
      <c r="F38" s="27">
        <v>99</v>
      </c>
      <c r="G38" s="24" t="s">
        <v>86</v>
      </c>
      <c r="H38" s="9">
        <v>429346</v>
      </c>
      <c r="I38" t="s">
        <v>40</v>
      </c>
    </row>
    <row r="39" spans="2:9" hidden="1" x14ac:dyDescent="0.25">
      <c r="B39" s="10" t="s">
        <v>37</v>
      </c>
      <c r="C39" s="10">
        <v>51</v>
      </c>
      <c r="D39" t="s">
        <v>41</v>
      </c>
      <c r="E39" s="10" t="s">
        <v>39</v>
      </c>
      <c r="F39" s="26">
        <v>60</v>
      </c>
      <c r="G39" s="24" t="s">
        <v>84</v>
      </c>
      <c r="H39" s="9">
        <v>31453</v>
      </c>
      <c r="I39" t="s">
        <v>43</v>
      </c>
    </row>
    <row r="40" spans="2:9" hidden="1" x14ac:dyDescent="0.25">
      <c r="B40" s="10" t="s">
        <v>47</v>
      </c>
      <c r="C40" s="10">
        <v>58</v>
      </c>
      <c r="D40" t="s">
        <v>51</v>
      </c>
      <c r="E40" s="10" t="s">
        <v>39</v>
      </c>
      <c r="F40" s="26">
        <v>2</v>
      </c>
      <c r="G40" s="24" t="s">
        <v>79</v>
      </c>
      <c r="H40" s="9">
        <v>6937382</v>
      </c>
      <c r="I40" t="s">
        <v>52</v>
      </c>
    </row>
    <row r="41" spans="2:9" hidden="1" x14ac:dyDescent="0.25">
      <c r="B41" s="10" t="s">
        <v>47</v>
      </c>
      <c r="C41" s="10">
        <v>53</v>
      </c>
      <c r="D41" t="s">
        <v>38</v>
      </c>
      <c r="E41" s="10" t="s">
        <v>56</v>
      </c>
      <c r="F41" s="26">
        <v>58</v>
      </c>
      <c r="G41" s="24" t="s">
        <v>80</v>
      </c>
      <c r="H41" s="9">
        <v>29041</v>
      </c>
      <c r="I41" t="s">
        <v>57</v>
      </c>
    </row>
    <row r="42" spans="2:9" hidden="1" x14ac:dyDescent="0.25">
      <c r="B42" s="10" t="s">
        <v>37</v>
      </c>
      <c r="C42" s="10">
        <v>51</v>
      </c>
      <c r="D42" t="s">
        <v>41</v>
      </c>
      <c r="E42" s="10" t="s">
        <v>39</v>
      </c>
      <c r="F42" s="26">
        <v>56</v>
      </c>
      <c r="G42" s="24" t="s">
        <v>90</v>
      </c>
      <c r="H42" s="9">
        <v>30</v>
      </c>
      <c r="I42" t="s">
        <v>42</v>
      </c>
    </row>
    <row r="43" spans="2:9" hidden="1" x14ac:dyDescent="0.25">
      <c r="B43" s="10" t="s">
        <v>47</v>
      </c>
      <c r="C43" s="10">
        <v>50</v>
      </c>
      <c r="D43" t="s">
        <v>44</v>
      </c>
      <c r="E43" s="10" t="s">
        <v>49</v>
      </c>
      <c r="F43" s="26">
        <v>102</v>
      </c>
      <c r="G43" s="24" t="s">
        <v>89</v>
      </c>
      <c r="H43" s="9">
        <v>33</v>
      </c>
      <c r="I43" t="s">
        <v>58</v>
      </c>
    </row>
    <row r="44" spans="2:9" hidden="1" x14ac:dyDescent="0.25">
      <c r="B44" s="10" t="s">
        <v>47</v>
      </c>
      <c r="C44" s="10">
        <v>53</v>
      </c>
      <c r="D44" t="s">
        <v>38</v>
      </c>
      <c r="E44" s="10" t="s">
        <v>70</v>
      </c>
      <c r="F44" s="26">
        <v>50</v>
      </c>
      <c r="G44" s="24" t="s">
        <v>83</v>
      </c>
      <c r="H44" s="9">
        <v>2858100</v>
      </c>
      <c r="I44" t="s">
        <v>70</v>
      </c>
    </row>
    <row r="45" spans="2:9" hidden="1" x14ac:dyDescent="0.25">
      <c r="B45" s="10" t="s">
        <v>47</v>
      </c>
      <c r="C45" s="10">
        <v>50</v>
      </c>
      <c r="D45" t="s">
        <v>44</v>
      </c>
      <c r="E45" s="10" t="s">
        <v>49</v>
      </c>
      <c r="F45" s="27">
        <v>46</v>
      </c>
      <c r="G45" s="24" t="s">
        <v>78</v>
      </c>
      <c r="H45" s="9">
        <v>-1799901</v>
      </c>
      <c r="I45" t="s">
        <v>58</v>
      </c>
    </row>
    <row r="46" spans="2:9" hidden="1" x14ac:dyDescent="0.25">
      <c r="B46" s="10" t="s">
        <v>47</v>
      </c>
      <c r="C46" s="10">
        <v>1</v>
      </c>
      <c r="D46" t="s">
        <v>68</v>
      </c>
      <c r="E46" s="10" t="s">
        <v>49</v>
      </c>
      <c r="F46" s="26">
        <v>60</v>
      </c>
      <c r="G46" s="24" t="s">
        <v>84</v>
      </c>
      <c r="H46" s="9">
        <v>56</v>
      </c>
      <c r="I46" t="s">
        <v>65</v>
      </c>
    </row>
    <row r="47" spans="2:9" hidden="1" x14ac:dyDescent="0.25">
      <c r="B47" s="10" t="s">
        <v>47</v>
      </c>
      <c r="C47" s="10">
        <v>3</v>
      </c>
      <c r="D47" t="s">
        <v>53</v>
      </c>
      <c r="E47" s="10" t="s">
        <v>49</v>
      </c>
      <c r="F47" s="27">
        <v>99</v>
      </c>
      <c r="G47" s="24" t="s">
        <v>86</v>
      </c>
      <c r="H47" s="9">
        <v>-14</v>
      </c>
      <c r="I47" t="s">
        <v>65</v>
      </c>
    </row>
    <row r="48" spans="2:9" hidden="1" x14ac:dyDescent="0.25">
      <c r="B48" s="10" t="s">
        <v>47</v>
      </c>
      <c r="C48" s="10">
        <v>58</v>
      </c>
      <c r="D48" t="s">
        <v>51</v>
      </c>
      <c r="E48" s="10" t="s">
        <v>39</v>
      </c>
      <c r="F48" s="26">
        <v>60</v>
      </c>
      <c r="G48" s="24" t="s">
        <v>84</v>
      </c>
      <c r="H48" s="9">
        <v>68844</v>
      </c>
      <c r="I48" t="s">
        <v>52</v>
      </c>
    </row>
    <row r="49" spans="2:9" hidden="1" x14ac:dyDescent="0.25">
      <c r="B49" s="10" t="s">
        <v>47</v>
      </c>
      <c r="C49" s="10">
        <v>1</v>
      </c>
      <c r="D49" t="s">
        <v>68</v>
      </c>
      <c r="E49" s="10" t="s">
        <v>49</v>
      </c>
      <c r="F49" s="26">
        <v>2</v>
      </c>
      <c r="G49" s="24" t="s">
        <v>79</v>
      </c>
      <c r="H49" s="9">
        <v>181770</v>
      </c>
      <c r="I49" t="s">
        <v>65</v>
      </c>
    </row>
    <row r="50" spans="2:9" hidden="1" x14ac:dyDescent="0.25">
      <c r="B50" s="10" t="s">
        <v>47</v>
      </c>
      <c r="C50" s="10">
        <v>53</v>
      </c>
      <c r="D50" t="s">
        <v>38</v>
      </c>
      <c r="E50" s="10" t="s">
        <v>56</v>
      </c>
      <c r="F50" s="26">
        <v>2</v>
      </c>
      <c r="G50" s="24" t="s">
        <v>79</v>
      </c>
      <c r="H50" s="9">
        <v>1581231</v>
      </c>
      <c r="I50" t="s">
        <v>57</v>
      </c>
    </row>
    <row r="51" spans="2:9" hidden="1" x14ac:dyDescent="0.25">
      <c r="B51" s="10" t="s">
        <v>37</v>
      </c>
      <c r="C51" s="10">
        <v>50</v>
      </c>
      <c r="D51" t="s">
        <v>44</v>
      </c>
      <c r="E51" s="10" t="s">
        <v>39</v>
      </c>
      <c r="F51" s="27">
        <v>99</v>
      </c>
      <c r="G51" s="24" t="s">
        <v>86</v>
      </c>
      <c r="H51" s="9">
        <v>362</v>
      </c>
      <c r="I51" t="s">
        <v>45</v>
      </c>
    </row>
    <row r="52" spans="2:9" hidden="1" x14ac:dyDescent="0.25">
      <c r="B52" s="10" t="s">
        <v>47</v>
      </c>
      <c r="C52" s="10">
        <v>4</v>
      </c>
      <c r="D52" t="s">
        <v>54</v>
      </c>
      <c r="E52" s="10" t="s">
        <v>39</v>
      </c>
      <c r="F52" s="26">
        <v>2</v>
      </c>
      <c r="G52" s="24" t="s">
        <v>79</v>
      </c>
      <c r="H52" s="9">
        <v>17617</v>
      </c>
      <c r="I52" t="s">
        <v>52</v>
      </c>
    </row>
    <row r="53" spans="2:9" hidden="1" x14ac:dyDescent="0.25">
      <c r="B53" s="10" t="s">
        <v>47</v>
      </c>
      <c r="C53" s="10">
        <v>50</v>
      </c>
      <c r="D53" t="s">
        <v>44</v>
      </c>
      <c r="E53" s="10" t="s">
        <v>49</v>
      </c>
      <c r="F53" s="26">
        <v>81</v>
      </c>
      <c r="G53" s="24" t="s">
        <v>91</v>
      </c>
      <c r="H53" s="9">
        <v>2375</v>
      </c>
      <c r="I53" t="s">
        <v>58</v>
      </c>
    </row>
    <row r="54" spans="2:9" hidden="1" x14ac:dyDescent="0.25">
      <c r="B54" s="10" t="s">
        <v>37</v>
      </c>
      <c r="C54" s="10">
        <v>51</v>
      </c>
      <c r="D54" t="s">
        <v>41</v>
      </c>
      <c r="E54" s="10" t="s">
        <v>39</v>
      </c>
      <c r="F54" s="26">
        <v>56</v>
      </c>
      <c r="G54" s="24" t="s">
        <v>90</v>
      </c>
      <c r="H54" s="9">
        <v>312</v>
      </c>
      <c r="I54" t="s">
        <v>43</v>
      </c>
    </row>
    <row r="55" spans="2:9" hidden="1" x14ac:dyDescent="0.25">
      <c r="B55" s="10" t="s">
        <v>47</v>
      </c>
      <c r="C55" s="10">
        <v>3</v>
      </c>
      <c r="D55" t="s">
        <v>53</v>
      </c>
      <c r="E55" s="10" t="s">
        <v>49</v>
      </c>
      <c r="F55" s="26">
        <v>60</v>
      </c>
      <c r="G55" s="24" t="s">
        <v>84</v>
      </c>
      <c r="H55" s="9">
        <v>29840</v>
      </c>
      <c r="I55" t="s">
        <v>65</v>
      </c>
    </row>
    <row r="56" spans="2:9" hidden="1" x14ac:dyDescent="0.25">
      <c r="B56" s="10" t="s">
        <v>47</v>
      </c>
      <c r="C56" s="10">
        <v>21</v>
      </c>
      <c r="D56" t="s">
        <v>64</v>
      </c>
      <c r="E56" s="10" t="s">
        <v>49</v>
      </c>
      <c r="F56" s="27">
        <v>99</v>
      </c>
      <c r="G56" s="24" t="s">
        <v>86</v>
      </c>
      <c r="H56" s="9">
        <v>-23856</v>
      </c>
      <c r="I56" t="s">
        <v>65</v>
      </c>
    </row>
    <row r="57" spans="2:9" hidden="1" x14ac:dyDescent="0.25">
      <c r="B57" s="10" t="s">
        <v>47</v>
      </c>
      <c r="C57" s="10">
        <v>58</v>
      </c>
      <c r="D57" t="s">
        <v>51</v>
      </c>
      <c r="E57" s="10" t="s">
        <v>39</v>
      </c>
      <c r="F57" s="26">
        <v>58</v>
      </c>
      <c r="G57" s="24" t="s">
        <v>80</v>
      </c>
      <c r="H57" s="9">
        <v>1503280</v>
      </c>
      <c r="I57" t="s">
        <v>52</v>
      </c>
    </row>
    <row r="58" spans="2:9" hidden="1" x14ac:dyDescent="0.25">
      <c r="B58" s="10" t="s">
        <v>47</v>
      </c>
      <c r="C58" s="10">
        <v>50</v>
      </c>
      <c r="D58" t="s">
        <v>44</v>
      </c>
      <c r="E58" s="10" t="s">
        <v>49</v>
      </c>
      <c r="F58" s="26">
        <v>58</v>
      </c>
      <c r="G58" s="24" t="s">
        <v>80</v>
      </c>
      <c r="H58" s="9">
        <v>95968513</v>
      </c>
      <c r="I58" t="s">
        <v>58</v>
      </c>
    </row>
    <row r="59" spans="2:9" hidden="1" x14ac:dyDescent="0.25">
      <c r="B59" s="10" t="s">
        <v>47</v>
      </c>
      <c r="C59" s="10">
        <v>20</v>
      </c>
      <c r="D59" t="s">
        <v>69</v>
      </c>
      <c r="E59" s="10" t="s">
        <v>39</v>
      </c>
      <c r="F59" s="26">
        <v>121</v>
      </c>
      <c r="G59" s="24" t="s">
        <v>88</v>
      </c>
      <c r="H59" s="9">
        <v>519050</v>
      </c>
      <c r="I59" t="s">
        <v>43</v>
      </c>
    </row>
    <row r="60" spans="2:9" hidden="1" x14ac:dyDescent="0.25">
      <c r="B60" s="10" t="s">
        <v>47</v>
      </c>
      <c r="C60" s="10">
        <v>53</v>
      </c>
      <c r="D60" t="s">
        <v>38</v>
      </c>
      <c r="E60" s="10" t="s">
        <v>56</v>
      </c>
      <c r="F60" s="26">
        <v>49</v>
      </c>
      <c r="G60" s="24" t="s">
        <v>85</v>
      </c>
      <c r="H60" s="9">
        <v>85547</v>
      </c>
      <c r="I60" t="s">
        <v>75</v>
      </c>
    </row>
    <row r="61" spans="2:9" hidden="1" x14ac:dyDescent="0.25">
      <c r="B61" s="10" t="s">
        <v>47</v>
      </c>
      <c r="C61" s="10">
        <v>43</v>
      </c>
      <c r="D61" t="s">
        <v>66</v>
      </c>
      <c r="E61" s="10" t="s">
        <v>67</v>
      </c>
      <c r="F61" s="26">
        <v>49</v>
      </c>
      <c r="G61" s="24" t="s">
        <v>85</v>
      </c>
      <c r="H61" s="9">
        <v>172385</v>
      </c>
      <c r="I61" t="s">
        <v>67</v>
      </c>
    </row>
    <row r="62" spans="2:9" hidden="1" x14ac:dyDescent="0.25">
      <c r="B62" s="10" t="s">
        <v>37</v>
      </c>
      <c r="C62" s="10">
        <v>51</v>
      </c>
      <c r="D62" t="s">
        <v>41</v>
      </c>
      <c r="E62" s="10" t="s">
        <v>39</v>
      </c>
      <c r="F62" s="26">
        <v>98</v>
      </c>
      <c r="G62" s="24" t="s">
        <v>92</v>
      </c>
      <c r="H62" s="9">
        <v>4208</v>
      </c>
      <c r="I62" t="s">
        <v>43</v>
      </c>
    </row>
    <row r="63" spans="2:9" hidden="1" x14ac:dyDescent="0.25">
      <c r="B63" s="10" t="s">
        <v>47</v>
      </c>
      <c r="C63" s="10">
        <v>3</v>
      </c>
      <c r="D63" t="s">
        <v>53</v>
      </c>
      <c r="E63" s="10" t="s">
        <v>49</v>
      </c>
      <c r="F63" s="27">
        <v>46</v>
      </c>
      <c r="G63" s="24" t="s">
        <v>78</v>
      </c>
      <c r="H63" s="9">
        <v>-132591</v>
      </c>
      <c r="I63" t="s">
        <v>65</v>
      </c>
    </row>
    <row r="64" spans="2:9" hidden="1" x14ac:dyDescent="0.25">
      <c r="B64" s="10" t="s">
        <v>47</v>
      </c>
      <c r="C64" s="10">
        <v>23</v>
      </c>
      <c r="D64" t="s">
        <v>48</v>
      </c>
      <c r="E64" s="10" t="s">
        <v>49</v>
      </c>
      <c r="F64" s="26">
        <v>2</v>
      </c>
      <c r="G64" s="24" t="s">
        <v>79</v>
      </c>
      <c r="H64" s="9">
        <v>449121</v>
      </c>
      <c r="I64" t="s">
        <v>50</v>
      </c>
    </row>
    <row r="65" spans="2:9" hidden="1" x14ac:dyDescent="0.25">
      <c r="B65" s="10" t="s">
        <v>47</v>
      </c>
      <c r="C65" s="10">
        <v>53</v>
      </c>
      <c r="D65" t="s">
        <v>38</v>
      </c>
      <c r="E65" s="10" t="s">
        <v>56</v>
      </c>
      <c r="F65" s="26">
        <v>60</v>
      </c>
      <c r="G65" s="24" t="s">
        <v>84</v>
      </c>
      <c r="H65" s="9">
        <v>949</v>
      </c>
      <c r="I65" t="s">
        <v>57</v>
      </c>
    </row>
    <row r="66" spans="2:9" hidden="1" x14ac:dyDescent="0.25">
      <c r="B66" s="10" t="s">
        <v>47</v>
      </c>
      <c r="C66" s="10">
        <v>20</v>
      </c>
      <c r="D66" t="s">
        <v>69</v>
      </c>
      <c r="E66" s="10" t="s">
        <v>39</v>
      </c>
      <c r="F66" s="26">
        <v>58</v>
      </c>
      <c r="G66" s="24" t="s">
        <v>80</v>
      </c>
      <c r="H66" s="9">
        <v>1600020</v>
      </c>
      <c r="I66" t="s">
        <v>52</v>
      </c>
    </row>
    <row r="67" spans="2:9" x14ac:dyDescent="0.25">
      <c r="B67" s="10" t="s">
        <v>47</v>
      </c>
      <c r="C67" s="10">
        <v>5</v>
      </c>
      <c r="D67" t="s">
        <v>55</v>
      </c>
      <c r="E67" s="10" t="s">
        <v>39</v>
      </c>
      <c r="F67" s="27">
        <v>46</v>
      </c>
      <c r="G67" s="24" t="s">
        <v>78</v>
      </c>
      <c r="H67" s="9">
        <v>1727</v>
      </c>
      <c r="I67" t="s">
        <v>52</v>
      </c>
    </row>
    <row r="68" spans="2:9" hidden="1" x14ac:dyDescent="0.25">
      <c r="B68" s="10" t="s">
        <v>47</v>
      </c>
      <c r="C68" s="10">
        <v>56</v>
      </c>
      <c r="D68" t="s">
        <v>62</v>
      </c>
      <c r="E68" s="10" t="s">
        <v>39</v>
      </c>
      <c r="F68" s="26">
        <v>58</v>
      </c>
      <c r="G68" s="24" t="s">
        <v>80</v>
      </c>
      <c r="H68" s="9">
        <v>58051110</v>
      </c>
      <c r="I68" t="s">
        <v>52</v>
      </c>
    </row>
    <row r="69" spans="2:9" hidden="1" x14ac:dyDescent="0.25">
      <c r="B69" s="10" t="s">
        <v>37</v>
      </c>
      <c r="C69" s="10">
        <v>15</v>
      </c>
      <c r="D69" t="s">
        <v>46</v>
      </c>
      <c r="E69" s="10" t="s">
        <v>39</v>
      </c>
      <c r="F69" s="26">
        <v>60</v>
      </c>
      <c r="G69" s="24" t="s">
        <v>84</v>
      </c>
      <c r="H69" s="9">
        <v>26782241</v>
      </c>
      <c r="I69" t="s">
        <v>40</v>
      </c>
    </row>
    <row r="70" spans="2:9" hidden="1" x14ac:dyDescent="0.25">
      <c r="B70" s="10" t="s">
        <v>47</v>
      </c>
      <c r="C70" s="10">
        <v>20</v>
      </c>
      <c r="D70" t="s">
        <v>69</v>
      </c>
      <c r="E70" s="10" t="s">
        <v>39</v>
      </c>
      <c r="F70" s="26">
        <v>2</v>
      </c>
      <c r="G70" s="24" t="s">
        <v>79</v>
      </c>
      <c r="H70" s="9">
        <v>11628010</v>
      </c>
      <c r="I70" t="s">
        <v>52</v>
      </c>
    </row>
    <row r="71" spans="2:9" hidden="1" x14ac:dyDescent="0.25">
      <c r="B71" s="10" t="s">
        <v>47</v>
      </c>
      <c r="C71" s="10">
        <v>3</v>
      </c>
      <c r="D71" t="s">
        <v>53</v>
      </c>
      <c r="E71" s="10" t="s">
        <v>39</v>
      </c>
      <c r="F71" s="26">
        <v>58</v>
      </c>
      <c r="G71" s="24" t="s">
        <v>80</v>
      </c>
      <c r="H71" s="9">
        <v>558814</v>
      </c>
      <c r="I71" t="s">
        <v>52</v>
      </c>
    </row>
    <row r="72" spans="2:9" x14ac:dyDescent="0.25">
      <c r="B72" s="10" t="s">
        <v>37</v>
      </c>
      <c r="C72" s="10">
        <v>51</v>
      </c>
      <c r="D72" t="s">
        <v>41</v>
      </c>
      <c r="E72" s="10" t="s">
        <v>39</v>
      </c>
      <c r="F72" s="27">
        <v>99</v>
      </c>
      <c r="G72" s="24" t="s">
        <v>86</v>
      </c>
      <c r="H72" s="9">
        <v>605</v>
      </c>
      <c r="I72" t="s">
        <v>43</v>
      </c>
    </row>
    <row r="73" spans="2:9" hidden="1" x14ac:dyDescent="0.25">
      <c r="B73" s="10" t="s">
        <v>47</v>
      </c>
      <c r="C73" s="10">
        <v>21</v>
      </c>
      <c r="D73" t="s">
        <v>64</v>
      </c>
      <c r="E73" s="10" t="s">
        <v>49</v>
      </c>
      <c r="F73" s="27">
        <v>46</v>
      </c>
      <c r="G73" s="24" t="s">
        <v>78</v>
      </c>
      <c r="H73" s="9">
        <v>-4456354</v>
      </c>
      <c r="I73" t="s">
        <v>65</v>
      </c>
    </row>
    <row r="74" spans="2:9" hidden="1" x14ac:dyDescent="0.25">
      <c r="B74" s="10" t="s">
        <v>47</v>
      </c>
      <c r="C74" s="10">
        <v>73</v>
      </c>
      <c r="D74" t="s">
        <v>63</v>
      </c>
      <c r="E74" s="10" t="s">
        <v>39</v>
      </c>
      <c r="F74" s="26">
        <v>60</v>
      </c>
      <c r="G74" s="24" t="s">
        <v>84</v>
      </c>
      <c r="H74" s="9">
        <v>56</v>
      </c>
      <c r="I74" t="s">
        <v>52</v>
      </c>
    </row>
    <row r="75" spans="2:9" hidden="1" x14ac:dyDescent="0.25">
      <c r="B75" s="10" t="s">
        <v>47</v>
      </c>
      <c r="C75" s="10">
        <v>3</v>
      </c>
      <c r="D75" t="s">
        <v>53</v>
      </c>
      <c r="E75" s="10" t="s">
        <v>49</v>
      </c>
      <c r="F75" s="26">
        <v>2</v>
      </c>
      <c r="G75" s="24" t="s">
        <v>79</v>
      </c>
      <c r="H75" s="9">
        <v>28806487</v>
      </c>
      <c r="I75" t="s">
        <v>65</v>
      </c>
    </row>
    <row r="76" spans="2:9" hidden="1" x14ac:dyDescent="0.25">
      <c r="B76" s="10" t="s">
        <v>47</v>
      </c>
      <c r="C76" s="10">
        <v>57</v>
      </c>
      <c r="D76" t="s">
        <v>72</v>
      </c>
      <c r="E76" s="10" t="s">
        <v>73</v>
      </c>
      <c r="F76" s="26">
        <v>49</v>
      </c>
      <c r="G76" s="24" t="s">
        <v>85</v>
      </c>
      <c r="H76" s="9">
        <v>51461</v>
      </c>
      <c r="I76" t="s">
        <v>74</v>
      </c>
    </row>
    <row r="77" spans="2:9" x14ac:dyDescent="0.25">
      <c r="B77" s="10" t="s">
        <v>37</v>
      </c>
      <c r="C77" s="10">
        <v>51</v>
      </c>
      <c r="D77" t="s">
        <v>41</v>
      </c>
      <c r="E77" s="10" t="s">
        <v>39</v>
      </c>
      <c r="F77" s="27">
        <v>46</v>
      </c>
      <c r="G77" s="24" t="s">
        <v>78</v>
      </c>
      <c r="H77" s="9">
        <v>65603</v>
      </c>
      <c r="I77" t="s">
        <v>43</v>
      </c>
    </row>
    <row r="78" spans="2:9" hidden="1" x14ac:dyDescent="0.25">
      <c r="B78" s="10" t="s">
        <v>47</v>
      </c>
      <c r="C78" s="10">
        <v>27</v>
      </c>
      <c r="D78" t="s">
        <v>59</v>
      </c>
      <c r="E78" s="10" t="s">
        <v>60</v>
      </c>
      <c r="F78" s="26">
        <v>49</v>
      </c>
      <c r="G78" s="24" t="s">
        <v>85</v>
      </c>
      <c r="H78" s="9">
        <v>391270</v>
      </c>
      <c r="I78" t="s">
        <v>61</v>
      </c>
    </row>
    <row r="79" spans="2:9" hidden="1" x14ac:dyDescent="0.25">
      <c r="B79" s="10" t="s">
        <v>47</v>
      </c>
      <c r="C79" s="10">
        <v>20</v>
      </c>
      <c r="D79" t="s">
        <v>69</v>
      </c>
      <c r="E79" s="10" t="s">
        <v>39</v>
      </c>
      <c r="F79" s="26">
        <v>60</v>
      </c>
      <c r="G79" s="24" t="s">
        <v>84</v>
      </c>
      <c r="H79" s="9">
        <v>17454</v>
      </c>
      <c r="I79" t="s">
        <v>43</v>
      </c>
    </row>
    <row r="80" spans="2:9" hidden="1" x14ac:dyDescent="0.25">
      <c r="B80" s="10" t="s">
        <v>37</v>
      </c>
      <c r="C80" s="10">
        <v>51</v>
      </c>
      <c r="D80" t="s">
        <v>41</v>
      </c>
      <c r="E80" s="10" t="s">
        <v>39</v>
      </c>
      <c r="F80" s="26">
        <v>81</v>
      </c>
      <c r="G80" s="24" t="s">
        <v>91</v>
      </c>
      <c r="H80" s="9">
        <v>135</v>
      </c>
      <c r="I80" t="s">
        <v>43</v>
      </c>
    </row>
    <row r="81" spans="2:9" hidden="1" x14ac:dyDescent="0.25">
      <c r="B81" s="10" t="s">
        <v>47</v>
      </c>
      <c r="C81" s="10">
        <v>50</v>
      </c>
      <c r="D81" t="s">
        <v>44</v>
      </c>
      <c r="E81" s="10" t="s">
        <v>49</v>
      </c>
      <c r="F81" s="26">
        <v>121</v>
      </c>
      <c r="G81" s="24" t="s">
        <v>88</v>
      </c>
      <c r="H81" s="9">
        <v>3929</v>
      </c>
      <c r="I81" t="s">
        <v>58</v>
      </c>
    </row>
    <row r="82" spans="2:9" hidden="1" x14ac:dyDescent="0.25">
      <c r="B82" s="10" t="s">
        <v>47</v>
      </c>
      <c r="C82" s="10">
        <v>1</v>
      </c>
      <c r="D82" t="s">
        <v>68</v>
      </c>
      <c r="E82" s="10" t="s">
        <v>49</v>
      </c>
      <c r="F82" s="26">
        <v>58</v>
      </c>
      <c r="G82" s="24" t="s">
        <v>80</v>
      </c>
      <c r="H82" s="9">
        <v>1991</v>
      </c>
      <c r="I82" t="s">
        <v>65</v>
      </c>
    </row>
  </sheetData>
  <autoFilter ref="B2:I82">
    <filterColumn colId="1">
      <filters>
        <filter val="15"/>
        <filter val="5"/>
        <filter val="51"/>
        <filter val="53"/>
      </filters>
    </filterColumn>
    <filterColumn colId="5">
      <filters>
        <filter val="RECARGO POR MORA  EXCLUIDO CREDITO SEGUROS"/>
        <filter val="RECARGOS MORA EXCLUIDO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F13" sqref="F13"/>
    </sheetView>
  </sheetViews>
  <sheetFormatPr baseColWidth="10" defaultRowHeight="15" x14ac:dyDescent="0.25"/>
  <cols>
    <col min="2" max="2" width="10.5703125" style="10" bestFit="1" customWidth="1"/>
    <col min="3" max="3" width="11" style="10" bestFit="1" customWidth="1"/>
    <col min="4" max="4" width="12" style="11" bestFit="1" customWidth="1"/>
    <col min="5" max="5" width="16.85546875" style="9" bestFit="1" customWidth="1"/>
    <col min="6" max="6" width="17.42578125" customWidth="1"/>
  </cols>
  <sheetData>
    <row r="2" spans="2:6" x14ac:dyDescent="0.25">
      <c r="B2" s="13" t="s">
        <v>29</v>
      </c>
      <c r="C2" s="13" t="s">
        <v>25</v>
      </c>
      <c r="D2" s="14" t="s">
        <v>26</v>
      </c>
      <c r="E2" s="15" t="s">
        <v>30</v>
      </c>
    </row>
    <row r="3" spans="2:6" x14ac:dyDescent="0.25">
      <c r="B3" s="10">
        <v>7055</v>
      </c>
      <c r="C3" s="10">
        <v>25</v>
      </c>
      <c r="D3" s="11" t="s">
        <v>27</v>
      </c>
      <c r="E3" s="9">
        <v>89461</v>
      </c>
    </row>
    <row r="4" spans="2:6" x14ac:dyDescent="0.25">
      <c r="B4" s="10">
        <v>7055</v>
      </c>
      <c r="C4" s="10">
        <v>23</v>
      </c>
      <c r="D4" s="11" t="s">
        <v>27</v>
      </c>
      <c r="E4" s="9">
        <v>4547208820</v>
      </c>
    </row>
    <row r="5" spans="2:6" x14ac:dyDescent="0.25">
      <c r="B5" s="10">
        <v>7055</v>
      </c>
      <c r="C5" s="10">
        <v>23</v>
      </c>
      <c r="D5" s="11" t="s">
        <v>28</v>
      </c>
      <c r="E5" s="9">
        <v>86781</v>
      </c>
      <c r="F5" s="18">
        <f>+E4+E5</f>
        <v>4547295601</v>
      </c>
    </row>
    <row r="6" spans="2:6" x14ac:dyDescent="0.25">
      <c r="E6" s="9">
        <f>+E4-E5</f>
        <v>4547122039</v>
      </c>
    </row>
    <row r="9" spans="2:6" x14ac:dyDescent="0.25">
      <c r="B9" s="13" t="s">
        <v>29</v>
      </c>
      <c r="C9" s="13" t="s">
        <v>25</v>
      </c>
      <c r="D9" s="14" t="s">
        <v>26</v>
      </c>
      <c r="E9" s="15" t="s">
        <v>30</v>
      </c>
    </row>
    <row r="10" spans="2:6" x14ac:dyDescent="0.25">
      <c r="B10" s="10">
        <v>7056</v>
      </c>
      <c r="C10" s="10">
        <v>25</v>
      </c>
      <c r="D10" s="11" t="s">
        <v>28</v>
      </c>
      <c r="E10" s="9">
        <v>51461</v>
      </c>
    </row>
    <row r="11" spans="2:6" x14ac:dyDescent="0.25">
      <c r="B11" s="10">
        <v>7056</v>
      </c>
      <c r="C11" s="10">
        <v>25</v>
      </c>
      <c r="D11" s="11" t="s">
        <v>27</v>
      </c>
      <c r="E11" s="9">
        <v>85547</v>
      </c>
    </row>
    <row r="12" spans="2:6" x14ac:dyDescent="0.25">
      <c r="B12" s="10">
        <v>7056</v>
      </c>
      <c r="C12" s="10">
        <v>23</v>
      </c>
      <c r="D12" s="11" t="s">
        <v>27</v>
      </c>
      <c r="E12" s="9">
        <v>3590212855</v>
      </c>
    </row>
    <row r="13" spans="2:6" x14ac:dyDescent="0.25">
      <c r="B13" s="10">
        <v>7056</v>
      </c>
      <c r="C13" s="10">
        <v>23</v>
      </c>
      <c r="D13" s="11" t="s">
        <v>28</v>
      </c>
      <c r="E13" s="9">
        <v>22578</v>
      </c>
      <c r="F13" s="18">
        <f>+E12-E13</f>
        <v>3590190277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6"/>
  <sheetViews>
    <sheetView workbookViewId="0">
      <selection activeCell="L57" sqref="L57"/>
    </sheetView>
  </sheetViews>
  <sheetFormatPr baseColWidth="10" defaultRowHeight="15" x14ac:dyDescent="0.25"/>
  <cols>
    <col min="1" max="1" width="11.42578125" style="24"/>
    <col min="10" max="10" width="7.85546875" style="24" bestFit="1" customWidth="1"/>
    <col min="12" max="12" width="15.140625" style="12" bestFit="1" customWidth="1"/>
  </cols>
  <sheetData>
    <row r="2" spans="1:12" x14ac:dyDescent="0.25">
      <c r="A2" s="24" t="s">
        <v>93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76</v>
      </c>
      <c r="I2" t="s">
        <v>100</v>
      </c>
      <c r="J2" s="24" t="s">
        <v>101</v>
      </c>
      <c r="K2" t="s">
        <v>102</v>
      </c>
      <c r="L2" s="12" t="s">
        <v>103</v>
      </c>
    </row>
    <row r="3" spans="1:12" x14ac:dyDescent="0.25">
      <c r="A3" s="24">
        <v>16</v>
      </c>
      <c r="B3" t="s">
        <v>104</v>
      </c>
      <c r="C3">
        <v>7055</v>
      </c>
      <c r="D3" t="s">
        <v>105</v>
      </c>
      <c r="E3">
        <v>1</v>
      </c>
      <c r="F3">
        <v>47</v>
      </c>
      <c r="G3" t="s">
        <v>106</v>
      </c>
      <c r="H3">
        <v>2</v>
      </c>
      <c r="I3" t="s">
        <v>79</v>
      </c>
      <c r="J3" s="24">
        <v>1</v>
      </c>
      <c r="K3" t="s">
        <v>68</v>
      </c>
      <c r="L3" s="12">
        <v>-2936878</v>
      </c>
    </row>
    <row r="4" spans="1:12" x14ac:dyDescent="0.25">
      <c r="A4" s="24">
        <v>16</v>
      </c>
      <c r="B4" t="s">
        <v>104</v>
      </c>
      <c r="C4">
        <v>7055</v>
      </c>
      <c r="D4" t="s">
        <v>105</v>
      </c>
      <c r="E4">
        <v>1</v>
      </c>
      <c r="F4">
        <v>51</v>
      </c>
      <c r="G4" t="s">
        <v>107</v>
      </c>
      <c r="H4">
        <v>2</v>
      </c>
      <c r="I4" t="s">
        <v>79</v>
      </c>
      <c r="J4" s="24">
        <v>19</v>
      </c>
      <c r="K4" t="s">
        <v>108</v>
      </c>
      <c r="L4" s="12">
        <v>17863086</v>
      </c>
    </row>
    <row r="5" spans="1:12" x14ac:dyDescent="0.25">
      <c r="A5" s="24">
        <v>16</v>
      </c>
      <c r="B5" t="s">
        <v>104</v>
      </c>
      <c r="C5">
        <v>7055</v>
      </c>
      <c r="D5" t="s">
        <v>105</v>
      </c>
      <c r="E5">
        <v>1</v>
      </c>
      <c r="F5">
        <v>64</v>
      </c>
      <c r="G5" t="s">
        <v>109</v>
      </c>
      <c r="H5">
        <v>2</v>
      </c>
      <c r="I5" t="s">
        <v>79</v>
      </c>
      <c r="J5" s="24">
        <v>19</v>
      </c>
      <c r="K5" t="s">
        <v>108</v>
      </c>
      <c r="L5" s="12">
        <v>107298370</v>
      </c>
    </row>
    <row r="6" spans="1:12" x14ac:dyDescent="0.25">
      <c r="A6" s="24">
        <v>16</v>
      </c>
      <c r="B6" t="s">
        <v>104</v>
      </c>
      <c r="C6">
        <v>7055</v>
      </c>
      <c r="D6" t="s">
        <v>105</v>
      </c>
      <c r="E6">
        <v>1</v>
      </c>
      <c r="F6">
        <v>57</v>
      </c>
      <c r="G6" t="s">
        <v>110</v>
      </c>
      <c r="H6">
        <v>2</v>
      </c>
      <c r="I6" t="s">
        <v>79</v>
      </c>
      <c r="J6" s="24">
        <v>19</v>
      </c>
      <c r="K6" t="s">
        <v>108</v>
      </c>
      <c r="L6" s="12">
        <v>4895436</v>
      </c>
    </row>
    <row r="7" spans="1:12" x14ac:dyDescent="0.25">
      <c r="A7" s="24">
        <v>16</v>
      </c>
      <c r="B7" t="s">
        <v>104</v>
      </c>
      <c r="C7">
        <v>7055</v>
      </c>
      <c r="D7" t="s">
        <v>105</v>
      </c>
      <c r="E7">
        <v>1</v>
      </c>
      <c r="F7">
        <v>75</v>
      </c>
      <c r="G7" t="s">
        <v>111</v>
      </c>
      <c r="H7">
        <v>2</v>
      </c>
      <c r="I7" t="s">
        <v>79</v>
      </c>
      <c r="J7" s="24">
        <v>1</v>
      </c>
      <c r="K7" t="s">
        <v>68</v>
      </c>
      <c r="L7" s="12">
        <v>-17678796</v>
      </c>
    </row>
    <row r="8" spans="1:12" x14ac:dyDescent="0.25">
      <c r="A8" s="24">
        <v>16</v>
      </c>
      <c r="B8" t="s">
        <v>104</v>
      </c>
      <c r="C8">
        <v>7055</v>
      </c>
      <c r="D8" t="s">
        <v>105</v>
      </c>
      <c r="E8">
        <v>1</v>
      </c>
      <c r="F8">
        <v>50</v>
      </c>
      <c r="G8" t="s">
        <v>112</v>
      </c>
      <c r="H8">
        <v>2</v>
      </c>
      <c r="I8" t="s">
        <v>79</v>
      </c>
      <c r="J8" s="24">
        <v>19</v>
      </c>
      <c r="K8" t="s">
        <v>108</v>
      </c>
      <c r="L8" s="12">
        <v>4232233</v>
      </c>
    </row>
    <row r="9" spans="1:12" x14ac:dyDescent="0.25">
      <c r="A9" s="24">
        <v>16</v>
      </c>
      <c r="B9" t="s">
        <v>104</v>
      </c>
      <c r="C9">
        <v>7055</v>
      </c>
      <c r="D9" t="s">
        <v>105</v>
      </c>
      <c r="E9">
        <v>1</v>
      </c>
      <c r="F9">
        <v>63</v>
      </c>
      <c r="G9" t="s">
        <v>113</v>
      </c>
      <c r="H9">
        <v>2</v>
      </c>
      <c r="I9" t="s">
        <v>79</v>
      </c>
      <c r="J9" s="24">
        <v>19</v>
      </c>
      <c r="K9" t="s">
        <v>108</v>
      </c>
      <c r="L9" s="12">
        <v>11700085</v>
      </c>
    </row>
    <row r="10" spans="1:12" x14ac:dyDescent="0.25">
      <c r="A10" s="24">
        <v>16</v>
      </c>
      <c r="B10" t="s">
        <v>104</v>
      </c>
      <c r="C10">
        <v>7055</v>
      </c>
      <c r="D10" t="s">
        <v>105</v>
      </c>
      <c r="E10">
        <v>1</v>
      </c>
      <c r="F10">
        <v>177</v>
      </c>
      <c r="G10" t="s">
        <v>114</v>
      </c>
      <c r="H10">
        <v>60</v>
      </c>
      <c r="I10" t="s">
        <v>84</v>
      </c>
      <c r="J10" s="24">
        <v>3</v>
      </c>
      <c r="K10" t="s">
        <v>53</v>
      </c>
      <c r="L10" s="12">
        <v>-13858</v>
      </c>
    </row>
    <row r="11" spans="1:12" x14ac:dyDescent="0.25">
      <c r="A11" s="24">
        <v>16</v>
      </c>
      <c r="B11" t="s">
        <v>104</v>
      </c>
      <c r="C11">
        <v>7055</v>
      </c>
      <c r="D11" t="s">
        <v>105</v>
      </c>
      <c r="E11">
        <v>1</v>
      </c>
      <c r="F11">
        <v>285</v>
      </c>
      <c r="G11" t="s">
        <v>115</v>
      </c>
      <c r="H11">
        <v>99</v>
      </c>
      <c r="I11" t="s">
        <v>86</v>
      </c>
      <c r="J11" s="24">
        <v>1</v>
      </c>
      <c r="K11" t="s">
        <v>68</v>
      </c>
      <c r="L11" s="12">
        <v>-41</v>
      </c>
    </row>
    <row r="12" spans="1:12" x14ac:dyDescent="0.25">
      <c r="A12" s="24">
        <v>16</v>
      </c>
      <c r="B12" t="s">
        <v>104</v>
      </c>
      <c r="C12">
        <v>7055</v>
      </c>
      <c r="D12" t="s">
        <v>105</v>
      </c>
      <c r="E12">
        <v>1</v>
      </c>
      <c r="F12">
        <v>53</v>
      </c>
      <c r="G12" t="s">
        <v>116</v>
      </c>
      <c r="H12">
        <v>2</v>
      </c>
      <c r="I12" t="s">
        <v>79</v>
      </c>
      <c r="J12" s="24">
        <v>19</v>
      </c>
      <c r="K12" t="s">
        <v>108</v>
      </c>
      <c r="L12" s="12">
        <v>31767674</v>
      </c>
    </row>
    <row r="13" spans="1:12" x14ac:dyDescent="0.25">
      <c r="A13" s="24">
        <v>16</v>
      </c>
      <c r="B13" t="s">
        <v>104</v>
      </c>
      <c r="C13">
        <v>7055</v>
      </c>
      <c r="D13" t="s">
        <v>105</v>
      </c>
      <c r="E13">
        <v>1</v>
      </c>
      <c r="F13">
        <v>56</v>
      </c>
      <c r="G13" t="s">
        <v>117</v>
      </c>
      <c r="H13">
        <v>2</v>
      </c>
      <c r="I13" t="s">
        <v>79</v>
      </c>
      <c r="J13" s="24">
        <v>1</v>
      </c>
      <c r="K13" t="s">
        <v>68</v>
      </c>
      <c r="L13" s="12">
        <v>-4644457</v>
      </c>
    </row>
    <row r="14" spans="1:12" x14ac:dyDescent="0.25">
      <c r="A14" s="24">
        <v>16</v>
      </c>
      <c r="B14" t="s">
        <v>104</v>
      </c>
      <c r="C14">
        <v>7055</v>
      </c>
      <c r="D14" t="s">
        <v>105</v>
      </c>
      <c r="E14">
        <v>1</v>
      </c>
      <c r="F14">
        <v>64</v>
      </c>
      <c r="G14" t="s">
        <v>109</v>
      </c>
      <c r="H14">
        <v>2</v>
      </c>
      <c r="I14" t="s">
        <v>79</v>
      </c>
      <c r="J14" s="24">
        <v>1</v>
      </c>
      <c r="K14" t="s">
        <v>68</v>
      </c>
      <c r="L14" s="12">
        <v>-8334162</v>
      </c>
    </row>
    <row r="15" spans="1:12" x14ac:dyDescent="0.25">
      <c r="A15" s="24">
        <v>16</v>
      </c>
      <c r="B15" t="s">
        <v>104</v>
      </c>
      <c r="C15">
        <v>7055</v>
      </c>
      <c r="D15" t="s">
        <v>105</v>
      </c>
      <c r="E15">
        <v>1</v>
      </c>
      <c r="F15">
        <v>42</v>
      </c>
      <c r="G15" t="s">
        <v>118</v>
      </c>
      <c r="H15">
        <v>2</v>
      </c>
      <c r="I15" t="s">
        <v>79</v>
      </c>
      <c r="J15" s="24">
        <v>1</v>
      </c>
      <c r="K15" t="s">
        <v>68</v>
      </c>
      <c r="L15" s="12">
        <v>-5447128</v>
      </c>
    </row>
    <row r="16" spans="1:12" x14ac:dyDescent="0.25">
      <c r="A16" s="24">
        <v>16</v>
      </c>
      <c r="B16" t="s">
        <v>104</v>
      </c>
      <c r="C16">
        <v>7055</v>
      </c>
      <c r="D16" t="s">
        <v>105</v>
      </c>
      <c r="E16">
        <v>1</v>
      </c>
      <c r="F16">
        <v>71</v>
      </c>
      <c r="G16" t="s">
        <v>119</v>
      </c>
      <c r="H16">
        <v>2</v>
      </c>
      <c r="I16" t="s">
        <v>79</v>
      </c>
      <c r="J16" s="24">
        <v>19</v>
      </c>
      <c r="K16" t="s">
        <v>108</v>
      </c>
      <c r="L16" s="12">
        <v>408838071</v>
      </c>
    </row>
    <row r="17" spans="1:12" x14ac:dyDescent="0.25">
      <c r="A17" s="24">
        <v>16</v>
      </c>
      <c r="B17" t="s">
        <v>104</v>
      </c>
      <c r="C17">
        <v>7055</v>
      </c>
      <c r="D17" t="s">
        <v>105</v>
      </c>
      <c r="E17">
        <v>1</v>
      </c>
      <c r="F17">
        <v>285</v>
      </c>
      <c r="G17" t="s">
        <v>115</v>
      </c>
      <c r="H17">
        <v>99</v>
      </c>
      <c r="I17" t="s">
        <v>86</v>
      </c>
      <c r="J17" s="24">
        <v>21</v>
      </c>
      <c r="K17" t="s">
        <v>64</v>
      </c>
      <c r="L17" s="12">
        <v>-10076</v>
      </c>
    </row>
    <row r="18" spans="1:12" x14ac:dyDescent="0.25">
      <c r="A18" s="24">
        <v>16</v>
      </c>
      <c r="B18" t="s">
        <v>104</v>
      </c>
      <c r="C18">
        <v>7055</v>
      </c>
      <c r="D18" t="s">
        <v>105</v>
      </c>
      <c r="E18">
        <v>1</v>
      </c>
      <c r="F18">
        <v>43</v>
      </c>
      <c r="G18" t="s">
        <v>120</v>
      </c>
      <c r="H18">
        <v>2</v>
      </c>
      <c r="I18" t="s">
        <v>79</v>
      </c>
      <c r="J18" s="24">
        <v>19</v>
      </c>
      <c r="K18" t="s">
        <v>108</v>
      </c>
      <c r="L18" s="12">
        <v>1518161</v>
      </c>
    </row>
    <row r="19" spans="1:12" x14ac:dyDescent="0.25">
      <c r="A19" s="24">
        <v>16</v>
      </c>
      <c r="B19" t="s">
        <v>104</v>
      </c>
      <c r="C19">
        <v>7055</v>
      </c>
      <c r="D19" t="s">
        <v>105</v>
      </c>
      <c r="E19">
        <v>1</v>
      </c>
      <c r="F19">
        <v>47</v>
      </c>
      <c r="G19" t="s">
        <v>106</v>
      </c>
      <c r="H19">
        <v>2</v>
      </c>
      <c r="I19" t="s">
        <v>79</v>
      </c>
      <c r="J19" s="24">
        <v>19</v>
      </c>
      <c r="K19" t="s">
        <v>108</v>
      </c>
      <c r="L19" s="12">
        <v>34472206</v>
      </c>
    </row>
    <row r="20" spans="1:12" x14ac:dyDescent="0.25">
      <c r="A20" s="24">
        <v>16</v>
      </c>
      <c r="B20" t="s">
        <v>104</v>
      </c>
      <c r="C20">
        <v>7055</v>
      </c>
      <c r="D20" t="s">
        <v>105</v>
      </c>
      <c r="E20">
        <v>1</v>
      </c>
      <c r="F20">
        <v>60</v>
      </c>
      <c r="G20" t="s">
        <v>121</v>
      </c>
      <c r="H20">
        <v>2</v>
      </c>
      <c r="I20" t="s">
        <v>79</v>
      </c>
      <c r="J20" s="24">
        <v>19</v>
      </c>
      <c r="K20" t="s">
        <v>108</v>
      </c>
      <c r="L20" s="12">
        <v>24722879</v>
      </c>
    </row>
    <row r="21" spans="1:12" x14ac:dyDescent="0.25">
      <c r="A21" s="24">
        <v>16</v>
      </c>
      <c r="B21" t="s">
        <v>104</v>
      </c>
      <c r="C21">
        <v>7055</v>
      </c>
      <c r="D21" t="s">
        <v>105</v>
      </c>
      <c r="E21">
        <v>1</v>
      </c>
      <c r="F21">
        <v>177</v>
      </c>
      <c r="G21" t="s">
        <v>114</v>
      </c>
      <c r="H21">
        <v>60</v>
      </c>
      <c r="I21" t="s">
        <v>84</v>
      </c>
      <c r="J21" s="24">
        <v>5</v>
      </c>
      <c r="K21" t="s">
        <v>55</v>
      </c>
      <c r="L21" s="12">
        <v>-904</v>
      </c>
    </row>
    <row r="22" spans="1:12" x14ac:dyDescent="0.25">
      <c r="A22" s="24">
        <v>16</v>
      </c>
      <c r="B22" t="s">
        <v>104</v>
      </c>
      <c r="C22">
        <v>7055</v>
      </c>
      <c r="D22" t="s">
        <v>105</v>
      </c>
      <c r="E22">
        <v>1</v>
      </c>
      <c r="F22">
        <v>42</v>
      </c>
      <c r="G22" t="s">
        <v>118</v>
      </c>
      <c r="H22">
        <v>2</v>
      </c>
      <c r="I22" t="s">
        <v>79</v>
      </c>
      <c r="J22" s="24">
        <v>19</v>
      </c>
      <c r="K22" t="s">
        <v>108</v>
      </c>
      <c r="L22" s="12">
        <v>71754780</v>
      </c>
    </row>
    <row r="23" spans="1:12" x14ac:dyDescent="0.25">
      <c r="A23" s="24">
        <v>16</v>
      </c>
      <c r="B23" t="s">
        <v>104</v>
      </c>
      <c r="C23">
        <v>7055</v>
      </c>
      <c r="D23" t="s">
        <v>105</v>
      </c>
      <c r="E23">
        <v>1</v>
      </c>
      <c r="F23">
        <v>75</v>
      </c>
      <c r="G23" t="s">
        <v>111</v>
      </c>
      <c r="H23">
        <v>2</v>
      </c>
      <c r="I23" t="s">
        <v>79</v>
      </c>
      <c r="J23" s="24">
        <v>3</v>
      </c>
      <c r="K23" t="s">
        <v>53</v>
      </c>
      <c r="L23" s="12">
        <v>-17197652</v>
      </c>
    </row>
    <row r="24" spans="1:12" x14ac:dyDescent="0.25">
      <c r="A24" s="24">
        <v>16</v>
      </c>
      <c r="B24" t="s">
        <v>104</v>
      </c>
      <c r="C24">
        <v>7055</v>
      </c>
      <c r="D24" t="s">
        <v>105</v>
      </c>
      <c r="E24">
        <v>1</v>
      </c>
      <c r="F24">
        <v>48</v>
      </c>
      <c r="G24" t="s">
        <v>122</v>
      </c>
      <c r="H24">
        <v>2</v>
      </c>
      <c r="I24" t="s">
        <v>79</v>
      </c>
      <c r="J24" s="24">
        <v>1</v>
      </c>
      <c r="K24" t="s">
        <v>68</v>
      </c>
      <c r="L24" s="12">
        <v>-6586951</v>
      </c>
    </row>
    <row r="25" spans="1:12" x14ac:dyDescent="0.25">
      <c r="A25" s="24">
        <v>16</v>
      </c>
      <c r="B25" t="s">
        <v>104</v>
      </c>
      <c r="C25">
        <v>7055</v>
      </c>
      <c r="D25" t="s">
        <v>105</v>
      </c>
      <c r="E25">
        <v>1</v>
      </c>
      <c r="F25">
        <v>49</v>
      </c>
      <c r="G25" t="s">
        <v>123</v>
      </c>
      <c r="H25">
        <v>2</v>
      </c>
      <c r="I25" t="s">
        <v>79</v>
      </c>
      <c r="J25" s="24">
        <v>1</v>
      </c>
      <c r="K25" t="s">
        <v>68</v>
      </c>
      <c r="L25" s="12">
        <v>-13274254</v>
      </c>
    </row>
    <row r="26" spans="1:12" x14ac:dyDescent="0.25">
      <c r="A26" s="24">
        <v>16</v>
      </c>
      <c r="B26" t="s">
        <v>104</v>
      </c>
      <c r="C26">
        <v>7055</v>
      </c>
      <c r="D26" t="s">
        <v>105</v>
      </c>
      <c r="E26">
        <v>1</v>
      </c>
      <c r="F26">
        <v>49</v>
      </c>
      <c r="G26" t="s">
        <v>123</v>
      </c>
      <c r="H26">
        <v>2</v>
      </c>
      <c r="I26" t="s">
        <v>79</v>
      </c>
      <c r="J26" s="24">
        <v>19</v>
      </c>
      <c r="K26" t="s">
        <v>108</v>
      </c>
      <c r="L26" s="12">
        <v>94665190</v>
      </c>
    </row>
    <row r="27" spans="1:12" x14ac:dyDescent="0.25">
      <c r="A27" s="24">
        <v>16</v>
      </c>
      <c r="B27" t="s">
        <v>104</v>
      </c>
      <c r="C27">
        <v>7055</v>
      </c>
      <c r="D27" t="s">
        <v>105</v>
      </c>
      <c r="E27">
        <v>1</v>
      </c>
      <c r="F27">
        <v>56</v>
      </c>
      <c r="G27" t="s">
        <v>117</v>
      </c>
      <c r="H27">
        <v>2</v>
      </c>
      <c r="I27" t="s">
        <v>79</v>
      </c>
      <c r="J27" s="24">
        <v>19</v>
      </c>
      <c r="K27" t="s">
        <v>108</v>
      </c>
      <c r="L27" s="12">
        <v>43427360</v>
      </c>
    </row>
    <row r="28" spans="1:12" x14ac:dyDescent="0.25">
      <c r="A28" s="24">
        <v>16</v>
      </c>
      <c r="B28" t="s">
        <v>104</v>
      </c>
      <c r="C28">
        <v>7055</v>
      </c>
      <c r="D28" t="s">
        <v>105</v>
      </c>
      <c r="E28">
        <v>1</v>
      </c>
      <c r="F28">
        <v>58</v>
      </c>
      <c r="G28" t="s">
        <v>124</v>
      </c>
      <c r="H28">
        <v>2</v>
      </c>
      <c r="I28" t="s">
        <v>79</v>
      </c>
      <c r="J28" s="24">
        <v>19</v>
      </c>
      <c r="K28" t="s">
        <v>108</v>
      </c>
      <c r="L28" s="12">
        <v>3719978</v>
      </c>
    </row>
    <row r="29" spans="1:12" x14ac:dyDescent="0.25">
      <c r="A29" s="24">
        <v>16</v>
      </c>
      <c r="B29" t="s">
        <v>104</v>
      </c>
      <c r="C29">
        <v>7055</v>
      </c>
      <c r="D29" t="s">
        <v>105</v>
      </c>
      <c r="E29">
        <v>1</v>
      </c>
      <c r="F29">
        <v>60</v>
      </c>
      <c r="G29" t="s">
        <v>121</v>
      </c>
      <c r="H29">
        <v>2</v>
      </c>
      <c r="I29" t="s">
        <v>79</v>
      </c>
      <c r="J29" s="24">
        <v>1</v>
      </c>
      <c r="K29" t="s">
        <v>68</v>
      </c>
      <c r="L29" s="12">
        <v>-80623</v>
      </c>
    </row>
    <row r="30" spans="1:12" x14ac:dyDescent="0.25">
      <c r="A30" s="24">
        <v>16</v>
      </c>
      <c r="B30" t="s">
        <v>104</v>
      </c>
      <c r="C30">
        <v>7055</v>
      </c>
      <c r="D30" t="s">
        <v>105</v>
      </c>
      <c r="E30">
        <v>1</v>
      </c>
      <c r="F30">
        <v>220</v>
      </c>
      <c r="G30" t="s">
        <v>125</v>
      </c>
      <c r="H30">
        <v>46</v>
      </c>
      <c r="I30" t="s">
        <v>78</v>
      </c>
      <c r="J30" s="24">
        <v>3</v>
      </c>
      <c r="K30" t="s">
        <v>53</v>
      </c>
      <c r="L30" s="12">
        <v>-15855</v>
      </c>
    </row>
    <row r="31" spans="1:12" x14ac:dyDescent="0.25">
      <c r="A31" s="24">
        <v>16</v>
      </c>
      <c r="B31" t="s">
        <v>104</v>
      </c>
      <c r="C31">
        <v>7055</v>
      </c>
      <c r="D31" t="s">
        <v>105</v>
      </c>
      <c r="E31">
        <v>1</v>
      </c>
      <c r="F31">
        <v>41</v>
      </c>
      <c r="G31" t="s">
        <v>126</v>
      </c>
      <c r="H31">
        <v>2</v>
      </c>
      <c r="I31" t="s">
        <v>79</v>
      </c>
      <c r="J31" s="24">
        <v>1</v>
      </c>
      <c r="K31" t="s">
        <v>68</v>
      </c>
      <c r="L31" s="12">
        <v>-1937062</v>
      </c>
    </row>
    <row r="32" spans="1:12" x14ac:dyDescent="0.25">
      <c r="A32" s="24">
        <v>16</v>
      </c>
      <c r="B32" t="s">
        <v>104</v>
      </c>
      <c r="C32">
        <v>7055</v>
      </c>
      <c r="D32" t="s">
        <v>105</v>
      </c>
      <c r="E32">
        <v>1</v>
      </c>
      <c r="F32">
        <v>48</v>
      </c>
      <c r="G32" t="s">
        <v>122</v>
      </c>
      <c r="H32">
        <v>2</v>
      </c>
      <c r="I32" t="s">
        <v>79</v>
      </c>
      <c r="J32" s="24">
        <v>19</v>
      </c>
      <c r="K32" t="s">
        <v>108</v>
      </c>
      <c r="L32" s="12">
        <v>31410952</v>
      </c>
    </row>
    <row r="33" spans="1:12" x14ac:dyDescent="0.25">
      <c r="A33" s="24">
        <v>16</v>
      </c>
      <c r="B33" t="s">
        <v>104</v>
      </c>
      <c r="C33">
        <v>7055</v>
      </c>
      <c r="D33" t="s">
        <v>105</v>
      </c>
      <c r="E33">
        <v>1</v>
      </c>
      <c r="F33">
        <v>73</v>
      </c>
      <c r="G33" t="s">
        <v>127</v>
      </c>
      <c r="H33">
        <v>2</v>
      </c>
      <c r="I33" t="s">
        <v>79</v>
      </c>
      <c r="J33" s="24">
        <v>19</v>
      </c>
      <c r="K33" t="s">
        <v>108</v>
      </c>
      <c r="L33" s="12">
        <v>26924699</v>
      </c>
    </row>
    <row r="34" spans="1:12" x14ac:dyDescent="0.25">
      <c r="A34" s="24">
        <v>16</v>
      </c>
      <c r="B34" t="s">
        <v>104</v>
      </c>
      <c r="C34">
        <v>7055</v>
      </c>
      <c r="D34" t="s">
        <v>105</v>
      </c>
      <c r="E34">
        <v>1</v>
      </c>
      <c r="F34">
        <v>74</v>
      </c>
      <c r="G34" t="s">
        <v>128</v>
      </c>
      <c r="H34">
        <v>2</v>
      </c>
      <c r="I34" t="s">
        <v>79</v>
      </c>
      <c r="J34" s="24">
        <v>1</v>
      </c>
      <c r="K34" t="s">
        <v>68</v>
      </c>
      <c r="L34" s="12">
        <v>-19820336</v>
      </c>
    </row>
    <row r="35" spans="1:12" x14ac:dyDescent="0.25">
      <c r="A35" s="24">
        <v>16</v>
      </c>
      <c r="B35" t="s">
        <v>104</v>
      </c>
      <c r="C35">
        <v>7055</v>
      </c>
      <c r="D35" t="s">
        <v>105</v>
      </c>
      <c r="E35">
        <v>1</v>
      </c>
      <c r="F35">
        <v>220</v>
      </c>
      <c r="G35" t="s">
        <v>125</v>
      </c>
      <c r="H35">
        <v>46</v>
      </c>
      <c r="I35" t="s">
        <v>78</v>
      </c>
      <c r="J35" s="24">
        <v>21</v>
      </c>
      <c r="K35" t="s">
        <v>64</v>
      </c>
      <c r="L35" s="12">
        <v>-1416730</v>
      </c>
    </row>
    <row r="36" spans="1:12" x14ac:dyDescent="0.25">
      <c r="A36" s="24">
        <v>16</v>
      </c>
      <c r="B36" t="s">
        <v>104</v>
      </c>
      <c r="C36">
        <v>7055</v>
      </c>
      <c r="D36" t="s">
        <v>105</v>
      </c>
      <c r="E36">
        <v>1</v>
      </c>
      <c r="F36">
        <v>220</v>
      </c>
      <c r="G36" t="s">
        <v>125</v>
      </c>
      <c r="H36">
        <v>46</v>
      </c>
      <c r="I36" t="s">
        <v>78</v>
      </c>
      <c r="J36" s="24">
        <v>1</v>
      </c>
      <c r="K36" t="s">
        <v>68</v>
      </c>
      <c r="L36" s="12">
        <v>-3496</v>
      </c>
    </row>
    <row r="37" spans="1:12" x14ac:dyDescent="0.25">
      <c r="A37" s="24">
        <v>16</v>
      </c>
      <c r="B37" t="s">
        <v>104</v>
      </c>
      <c r="C37">
        <v>7055</v>
      </c>
      <c r="D37" t="s">
        <v>105</v>
      </c>
      <c r="E37">
        <v>1</v>
      </c>
      <c r="F37">
        <v>133</v>
      </c>
      <c r="G37" t="s">
        <v>129</v>
      </c>
      <c r="H37">
        <v>58</v>
      </c>
      <c r="I37" t="s">
        <v>80</v>
      </c>
      <c r="J37" s="24">
        <v>5</v>
      </c>
      <c r="K37" t="s">
        <v>55</v>
      </c>
      <c r="L37" s="12">
        <v>-44884</v>
      </c>
    </row>
    <row r="38" spans="1:12" x14ac:dyDescent="0.25">
      <c r="A38" s="24">
        <v>16</v>
      </c>
      <c r="B38" t="s">
        <v>104</v>
      </c>
      <c r="C38">
        <v>7055</v>
      </c>
      <c r="D38" t="s">
        <v>105</v>
      </c>
      <c r="E38">
        <v>1</v>
      </c>
      <c r="F38">
        <v>67</v>
      </c>
      <c r="G38" t="s">
        <v>130</v>
      </c>
      <c r="H38">
        <v>2</v>
      </c>
      <c r="I38" t="s">
        <v>79</v>
      </c>
      <c r="J38" s="24">
        <v>19</v>
      </c>
      <c r="K38" t="s">
        <v>108</v>
      </c>
      <c r="L38" s="12">
        <v>5423499</v>
      </c>
    </row>
    <row r="39" spans="1:12" x14ac:dyDescent="0.25">
      <c r="A39" s="24">
        <v>16</v>
      </c>
      <c r="B39" t="s">
        <v>104</v>
      </c>
      <c r="C39">
        <v>7055</v>
      </c>
      <c r="D39" t="s">
        <v>105</v>
      </c>
      <c r="E39">
        <v>1</v>
      </c>
      <c r="F39">
        <v>73</v>
      </c>
      <c r="G39" t="s">
        <v>127</v>
      </c>
      <c r="H39">
        <v>2</v>
      </c>
      <c r="I39" t="s">
        <v>79</v>
      </c>
      <c r="J39" s="24">
        <v>1</v>
      </c>
      <c r="K39" t="s">
        <v>68</v>
      </c>
      <c r="L39" s="12">
        <v>-1330138</v>
      </c>
    </row>
    <row r="40" spans="1:12" x14ac:dyDescent="0.25">
      <c r="A40" s="24">
        <v>16</v>
      </c>
      <c r="B40" t="s">
        <v>104</v>
      </c>
      <c r="C40">
        <v>7055</v>
      </c>
      <c r="D40" t="s">
        <v>105</v>
      </c>
      <c r="E40">
        <v>1</v>
      </c>
      <c r="F40">
        <v>74</v>
      </c>
      <c r="G40" t="s">
        <v>128</v>
      </c>
      <c r="H40">
        <v>2</v>
      </c>
      <c r="I40" t="s">
        <v>79</v>
      </c>
      <c r="J40" s="24">
        <v>19</v>
      </c>
      <c r="K40" t="s">
        <v>108</v>
      </c>
      <c r="L40" s="12">
        <v>56592124</v>
      </c>
    </row>
    <row r="41" spans="1:12" x14ac:dyDescent="0.25">
      <c r="A41" s="24">
        <v>16</v>
      </c>
      <c r="B41" t="s">
        <v>104</v>
      </c>
      <c r="C41">
        <v>7055</v>
      </c>
      <c r="D41" t="s">
        <v>105</v>
      </c>
      <c r="E41">
        <v>1</v>
      </c>
      <c r="F41">
        <v>81</v>
      </c>
      <c r="G41" t="s">
        <v>131</v>
      </c>
      <c r="H41">
        <v>2</v>
      </c>
      <c r="I41" t="s">
        <v>79</v>
      </c>
      <c r="J41" s="24">
        <v>1</v>
      </c>
      <c r="K41" t="s">
        <v>68</v>
      </c>
      <c r="L41" s="12">
        <v>-6967309</v>
      </c>
    </row>
    <row r="42" spans="1:12" x14ac:dyDescent="0.25">
      <c r="A42" s="24">
        <v>16</v>
      </c>
      <c r="B42" t="s">
        <v>104</v>
      </c>
      <c r="C42">
        <v>7055</v>
      </c>
      <c r="D42" t="s">
        <v>105</v>
      </c>
      <c r="E42">
        <v>1</v>
      </c>
      <c r="F42">
        <v>177</v>
      </c>
      <c r="G42" t="s">
        <v>114</v>
      </c>
      <c r="H42">
        <v>60</v>
      </c>
      <c r="I42" t="s">
        <v>84</v>
      </c>
      <c r="J42" s="24">
        <v>1</v>
      </c>
      <c r="K42" t="s">
        <v>68</v>
      </c>
      <c r="L42" s="12">
        <v>-14875</v>
      </c>
    </row>
    <row r="43" spans="1:12" x14ac:dyDescent="0.25">
      <c r="A43" s="24">
        <v>16</v>
      </c>
      <c r="B43" t="s">
        <v>104</v>
      </c>
      <c r="C43">
        <v>7055</v>
      </c>
      <c r="D43" t="s">
        <v>105</v>
      </c>
      <c r="E43">
        <v>1</v>
      </c>
      <c r="F43">
        <v>57</v>
      </c>
      <c r="G43" t="s">
        <v>110</v>
      </c>
      <c r="H43">
        <v>2</v>
      </c>
      <c r="I43" t="s">
        <v>79</v>
      </c>
      <c r="J43" s="24">
        <v>3</v>
      </c>
      <c r="K43" t="s">
        <v>53</v>
      </c>
      <c r="L43" s="12">
        <v>-11</v>
      </c>
    </row>
    <row r="44" spans="1:12" x14ac:dyDescent="0.25">
      <c r="A44" s="24">
        <v>16</v>
      </c>
      <c r="B44" t="s">
        <v>104</v>
      </c>
      <c r="C44">
        <v>7055</v>
      </c>
      <c r="D44" t="s">
        <v>105</v>
      </c>
      <c r="E44">
        <v>1</v>
      </c>
      <c r="F44">
        <v>75</v>
      </c>
      <c r="G44" t="s">
        <v>111</v>
      </c>
      <c r="H44">
        <v>2</v>
      </c>
      <c r="I44" t="s">
        <v>79</v>
      </c>
      <c r="J44" s="24">
        <v>19</v>
      </c>
      <c r="K44" t="s">
        <v>108</v>
      </c>
      <c r="L44" s="12">
        <v>44034342</v>
      </c>
    </row>
    <row r="45" spans="1:12" x14ac:dyDescent="0.25">
      <c r="A45" s="24">
        <v>16</v>
      </c>
      <c r="B45" t="s">
        <v>104</v>
      </c>
      <c r="C45">
        <v>7055</v>
      </c>
      <c r="D45" t="s">
        <v>105</v>
      </c>
      <c r="E45">
        <v>1</v>
      </c>
      <c r="F45">
        <v>75</v>
      </c>
      <c r="G45" t="s">
        <v>111</v>
      </c>
      <c r="H45">
        <v>2</v>
      </c>
      <c r="I45" t="s">
        <v>79</v>
      </c>
      <c r="J45" s="24">
        <v>5</v>
      </c>
      <c r="K45" t="s">
        <v>55</v>
      </c>
      <c r="L45" s="12">
        <v>45788</v>
      </c>
    </row>
    <row r="46" spans="1:12" x14ac:dyDescent="0.25">
      <c r="A46" s="24">
        <v>16</v>
      </c>
      <c r="B46" t="s">
        <v>104</v>
      </c>
      <c r="C46">
        <v>7055</v>
      </c>
      <c r="D46" t="s">
        <v>105</v>
      </c>
      <c r="E46">
        <v>1</v>
      </c>
      <c r="F46">
        <v>285</v>
      </c>
      <c r="G46" t="s">
        <v>115</v>
      </c>
      <c r="H46">
        <v>99</v>
      </c>
      <c r="I46" t="s">
        <v>86</v>
      </c>
      <c r="J46" s="24">
        <v>3</v>
      </c>
      <c r="K46" t="s">
        <v>53</v>
      </c>
      <c r="L46" s="12">
        <v>-23</v>
      </c>
    </row>
    <row r="47" spans="1:12" x14ac:dyDescent="0.25">
      <c r="A47" s="24">
        <v>16</v>
      </c>
      <c r="B47" t="s">
        <v>104</v>
      </c>
      <c r="C47">
        <v>7055</v>
      </c>
      <c r="D47" t="s">
        <v>105</v>
      </c>
      <c r="E47">
        <v>1</v>
      </c>
      <c r="F47">
        <v>41</v>
      </c>
      <c r="G47" t="s">
        <v>126</v>
      </c>
      <c r="H47">
        <v>2</v>
      </c>
      <c r="I47" t="s">
        <v>79</v>
      </c>
      <c r="J47" s="24">
        <v>19</v>
      </c>
      <c r="K47" t="s">
        <v>108</v>
      </c>
      <c r="L47" s="12">
        <v>19838339</v>
      </c>
    </row>
    <row r="48" spans="1:12" x14ac:dyDescent="0.25">
      <c r="A48" s="24">
        <v>16</v>
      </c>
      <c r="B48" t="s">
        <v>104</v>
      </c>
      <c r="C48">
        <v>7055</v>
      </c>
      <c r="D48" t="s">
        <v>105</v>
      </c>
      <c r="E48">
        <v>1</v>
      </c>
      <c r="F48">
        <v>51</v>
      </c>
      <c r="G48" t="s">
        <v>107</v>
      </c>
      <c r="H48">
        <v>2</v>
      </c>
      <c r="I48" t="s">
        <v>79</v>
      </c>
      <c r="J48" s="24">
        <v>1</v>
      </c>
      <c r="K48" t="s">
        <v>68</v>
      </c>
      <c r="L48" s="12">
        <v>-5141112</v>
      </c>
    </row>
    <row r="49" spans="1:12" x14ac:dyDescent="0.25">
      <c r="A49" s="24">
        <v>16</v>
      </c>
      <c r="B49" t="s">
        <v>104</v>
      </c>
      <c r="C49">
        <v>7055</v>
      </c>
      <c r="D49" t="s">
        <v>105</v>
      </c>
      <c r="E49">
        <v>1</v>
      </c>
      <c r="F49">
        <v>53</v>
      </c>
      <c r="G49" t="s">
        <v>116</v>
      </c>
      <c r="H49">
        <v>2</v>
      </c>
      <c r="I49" t="s">
        <v>79</v>
      </c>
      <c r="J49" s="24">
        <v>1</v>
      </c>
      <c r="K49" t="s">
        <v>68</v>
      </c>
      <c r="L49" s="12">
        <v>-396998</v>
      </c>
    </row>
    <row r="50" spans="1:12" x14ac:dyDescent="0.25">
      <c r="A50" s="24">
        <v>16</v>
      </c>
      <c r="B50" t="s">
        <v>104</v>
      </c>
      <c r="C50">
        <v>7055</v>
      </c>
      <c r="D50" t="s">
        <v>105</v>
      </c>
      <c r="E50">
        <v>1</v>
      </c>
      <c r="F50">
        <v>70</v>
      </c>
      <c r="G50" t="s">
        <v>132</v>
      </c>
      <c r="H50">
        <v>2</v>
      </c>
      <c r="I50" t="s">
        <v>79</v>
      </c>
      <c r="J50" s="24">
        <v>19</v>
      </c>
      <c r="K50" t="s">
        <v>108</v>
      </c>
      <c r="L50" s="12">
        <v>5247138</v>
      </c>
    </row>
    <row r="51" spans="1:12" x14ac:dyDescent="0.25">
      <c r="A51" s="24">
        <v>16</v>
      </c>
      <c r="B51" t="s">
        <v>104</v>
      </c>
      <c r="C51">
        <v>7055</v>
      </c>
      <c r="D51" t="s">
        <v>105</v>
      </c>
      <c r="E51">
        <v>1</v>
      </c>
      <c r="F51">
        <v>81</v>
      </c>
      <c r="G51" t="s">
        <v>131</v>
      </c>
      <c r="H51">
        <v>2</v>
      </c>
      <c r="I51" t="s">
        <v>79</v>
      </c>
      <c r="J51" s="24">
        <v>19</v>
      </c>
      <c r="K51" t="s">
        <v>108</v>
      </c>
      <c r="L51" s="12">
        <v>97304187</v>
      </c>
    </row>
    <row r="52" spans="1:12" x14ac:dyDescent="0.25">
      <c r="A52" s="24">
        <v>16</v>
      </c>
      <c r="B52" t="s">
        <v>104</v>
      </c>
      <c r="C52">
        <v>7055</v>
      </c>
      <c r="D52" t="s">
        <v>105</v>
      </c>
      <c r="E52">
        <v>1</v>
      </c>
      <c r="F52">
        <v>133</v>
      </c>
      <c r="G52" t="s">
        <v>129</v>
      </c>
      <c r="H52">
        <v>58</v>
      </c>
      <c r="I52" t="s">
        <v>80</v>
      </c>
      <c r="J52" s="24">
        <v>1</v>
      </c>
      <c r="K52" t="s">
        <v>68</v>
      </c>
      <c r="L52" s="12">
        <v>-548531</v>
      </c>
    </row>
    <row r="53" spans="1:12" x14ac:dyDescent="0.25">
      <c r="A53" s="24">
        <v>16</v>
      </c>
      <c r="B53" t="s">
        <v>104</v>
      </c>
      <c r="C53">
        <v>7055</v>
      </c>
      <c r="D53" t="s">
        <v>105</v>
      </c>
      <c r="E53">
        <v>1</v>
      </c>
      <c r="F53">
        <v>133</v>
      </c>
      <c r="G53" t="s">
        <v>129</v>
      </c>
      <c r="H53">
        <v>58</v>
      </c>
      <c r="I53" t="s">
        <v>80</v>
      </c>
      <c r="J53" s="24">
        <v>3</v>
      </c>
      <c r="K53" t="s">
        <v>53</v>
      </c>
      <c r="L53" s="12">
        <v>-525596</v>
      </c>
    </row>
    <row r="54" spans="1:12" x14ac:dyDescent="0.25">
      <c r="A54" s="24">
        <v>16</v>
      </c>
      <c r="B54" t="s">
        <v>104</v>
      </c>
      <c r="C54">
        <v>7055</v>
      </c>
      <c r="D54" t="s">
        <v>105</v>
      </c>
      <c r="E54">
        <v>1</v>
      </c>
      <c r="F54">
        <v>71</v>
      </c>
      <c r="G54" t="s">
        <v>119</v>
      </c>
      <c r="H54">
        <v>2</v>
      </c>
      <c r="I54" t="s">
        <v>79</v>
      </c>
      <c r="J54" s="24">
        <v>1</v>
      </c>
      <c r="K54" t="s">
        <v>68</v>
      </c>
      <c r="L54" s="12">
        <v>-24483506</v>
      </c>
    </row>
    <row r="56" spans="1:12" x14ac:dyDescent="0.25">
      <c r="L56" s="12">
        <f>SUBTOTAL(9,L3:L55)</f>
        <v>1008844335</v>
      </c>
    </row>
  </sheetData>
  <autoFilter ref="A2:L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Hoja5</vt:lpstr>
      <vt:lpstr>Hoja3</vt:lpstr>
      <vt:lpstr>Hoja1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Quiñones</dc:creator>
  <cp:lastModifiedBy>Usuario</cp:lastModifiedBy>
  <dcterms:created xsi:type="dcterms:W3CDTF">2015-04-08T13:40:03Z</dcterms:created>
  <dcterms:modified xsi:type="dcterms:W3CDTF">2015-12-10T16:06:16Z</dcterms:modified>
</cp:coreProperties>
</file>