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480" yWindow="375" windowWidth="18555" windowHeight="11250"/>
  </bookViews>
  <sheets>
    <sheet name="MARZO-15" sheetId="1" r:id="rId1"/>
  </sheets>
  <externalReferences>
    <externalReference r:id="rId2"/>
  </externalReferences>
  <definedNames>
    <definedName name="_xlnm._FilterDatabase" localSheetId="0" hidden="1">'MARZO-15'!$A$4:$I$68</definedName>
    <definedName name="OLE_LINK1" localSheetId="0">'MARZO-15'!#REF!</definedName>
  </definedNames>
  <calcPr calcId="152511"/>
  <fileRecoveryPr repairLoad="1"/>
</workbook>
</file>

<file path=xl/calcChain.xml><?xml version="1.0" encoding="utf-8"?>
<calcChain xmlns="http://schemas.openxmlformats.org/spreadsheetml/2006/main">
  <c r="H70" i="1" l="1"/>
  <c r="H57" i="1" l="1"/>
  <c r="D69" i="1" l="1"/>
  <c r="N73" i="1"/>
  <c r="F65" i="1"/>
  <c r="D65" i="1"/>
  <c r="G64" i="1"/>
  <c r="G66" i="1" s="1"/>
  <c r="F64" i="1"/>
  <c r="E64" i="1"/>
  <c r="E66" i="1" s="1"/>
  <c r="D64" i="1"/>
  <c r="F63" i="1"/>
  <c r="D63" i="1"/>
  <c r="F62" i="1"/>
  <c r="D62" i="1"/>
  <c r="F61" i="1"/>
  <c r="D61" i="1"/>
  <c r="H61" i="1" s="1"/>
  <c r="F60" i="1"/>
  <c r="D60" i="1"/>
  <c r="G57" i="1"/>
  <c r="F56" i="1"/>
  <c r="D56" i="1"/>
  <c r="H56" i="1" s="1"/>
  <c r="F55" i="1"/>
  <c r="D55" i="1"/>
  <c r="F54" i="1"/>
  <c r="D54" i="1"/>
  <c r="F53" i="1"/>
  <c r="D53" i="1"/>
  <c r="F52" i="1"/>
  <c r="D52" i="1"/>
  <c r="H52" i="1" s="1"/>
  <c r="F51" i="1"/>
  <c r="D51" i="1"/>
  <c r="D50" i="1"/>
  <c r="H50" i="1" s="1"/>
  <c r="F49" i="1"/>
  <c r="D49" i="1"/>
  <c r="H49" i="1" s="1"/>
  <c r="D48" i="1"/>
  <c r="H48" i="1" s="1"/>
  <c r="F47" i="1"/>
  <c r="D47" i="1"/>
  <c r="F46" i="1"/>
  <c r="D46" i="1"/>
  <c r="H46" i="1" s="1"/>
  <c r="F45" i="1"/>
  <c r="D45" i="1"/>
  <c r="H45" i="1" s="1"/>
  <c r="F44" i="1"/>
  <c r="D44" i="1"/>
  <c r="H44" i="1" s="1"/>
  <c r="F43" i="1"/>
  <c r="D43" i="1"/>
  <c r="F42" i="1"/>
  <c r="D42" i="1"/>
  <c r="H42" i="1" s="1"/>
  <c r="F41" i="1"/>
  <c r="D41" i="1"/>
  <c r="H41" i="1" s="1"/>
  <c r="F40" i="1"/>
  <c r="E40" i="1"/>
  <c r="E57" i="1" s="1"/>
  <c r="D40" i="1"/>
  <c r="H40" i="1" s="1"/>
  <c r="F39" i="1"/>
  <c r="D39" i="1"/>
  <c r="D35" i="1"/>
  <c r="H35" i="1" s="1"/>
  <c r="D34" i="1"/>
  <c r="H34" i="1" s="1"/>
  <c r="F33" i="1"/>
  <c r="D33" i="1"/>
  <c r="F32" i="1"/>
  <c r="D32" i="1"/>
  <c r="H32" i="1" s="1"/>
  <c r="F31" i="1"/>
  <c r="D31" i="1"/>
  <c r="F30" i="1"/>
  <c r="D30" i="1"/>
  <c r="D29" i="1"/>
  <c r="H29" i="1" s="1"/>
  <c r="F28" i="1"/>
  <c r="D28" i="1"/>
  <c r="H28" i="1" s="1"/>
  <c r="F27" i="1"/>
  <c r="D27" i="1"/>
  <c r="D26" i="1"/>
  <c r="H26" i="1" s="1"/>
  <c r="F25" i="1"/>
  <c r="D25" i="1"/>
  <c r="F24" i="1"/>
  <c r="D24" i="1"/>
  <c r="F23" i="1"/>
  <c r="D23" i="1"/>
  <c r="H23" i="1" s="1"/>
  <c r="F22" i="1"/>
  <c r="D22" i="1"/>
  <c r="F21" i="1"/>
  <c r="D21" i="1"/>
  <c r="F20" i="1"/>
  <c r="D20" i="1"/>
  <c r="F19" i="1"/>
  <c r="D19" i="1"/>
  <c r="H19" i="1" s="1"/>
  <c r="F18" i="1"/>
  <c r="D18" i="1"/>
  <c r="F17" i="1"/>
  <c r="D17" i="1"/>
  <c r="F16" i="1"/>
  <c r="D16" i="1"/>
  <c r="F15" i="1"/>
  <c r="D15" i="1"/>
  <c r="H15" i="1" s="1"/>
  <c r="G14" i="1"/>
  <c r="F14" i="1"/>
  <c r="D14" i="1"/>
  <c r="F13" i="1"/>
  <c r="D13" i="1"/>
  <c r="H13" i="1" s="1"/>
  <c r="F12" i="1"/>
  <c r="D12" i="1"/>
  <c r="H12" i="1" s="1"/>
  <c r="F11" i="1"/>
  <c r="D11" i="1"/>
  <c r="G10" i="1"/>
  <c r="F10" i="1"/>
  <c r="D10" i="1"/>
  <c r="F9" i="1"/>
  <c r="D9" i="1"/>
  <c r="F8" i="1"/>
  <c r="E8" i="1"/>
  <c r="H8" i="1" s="1"/>
  <c r="D8" i="1"/>
  <c r="G7" i="1"/>
  <c r="F7" i="1"/>
  <c r="H7" i="1" s="1"/>
  <c r="D7" i="1"/>
  <c r="G6" i="1"/>
  <c r="F6" i="1"/>
  <c r="D6" i="1"/>
  <c r="G5" i="1"/>
  <c r="G36" i="1" s="1"/>
  <c r="F5" i="1"/>
  <c r="E5" i="1"/>
  <c r="D5" i="1"/>
  <c r="H6" i="1" l="1"/>
  <c r="H9" i="1"/>
  <c r="H16" i="1"/>
  <c r="H20" i="1"/>
  <c r="H24" i="1"/>
  <c r="H33" i="1"/>
  <c r="H53" i="1"/>
  <c r="D66" i="1"/>
  <c r="H64" i="1"/>
  <c r="H10" i="1"/>
  <c r="H17" i="1"/>
  <c r="H21" i="1"/>
  <c r="H25" i="1"/>
  <c r="H30" i="1"/>
  <c r="H54" i="1"/>
  <c r="F66" i="1"/>
  <c r="F68" i="1" s="1"/>
  <c r="D36" i="1"/>
  <c r="E36" i="1"/>
  <c r="E68" i="1" s="1"/>
  <c r="H14" i="1"/>
  <c r="H18" i="1"/>
  <c r="H22" i="1"/>
  <c r="H31" i="1"/>
  <c r="H39" i="1"/>
  <c r="H51" i="1"/>
  <c r="H55" i="1"/>
  <c r="F36" i="1"/>
  <c r="H11" i="1"/>
  <c r="H27" i="1"/>
  <c r="F57" i="1"/>
  <c r="H43" i="1"/>
  <c r="H47" i="1"/>
  <c r="H62" i="1"/>
  <c r="H65" i="1"/>
  <c r="H63" i="1"/>
  <c r="G68" i="1"/>
  <c r="H5" i="1"/>
  <c r="D57" i="1"/>
  <c r="H60" i="1"/>
  <c r="H66" i="1" l="1"/>
  <c r="D68" i="1"/>
  <c r="H36" i="1"/>
  <c r="H68" i="1" l="1"/>
</calcChain>
</file>

<file path=xl/sharedStrings.xml><?xml version="1.0" encoding="utf-8"?>
<sst xmlns="http://schemas.openxmlformats.org/spreadsheetml/2006/main" count="142" uniqueCount="82">
  <si>
    <t>GASES DEL CARIBE S.A. E.S.P.</t>
  </si>
  <si>
    <t>COMPARATIVO SERVICIOS PENDIENTES</t>
  </si>
  <si>
    <t xml:space="preserve">SERVICIOS PENDIENTES A 31 DE MARZO 2015 </t>
  </si>
  <si>
    <t>cuenta contable</t>
  </si>
  <si>
    <t>Cebe</t>
  </si>
  <si>
    <t>descripción</t>
  </si>
  <si>
    <t>SAP</t>
  </si>
  <si>
    <t>VENTAS NO CARGADAS</t>
  </si>
  <si>
    <t>OSF</t>
  </si>
  <si>
    <t>NO MIG. A OSF</t>
  </si>
  <si>
    <t>diferencia</t>
  </si>
  <si>
    <t>ESTADO</t>
  </si>
  <si>
    <t>BARRANQUILLA</t>
  </si>
  <si>
    <t>SOLEDAD</t>
  </si>
  <si>
    <t>MALAMBO</t>
  </si>
  <si>
    <t>OK</t>
  </si>
  <si>
    <t>SABANALARGA</t>
  </si>
  <si>
    <t>GALAPA</t>
  </si>
  <si>
    <t>PTO COLOMBIA</t>
  </si>
  <si>
    <t>SABANAGRANDE</t>
  </si>
  <si>
    <t xml:space="preserve">SANTO TOMAS </t>
  </si>
  <si>
    <t xml:space="preserve">PALMAR DE VARELA </t>
  </si>
  <si>
    <t>LURUACO</t>
  </si>
  <si>
    <t>POLONUEVO</t>
  </si>
  <si>
    <t>SAP A MAR-15</t>
  </si>
  <si>
    <t>USIACURI</t>
  </si>
  <si>
    <t>SERV. PENDIENTES NO MIGRADOS</t>
  </si>
  <si>
    <t>CEBE</t>
  </si>
  <si>
    <t>VALOR</t>
  </si>
  <si>
    <t xml:space="preserve">PONEDERA </t>
  </si>
  <si>
    <t xml:space="preserve">CANDELARIA </t>
  </si>
  <si>
    <t xml:space="preserve">CAMPO DE LA CRUZ </t>
  </si>
  <si>
    <t xml:space="preserve">REPELON </t>
  </si>
  <si>
    <t xml:space="preserve">SANTA LUCIA </t>
  </si>
  <si>
    <t>SUAN</t>
  </si>
  <si>
    <t>MANATI</t>
  </si>
  <si>
    <t xml:space="preserve">JUAN DE ACOSTA </t>
  </si>
  <si>
    <t>Total general</t>
  </si>
  <si>
    <t xml:space="preserve">TUBARA </t>
  </si>
  <si>
    <t>PIOJO</t>
  </si>
  <si>
    <t xml:space="preserve">VTAS MAR-15 NO CARGADAS </t>
  </si>
  <si>
    <t>BARANOA</t>
  </si>
  <si>
    <t>SITIO NUEVO</t>
  </si>
  <si>
    <t>REMOLINO</t>
  </si>
  <si>
    <t xml:space="preserve">SALAMINA </t>
  </si>
  <si>
    <t>CALAMAR</t>
  </si>
  <si>
    <t>SAN ESTANISLAO (ARENAL)</t>
  </si>
  <si>
    <t>SOPLAVIENTO</t>
  </si>
  <si>
    <t>ARROYOHONDO</t>
  </si>
  <si>
    <t>SAN CRISTOBAL</t>
  </si>
  <si>
    <t>ATLANTICO</t>
  </si>
  <si>
    <t>contabilidad</t>
  </si>
  <si>
    <t xml:space="preserve">CIENAGA </t>
  </si>
  <si>
    <t xml:space="preserve">SANTA MARTA </t>
  </si>
  <si>
    <t>FUNDACION</t>
  </si>
  <si>
    <t xml:space="preserve">ARACATACA </t>
  </si>
  <si>
    <t>EL RETEN</t>
  </si>
  <si>
    <t>ZONA BANANERA</t>
  </si>
  <si>
    <t>PUEBLO VIEJO</t>
  </si>
  <si>
    <t xml:space="preserve">PIVIJAY </t>
  </si>
  <si>
    <t xml:space="preserve">EL PIÑON </t>
  </si>
  <si>
    <t>CERRO DE SAN ANTONIO (MAG)</t>
  </si>
  <si>
    <t>PEDRAZA</t>
  </si>
  <si>
    <t>PUNTA PIEDRA (ZAPAYAN)</t>
  </si>
  <si>
    <t xml:space="preserve">TENERIFE </t>
  </si>
  <si>
    <t xml:space="preserve">CONCORDIA </t>
  </si>
  <si>
    <t>ALGARROBO</t>
  </si>
  <si>
    <t>CHIBOLO</t>
  </si>
  <si>
    <t>PLATO</t>
  </si>
  <si>
    <t xml:space="preserve">MAGDALENA </t>
  </si>
  <si>
    <t>EL COPEY</t>
  </si>
  <si>
    <t xml:space="preserve">LA PAZ </t>
  </si>
  <si>
    <t>MANAURE</t>
  </si>
  <si>
    <t>BOSCONIA</t>
  </si>
  <si>
    <t>VALLEDUPAR</t>
  </si>
  <si>
    <t xml:space="preserve">CESAR </t>
  </si>
  <si>
    <t>TOTAL GENERAL</t>
  </si>
  <si>
    <t xml:space="preserve">Fecha elaboración: </t>
  </si>
  <si>
    <t>TOTAL</t>
  </si>
  <si>
    <t>PREPARADO POR: .</t>
  </si>
  <si>
    <t>REVISADO POR:</t>
  </si>
  <si>
    <t>JHON 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</si>
</sst>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??_);_(@_)"/>
    <numFmt numFmtId="166" formatCode="d\-m\-yy;@"/>
    <numFmt numFmtId="167" formatCode="[$-C0A]d\-mmm\-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/>
  </cellStyleXfs>
  <cellXfs count="79">
    <xf numFmtId="0" fontId="0" fillId="0" borderId="0" xfId="0"/>
    <xf numFmtId="0" fontId="5" fillId="0" borderId="0" xfId="0" applyFont="1"/>
    <xf numFmtId="49" fontId="4" fillId="2" borderId="2" xfId="2" applyNumberFormat="1" applyFont="1" applyFill="1" applyBorder="1" applyAlignment="1">
      <alignment horizontal="center"/>
    </xf>
    <xf numFmtId="40" fontId="4" fillId="2" borderId="2" xfId="2" applyNumberFormat="1" applyFont="1" applyFill="1" applyBorder="1" applyAlignment="1">
      <alignment horizontal="center"/>
    </xf>
    <xf numFmtId="38" fontId="4" fillId="2" borderId="2" xfId="2" applyNumberFormat="1" applyFont="1" applyFill="1" applyBorder="1" applyAlignment="1">
      <alignment horizontal="center"/>
    </xf>
    <xf numFmtId="0" fontId="6" fillId="3" borderId="2" xfId="2" applyNumberFormat="1" applyFont="1" applyFill="1" applyBorder="1" applyAlignment="1">
      <alignment horizontal="left"/>
    </xf>
    <xf numFmtId="0" fontId="4" fillId="3" borderId="2" xfId="2" applyNumberFormat="1" applyFont="1" applyFill="1" applyBorder="1" applyAlignment="1">
      <alignment horizontal="center"/>
    </xf>
    <xf numFmtId="0" fontId="6" fillId="3" borderId="2" xfId="2" applyFont="1" applyFill="1" applyBorder="1"/>
    <xf numFmtId="40" fontId="6" fillId="4" borderId="2" xfId="0" applyNumberFormat="1" applyFont="1" applyFill="1" applyBorder="1" applyAlignment="1">
      <alignment horizontal="right" vertical="top"/>
    </xf>
    <xf numFmtId="165" fontId="0" fillId="0" borderId="2" xfId="0" applyNumberFormat="1" applyBorder="1"/>
    <xf numFmtId="38" fontId="6" fillId="3" borderId="2" xfId="2" applyNumberFormat="1" applyFont="1" applyFill="1" applyBorder="1"/>
    <xf numFmtId="0" fontId="4" fillId="3" borderId="2" xfId="2" applyFont="1" applyFill="1" applyBorder="1" applyAlignment="1">
      <alignment horizontal="center"/>
    </xf>
    <xf numFmtId="0" fontId="6" fillId="3" borderId="2" xfId="2" applyFont="1" applyFill="1" applyBorder="1" applyAlignment="1">
      <alignment horizontal="left"/>
    </xf>
    <xf numFmtId="0" fontId="6" fillId="0" borderId="2" xfId="2" applyNumberFormat="1" applyFont="1" applyBorder="1" applyAlignment="1">
      <alignment horizontal="left"/>
    </xf>
    <xf numFmtId="0" fontId="7" fillId="0" borderId="0" xfId="0" applyFont="1" applyAlignment="1">
      <alignment horizontal="right"/>
    </xf>
    <xf numFmtId="0" fontId="5" fillId="5" borderId="0" xfId="0" applyFont="1" applyFill="1"/>
    <xf numFmtId="0" fontId="2" fillId="0" borderId="0" xfId="0" applyFont="1" applyFill="1"/>
    <xf numFmtId="0" fontId="5" fillId="0" borderId="0" xfId="0" applyFont="1" applyFill="1"/>
    <xf numFmtId="0" fontId="7" fillId="0" borderId="2" xfId="0" applyFont="1" applyBorder="1" applyAlignment="1">
      <alignment horizontal="right"/>
    </xf>
    <xf numFmtId="0" fontId="2" fillId="0" borderId="2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5" fillId="0" borderId="2" xfId="0" applyFont="1" applyBorder="1"/>
    <xf numFmtId="3" fontId="5" fillId="0" borderId="2" xfId="0" applyNumberFormat="1" applyFont="1" applyBorder="1"/>
    <xf numFmtId="0" fontId="0" fillId="0" borderId="2" xfId="0" applyBorder="1" applyAlignment="1">
      <alignment horizontal="left"/>
    </xf>
    <xf numFmtId="165" fontId="0" fillId="0" borderId="2" xfId="1" applyNumberFormat="1" applyFont="1" applyBorder="1"/>
    <xf numFmtId="0" fontId="2" fillId="0" borderId="2" xfId="0" applyFont="1" applyBorder="1" applyAlignment="1">
      <alignment horizontal="left"/>
    </xf>
    <xf numFmtId="165" fontId="2" fillId="0" borderId="2" xfId="1" applyNumberFormat="1" applyFont="1" applyBorder="1"/>
    <xf numFmtId="0" fontId="7" fillId="6" borderId="2" xfId="0" applyFont="1" applyFill="1" applyBorder="1"/>
    <xf numFmtId="0" fontId="0" fillId="0" borderId="2" xfId="0" applyNumberFormat="1" applyBorder="1"/>
    <xf numFmtId="165" fontId="0" fillId="3" borderId="2" xfId="0" applyNumberFormat="1" applyFill="1" applyBorder="1"/>
    <xf numFmtId="49" fontId="4" fillId="2" borderId="2" xfId="2" applyNumberFormat="1" applyFont="1" applyFill="1" applyBorder="1"/>
    <xf numFmtId="38" fontId="7" fillId="2" borderId="2" xfId="2" applyNumberFormat="1" applyFont="1" applyFill="1" applyBorder="1"/>
    <xf numFmtId="0" fontId="5" fillId="0" borderId="3" xfId="0" applyFont="1" applyBorder="1" applyAlignment="1"/>
    <xf numFmtId="0" fontId="5" fillId="3" borderId="2" xfId="2" applyNumberFormat="1" applyFont="1" applyFill="1" applyBorder="1" applyAlignment="1">
      <alignment horizontal="left"/>
    </xf>
    <xf numFmtId="49" fontId="7" fillId="3" borderId="2" xfId="2" applyNumberFormat="1" applyFont="1" applyFill="1" applyBorder="1" applyAlignment="1">
      <alignment horizontal="center"/>
    </xf>
    <xf numFmtId="0" fontId="5" fillId="3" borderId="2" xfId="2" applyFont="1" applyFill="1" applyBorder="1"/>
    <xf numFmtId="38" fontId="5" fillId="3" borderId="2" xfId="2" applyNumberFormat="1" applyFont="1" applyFill="1" applyBorder="1"/>
    <xf numFmtId="49" fontId="4" fillId="3" borderId="2" xfId="2" applyNumberFormat="1" applyFont="1" applyFill="1" applyBorder="1" applyAlignment="1">
      <alignment horizontal="center"/>
    </xf>
    <xf numFmtId="0" fontId="6" fillId="3" borderId="4" xfId="2" applyFont="1" applyFill="1" applyBorder="1" applyAlignment="1">
      <alignment horizontal="left"/>
    </xf>
    <xf numFmtId="0" fontId="4" fillId="3" borderId="4" xfId="2" applyFont="1" applyFill="1" applyBorder="1" applyAlignment="1">
      <alignment horizontal="center"/>
    </xf>
    <xf numFmtId="0" fontId="5" fillId="3" borderId="2" xfId="0" applyFont="1" applyFill="1" applyBorder="1"/>
    <xf numFmtId="38" fontId="6" fillId="2" borderId="2" xfId="2" applyNumberFormat="1" applyFont="1" applyFill="1" applyBorder="1"/>
    <xf numFmtId="0" fontId="5" fillId="0" borderId="3" xfId="0" applyFont="1" applyBorder="1" applyAlignment="1">
      <alignment horizontal="center"/>
    </xf>
    <xf numFmtId="38" fontId="7" fillId="2" borderId="3" xfId="2" applyNumberFormat="1" applyFont="1" applyFill="1" applyBorder="1"/>
    <xf numFmtId="0" fontId="4" fillId="3" borderId="4" xfId="2" applyNumberFormat="1" applyFont="1" applyFill="1" applyBorder="1" applyAlignment="1">
      <alignment horizontal="center"/>
    </xf>
    <xf numFmtId="49" fontId="4" fillId="3" borderId="4" xfId="2" applyNumberFormat="1" applyFont="1" applyFill="1" applyBorder="1" applyAlignment="1">
      <alignment horizontal="center"/>
    </xf>
    <xf numFmtId="0" fontId="6" fillId="3" borderId="4" xfId="2" applyFont="1" applyFill="1" applyBorder="1"/>
    <xf numFmtId="40" fontId="6" fillId="2" borderId="2" xfId="0" applyNumberFormat="1" applyFont="1" applyFill="1" applyBorder="1" applyAlignment="1">
      <alignment horizontal="right" vertical="top"/>
    </xf>
    <xf numFmtId="38" fontId="6" fillId="2" borderId="2" xfId="0" applyNumberFormat="1" applyFont="1" applyFill="1" applyBorder="1" applyAlignment="1">
      <alignment horizontal="right" vertical="top"/>
    </xf>
    <xf numFmtId="38" fontId="7" fillId="3" borderId="2" xfId="2" applyNumberFormat="1" applyFont="1" applyFill="1" applyBorder="1"/>
    <xf numFmtId="38" fontId="7" fillId="3" borderId="3" xfId="2" applyNumberFormat="1" applyFont="1" applyFill="1" applyBorder="1"/>
    <xf numFmtId="0" fontId="4" fillId="2" borderId="2" xfId="2" applyFont="1" applyFill="1" applyBorder="1"/>
    <xf numFmtId="0" fontId="4" fillId="2" borderId="2" xfId="2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40" fontId="5" fillId="0" borderId="0" xfId="0" applyNumberFormat="1" applyFont="1"/>
    <xf numFmtId="38" fontId="5" fillId="0" borderId="0" xfId="0" applyNumberFormat="1" applyFont="1"/>
    <xf numFmtId="165" fontId="2" fillId="0" borderId="0" xfId="1" applyNumberFormat="1" applyFont="1" applyBorder="1"/>
    <xf numFmtId="0" fontId="6" fillId="0" borderId="0" xfId="3" applyFont="1" applyAlignment="1">
      <alignment horizontal="center"/>
    </xf>
    <xf numFmtId="40" fontId="6" fillId="3" borderId="0" xfId="3" applyNumberFormat="1" applyFont="1" applyFill="1" applyBorder="1" applyAlignment="1">
      <alignment horizontal="right"/>
    </xf>
    <xf numFmtId="3" fontId="4" fillId="0" borderId="0" xfId="4" applyNumberFormat="1" applyFont="1" applyFill="1" applyBorder="1" applyAlignment="1">
      <alignment horizontal="center"/>
    </xf>
    <xf numFmtId="166" fontId="2" fillId="0" borderId="2" xfId="1" applyNumberFormat="1" applyFont="1" applyBorder="1"/>
    <xf numFmtId="38" fontId="6" fillId="0" borderId="0" xfId="3" applyNumberFormat="1" applyFont="1" applyAlignment="1">
      <alignment horizontal="center"/>
    </xf>
    <xf numFmtId="38" fontId="4" fillId="0" borderId="0" xfId="3" applyNumberFormat="1" applyFont="1"/>
    <xf numFmtId="0" fontId="6" fillId="0" borderId="0" xfId="3" applyFont="1" applyAlignment="1">
      <alignment horizontal="left"/>
    </xf>
    <xf numFmtId="167" fontId="4" fillId="0" borderId="0" xfId="4" applyNumberFormat="1" applyFont="1" applyFill="1" applyBorder="1" applyAlignment="1">
      <alignment horizontal="center"/>
    </xf>
    <xf numFmtId="0" fontId="4" fillId="0" borderId="0" xfId="3" applyFont="1"/>
    <xf numFmtId="3" fontId="4" fillId="0" borderId="1" xfId="4" applyNumberFormat="1" applyFont="1" applyFill="1" applyBorder="1" applyAlignment="1">
      <alignment horizontal="left"/>
    </xf>
    <xf numFmtId="40" fontId="6" fillId="0" borderId="0" xfId="3" applyNumberFormat="1" applyFont="1" applyAlignment="1">
      <alignment horizontal="right"/>
    </xf>
    <xf numFmtId="17" fontId="4" fillId="0" borderId="1" xfId="4" applyNumberFormat="1" applyFont="1" applyFill="1" applyBorder="1" applyAlignment="1">
      <alignment horizontal="left"/>
    </xf>
    <xf numFmtId="0" fontId="7" fillId="0" borderId="2" xfId="0" applyFont="1" applyBorder="1"/>
    <xf numFmtId="3" fontId="7" fillId="0" borderId="2" xfId="0" applyNumberFormat="1" applyFont="1" applyBorder="1"/>
    <xf numFmtId="3" fontId="4" fillId="0" borderId="0" xfId="4" applyNumberFormat="1" applyFont="1" applyFill="1" applyBorder="1" applyAlignment="1">
      <alignment horizontal="left"/>
    </xf>
    <xf numFmtId="0" fontId="4" fillId="0" borderId="0" xfId="4" applyFont="1" applyFill="1" applyBorder="1" applyAlignment="1">
      <alignment horizontal="left"/>
    </xf>
    <xf numFmtId="17" fontId="4" fillId="0" borderId="0" xfId="4" applyNumberFormat="1" applyFont="1" applyFill="1" applyBorder="1" applyAlignment="1">
      <alignment horizontal="left"/>
    </xf>
    <xf numFmtId="0" fontId="4" fillId="0" borderId="0" xfId="4" applyNumberFormat="1" applyFont="1" applyFill="1" applyBorder="1" applyAlignment="1">
      <alignment horizontal="left"/>
    </xf>
    <xf numFmtId="0" fontId="3" fillId="0" borderId="0" xfId="3" applyFont="1"/>
    <xf numFmtId="40" fontId="4" fillId="3" borderId="0" xfId="3" applyNumberFormat="1" applyFont="1" applyFill="1" applyBorder="1" applyAlignment="1">
      <alignment horizontal="right"/>
    </xf>
    <xf numFmtId="0" fontId="4" fillId="0" borderId="0" xfId="2" applyFont="1" applyAlignment="1">
      <alignment horizontal="center"/>
    </xf>
    <xf numFmtId="0" fontId="4" fillId="0" borderId="1" xfId="2" applyFont="1" applyBorder="1" applyAlignment="1">
      <alignment horizontal="center"/>
    </xf>
  </cellXfs>
  <cellStyles count="6">
    <cellStyle name="Millares" xfId="1" builtinId="3"/>
    <cellStyle name="Normal" xfId="0" builtinId="0"/>
    <cellStyle name="Normal 10 2" xfId="3"/>
    <cellStyle name="Normal 2" xfId="2"/>
    <cellStyle name="Normal 2 8" xfId="4"/>
    <cellStyle name="Normal 3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1285875</xdr:colOff>
      <xdr:row>2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34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361950</xdr:colOff>
      <xdr:row>3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2764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hochi/Mis%20documentos/anaher%20LICENCIA/JHON%20REPORTES%20DE%202905900000%20Y%202915030000/CONCILIACION%20DE%20SERVICIOS%20PENDIEN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CIEMBRE 2014"/>
      <sheetName val="AJUSTE EN DICIEMBRE 2015"/>
      <sheetName val="ENERO 2015"/>
      <sheetName val="ajuste ENERO 2015 (4)"/>
      <sheetName val="AJUSTE   ENERO 2015 "/>
      <sheetName val="DEL 01 AL 5 DE FEBRERO"/>
      <sheetName val="FEBRERO FINALIZACION GASPLUS"/>
      <sheetName val="FEBRERO-15"/>
      <sheetName val="TABLA FEB-15 OSF"/>
      <sheetName val="ORIGEN FEB-15 OSF"/>
      <sheetName val="MARZO-15"/>
      <sheetName val="TABLA MAR-15 OSF"/>
      <sheetName val="ORIGEN MAR-15 OS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A2">
            <v>4101</v>
          </cell>
          <cell r="B2">
            <v>272514137.80999994</v>
          </cell>
          <cell r="C2">
            <v>2391231313</v>
          </cell>
          <cell r="D2">
            <v>3042628921.3600006</v>
          </cell>
          <cell r="F2">
            <v>295730000</v>
          </cell>
          <cell r="G2">
            <v>5457076096.5500011</v>
          </cell>
        </row>
        <row r="3">
          <cell r="A3">
            <v>4102</v>
          </cell>
          <cell r="B3">
            <v>0</v>
          </cell>
          <cell r="C3">
            <v>260008828</v>
          </cell>
          <cell r="D3">
            <v>212170463</v>
          </cell>
          <cell r="E3">
            <v>23358710</v>
          </cell>
          <cell r="F3">
            <v>27284465</v>
          </cell>
          <cell r="G3">
            <v>522822466</v>
          </cell>
        </row>
        <row r="4">
          <cell r="A4">
            <v>4103</v>
          </cell>
          <cell r="B4">
            <v>0</v>
          </cell>
          <cell r="C4">
            <v>13988312</v>
          </cell>
          <cell r="D4">
            <v>13489366</v>
          </cell>
          <cell r="F4">
            <v>814200</v>
          </cell>
          <cell r="G4">
            <v>28291878</v>
          </cell>
        </row>
        <row r="5">
          <cell r="A5">
            <v>4104</v>
          </cell>
          <cell r="B5">
            <v>0</v>
          </cell>
          <cell r="C5">
            <v>8900444</v>
          </cell>
          <cell r="D5">
            <v>16370304</v>
          </cell>
          <cell r="F5">
            <v>608400</v>
          </cell>
          <cell r="G5">
            <v>25879148</v>
          </cell>
        </row>
        <row r="6">
          <cell r="A6">
            <v>4105</v>
          </cell>
          <cell r="B6">
            <v>0</v>
          </cell>
          <cell r="C6">
            <v>189771957</v>
          </cell>
          <cell r="D6">
            <v>129238460</v>
          </cell>
          <cell r="F6">
            <v>25857000</v>
          </cell>
          <cell r="G6">
            <v>344867417</v>
          </cell>
        </row>
        <row r="7">
          <cell r="A7">
            <v>4106</v>
          </cell>
          <cell r="B7">
            <v>54798498.75</v>
          </cell>
          <cell r="C7">
            <v>270029696.22999966</v>
          </cell>
          <cell r="D7">
            <v>381154462</v>
          </cell>
          <cell r="F7">
            <v>33820200</v>
          </cell>
          <cell r="G7">
            <v>630205859.47999966</v>
          </cell>
        </row>
        <row r="8">
          <cell r="A8">
            <v>4107</v>
          </cell>
          <cell r="B8">
            <v>0</v>
          </cell>
          <cell r="C8">
            <v>1364194</v>
          </cell>
          <cell r="D8">
            <v>2443547</v>
          </cell>
          <cell r="F8">
            <v>204000</v>
          </cell>
          <cell r="G8">
            <v>4011741</v>
          </cell>
        </row>
        <row r="9">
          <cell r="A9">
            <v>4108</v>
          </cell>
          <cell r="B9">
            <v>0</v>
          </cell>
          <cell r="C9">
            <v>4404976</v>
          </cell>
          <cell r="D9">
            <v>11325494</v>
          </cell>
          <cell r="F9">
            <v>409800</v>
          </cell>
          <cell r="G9">
            <v>16140270</v>
          </cell>
        </row>
        <row r="10">
          <cell r="A10">
            <v>4109</v>
          </cell>
          <cell r="B10">
            <v>0</v>
          </cell>
          <cell r="C10">
            <v>2092724</v>
          </cell>
          <cell r="D10">
            <v>2687689</v>
          </cell>
          <cell r="F10">
            <v>267200</v>
          </cell>
          <cell r="G10">
            <v>5047613</v>
          </cell>
        </row>
        <row r="11">
          <cell r="A11">
            <v>4110</v>
          </cell>
          <cell r="B11">
            <v>0</v>
          </cell>
          <cell r="C11">
            <v>13960694</v>
          </cell>
          <cell r="D11">
            <v>17500519</v>
          </cell>
          <cell r="F11">
            <v>1182992</v>
          </cell>
          <cell r="G11">
            <v>32644205</v>
          </cell>
        </row>
        <row r="12">
          <cell r="A12">
            <v>4111</v>
          </cell>
          <cell r="B12">
            <v>0</v>
          </cell>
          <cell r="C12">
            <v>1791847</v>
          </cell>
          <cell r="D12">
            <v>2894260</v>
          </cell>
          <cell r="F12">
            <v>269000</v>
          </cell>
          <cell r="G12">
            <v>4955107</v>
          </cell>
        </row>
        <row r="13">
          <cell r="A13">
            <v>4112</v>
          </cell>
          <cell r="B13">
            <v>0</v>
          </cell>
          <cell r="C13">
            <v>961147</v>
          </cell>
          <cell r="D13">
            <v>1717757</v>
          </cell>
          <cell r="F13">
            <v>68600</v>
          </cell>
          <cell r="G13">
            <v>2747504</v>
          </cell>
        </row>
        <row r="14">
          <cell r="A14">
            <v>4113</v>
          </cell>
          <cell r="B14">
            <v>0</v>
          </cell>
          <cell r="C14">
            <v>887800</v>
          </cell>
          <cell r="D14">
            <v>1737803</v>
          </cell>
          <cell r="F14">
            <v>133600</v>
          </cell>
          <cell r="G14">
            <v>2759203</v>
          </cell>
        </row>
        <row r="15">
          <cell r="A15">
            <v>4114</v>
          </cell>
          <cell r="B15">
            <v>0</v>
          </cell>
          <cell r="C15">
            <v>6328329</v>
          </cell>
          <cell r="D15">
            <v>10401937</v>
          </cell>
          <cell r="F15">
            <v>798168</v>
          </cell>
          <cell r="G15">
            <v>17528434</v>
          </cell>
        </row>
        <row r="16">
          <cell r="A16">
            <v>4115</v>
          </cell>
          <cell r="B16">
            <v>0</v>
          </cell>
          <cell r="C16">
            <v>12744606</v>
          </cell>
          <cell r="D16">
            <v>59872885</v>
          </cell>
          <cell r="F16">
            <v>272600</v>
          </cell>
          <cell r="G16">
            <v>72890091</v>
          </cell>
        </row>
        <row r="17">
          <cell r="A17">
            <v>4116</v>
          </cell>
          <cell r="B17">
            <v>0</v>
          </cell>
          <cell r="C17">
            <v>5226841</v>
          </cell>
          <cell r="D17">
            <v>8206348</v>
          </cell>
          <cell r="F17">
            <v>342072</v>
          </cell>
          <cell r="G17">
            <v>13775261</v>
          </cell>
        </row>
        <row r="18">
          <cell r="A18">
            <v>4117</v>
          </cell>
          <cell r="B18">
            <v>0</v>
          </cell>
          <cell r="C18">
            <v>887800</v>
          </cell>
          <cell r="D18">
            <v>1588782</v>
          </cell>
          <cell r="F18">
            <v>133600</v>
          </cell>
          <cell r="G18">
            <v>2610182</v>
          </cell>
        </row>
        <row r="19">
          <cell r="A19">
            <v>4118</v>
          </cell>
          <cell r="B19">
            <v>0</v>
          </cell>
          <cell r="C19">
            <v>1380441</v>
          </cell>
          <cell r="D19">
            <v>3114979</v>
          </cell>
          <cell r="F19">
            <v>205800</v>
          </cell>
          <cell r="G19">
            <v>4701220</v>
          </cell>
        </row>
        <row r="20">
          <cell r="A20">
            <v>4119</v>
          </cell>
          <cell r="B20">
            <v>0</v>
          </cell>
          <cell r="C20">
            <v>2235747</v>
          </cell>
          <cell r="D20">
            <v>2882673</v>
          </cell>
          <cell r="F20">
            <v>335800</v>
          </cell>
          <cell r="G20">
            <v>5454220</v>
          </cell>
        </row>
        <row r="21">
          <cell r="A21">
            <v>4120</v>
          </cell>
          <cell r="B21">
            <v>0</v>
          </cell>
          <cell r="C21">
            <v>8262071</v>
          </cell>
          <cell r="D21">
            <v>14743574</v>
          </cell>
          <cell r="F21">
            <v>1204200</v>
          </cell>
          <cell r="G21">
            <v>24209845</v>
          </cell>
        </row>
        <row r="22">
          <cell r="A22">
            <v>4121</v>
          </cell>
          <cell r="B22">
            <v>0</v>
          </cell>
          <cell r="C22">
            <v>4426379</v>
          </cell>
          <cell r="D22">
            <v>5938050</v>
          </cell>
          <cell r="F22">
            <v>193312</v>
          </cell>
          <cell r="G22">
            <v>10557741</v>
          </cell>
        </row>
        <row r="23">
          <cell r="A23">
            <v>4123</v>
          </cell>
          <cell r="B23">
            <v>0</v>
          </cell>
          <cell r="C23">
            <v>7738879</v>
          </cell>
          <cell r="D23">
            <v>7802629</v>
          </cell>
          <cell r="F23">
            <v>673400</v>
          </cell>
          <cell r="G23">
            <v>16214908</v>
          </cell>
        </row>
        <row r="24">
          <cell r="A24">
            <v>4126</v>
          </cell>
          <cell r="B24">
            <v>0</v>
          </cell>
          <cell r="C24">
            <v>11978205</v>
          </cell>
          <cell r="D24">
            <v>22973550</v>
          </cell>
          <cell r="F24">
            <v>1209600</v>
          </cell>
          <cell r="G24">
            <v>36161355</v>
          </cell>
        </row>
        <row r="25">
          <cell r="A25">
            <v>4127</v>
          </cell>
          <cell r="B25">
            <v>110337479.03</v>
          </cell>
          <cell r="C25">
            <v>537504144</v>
          </cell>
          <cell r="D25">
            <v>1275707643.9199994</v>
          </cell>
          <cell r="F25">
            <v>46351400</v>
          </cell>
          <cell r="G25">
            <v>1749225708.8899994</v>
          </cell>
        </row>
        <row r="26">
          <cell r="A26">
            <v>4128</v>
          </cell>
          <cell r="B26">
            <v>0</v>
          </cell>
          <cell r="C26">
            <v>66194624</v>
          </cell>
          <cell r="D26">
            <v>40883145.4799999</v>
          </cell>
          <cell r="F26">
            <v>1341400</v>
          </cell>
          <cell r="G26">
            <v>108419169.4799999</v>
          </cell>
        </row>
        <row r="27">
          <cell r="A27">
            <v>4129</v>
          </cell>
          <cell r="B27">
            <v>0</v>
          </cell>
          <cell r="C27">
            <v>2219500</v>
          </cell>
          <cell r="D27">
            <v>4568039</v>
          </cell>
          <cell r="F27">
            <v>334000</v>
          </cell>
          <cell r="G27">
            <v>7121539</v>
          </cell>
        </row>
        <row r="28">
          <cell r="A28">
            <v>4130</v>
          </cell>
          <cell r="B28">
            <v>0</v>
          </cell>
          <cell r="C28">
            <v>443900</v>
          </cell>
          <cell r="D28">
            <v>794391</v>
          </cell>
          <cell r="F28">
            <v>66800</v>
          </cell>
          <cell r="G28">
            <v>1305091</v>
          </cell>
        </row>
        <row r="29">
          <cell r="A29">
            <v>4131</v>
          </cell>
          <cell r="B29">
            <v>0</v>
          </cell>
          <cell r="C29">
            <v>2813247</v>
          </cell>
          <cell r="D29">
            <v>4951216</v>
          </cell>
          <cell r="F29">
            <v>269000</v>
          </cell>
          <cell r="G29">
            <v>8033463</v>
          </cell>
        </row>
        <row r="30">
          <cell r="A30">
            <v>4132</v>
          </cell>
          <cell r="B30">
            <v>0</v>
          </cell>
          <cell r="C30">
            <v>10826200</v>
          </cell>
          <cell r="D30">
            <v>5435837</v>
          </cell>
          <cell r="F30">
            <v>135400</v>
          </cell>
          <cell r="G30">
            <v>16397437</v>
          </cell>
        </row>
        <row r="31">
          <cell r="A31">
            <v>4133</v>
          </cell>
          <cell r="B31">
            <v>0</v>
          </cell>
          <cell r="C31">
            <v>443900</v>
          </cell>
          <cell r="D31">
            <v>794391</v>
          </cell>
          <cell r="F31">
            <v>66800</v>
          </cell>
          <cell r="G31">
            <v>1305091</v>
          </cell>
        </row>
        <row r="32">
          <cell r="A32">
            <v>4135</v>
          </cell>
          <cell r="B32">
            <v>0</v>
          </cell>
          <cell r="C32">
            <v>887800</v>
          </cell>
          <cell r="D32">
            <v>1588782</v>
          </cell>
          <cell r="F32">
            <v>133600</v>
          </cell>
          <cell r="G32">
            <v>2610182</v>
          </cell>
        </row>
        <row r="33">
          <cell r="A33">
            <v>4136</v>
          </cell>
          <cell r="B33">
            <v>0</v>
          </cell>
          <cell r="C33">
            <v>887800</v>
          </cell>
          <cell r="D33">
            <v>2057533</v>
          </cell>
          <cell r="F33">
            <v>133600</v>
          </cell>
          <cell r="G33">
            <v>3078933</v>
          </cell>
        </row>
        <row r="34">
          <cell r="A34">
            <v>4137</v>
          </cell>
          <cell r="B34">
            <v>0</v>
          </cell>
          <cell r="C34">
            <v>2930600</v>
          </cell>
          <cell r="D34">
            <v>4766346</v>
          </cell>
          <cell r="F34">
            <v>133600</v>
          </cell>
          <cell r="G34">
            <v>7830546</v>
          </cell>
        </row>
        <row r="35">
          <cell r="A35">
            <v>4139</v>
          </cell>
          <cell r="B35">
            <v>0</v>
          </cell>
          <cell r="C35">
            <v>887800</v>
          </cell>
          <cell r="D35">
            <v>1588782</v>
          </cell>
          <cell r="F35">
            <v>133600</v>
          </cell>
          <cell r="G35">
            <v>2610182</v>
          </cell>
        </row>
        <row r="36">
          <cell r="A36">
            <v>4141</v>
          </cell>
          <cell r="B36">
            <v>0</v>
          </cell>
          <cell r="C36">
            <v>2663400</v>
          </cell>
          <cell r="D36">
            <v>4766346</v>
          </cell>
          <cell r="F36">
            <v>400800</v>
          </cell>
          <cell r="G36">
            <v>7830546</v>
          </cell>
        </row>
        <row r="37">
          <cell r="A37">
            <v>4142</v>
          </cell>
          <cell r="B37">
            <v>0</v>
          </cell>
          <cell r="C37">
            <v>2333524</v>
          </cell>
          <cell r="D37">
            <v>3720617</v>
          </cell>
          <cell r="F37">
            <v>200400</v>
          </cell>
          <cell r="G37">
            <v>6254541</v>
          </cell>
        </row>
        <row r="38">
          <cell r="A38">
            <v>4143</v>
          </cell>
          <cell r="B38">
            <v>0</v>
          </cell>
          <cell r="C38">
            <v>3107300</v>
          </cell>
          <cell r="D38">
            <v>1634346</v>
          </cell>
          <cell r="F38">
            <v>467600</v>
          </cell>
          <cell r="G38">
            <v>5209246</v>
          </cell>
        </row>
        <row r="39">
          <cell r="A39">
            <v>4145</v>
          </cell>
          <cell r="B39">
            <v>0</v>
          </cell>
          <cell r="C39">
            <v>5006800</v>
          </cell>
          <cell r="D39">
            <v>3419249</v>
          </cell>
          <cell r="F39">
            <v>601200</v>
          </cell>
          <cell r="G39">
            <v>9027249</v>
          </cell>
        </row>
        <row r="40">
          <cell r="A40">
            <v>4146</v>
          </cell>
          <cell r="B40">
            <v>0</v>
          </cell>
          <cell r="C40">
            <v>19786321</v>
          </cell>
          <cell r="D40">
            <v>18361537</v>
          </cell>
          <cell r="F40">
            <v>2949800</v>
          </cell>
          <cell r="G40">
            <v>41097658</v>
          </cell>
        </row>
        <row r="41">
          <cell r="A41">
            <v>4148</v>
          </cell>
          <cell r="B41">
            <v>0</v>
          </cell>
          <cell r="C41">
            <v>6292100</v>
          </cell>
          <cell r="D41">
            <v>9007415</v>
          </cell>
          <cell r="F41">
            <v>267200</v>
          </cell>
          <cell r="G41">
            <v>15566715</v>
          </cell>
        </row>
        <row r="42">
          <cell r="A42">
            <v>4154</v>
          </cell>
          <cell r="B42">
            <v>0</v>
          </cell>
          <cell r="C42">
            <v>1314372</v>
          </cell>
          <cell r="D42">
            <v>2325282</v>
          </cell>
          <cell r="G42">
            <v>3639654</v>
          </cell>
        </row>
        <row r="43">
          <cell r="A43">
            <v>4155</v>
          </cell>
          <cell r="B43">
            <v>0</v>
          </cell>
          <cell r="C43">
            <v>2251994</v>
          </cell>
          <cell r="D43">
            <v>4650101</v>
          </cell>
          <cell r="F43">
            <v>337600</v>
          </cell>
          <cell r="G43">
            <v>7239695</v>
          </cell>
        </row>
        <row r="44">
          <cell r="A44">
            <v>4156</v>
          </cell>
          <cell r="B44">
            <v>0</v>
          </cell>
          <cell r="C44">
            <v>1331700</v>
          </cell>
          <cell r="D44">
            <v>2681215</v>
          </cell>
          <cell r="F44">
            <v>200400</v>
          </cell>
          <cell r="G44">
            <v>4213315</v>
          </cell>
        </row>
        <row r="45">
          <cell r="A45">
            <v>4157</v>
          </cell>
          <cell r="B45">
            <v>0</v>
          </cell>
          <cell r="C45">
            <v>8021276</v>
          </cell>
          <cell r="D45">
            <v>11973885</v>
          </cell>
          <cell r="F45">
            <v>734800</v>
          </cell>
          <cell r="G45">
            <v>20729961</v>
          </cell>
        </row>
        <row r="46">
          <cell r="A46">
            <v>4158</v>
          </cell>
          <cell r="B46">
            <v>32350000</v>
          </cell>
          <cell r="C46">
            <v>494954697.98999995</v>
          </cell>
          <cell r="D46">
            <v>689949766.25</v>
          </cell>
          <cell r="F46">
            <v>69045200</v>
          </cell>
          <cell r="G46">
            <v>1221599664.24</v>
          </cell>
        </row>
        <row r="47">
          <cell r="A47">
            <v>4159</v>
          </cell>
          <cell r="B47">
            <v>0</v>
          </cell>
          <cell r="C47">
            <v>27373100</v>
          </cell>
          <cell r="D47">
            <v>42164623</v>
          </cell>
          <cell r="F47">
            <v>1736800</v>
          </cell>
          <cell r="G47">
            <v>71274523</v>
          </cell>
        </row>
        <row r="48">
          <cell r="A48">
            <v>4167</v>
          </cell>
          <cell r="B48">
            <v>0</v>
          </cell>
          <cell r="C48">
            <v>4611397</v>
          </cell>
          <cell r="D48">
            <v>13131564</v>
          </cell>
          <cell r="F48">
            <v>467600</v>
          </cell>
          <cell r="G48">
            <v>18210561</v>
          </cell>
        </row>
        <row r="49">
          <cell r="A49">
            <v>4168</v>
          </cell>
          <cell r="B49">
            <v>0</v>
          </cell>
          <cell r="C49">
            <v>1380441</v>
          </cell>
          <cell r="D49">
            <v>2473734</v>
          </cell>
          <cell r="F49">
            <v>205800</v>
          </cell>
          <cell r="G49">
            <v>4059975</v>
          </cell>
        </row>
        <row r="50">
          <cell r="A50">
            <v>4169</v>
          </cell>
          <cell r="B50">
            <v>0</v>
          </cell>
          <cell r="C50">
            <v>460147</v>
          </cell>
          <cell r="D50">
            <v>824578</v>
          </cell>
          <cell r="F50">
            <v>68600</v>
          </cell>
          <cell r="G50">
            <v>1353325</v>
          </cell>
        </row>
        <row r="51">
          <cell r="A51" t="str">
            <v>Total general</v>
          </cell>
          <cell r="B51">
            <v>470000115.58999991</v>
          </cell>
          <cell r="C51">
            <v>4427531315.2199993</v>
          </cell>
          <cell r="D51">
            <v>6127104817.0099993</v>
          </cell>
          <cell r="E51">
            <v>23358710</v>
          </cell>
          <cell r="F51">
            <v>518801009</v>
          </cell>
          <cell r="G51">
            <v>10626795735.639999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UI77"/>
  <sheetViews>
    <sheetView showGridLines="0" tabSelected="1" topLeftCell="A51" zoomScale="85" zoomScaleNormal="85" workbookViewId="0">
      <selection activeCell="H69" sqref="H69"/>
    </sheetView>
  </sheetViews>
  <sheetFormatPr baseColWidth="10" defaultColWidth="19.140625" defaultRowHeight="15" x14ac:dyDescent="0.25"/>
  <cols>
    <col min="1" max="1" width="17" style="1" bestFit="1" customWidth="1"/>
    <col min="2" max="2" width="13" style="1" customWidth="1"/>
    <col min="3" max="3" width="27" style="1" customWidth="1"/>
    <col min="4" max="5" width="20.7109375" style="54" customWidth="1"/>
    <col min="6" max="6" width="19.5703125" style="55" bestFit="1" customWidth="1"/>
    <col min="7" max="7" width="19.5703125" style="55" customWidth="1"/>
    <col min="8" max="8" width="16.5703125" style="54" bestFit="1" customWidth="1"/>
    <col min="9" max="224" width="19.140625" style="1"/>
    <col min="225" max="225" width="17" bestFit="1" customWidth="1"/>
    <col min="226" max="226" width="10.28515625" bestFit="1" customWidth="1"/>
    <col min="227" max="227" width="25.28515625" bestFit="1" customWidth="1"/>
    <col min="228" max="228" width="17" bestFit="1" customWidth="1"/>
    <col min="229" max="230" width="16.5703125" bestFit="1" customWidth="1"/>
    <col min="231" max="231" width="27.7109375" bestFit="1" customWidth="1"/>
    <col min="481" max="481" width="17" bestFit="1" customWidth="1"/>
    <col min="482" max="482" width="10.28515625" bestFit="1" customWidth="1"/>
    <col min="483" max="483" width="25.28515625" bestFit="1" customWidth="1"/>
    <col min="484" max="484" width="17" bestFit="1" customWidth="1"/>
    <col min="485" max="486" width="16.5703125" bestFit="1" customWidth="1"/>
    <col min="487" max="487" width="27.7109375" bestFit="1" customWidth="1"/>
    <col min="737" max="737" width="17" bestFit="1" customWidth="1"/>
    <col min="738" max="738" width="10.28515625" bestFit="1" customWidth="1"/>
    <col min="739" max="739" width="25.28515625" bestFit="1" customWidth="1"/>
    <col min="740" max="740" width="17" bestFit="1" customWidth="1"/>
    <col min="741" max="742" width="16.5703125" bestFit="1" customWidth="1"/>
    <col min="743" max="743" width="27.7109375" bestFit="1" customWidth="1"/>
    <col min="993" max="993" width="17" bestFit="1" customWidth="1"/>
    <col min="994" max="994" width="10.28515625" bestFit="1" customWidth="1"/>
    <col min="995" max="995" width="25.28515625" bestFit="1" customWidth="1"/>
    <col min="996" max="996" width="17" bestFit="1" customWidth="1"/>
    <col min="997" max="998" width="16.5703125" bestFit="1" customWidth="1"/>
    <col min="999" max="999" width="27.7109375" bestFit="1" customWidth="1"/>
    <col min="1249" max="1249" width="17" bestFit="1" customWidth="1"/>
    <col min="1250" max="1250" width="10.28515625" bestFit="1" customWidth="1"/>
    <col min="1251" max="1251" width="25.28515625" bestFit="1" customWidth="1"/>
    <col min="1252" max="1252" width="17" bestFit="1" customWidth="1"/>
    <col min="1253" max="1254" width="16.5703125" bestFit="1" customWidth="1"/>
    <col min="1255" max="1255" width="27.7109375" bestFit="1" customWidth="1"/>
    <col min="1505" max="1505" width="17" bestFit="1" customWidth="1"/>
    <col min="1506" max="1506" width="10.28515625" bestFit="1" customWidth="1"/>
    <col min="1507" max="1507" width="25.28515625" bestFit="1" customWidth="1"/>
    <col min="1508" max="1508" width="17" bestFit="1" customWidth="1"/>
    <col min="1509" max="1510" width="16.5703125" bestFit="1" customWidth="1"/>
    <col min="1511" max="1511" width="27.7109375" bestFit="1" customWidth="1"/>
    <col min="1761" max="1761" width="17" bestFit="1" customWidth="1"/>
    <col min="1762" max="1762" width="10.28515625" bestFit="1" customWidth="1"/>
    <col min="1763" max="1763" width="25.28515625" bestFit="1" customWidth="1"/>
    <col min="1764" max="1764" width="17" bestFit="1" customWidth="1"/>
    <col min="1765" max="1766" width="16.5703125" bestFit="1" customWidth="1"/>
    <col min="1767" max="1767" width="27.7109375" bestFit="1" customWidth="1"/>
    <col min="2017" max="2017" width="17" bestFit="1" customWidth="1"/>
    <col min="2018" max="2018" width="10.28515625" bestFit="1" customWidth="1"/>
    <col min="2019" max="2019" width="25.28515625" bestFit="1" customWidth="1"/>
    <col min="2020" max="2020" width="17" bestFit="1" customWidth="1"/>
    <col min="2021" max="2022" width="16.5703125" bestFit="1" customWidth="1"/>
    <col min="2023" max="2023" width="27.7109375" bestFit="1" customWidth="1"/>
    <col min="2273" max="2273" width="17" bestFit="1" customWidth="1"/>
    <col min="2274" max="2274" width="10.28515625" bestFit="1" customWidth="1"/>
    <col min="2275" max="2275" width="25.28515625" bestFit="1" customWidth="1"/>
    <col min="2276" max="2276" width="17" bestFit="1" customWidth="1"/>
    <col min="2277" max="2278" width="16.5703125" bestFit="1" customWidth="1"/>
    <col min="2279" max="2279" width="27.7109375" bestFit="1" customWidth="1"/>
    <col min="2529" max="2529" width="17" bestFit="1" customWidth="1"/>
    <col min="2530" max="2530" width="10.28515625" bestFit="1" customWidth="1"/>
    <col min="2531" max="2531" width="25.28515625" bestFit="1" customWidth="1"/>
    <col min="2532" max="2532" width="17" bestFit="1" customWidth="1"/>
    <col min="2533" max="2534" width="16.5703125" bestFit="1" customWidth="1"/>
    <col min="2535" max="2535" width="27.7109375" bestFit="1" customWidth="1"/>
    <col min="2785" max="2785" width="17" bestFit="1" customWidth="1"/>
    <col min="2786" max="2786" width="10.28515625" bestFit="1" customWidth="1"/>
    <col min="2787" max="2787" width="25.28515625" bestFit="1" customWidth="1"/>
    <col min="2788" max="2788" width="17" bestFit="1" customWidth="1"/>
    <col min="2789" max="2790" width="16.5703125" bestFit="1" customWidth="1"/>
    <col min="2791" max="2791" width="27.7109375" bestFit="1" customWidth="1"/>
    <col min="3041" max="3041" width="17" bestFit="1" customWidth="1"/>
    <col min="3042" max="3042" width="10.28515625" bestFit="1" customWidth="1"/>
    <col min="3043" max="3043" width="25.28515625" bestFit="1" customWidth="1"/>
    <col min="3044" max="3044" width="17" bestFit="1" customWidth="1"/>
    <col min="3045" max="3046" width="16.5703125" bestFit="1" customWidth="1"/>
    <col min="3047" max="3047" width="27.7109375" bestFit="1" customWidth="1"/>
    <col min="3297" max="3297" width="17" bestFit="1" customWidth="1"/>
    <col min="3298" max="3298" width="10.28515625" bestFit="1" customWidth="1"/>
    <col min="3299" max="3299" width="25.28515625" bestFit="1" customWidth="1"/>
    <col min="3300" max="3300" width="17" bestFit="1" customWidth="1"/>
    <col min="3301" max="3302" width="16.5703125" bestFit="1" customWidth="1"/>
    <col min="3303" max="3303" width="27.7109375" bestFit="1" customWidth="1"/>
    <col min="3553" max="3553" width="17" bestFit="1" customWidth="1"/>
    <col min="3554" max="3554" width="10.28515625" bestFit="1" customWidth="1"/>
    <col min="3555" max="3555" width="25.28515625" bestFit="1" customWidth="1"/>
    <col min="3556" max="3556" width="17" bestFit="1" customWidth="1"/>
    <col min="3557" max="3558" width="16.5703125" bestFit="1" customWidth="1"/>
    <col min="3559" max="3559" width="27.7109375" bestFit="1" customWidth="1"/>
    <col min="3809" max="3809" width="17" bestFit="1" customWidth="1"/>
    <col min="3810" max="3810" width="10.28515625" bestFit="1" customWidth="1"/>
    <col min="3811" max="3811" width="25.28515625" bestFit="1" customWidth="1"/>
    <col min="3812" max="3812" width="17" bestFit="1" customWidth="1"/>
    <col min="3813" max="3814" width="16.5703125" bestFit="1" customWidth="1"/>
    <col min="3815" max="3815" width="27.7109375" bestFit="1" customWidth="1"/>
    <col min="4065" max="4065" width="17" bestFit="1" customWidth="1"/>
    <col min="4066" max="4066" width="10.28515625" bestFit="1" customWidth="1"/>
    <col min="4067" max="4067" width="25.28515625" bestFit="1" customWidth="1"/>
    <col min="4068" max="4068" width="17" bestFit="1" customWidth="1"/>
    <col min="4069" max="4070" width="16.5703125" bestFit="1" customWidth="1"/>
    <col min="4071" max="4071" width="27.7109375" bestFit="1" customWidth="1"/>
    <col min="4321" max="4321" width="17" bestFit="1" customWidth="1"/>
    <col min="4322" max="4322" width="10.28515625" bestFit="1" customWidth="1"/>
    <col min="4323" max="4323" width="25.28515625" bestFit="1" customWidth="1"/>
    <col min="4324" max="4324" width="17" bestFit="1" customWidth="1"/>
    <col min="4325" max="4326" width="16.5703125" bestFit="1" customWidth="1"/>
    <col min="4327" max="4327" width="27.7109375" bestFit="1" customWidth="1"/>
    <col min="4577" max="4577" width="17" bestFit="1" customWidth="1"/>
    <col min="4578" max="4578" width="10.28515625" bestFit="1" customWidth="1"/>
    <col min="4579" max="4579" width="25.28515625" bestFit="1" customWidth="1"/>
    <col min="4580" max="4580" width="17" bestFit="1" customWidth="1"/>
    <col min="4581" max="4582" width="16.5703125" bestFit="1" customWidth="1"/>
    <col min="4583" max="4583" width="27.7109375" bestFit="1" customWidth="1"/>
    <col min="4833" max="4833" width="17" bestFit="1" customWidth="1"/>
    <col min="4834" max="4834" width="10.28515625" bestFit="1" customWidth="1"/>
    <col min="4835" max="4835" width="25.28515625" bestFit="1" customWidth="1"/>
    <col min="4836" max="4836" width="17" bestFit="1" customWidth="1"/>
    <col min="4837" max="4838" width="16.5703125" bestFit="1" customWidth="1"/>
    <col min="4839" max="4839" width="27.7109375" bestFit="1" customWidth="1"/>
    <col min="5089" max="5089" width="17" bestFit="1" customWidth="1"/>
    <col min="5090" max="5090" width="10.28515625" bestFit="1" customWidth="1"/>
    <col min="5091" max="5091" width="25.28515625" bestFit="1" customWidth="1"/>
    <col min="5092" max="5092" width="17" bestFit="1" customWidth="1"/>
    <col min="5093" max="5094" width="16.5703125" bestFit="1" customWidth="1"/>
    <col min="5095" max="5095" width="27.7109375" bestFit="1" customWidth="1"/>
    <col min="5345" max="5345" width="17" bestFit="1" customWidth="1"/>
    <col min="5346" max="5346" width="10.28515625" bestFit="1" customWidth="1"/>
    <col min="5347" max="5347" width="25.28515625" bestFit="1" customWidth="1"/>
    <col min="5348" max="5348" width="17" bestFit="1" customWidth="1"/>
    <col min="5349" max="5350" width="16.5703125" bestFit="1" customWidth="1"/>
    <col min="5351" max="5351" width="27.7109375" bestFit="1" customWidth="1"/>
    <col min="5601" max="5601" width="17" bestFit="1" customWidth="1"/>
    <col min="5602" max="5602" width="10.28515625" bestFit="1" customWidth="1"/>
    <col min="5603" max="5603" width="25.28515625" bestFit="1" customWidth="1"/>
    <col min="5604" max="5604" width="17" bestFit="1" customWidth="1"/>
    <col min="5605" max="5606" width="16.5703125" bestFit="1" customWidth="1"/>
    <col min="5607" max="5607" width="27.7109375" bestFit="1" customWidth="1"/>
    <col min="5857" max="5857" width="17" bestFit="1" customWidth="1"/>
    <col min="5858" max="5858" width="10.28515625" bestFit="1" customWidth="1"/>
    <col min="5859" max="5859" width="25.28515625" bestFit="1" customWidth="1"/>
    <col min="5860" max="5860" width="17" bestFit="1" customWidth="1"/>
    <col min="5861" max="5862" width="16.5703125" bestFit="1" customWidth="1"/>
    <col min="5863" max="5863" width="27.7109375" bestFit="1" customWidth="1"/>
    <col min="6113" max="6113" width="17" bestFit="1" customWidth="1"/>
    <col min="6114" max="6114" width="10.28515625" bestFit="1" customWidth="1"/>
    <col min="6115" max="6115" width="25.28515625" bestFit="1" customWidth="1"/>
    <col min="6116" max="6116" width="17" bestFit="1" customWidth="1"/>
    <col min="6117" max="6118" width="16.5703125" bestFit="1" customWidth="1"/>
    <col min="6119" max="6119" width="27.7109375" bestFit="1" customWidth="1"/>
    <col min="6369" max="6369" width="17" bestFit="1" customWidth="1"/>
    <col min="6370" max="6370" width="10.28515625" bestFit="1" customWidth="1"/>
    <col min="6371" max="6371" width="25.28515625" bestFit="1" customWidth="1"/>
    <col min="6372" max="6372" width="17" bestFit="1" customWidth="1"/>
    <col min="6373" max="6374" width="16.5703125" bestFit="1" customWidth="1"/>
    <col min="6375" max="6375" width="27.7109375" bestFit="1" customWidth="1"/>
    <col min="6625" max="6625" width="17" bestFit="1" customWidth="1"/>
    <col min="6626" max="6626" width="10.28515625" bestFit="1" customWidth="1"/>
    <col min="6627" max="6627" width="25.28515625" bestFit="1" customWidth="1"/>
    <col min="6628" max="6628" width="17" bestFit="1" customWidth="1"/>
    <col min="6629" max="6630" width="16.5703125" bestFit="1" customWidth="1"/>
    <col min="6631" max="6631" width="27.7109375" bestFit="1" customWidth="1"/>
    <col min="6881" max="6881" width="17" bestFit="1" customWidth="1"/>
    <col min="6882" max="6882" width="10.28515625" bestFit="1" customWidth="1"/>
    <col min="6883" max="6883" width="25.28515625" bestFit="1" customWidth="1"/>
    <col min="6884" max="6884" width="17" bestFit="1" customWidth="1"/>
    <col min="6885" max="6886" width="16.5703125" bestFit="1" customWidth="1"/>
    <col min="6887" max="6887" width="27.7109375" bestFit="1" customWidth="1"/>
    <col min="7137" max="7137" width="17" bestFit="1" customWidth="1"/>
    <col min="7138" max="7138" width="10.28515625" bestFit="1" customWidth="1"/>
    <col min="7139" max="7139" width="25.28515625" bestFit="1" customWidth="1"/>
    <col min="7140" max="7140" width="17" bestFit="1" customWidth="1"/>
    <col min="7141" max="7142" width="16.5703125" bestFit="1" customWidth="1"/>
    <col min="7143" max="7143" width="27.7109375" bestFit="1" customWidth="1"/>
    <col min="7393" max="7393" width="17" bestFit="1" customWidth="1"/>
    <col min="7394" max="7394" width="10.28515625" bestFit="1" customWidth="1"/>
    <col min="7395" max="7395" width="25.28515625" bestFit="1" customWidth="1"/>
    <col min="7396" max="7396" width="17" bestFit="1" customWidth="1"/>
    <col min="7397" max="7398" width="16.5703125" bestFit="1" customWidth="1"/>
    <col min="7399" max="7399" width="27.7109375" bestFit="1" customWidth="1"/>
    <col min="7649" max="7649" width="17" bestFit="1" customWidth="1"/>
    <col min="7650" max="7650" width="10.28515625" bestFit="1" customWidth="1"/>
    <col min="7651" max="7651" width="25.28515625" bestFit="1" customWidth="1"/>
    <col min="7652" max="7652" width="17" bestFit="1" customWidth="1"/>
    <col min="7653" max="7654" width="16.5703125" bestFit="1" customWidth="1"/>
    <col min="7655" max="7655" width="27.7109375" bestFit="1" customWidth="1"/>
    <col min="7905" max="7905" width="17" bestFit="1" customWidth="1"/>
    <col min="7906" max="7906" width="10.28515625" bestFit="1" customWidth="1"/>
    <col min="7907" max="7907" width="25.28515625" bestFit="1" customWidth="1"/>
    <col min="7908" max="7908" width="17" bestFit="1" customWidth="1"/>
    <col min="7909" max="7910" width="16.5703125" bestFit="1" customWidth="1"/>
    <col min="7911" max="7911" width="27.7109375" bestFit="1" customWidth="1"/>
    <col min="8161" max="8161" width="17" bestFit="1" customWidth="1"/>
    <col min="8162" max="8162" width="10.28515625" bestFit="1" customWidth="1"/>
    <col min="8163" max="8163" width="25.28515625" bestFit="1" customWidth="1"/>
    <col min="8164" max="8164" width="17" bestFit="1" customWidth="1"/>
    <col min="8165" max="8166" width="16.5703125" bestFit="1" customWidth="1"/>
    <col min="8167" max="8167" width="27.7109375" bestFit="1" customWidth="1"/>
    <col min="8417" max="8417" width="17" bestFit="1" customWidth="1"/>
    <col min="8418" max="8418" width="10.28515625" bestFit="1" customWidth="1"/>
    <col min="8419" max="8419" width="25.28515625" bestFit="1" customWidth="1"/>
    <col min="8420" max="8420" width="17" bestFit="1" customWidth="1"/>
    <col min="8421" max="8422" width="16.5703125" bestFit="1" customWidth="1"/>
    <col min="8423" max="8423" width="27.7109375" bestFit="1" customWidth="1"/>
    <col min="8673" max="8673" width="17" bestFit="1" customWidth="1"/>
    <col min="8674" max="8674" width="10.28515625" bestFit="1" customWidth="1"/>
    <col min="8675" max="8675" width="25.28515625" bestFit="1" customWidth="1"/>
    <col min="8676" max="8676" width="17" bestFit="1" customWidth="1"/>
    <col min="8677" max="8678" width="16.5703125" bestFit="1" customWidth="1"/>
    <col min="8679" max="8679" width="27.7109375" bestFit="1" customWidth="1"/>
    <col min="8929" max="8929" width="17" bestFit="1" customWidth="1"/>
    <col min="8930" max="8930" width="10.28515625" bestFit="1" customWidth="1"/>
    <col min="8931" max="8931" width="25.28515625" bestFit="1" customWidth="1"/>
    <col min="8932" max="8932" width="17" bestFit="1" customWidth="1"/>
    <col min="8933" max="8934" width="16.5703125" bestFit="1" customWidth="1"/>
    <col min="8935" max="8935" width="27.7109375" bestFit="1" customWidth="1"/>
    <col min="9185" max="9185" width="17" bestFit="1" customWidth="1"/>
    <col min="9186" max="9186" width="10.28515625" bestFit="1" customWidth="1"/>
    <col min="9187" max="9187" width="25.28515625" bestFit="1" customWidth="1"/>
    <col min="9188" max="9188" width="17" bestFit="1" customWidth="1"/>
    <col min="9189" max="9190" width="16.5703125" bestFit="1" customWidth="1"/>
    <col min="9191" max="9191" width="27.7109375" bestFit="1" customWidth="1"/>
    <col min="9441" max="9441" width="17" bestFit="1" customWidth="1"/>
    <col min="9442" max="9442" width="10.28515625" bestFit="1" customWidth="1"/>
    <col min="9443" max="9443" width="25.28515625" bestFit="1" customWidth="1"/>
    <col min="9444" max="9444" width="17" bestFit="1" customWidth="1"/>
    <col min="9445" max="9446" width="16.5703125" bestFit="1" customWidth="1"/>
    <col min="9447" max="9447" width="27.7109375" bestFit="1" customWidth="1"/>
    <col min="9697" max="9697" width="17" bestFit="1" customWidth="1"/>
    <col min="9698" max="9698" width="10.28515625" bestFit="1" customWidth="1"/>
    <col min="9699" max="9699" width="25.28515625" bestFit="1" customWidth="1"/>
    <col min="9700" max="9700" width="17" bestFit="1" customWidth="1"/>
    <col min="9701" max="9702" width="16.5703125" bestFit="1" customWidth="1"/>
    <col min="9703" max="9703" width="27.7109375" bestFit="1" customWidth="1"/>
    <col min="9953" max="9953" width="17" bestFit="1" customWidth="1"/>
    <col min="9954" max="9954" width="10.28515625" bestFit="1" customWidth="1"/>
    <col min="9955" max="9955" width="25.28515625" bestFit="1" customWidth="1"/>
    <col min="9956" max="9956" width="17" bestFit="1" customWidth="1"/>
    <col min="9957" max="9958" width="16.5703125" bestFit="1" customWidth="1"/>
    <col min="9959" max="9959" width="27.7109375" bestFit="1" customWidth="1"/>
    <col min="10209" max="10209" width="17" bestFit="1" customWidth="1"/>
    <col min="10210" max="10210" width="10.28515625" bestFit="1" customWidth="1"/>
    <col min="10211" max="10211" width="25.28515625" bestFit="1" customWidth="1"/>
    <col min="10212" max="10212" width="17" bestFit="1" customWidth="1"/>
    <col min="10213" max="10214" width="16.5703125" bestFit="1" customWidth="1"/>
    <col min="10215" max="10215" width="27.7109375" bestFit="1" customWidth="1"/>
    <col min="10465" max="10465" width="17" bestFit="1" customWidth="1"/>
    <col min="10466" max="10466" width="10.28515625" bestFit="1" customWidth="1"/>
    <col min="10467" max="10467" width="25.28515625" bestFit="1" customWidth="1"/>
    <col min="10468" max="10468" width="17" bestFit="1" customWidth="1"/>
    <col min="10469" max="10470" width="16.5703125" bestFit="1" customWidth="1"/>
    <col min="10471" max="10471" width="27.7109375" bestFit="1" customWidth="1"/>
    <col min="10721" max="10721" width="17" bestFit="1" customWidth="1"/>
    <col min="10722" max="10722" width="10.28515625" bestFit="1" customWidth="1"/>
    <col min="10723" max="10723" width="25.28515625" bestFit="1" customWidth="1"/>
    <col min="10724" max="10724" width="17" bestFit="1" customWidth="1"/>
    <col min="10725" max="10726" width="16.5703125" bestFit="1" customWidth="1"/>
    <col min="10727" max="10727" width="27.7109375" bestFit="1" customWidth="1"/>
    <col min="10977" max="10977" width="17" bestFit="1" customWidth="1"/>
    <col min="10978" max="10978" width="10.28515625" bestFit="1" customWidth="1"/>
    <col min="10979" max="10979" width="25.28515625" bestFit="1" customWidth="1"/>
    <col min="10980" max="10980" width="17" bestFit="1" customWidth="1"/>
    <col min="10981" max="10982" width="16.5703125" bestFit="1" customWidth="1"/>
    <col min="10983" max="10983" width="27.7109375" bestFit="1" customWidth="1"/>
    <col min="11233" max="11233" width="17" bestFit="1" customWidth="1"/>
    <col min="11234" max="11234" width="10.28515625" bestFit="1" customWidth="1"/>
    <col min="11235" max="11235" width="25.28515625" bestFit="1" customWidth="1"/>
    <col min="11236" max="11236" width="17" bestFit="1" customWidth="1"/>
    <col min="11237" max="11238" width="16.5703125" bestFit="1" customWidth="1"/>
    <col min="11239" max="11239" width="27.7109375" bestFit="1" customWidth="1"/>
    <col min="11489" max="11489" width="17" bestFit="1" customWidth="1"/>
    <col min="11490" max="11490" width="10.28515625" bestFit="1" customWidth="1"/>
    <col min="11491" max="11491" width="25.28515625" bestFit="1" customWidth="1"/>
    <col min="11492" max="11492" width="17" bestFit="1" customWidth="1"/>
    <col min="11493" max="11494" width="16.5703125" bestFit="1" customWidth="1"/>
    <col min="11495" max="11495" width="27.7109375" bestFit="1" customWidth="1"/>
    <col min="11745" max="11745" width="17" bestFit="1" customWidth="1"/>
    <col min="11746" max="11746" width="10.28515625" bestFit="1" customWidth="1"/>
    <col min="11747" max="11747" width="25.28515625" bestFit="1" customWidth="1"/>
    <col min="11748" max="11748" width="17" bestFit="1" customWidth="1"/>
    <col min="11749" max="11750" width="16.5703125" bestFit="1" customWidth="1"/>
    <col min="11751" max="11751" width="27.7109375" bestFit="1" customWidth="1"/>
    <col min="12001" max="12001" width="17" bestFit="1" customWidth="1"/>
    <col min="12002" max="12002" width="10.28515625" bestFit="1" customWidth="1"/>
    <col min="12003" max="12003" width="25.28515625" bestFit="1" customWidth="1"/>
    <col min="12004" max="12004" width="17" bestFit="1" customWidth="1"/>
    <col min="12005" max="12006" width="16.5703125" bestFit="1" customWidth="1"/>
    <col min="12007" max="12007" width="27.7109375" bestFit="1" customWidth="1"/>
    <col min="12257" max="12257" width="17" bestFit="1" customWidth="1"/>
    <col min="12258" max="12258" width="10.28515625" bestFit="1" customWidth="1"/>
    <col min="12259" max="12259" width="25.28515625" bestFit="1" customWidth="1"/>
    <col min="12260" max="12260" width="17" bestFit="1" customWidth="1"/>
    <col min="12261" max="12262" width="16.5703125" bestFit="1" customWidth="1"/>
    <col min="12263" max="12263" width="27.7109375" bestFit="1" customWidth="1"/>
    <col min="12513" max="12513" width="17" bestFit="1" customWidth="1"/>
    <col min="12514" max="12514" width="10.28515625" bestFit="1" customWidth="1"/>
    <col min="12515" max="12515" width="25.28515625" bestFit="1" customWidth="1"/>
    <col min="12516" max="12516" width="17" bestFit="1" customWidth="1"/>
    <col min="12517" max="12518" width="16.5703125" bestFit="1" customWidth="1"/>
    <col min="12519" max="12519" width="27.7109375" bestFit="1" customWidth="1"/>
    <col min="12769" max="12769" width="17" bestFit="1" customWidth="1"/>
    <col min="12770" max="12770" width="10.28515625" bestFit="1" customWidth="1"/>
    <col min="12771" max="12771" width="25.28515625" bestFit="1" customWidth="1"/>
    <col min="12772" max="12772" width="17" bestFit="1" customWidth="1"/>
    <col min="12773" max="12774" width="16.5703125" bestFit="1" customWidth="1"/>
    <col min="12775" max="12775" width="27.7109375" bestFit="1" customWidth="1"/>
    <col min="13025" max="13025" width="17" bestFit="1" customWidth="1"/>
    <col min="13026" max="13026" width="10.28515625" bestFit="1" customWidth="1"/>
    <col min="13027" max="13027" width="25.28515625" bestFit="1" customWidth="1"/>
    <col min="13028" max="13028" width="17" bestFit="1" customWidth="1"/>
    <col min="13029" max="13030" width="16.5703125" bestFit="1" customWidth="1"/>
    <col min="13031" max="13031" width="27.7109375" bestFit="1" customWidth="1"/>
    <col min="13281" max="13281" width="17" bestFit="1" customWidth="1"/>
    <col min="13282" max="13282" width="10.28515625" bestFit="1" customWidth="1"/>
    <col min="13283" max="13283" width="25.28515625" bestFit="1" customWidth="1"/>
    <col min="13284" max="13284" width="17" bestFit="1" customWidth="1"/>
    <col min="13285" max="13286" width="16.5703125" bestFit="1" customWidth="1"/>
    <col min="13287" max="13287" width="27.7109375" bestFit="1" customWidth="1"/>
    <col min="13537" max="13537" width="17" bestFit="1" customWidth="1"/>
    <col min="13538" max="13538" width="10.28515625" bestFit="1" customWidth="1"/>
    <col min="13539" max="13539" width="25.28515625" bestFit="1" customWidth="1"/>
    <col min="13540" max="13540" width="17" bestFit="1" customWidth="1"/>
    <col min="13541" max="13542" width="16.5703125" bestFit="1" customWidth="1"/>
    <col min="13543" max="13543" width="27.7109375" bestFit="1" customWidth="1"/>
    <col min="13793" max="13793" width="17" bestFit="1" customWidth="1"/>
    <col min="13794" max="13794" width="10.28515625" bestFit="1" customWidth="1"/>
    <col min="13795" max="13795" width="25.28515625" bestFit="1" customWidth="1"/>
    <col min="13796" max="13796" width="17" bestFit="1" customWidth="1"/>
    <col min="13797" max="13798" width="16.5703125" bestFit="1" customWidth="1"/>
    <col min="13799" max="13799" width="27.7109375" bestFit="1" customWidth="1"/>
    <col min="14049" max="14049" width="17" bestFit="1" customWidth="1"/>
    <col min="14050" max="14050" width="10.28515625" bestFit="1" customWidth="1"/>
    <col min="14051" max="14051" width="25.28515625" bestFit="1" customWidth="1"/>
    <col min="14052" max="14052" width="17" bestFit="1" customWidth="1"/>
    <col min="14053" max="14054" width="16.5703125" bestFit="1" customWidth="1"/>
    <col min="14055" max="14055" width="27.7109375" bestFit="1" customWidth="1"/>
    <col min="14305" max="14305" width="17" bestFit="1" customWidth="1"/>
    <col min="14306" max="14306" width="10.28515625" bestFit="1" customWidth="1"/>
    <col min="14307" max="14307" width="25.28515625" bestFit="1" customWidth="1"/>
    <col min="14308" max="14308" width="17" bestFit="1" customWidth="1"/>
    <col min="14309" max="14310" width="16.5703125" bestFit="1" customWidth="1"/>
    <col min="14311" max="14311" width="27.7109375" bestFit="1" customWidth="1"/>
    <col min="14561" max="14561" width="17" bestFit="1" customWidth="1"/>
    <col min="14562" max="14562" width="10.28515625" bestFit="1" customWidth="1"/>
    <col min="14563" max="14563" width="25.28515625" bestFit="1" customWidth="1"/>
    <col min="14564" max="14564" width="17" bestFit="1" customWidth="1"/>
    <col min="14565" max="14566" width="16.5703125" bestFit="1" customWidth="1"/>
    <col min="14567" max="14567" width="27.7109375" bestFit="1" customWidth="1"/>
    <col min="14817" max="14817" width="17" bestFit="1" customWidth="1"/>
    <col min="14818" max="14818" width="10.28515625" bestFit="1" customWidth="1"/>
    <col min="14819" max="14819" width="25.28515625" bestFit="1" customWidth="1"/>
    <col min="14820" max="14820" width="17" bestFit="1" customWidth="1"/>
    <col min="14821" max="14822" width="16.5703125" bestFit="1" customWidth="1"/>
    <col min="14823" max="14823" width="27.7109375" bestFit="1" customWidth="1"/>
    <col min="15073" max="15073" width="17" bestFit="1" customWidth="1"/>
    <col min="15074" max="15074" width="10.28515625" bestFit="1" customWidth="1"/>
    <col min="15075" max="15075" width="25.28515625" bestFit="1" customWidth="1"/>
    <col min="15076" max="15076" width="17" bestFit="1" customWidth="1"/>
    <col min="15077" max="15078" width="16.5703125" bestFit="1" customWidth="1"/>
    <col min="15079" max="15079" width="27.7109375" bestFit="1" customWidth="1"/>
    <col min="15329" max="15329" width="17" bestFit="1" customWidth="1"/>
    <col min="15330" max="15330" width="10.28515625" bestFit="1" customWidth="1"/>
    <col min="15331" max="15331" width="25.28515625" bestFit="1" customWidth="1"/>
    <col min="15332" max="15332" width="17" bestFit="1" customWidth="1"/>
    <col min="15333" max="15334" width="16.5703125" bestFit="1" customWidth="1"/>
    <col min="15335" max="15335" width="27.7109375" bestFit="1" customWidth="1"/>
    <col min="15585" max="15585" width="17" bestFit="1" customWidth="1"/>
    <col min="15586" max="15586" width="10.28515625" bestFit="1" customWidth="1"/>
    <col min="15587" max="15587" width="25.28515625" bestFit="1" customWidth="1"/>
    <col min="15588" max="15588" width="17" bestFit="1" customWidth="1"/>
    <col min="15589" max="15590" width="16.5703125" bestFit="1" customWidth="1"/>
    <col min="15591" max="15591" width="27.7109375" bestFit="1" customWidth="1"/>
    <col min="15841" max="15841" width="17" bestFit="1" customWidth="1"/>
    <col min="15842" max="15842" width="10.28515625" bestFit="1" customWidth="1"/>
    <col min="15843" max="15843" width="25.28515625" bestFit="1" customWidth="1"/>
    <col min="15844" max="15844" width="17" bestFit="1" customWidth="1"/>
    <col min="15845" max="15846" width="16.5703125" bestFit="1" customWidth="1"/>
    <col min="15847" max="15847" width="27.7109375" bestFit="1" customWidth="1"/>
    <col min="16097" max="16097" width="17" bestFit="1" customWidth="1"/>
    <col min="16098" max="16098" width="10.28515625" bestFit="1" customWidth="1"/>
    <col min="16099" max="16099" width="25.28515625" bestFit="1" customWidth="1"/>
    <col min="16100" max="16100" width="17" bestFit="1" customWidth="1"/>
    <col min="16101" max="16102" width="16.5703125" bestFit="1" customWidth="1"/>
    <col min="16103" max="16103" width="27.7109375" bestFit="1" customWidth="1"/>
    <col min="16104" max="16384" width="19.140625" style="1"/>
  </cols>
  <sheetData>
    <row r="1" spans="1:16103" ht="12.75" x14ac:dyDescent="0.2">
      <c r="A1" s="77" t="s">
        <v>0</v>
      </c>
      <c r="B1" s="77"/>
      <c r="C1" s="77"/>
      <c r="D1" s="77"/>
      <c r="E1" s="77"/>
      <c r="F1" s="77"/>
      <c r="G1" s="77"/>
      <c r="H1" s="77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</row>
    <row r="2" spans="1:16103" ht="12.75" x14ac:dyDescent="0.2">
      <c r="A2" s="77" t="s">
        <v>1</v>
      </c>
      <c r="B2" s="77"/>
      <c r="C2" s="77"/>
      <c r="D2" s="77"/>
      <c r="E2" s="77"/>
      <c r="F2" s="77"/>
      <c r="G2" s="77"/>
      <c r="H2" s="77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</row>
    <row r="3" spans="1:16103" ht="12.75" x14ac:dyDescent="0.2">
      <c r="A3" s="78" t="s">
        <v>2</v>
      </c>
      <c r="B3" s="78"/>
      <c r="C3" s="78"/>
      <c r="D3" s="78"/>
      <c r="E3" s="78"/>
      <c r="F3" s="78"/>
      <c r="G3" s="78"/>
      <c r="H3" s="78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</row>
    <row r="4" spans="1:16103" ht="12.75" x14ac:dyDescent="0.2">
      <c r="A4" s="2" t="s">
        <v>3</v>
      </c>
      <c r="B4" s="2" t="s">
        <v>4</v>
      </c>
      <c r="C4" s="2" t="s">
        <v>5</v>
      </c>
      <c r="D4" s="3" t="s">
        <v>6</v>
      </c>
      <c r="E4" s="3" t="s">
        <v>7</v>
      </c>
      <c r="F4" s="4" t="s">
        <v>8</v>
      </c>
      <c r="G4" s="4" t="s">
        <v>9</v>
      </c>
      <c r="H4" s="3" t="s">
        <v>10</v>
      </c>
      <c r="I4" s="1" t="s">
        <v>11</v>
      </c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</row>
    <row r="5" spans="1:16103" x14ac:dyDescent="0.25">
      <c r="A5" s="5">
        <v>2915030000</v>
      </c>
      <c r="B5" s="6">
        <v>4101</v>
      </c>
      <c r="C5" s="7" t="s">
        <v>12</v>
      </c>
      <c r="D5" s="8">
        <f>-VLOOKUP(B5,$M$17:$N$72,2,0)</f>
        <v>-5419592832</v>
      </c>
      <c r="E5" s="8">
        <f>-K28</f>
        <v>-305391568</v>
      </c>
      <c r="F5" s="9">
        <f>VLOOKUP(B5,'[1]TABLA MAR-15 OSF'!$A$2:$G$51,7,0)</f>
        <v>5457076096.5500011</v>
      </c>
      <c r="G5" s="9">
        <f>+K18</f>
        <v>25888813</v>
      </c>
      <c r="H5" s="10">
        <f>D5+E5++F5+G5</f>
        <v>-242019490.44999886</v>
      </c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</row>
    <row r="6" spans="1:16103" x14ac:dyDescent="0.25">
      <c r="A6" s="5">
        <v>2915030000</v>
      </c>
      <c r="B6" s="6">
        <v>4102</v>
      </c>
      <c r="C6" s="7" t="s">
        <v>13</v>
      </c>
      <c r="D6" s="8">
        <f t="shared" ref="D6:D35" si="0">-VLOOKUP(B6,$M$17:$N$72,2,0)</f>
        <v>-383429373</v>
      </c>
      <c r="E6" s="8"/>
      <c r="F6" s="9">
        <f>VLOOKUP(B6,'[1]TABLA MAR-15 OSF'!$A$2:$G$51,7,0)</f>
        <v>522822466</v>
      </c>
      <c r="G6" s="9">
        <f>+K19</f>
        <v>25044396.999999996</v>
      </c>
      <c r="H6" s="10">
        <f t="shared" ref="H6:H35" si="1">D6+E6++F6+G6</f>
        <v>164437490</v>
      </c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</row>
    <row r="7" spans="1:16103" x14ac:dyDescent="0.25">
      <c r="A7" s="5">
        <v>2915030000</v>
      </c>
      <c r="B7" s="6">
        <v>4103</v>
      </c>
      <c r="C7" s="7" t="s">
        <v>14</v>
      </c>
      <c r="D7" s="8">
        <f t="shared" si="0"/>
        <v>-29803348</v>
      </c>
      <c r="E7" s="8"/>
      <c r="F7" s="9">
        <f>VLOOKUP(B7,'[1]TABLA MAR-15 OSF'!$A$2:$G$51,7,0)</f>
        <v>28291878</v>
      </c>
      <c r="G7" s="9">
        <f>+K20</f>
        <v>1505441</v>
      </c>
      <c r="H7" s="10">
        <f t="shared" si="1"/>
        <v>-6029</v>
      </c>
      <c r="I7" s="1" t="s">
        <v>15</v>
      </c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</row>
    <row r="8" spans="1:16103" x14ac:dyDescent="0.25">
      <c r="A8" s="5">
        <v>2915030000</v>
      </c>
      <c r="B8" s="11">
        <v>4104</v>
      </c>
      <c r="C8" s="12" t="s">
        <v>16</v>
      </c>
      <c r="D8" s="8">
        <f t="shared" si="0"/>
        <v>-25666586</v>
      </c>
      <c r="E8" s="8">
        <f>-K29</f>
        <v>-92267280</v>
      </c>
      <c r="F8" s="9">
        <f>VLOOKUP(B8,'[1]TABLA MAR-15 OSF'!$A$2:$G$51,7,0)</f>
        <v>25879148</v>
      </c>
      <c r="G8" s="9"/>
      <c r="H8" s="10">
        <f t="shared" si="1"/>
        <v>-92054718</v>
      </c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</row>
    <row r="9" spans="1:16103" x14ac:dyDescent="0.25">
      <c r="A9" s="5">
        <v>2915030000</v>
      </c>
      <c r="B9" s="11">
        <v>4105</v>
      </c>
      <c r="C9" s="12" t="s">
        <v>17</v>
      </c>
      <c r="D9" s="8">
        <f t="shared" si="0"/>
        <v>-344867417</v>
      </c>
      <c r="E9" s="8"/>
      <c r="F9" s="9">
        <f>VLOOKUP(B9,'[1]TABLA MAR-15 OSF'!$A$2:$G$51,7,0)</f>
        <v>344867417</v>
      </c>
      <c r="G9" s="9"/>
      <c r="H9" s="10">
        <f t="shared" si="1"/>
        <v>0</v>
      </c>
      <c r="I9" s="1" t="s">
        <v>15</v>
      </c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</row>
    <row r="10" spans="1:16103" x14ac:dyDescent="0.25">
      <c r="A10" s="5">
        <v>2915030000</v>
      </c>
      <c r="B10" s="6">
        <v>4106</v>
      </c>
      <c r="C10" s="7" t="s">
        <v>18</v>
      </c>
      <c r="D10" s="8">
        <f t="shared" si="0"/>
        <v>-643297563</v>
      </c>
      <c r="E10" s="8"/>
      <c r="F10" s="9">
        <f>VLOOKUP(B10,'[1]TABLA MAR-15 OSF'!$A$2:$G$51,7,0)</f>
        <v>630205859.47999966</v>
      </c>
      <c r="G10" s="9">
        <f>+K21</f>
        <v>4013308</v>
      </c>
      <c r="H10" s="10">
        <f t="shared" si="1"/>
        <v>-9078395.5200003386</v>
      </c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</row>
    <row r="11" spans="1:16103" x14ac:dyDescent="0.25">
      <c r="A11" s="5">
        <v>2915030000</v>
      </c>
      <c r="B11" s="6">
        <v>4107</v>
      </c>
      <c r="C11" s="7" t="s">
        <v>19</v>
      </c>
      <c r="D11" s="8">
        <f t="shared" si="0"/>
        <v>-4011742</v>
      </c>
      <c r="E11" s="8"/>
      <c r="F11" s="9">
        <f>VLOOKUP(B11,'[1]TABLA MAR-15 OSF'!$A$2:$G$51,7,0)</f>
        <v>4011741</v>
      </c>
      <c r="G11" s="9"/>
      <c r="H11" s="10">
        <f t="shared" si="1"/>
        <v>-1</v>
      </c>
      <c r="I11" s="1" t="s">
        <v>15</v>
      </c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</row>
    <row r="12" spans="1:16103" x14ac:dyDescent="0.25">
      <c r="A12" s="5">
        <v>2915030000</v>
      </c>
      <c r="B12" s="6">
        <v>4108</v>
      </c>
      <c r="C12" s="7" t="s">
        <v>20</v>
      </c>
      <c r="D12" s="8">
        <f t="shared" si="0"/>
        <v>-16140271</v>
      </c>
      <c r="E12" s="8"/>
      <c r="F12" s="9">
        <f>VLOOKUP(B12,'[1]TABLA MAR-15 OSF'!$A$2:$G$51,7,0)</f>
        <v>16140270</v>
      </c>
      <c r="G12" s="9"/>
      <c r="H12" s="10">
        <f t="shared" si="1"/>
        <v>-1</v>
      </c>
      <c r="I12" s="1" t="s">
        <v>15</v>
      </c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</row>
    <row r="13" spans="1:16103" x14ac:dyDescent="0.25">
      <c r="A13" s="13">
        <v>2915030000</v>
      </c>
      <c r="B13" s="6">
        <v>4109</v>
      </c>
      <c r="C13" s="7" t="s">
        <v>21</v>
      </c>
      <c r="D13" s="8">
        <f t="shared" si="0"/>
        <v>-3422794</v>
      </c>
      <c r="E13" s="8"/>
      <c r="F13" s="9">
        <f>VLOOKUP(B13,'[1]TABLA MAR-15 OSF'!$A$2:$G$51,7,0)</f>
        <v>5047613</v>
      </c>
      <c r="G13" s="9"/>
      <c r="H13" s="10">
        <f t="shared" si="1"/>
        <v>1624819</v>
      </c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</row>
    <row r="14" spans="1:16103" x14ac:dyDescent="0.25">
      <c r="A14" s="5">
        <v>2915030000</v>
      </c>
      <c r="B14" s="6">
        <v>4110</v>
      </c>
      <c r="C14" s="7" t="s">
        <v>22</v>
      </c>
      <c r="D14" s="8">
        <f t="shared" si="0"/>
        <v>-31302061</v>
      </c>
      <c r="E14" s="8"/>
      <c r="F14" s="9">
        <f>VLOOKUP(B14,'[1]TABLA MAR-15 OSF'!$A$2:$G$51,7,0)</f>
        <v>32644205</v>
      </c>
      <c r="G14" s="9">
        <f>+K22</f>
        <v>343060</v>
      </c>
      <c r="H14" s="10">
        <f t="shared" si="1"/>
        <v>1685204</v>
      </c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</row>
    <row r="15" spans="1:16103" s="15" customFormat="1" x14ac:dyDescent="0.25">
      <c r="A15" s="13">
        <v>2915030000</v>
      </c>
      <c r="B15" s="6">
        <v>4111</v>
      </c>
      <c r="C15" s="7" t="s">
        <v>23</v>
      </c>
      <c r="D15" s="8">
        <f t="shared" si="0"/>
        <v>-4955107</v>
      </c>
      <c r="E15" s="8"/>
      <c r="F15" s="9">
        <f>VLOOKUP(B15,'[1]TABLA MAR-15 OSF'!$A$2:$G$51,7,0)</f>
        <v>4955107</v>
      </c>
      <c r="G15" s="9"/>
      <c r="H15" s="10">
        <f t="shared" si="1"/>
        <v>0</v>
      </c>
      <c r="I15" s="1" t="s">
        <v>15</v>
      </c>
      <c r="J15" s="1"/>
      <c r="K15" s="1"/>
      <c r="L15" s="1"/>
      <c r="M15" s="14" t="s">
        <v>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</row>
    <row r="16" spans="1:16103" x14ac:dyDescent="0.25">
      <c r="A16" s="13">
        <v>2915030000</v>
      </c>
      <c r="B16" s="6">
        <v>4112</v>
      </c>
      <c r="C16" s="7" t="s">
        <v>25</v>
      </c>
      <c r="D16" s="8">
        <f t="shared" si="0"/>
        <v>-2747504</v>
      </c>
      <c r="E16" s="8"/>
      <c r="F16" s="9">
        <f>VLOOKUP(B16,'[1]TABLA MAR-15 OSF'!$A$2:$G$51,7,0)</f>
        <v>2747504</v>
      </c>
      <c r="G16" s="9"/>
      <c r="H16" s="10">
        <f t="shared" si="1"/>
        <v>0</v>
      </c>
      <c r="I16" s="1" t="s">
        <v>15</v>
      </c>
      <c r="J16" s="16" t="s">
        <v>26</v>
      </c>
      <c r="K16" s="17"/>
      <c r="M16" s="18" t="s">
        <v>27</v>
      </c>
      <c r="N16" s="18" t="s">
        <v>28</v>
      </c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</row>
    <row r="17" spans="1:16103" x14ac:dyDescent="0.25">
      <c r="A17" s="13">
        <v>2915030000</v>
      </c>
      <c r="B17" s="6">
        <v>4113</v>
      </c>
      <c r="C17" s="7" t="s">
        <v>29</v>
      </c>
      <c r="D17" s="8">
        <f t="shared" si="0"/>
        <v>-4384035</v>
      </c>
      <c r="E17" s="8"/>
      <c r="F17" s="9">
        <f>VLOOKUP(B17,'[1]TABLA MAR-15 OSF'!$A$2:$G$51,7,0)</f>
        <v>2759203</v>
      </c>
      <c r="G17" s="9"/>
      <c r="H17" s="10">
        <f t="shared" si="1"/>
        <v>-1624832</v>
      </c>
      <c r="J17" s="19" t="s">
        <v>27</v>
      </c>
      <c r="K17" s="20" t="s">
        <v>28</v>
      </c>
      <c r="M17" s="21">
        <v>4101</v>
      </c>
      <c r="N17" s="22">
        <v>5419592832</v>
      </c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</row>
    <row r="18" spans="1:16103" x14ac:dyDescent="0.25">
      <c r="A18" s="13">
        <v>2915030000</v>
      </c>
      <c r="B18" s="6">
        <v>4114</v>
      </c>
      <c r="C18" s="7" t="s">
        <v>30</v>
      </c>
      <c r="D18" s="8">
        <f t="shared" si="0"/>
        <v>-17528434</v>
      </c>
      <c r="E18" s="8"/>
      <c r="F18" s="9">
        <f>VLOOKUP(B18,'[1]TABLA MAR-15 OSF'!$A$2:$G$51,7,0)</f>
        <v>17528434</v>
      </c>
      <c r="G18" s="9"/>
      <c r="H18" s="10">
        <f t="shared" si="1"/>
        <v>0</v>
      </c>
      <c r="I18" s="1" t="s">
        <v>15</v>
      </c>
      <c r="J18" s="23">
        <v>4101</v>
      </c>
      <c r="K18" s="24">
        <v>25888813</v>
      </c>
      <c r="M18" s="21">
        <v>4102</v>
      </c>
      <c r="N18" s="22">
        <v>383429373</v>
      </c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</row>
    <row r="19" spans="1:16103" x14ac:dyDescent="0.25">
      <c r="A19" s="13">
        <v>2915030000</v>
      </c>
      <c r="B19" s="6">
        <v>4115</v>
      </c>
      <c r="C19" s="7" t="s">
        <v>31</v>
      </c>
      <c r="D19" s="8">
        <f t="shared" si="0"/>
        <v>-72890091</v>
      </c>
      <c r="E19" s="8"/>
      <c r="F19" s="9">
        <f>VLOOKUP(B19,'[1]TABLA MAR-15 OSF'!$A$2:$G$51,7,0)</f>
        <v>72890091</v>
      </c>
      <c r="G19" s="9"/>
      <c r="H19" s="10">
        <f t="shared" si="1"/>
        <v>0</v>
      </c>
      <c r="I19" s="1" t="s">
        <v>15</v>
      </c>
      <c r="J19" s="23">
        <v>4102</v>
      </c>
      <c r="K19" s="24">
        <v>25044396.999999996</v>
      </c>
      <c r="M19" s="21">
        <v>4103</v>
      </c>
      <c r="N19" s="22">
        <v>29803348</v>
      </c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</row>
    <row r="20" spans="1:16103" x14ac:dyDescent="0.25">
      <c r="A20" s="13">
        <v>2915030000</v>
      </c>
      <c r="B20" s="6">
        <v>4116</v>
      </c>
      <c r="C20" s="7" t="s">
        <v>32</v>
      </c>
      <c r="D20" s="8">
        <f t="shared" si="0"/>
        <v>-13698085</v>
      </c>
      <c r="E20" s="8"/>
      <c r="F20" s="9">
        <f>VLOOKUP(B20,'[1]TABLA MAR-15 OSF'!$A$2:$G$51,7,0)</f>
        <v>13775261</v>
      </c>
      <c r="G20" s="9"/>
      <c r="H20" s="10">
        <f t="shared" si="1"/>
        <v>77176</v>
      </c>
      <c r="I20" s="1" t="s">
        <v>15</v>
      </c>
      <c r="J20" s="23">
        <v>4103</v>
      </c>
      <c r="K20" s="24">
        <v>1505441</v>
      </c>
      <c r="M20" s="21">
        <v>4104</v>
      </c>
      <c r="N20" s="22">
        <v>25666586</v>
      </c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</row>
    <row r="21" spans="1:16103" x14ac:dyDescent="0.25">
      <c r="A21" s="13">
        <v>2915030000</v>
      </c>
      <c r="B21" s="6">
        <v>4117</v>
      </c>
      <c r="C21" s="7" t="s">
        <v>33</v>
      </c>
      <c r="D21" s="8">
        <f t="shared" si="0"/>
        <v>-2610182</v>
      </c>
      <c r="E21" s="8"/>
      <c r="F21" s="9">
        <f>VLOOKUP(B21,'[1]TABLA MAR-15 OSF'!$A$2:$G$51,7,0)</f>
        <v>2610182</v>
      </c>
      <c r="G21" s="9"/>
      <c r="H21" s="10">
        <f t="shared" si="1"/>
        <v>0</v>
      </c>
      <c r="I21" s="1" t="s">
        <v>15</v>
      </c>
      <c r="J21" s="23">
        <v>4106</v>
      </c>
      <c r="K21" s="24">
        <v>4013308</v>
      </c>
      <c r="M21" s="21">
        <v>4105</v>
      </c>
      <c r="N21" s="22">
        <v>344867417</v>
      </c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</row>
    <row r="22" spans="1:16103" s="15" customFormat="1" x14ac:dyDescent="0.25">
      <c r="A22" s="13">
        <v>2915030000</v>
      </c>
      <c r="B22" s="6">
        <v>4118</v>
      </c>
      <c r="C22" s="7" t="s">
        <v>34</v>
      </c>
      <c r="D22" s="8">
        <f t="shared" si="0"/>
        <v>-4701221</v>
      </c>
      <c r="E22" s="8"/>
      <c r="F22" s="9">
        <f>VLOOKUP(B22,'[1]TABLA MAR-15 OSF'!$A$2:$G$51,7,0)</f>
        <v>4701220</v>
      </c>
      <c r="G22" s="9"/>
      <c r="H22" s="10">
        <f t="shared" si="1"/>
        <v>-1</v>
      </c>
      <c r="I22" s="1" t="s">
        <v>15</v>
      </c>
      <c r="J22" s="23">
        <v>4110</v>
      </c>
      <c r="K22" s="24">
        <v>343060</v>
      </c>
      <c r="L22" s="1"/>
      <c r="M22" s="21">
        <v>4106</v>
      </c>
      <c r="N22" s="22">
        <v>643297563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</row>
    <row r="23" spans="1:16103" x14ac:dyDescent="0.25">
      <c r="A23" s="13">
        <v>2915030000</v>
      </c>
      <c r="B23" s="6">
        <v>4119</v>
      </c>
      <c r="C23" s="7" t="s">
        <v>35</v>
      </c>
      <c r="D23" s="8">
        <f t="shared" si="0"/>
        <v>-5454220</v>
      </c>
      <c r="E23" s="8"/>
      <c r="F23" s="9">
        <f>VLOOKUP(B23,'[1]TABLA MAR-15 OSF'!$A$2:$G$51,7,0)</f>
        <v>5454220</v>
      </c>
      <c r="G23" s="9"/>
      <c r="H23" s="10">
        <f t="shared" si="1"/>
        <v>0</v>
      </c>
      <c r="I23" s="1" t="s">
        <v>15</v>
      </c>
      <c r="J23" s="23">
        <v>4158</v>
      </c>
      <c r="K23" s="24">
        <v>96660841</v>
      </c>
      <c r="M23" s="21">
        <v>4107</v>
      </c>
      <c r="N23" s="22">
        <v>4011742</v>
      </c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</row>
    <row r="24" spans="1:16103" x14ac:dyDescent="0.25">
      <c r="A24" s="13">
        <v>2915030000</v>
      </c>
      <c r="B24" s="6">
        <v>4120</v>
      </c>
      <c r="C24" s="7" t="s">
        <v>36</v>
      </c>
      <c r="D24" s="8">
        <f t="shared" si="0"/>
        <v>-24209847</v>
      </c>
      <c r="E24" s="8"/>
      <c r="F24" s="9">
        <f>VLOOKUP(B24,'[1]TABLA MAR-15 OSF'!$A$2:$G$51,7,0)</f>
        <v>24209845</v>
      </c>
      <c r="G24" s="9"/>
      <c r="H24" s="10">
        <f t="shared" si="1"/>
        <v>-2</v>
      </c>
      <c r="I24" s="1" t="s">
        <v>15</v>
      </c>
      <c r="J24" s="25" t="s">
        <v>37</v>
      </c>
      <c r="K24" s="26">
        <v>153455860</v>
      </c>
      <c r="M24" s="21">
        <v>4108</v>
      </c>
      <c r="N24" s="22">
        <v>16140271</v>
      </c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</row>
    <row r="25" spans="1:16103" x14ac:dyDescent="0.25">
      <c r="A25" s="13">
        <v>2915030000</v>
      </c>
      <c r="B25" s="6">
        <v>4121</v>
      </c>
      <c r="C25" s="7" t="s">
        <v>38</v>
      </c>
      <c r="D25" s="8">
        <f t="shared" si="0"/>
        <v>-11784343</v>
      </c>
      <c r="E25" s="8"/>
      <c r="F25" s="9">
        <f>VLOOKUP(B25,'[1]TABLA MAR-15 OSF'!$A$2:$G$51,7,0)</f>
        <v>10557741</v>
      </c>
      <c r="G25" s="9"/>
      <c r="H25" s="10">
        <f t="shared" si="1"/>
        <v>-1226602</v>
      </c>
      <c r="M25" s="21">
        <v>4109</v>
      </c>
      <c r="N25" s="22">
        <v>3422794</v>
      </c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</row>
    <row r="26" spans="1:16103" x14ac:dyDescent="0.25">
      <c r="A26" s="13">
        <v>2915030000</v>
      </c>
      <c r="B26" s="6">
        <v>4122</v>
      </c>
      <c r="C26" s="7" t="s">
        <v>39</v>
      </c>
      <c r="D26" s="8">
        <f t="shared" si="0"/>
        <v>0</v>
      </c>
      <c r="E26" s="8"/>
      <c r="F26" s="9">
        <v>0</v>
      </c>
      <c r="G26" s="9"/>
      <c r="H26" s="10">
        <f t="shared" si="1"/>
        <v>0</v>
      </c>
      <c r="I26" s="1" t="s">
        <v>15</v>
      </c>
      <c r="J26" s="16" t="s">
        <v>40</v>
      </c>
      <c r="K26" s="17"/>
      <c r="M26" s="21">
        <v>4110</v>
      </c>
      <c r="N26" s="22">
        <v>31302061</v>
      </c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</row>
    <row r="27" spans="1:16103" x14ac:dyDescent="0.25">
      <c r="A27" s="13">
        <v>2915030000</v>
      </c>
      <c r="B27" s="6">
        <v>4123</v>
      </c>
      <c r="C27" s="7" t="s">
        <v>41</v>
      </c>
      <c r="D27" s="8">
        <f t="shared" si="0"/>
        <v>-16213469</v>
      </c>
      <c r="E27" s="8"/>
      <c r="F27" s="9">
        <f>VLOOKUP(B27,'[1]TABLA MAR-15 OSF'!$A$2:$G$51,7,0)</f>
        <v>16214908</v>
      </c>
      <c r="G27" s="9"/>
      <c r="H27" s="10">
        <f t="shared" si="1"/>
        <v>1439</v>
      </c>
      <c r="I27" s="1" t="s">
        <v>15</v>
      </c>
      <c r="J27" s="27" t="s">
        <v>27</v>
      </c>
      <c r="K27" s="27">
        <v>2915030000</v>
      </c>
      <c r="M27" s="21">
        <v>4111</v>
      </c>
      <c r="N27" s="22">
        <v>4955107</v>
      </c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</row>
    <row r="28" spans="1:16103" s="15" customFormat="1" x14ac:dyDescent="0.25">
      <c r="A28" s="13">
        <v>2915030000</v>
      </c>
      <c r="B28" s="6">
        <v>4131</v>
      </c>
      <c r="C28" s="7" t="s">
        <v>42</v>
      </c>
      <c r="D28" s="8">
        <f t="shared" si="0"/>
        <v>-8030697</v>
      </c>
      <c r="E28" s="8"/>
      <c r="F28" s="9">
        <f>VLOOKUP(B28,'[1]TABLA MAR-15 OSF'!$A$2:$G$51,7,0)</f>
        <v>8033463</v>
      </c>
      <c r="G28" s="9"/>
      <c r="H28" s="10">
        <f t="shared" si="1"/>
        <v>2766</v>
      </c>
      <c r="I28" s="1" t="s">
        <v>15</v>
      </c>
      <c r="J28" s="28">
        <v>4101</v>
      </c>
      <c r="K28" s="9">
        <v>305391568</v>
      </c>
      <c r="L28" s="1"/>
      <c r="M28" s="21">
        <v>4112</v>
      </c>
      <c r="N28" s="22">
        <v>2747504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</row>
    <row r="29" spans="1:16103" x14ac:dyDescent="0.25">
      <c r="A29" s="13">
        <v>2915030000</v>
      </c>
      <c r="B29" s="6">
        <v>4134</v>
      </c>
      <c r="C29" s="7" t="s">
        <v>43</v>
      </c>
      <c r="D29" s="8">
        <f t="shared" si="0"/>
        <v>0</v>
      </c>
      <c r="E29" s="8"/>
      <c r="F29" s="9">
        <v>0</v>
      </c>
      <c r="G29" s="9"/>
      <c r="H29" s="10">
        <f t="shared" si="1"/>
        <v>0</v>
      </c>
      <c r="I29" s="1" t="s">
        <v>15</v>
      </c>
      <c r="J29" s="28">
        <v>4104</v>
      </c>
      <c r="K29" s="9">
        <v>92267280</v>
      </c>
      <c r="M29" s="21">
        <v>4113</v>
      </c>
      <c r="N29" s="22">
        <v>4384035</v>
      </c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</row>
    <row r="30" spans="1:16103" x14ac:dyDescent="0.25">
      <c r="A30" s="13">
        <v>2915030000</v>
      </c>
      <c r="B30" s="6">
        <v>4135</v>
      </c>
      <c r="C30" s="7" t="s">
        <v>44</v>
      </c>
      <c r="D30" s="8">
        <f t="shared" si="0"/>
        <v>-2610182</v>
      </c>
      <c r="E30" s="8"/>
      <c r="F30" s="9">
        <f>VLOOKUP(B30,'[1]TABLA MAR-15 OSF'!$A$2:$G$51,7,0)</f>
        <v>2610182</v>
      </c>
      <c r="G30" s="9"/>
      <c r="H30" s="10">
        <f t="shared" si="1"/>
        <v>0</v>
      </c>
      <c r="I30" s="1" t="s">
        <v>15</v>
      </c>
      <c r="J30" s="28">
        <v>4127</v>
      </c>
      <c r="K30" s="9">
        <v>23379952</v>
      </c>
      <c r="M30" s="21">
        <v>4114</v>
      </c>
      <c r="N30" s="22">
        <v>17528434</v>
      </c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</row>
    <row r="31" spans="1:16103" x14ac:dyDescent="0.25">
      <c r="A31" s="13">
        <v>2915030000</v>
      </c>
      <c r="B31" s="6">
        <v>4167</v>
      </c>
      <c r="C31" s="7" t="s">
        <v>45</v>
      </c>
      <c r="D31" s="8">
        <f t="shared" si="0"/>
        <v>-18210562</v>
      </c>
      <c r="E31" s="8"/>
      <c r="F31" s="9">
        <f>VLOOKUP(B31,'[1]TABLA MAR-15 OSF'!$A$2:$G$51,7,0)</f>
        <v>18210561</v>
      </c>
      <c r="G31" s="9"/>
      <c r="H31" s="10">
        <f t="shared" si="1"/>
        <v>-1</v>
      </c>
      <c r="I31" s="1" t="s">
        <v>15</v>
      </c>
      <c r="J31" s="28">
        <v>4158</v>
      </c>
      <c r="K31" s="9">
        <v>54146314</v>
      </c>
      <c r="M31" s="21">
        <v>4115</v>
      </c>
      <c r="N31" s="22">
        <v>72890091</v>
      </c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</row>
    <row r="32" spans="1:16103" x14ac:dyDescent="0.25">
      <c r="A32" s="13">
        <v>2915030000</v>
      </c>
      <c r="B32" s="6">
        <v>4168</v>
      </c>
      <c r="C32" s="7" t="s">
        <v>46</v>
      </c>
      <c r="D32" s="8">
        <f t="shared" si="0"/>
        <v>-4059975</v>
      </c>
      <c r="E32" s="8"/>
      <c r="F32" s="9">
        <f>VLOOKUP(B32,'[1]TABLA MAR-15 OSF'!$A$2:$G$51,7,0)</f>
        <v>4059975</v>
      </c>
      <c r="G32" s="9"/>
      <c r="H32" s="10">
        <f t="shared" si="1"/>
        <v>0</v>
      </c>
      <c r="I32" s="1" t="s">
        <v>15</v>
      </c>
      <c r="J32" s="25" t="s">
        <v>37</v>
      </c>
      <c r="K32" s="26">
        <v>475185114</v>
      </c>
      <c r="M32" s="21">
        <v>4116</v>
      </c>
      <c r="N32" s="22">
        <v>13698085</v>
      </c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</row>
    <row r="33" spans="1:16103" x14ac:dyDescent="0.25">
      <c r="A33" s="13">
        <v>2915030000</v>
      </c>
      <c r="B33" s="6">
        <v>4169</v>
      </c>
      <c r="C33" s="7" t="s">
        <v>47</v>
      </c>
      <c r="D33" s="8">
        <f t="shared" si="0"/>
        <v>-1353325</v>
      </c>
      <c r="E33" s="8"/>
      <c r="F33" s="9">
        <f>VLOOKUP(B33,'[1]TABLA MAR-15 OSF'!$A$2:$G$51,7,0)</f>
        <v>1353325</v>
      </c>
      <c r="G33" s="9"/>
      <c r="H33" s="10">
        <f t="shared" si="1"/>
        <v>0</v>
      </c>
      <c r="I33" s="1" t="s">
        <v>15</v>
      </c>
      <c r="M33" s="21">
        <v>4117</v>
      </c>
      <c r="N33" s="22">
        <v>2610182</v>
      </c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</row>
    <row r="34" spans="1:16103" x14ac:dyDescent="0.25">
      <c r="A34" s="13">
        <v>2915030000</v>
      </c>
      <c r="B34" s="6">
        <v>4170</v>
      </c>
      <c r="C34" s="7" t="s">
        <v>48</v>
      </c>
      <c r="D34" s="8">
        <f t="shared" si="0"/>
        <v>0</v>
      </c>
      <c r="E34" s="8"/>
      <c r="F34" s="9">
        <v>0</v>
      </c>
      <c r="G34" s="29"/>
      <c r="H34" s="10">
        <f t="shared" si="1"/>
        <v>0</v>
      </c>
      <c r="I34" s="1" t="s">
        <v>15</v>
      </c>
      <c r="M34" s="21">
        <v>4118</v>
      </c>
      <c r="N34" s="22">
        <v>4701221</v>
      </c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</row>
    <row r="35" spans="1:16103" x14ac:dyDescent="0.25">
      <c r="A35" s="13">
        <v>2915030000</v>
      </c>
      <c r="B35" s="6">
        <v>4171</v>
      </c>
      <c r="C35" s="7" t="s">
        <v>49</v>
      </c>
      <c r="D35" s="8">
        <f t="shared" si="0"/>
        <v>0</v>
      </c>
      <c r="E35" s="8"/>
      <c r="F35" s="9">
        <v>0</v>
      </c>
      <c r="G35" s="29"/>
      <c r="H35" s="10">
        <f t="shared" si="1"/>
        <v>0</v>
      </c>
      <c r="I35" s="1" t="s">
        <v>15</v>
      </c>
      <c r="M35" s="21">
        <v>4119</v>
      </c>
      <c r="N35" s="22">
        <v>5454220</v>
      </c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</row>
    <row r="36" spans="1:16103" ht="12.75" x14ac:dyDescent="0.2">
      <c r="A36" s="30" t="s">
        <v>50</v>
      </c>
      <c r="B36" s="2"/>
      <c r="C36" s="30"/>
      <c r="D36" s="31">
        <f>SUM(D5:D35)</f>
        <v>-7116975266</v>
      </c>
      <c r="E36" s="31">
        <f>SUM(E5:E35)</f>
        <v>-397658848</v>
      </c>
      <c r="F36" s="31">
        <f>SUM(F5:F35)</f>
        <v>7279657916.0300007</v>
      </c>
      <c r="G36" s="31">
        <f>SUM(G5:G35)</f>
        <v>56795019</v>
      </c>
      <c r="H36" s="31">
        <f>SUM(H5:H35)</f>
        <v>-178181178.96999919</v>
      </c>
      <c r="M36" s="21">
        <v>4120</v>
      </c>
      <c r="N36" s="22">
        <v>24209847</v>
      </c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</row>
    <row r="37" spans="1:16103" ht="12.75" x14ac:dyDescent="0.2">
      <c r="A37" s="32"/>
      <c r="B37" s="32"/>
      <c r="C37" s="32"/>
      <c r="D37" s="32"/>
      <c r="E37" s="32"/>
      <c r="F37" s="32"/>
      <c r="G37" s="32"/>
      <c r="H37" s="32"/>
      <c r="M37" s="21">
        <v>4121</v>
      </c>
      <c r="N37" s="22">
        <v>11784343</v>
      </c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</row>
    <row r="38" spans="1:16103" ht="12.75" x14ac:dyDescent="0.2">
      <c r="A38" s="2" t="s">
        <v>3</v>
      </c>
      <c r="B38" s="2" t="s">
        <v>4</v>
      </c>
      <c r="C38" s="2" t="s">
        <v>5</v>
      </c>
      <c r="D38" s="3" t="s">
        <v>51</v>
      </c>
      <c r="E38" s="3" t="s">
        <v>7</v>
      </c>
      <c r="F38" s="4" t="s">
        <v>8</v>
      </c>
      <c r="G38" s="4" t="s">
        <v>9</v>
      </c>
      <c r="H38" s="3" t="s">
        <v>10</v>
      </c>
      <c r="M38" s="21">
        <v>4122</v>
      </c>
      <c r="N38" s="21">
        <v>0</v>
      </c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</row>
    <row r="39" spans="1:16103" x14ac:dyDescent="0.25">
      <c r="A39" s="33">
        <v>2915030000</v>
      </c>
      <c r="B39" s="34">
        <v>4126</v>
      </c>
      <c r="C39" s="35" t="s">
        <v>52</v>
      </c>
      <c r="D39" s="8">
        <f t="shared" ref="D39:D56" si="2">-VLOOKUP(B39,$M$17:$N$72,2,0)</f>
        <v>-36161360</v>
      </c>
      <c r="E39" s="8"/>
      <c r="F39" s="9">
        <f>VLOOKUP(B39,'[1]TABLA MAR-15 OSF'!$A$2:$G$51,7,0)</f>
        <v>36161355</v>
      </c>
      <c r="G39" s="9"/>
      <c r="H39" s="36">
        <f t="shared" ref="H39:H56" si="3">D39+E39++F39+G39</f>
        <v>-5</v>
      </c>
      <c r="I39" s="1" t="s">
        <v>15</v>
      </c>
      <c r="M39" s="21">
        <v>4123</v>
      </c>
      <c r="N39" s="22">
        <v>16213469</v>
      </c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</row>
    <row r="40" spans="1:16103" x14ac:dyDescent="0.25">
      <c r="A40" s="5">
        <v>2915030000</v>
      </c>
      <c r="B40" s="37">
        <v>4127</v>
      </c>
      <c r="C40" s="7" t="s">
        <v>53</v>
      </c>
      <c r="D40" s="8">
        <f t="shared" si="2"/>
        <v>-1712243623</v>
      </c>
      <c r="E40" s="8">
        <f>-K30</f>
        <v>-23379952</v>
      </c>
      <c r="F40" s="9">
        <f>VLOOKUP(B40,'[1]TABLA MAR-15 OSF'!$A$2:$G$51,7,0)</f>
        <v>1749225708.8899994</v>
      </c>
      <c r="G40" s="9"/>
      <c r="H40" s="10">
        <f t="shared" si="3"/>
        <v>13602133.88999939</v>
      </c>
      <c r="M40" s="21">
        <v>4126</v>
      </c>
      <c r="N40" s="22">
        <v>36161360</v>
      </c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</row>
    <row r="41" spans="1:16103" x14ac:dyDescent="0.25">
      <c r="A41" s="5">
        <v>2915030000</v>
      </c>
      <c r="B41" s="6">
        <v>4128</v>
      </c>
      <c r="C41" s="7" t="s">
        <v>54</v>
      </c>
      <c r="D41" s="8">
        <f t="shared" si="2"/>
        <v>-108418664</v>
      </c>
      <c r="E41" s="8"/>
      <c r="F41" s="9">
        <f>VLOOKUP(B41,'[1]TABLA MAR-15 OSF'!$A$2:$G$51,7,0)</f>
        <v>108419169.4799999</v>
      </c>
      <c r="G41" s="9"/>
      <c r="H41" s="10">
        <f t="shared" si="3"/>
        <v>505.4799998998642</v>
      </c>
      <c r="I41" s="1" t="s">
        <v>15</v>
      </c>
      <c r="M41" s="21">
        <v>4127</v>
      </c>
      <c r="N41" s="22">
        <v>1712243623</v>
      </c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</row>
    <row r="42" spans="1:16103" x14ac:dyDescent="0.25">
      <c r="A42" s="5">
        <v>2915030000</v>
      </c>
      <c r="B42" s="6">
        <v>4129</v>
      </c>
      <c r="C42" s="7" t="s">
        <v>55</v>
      </c>
      <c r="D42" s="8">
        <f t="shared" si="2"/>
        <v>-7121544</v>
      </c>
      <c r="E42" s="8"/>
      <c r="F42" s="9">
        <f>VLOOKUP(B42,'[1]TABLA MAR-15 OSF'!$A$2:$G$51,7,0)</f>
        <v>7121539</v>
      </c>
      <c r="G42" s="9"/>
      <c r="H42" s="10">
        <f t="shared" si="3"/>
        <v>-5</v>
      </c>
      <c r="I42" s="1" t="s">
        <v>15</v>
      </c>
      <c r="M42" s="21">
        <v>4128</v>
      </c>
      <c r="N42" s="22">
        <v>108418664</v>
      </c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</row>
    <row r="43" spans="1:16103" x14ac:dyDescent="0.25">
      <c r="A43" s="5">
        <v>2915030000</v>
      </c>
      <c r="B43" s="11">
        <v>4130</v>
      </c>
      <c r="C43" s="12" t="s">
        <v>56</v>
      </c>
      <c r="D43" s="8">
        <f t="shared" si="2"/>
        <v>-1305091</v>
      </c>
      <c r="E43" s="8"/>
      <c r="F43" s="9">
        <f>VLOOKUP(B43,'[1]TABLA MAR-15 OSF'!$A$2:$G$51,7,0)</f>
        <v>1305091</v>
      </c>
      <c r="G43" s="9"/>
      <c r="H43" s="10">
        <f t="shared" si="3"/>
        <v>0</v>
      </c>
      <c r="I43" s="1" t="s">
        <v>15</v>
      </c>
      <c r="M43" s="21">
        <v>4129</v>
      </c>
      <c r="N43" s="22">
        <v>7121544</v>
      </c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</row>
    <row r="44" spans="1:16103" x14ac:dyDescent="0.25">
      <c r="A44" s="5">
        <v>2915030000</v>
      </c>
      <c r="B44" s="11">
        <v>4132</v>
      </c>
      <c r="C44" s="12" t="s">
        <v>57</v>
      </c>
      <c r="D44" s="8">
        <f t="shared" si="2"/>
        <v>-16397436</v>
      </c>
      <c r="E44" s="8"/>
      <c r="F44" s="9">
        <f>VLOOKUP(B44,'[1]TABLA MAR-15 OSF'!$A$2:$G$51,7,0)</f>
        <v>16397437</v>
      </c>
      <c r="G44" s="9"/>
      <c r="H44" s="10">
        <f t="shared" si="3"/>
        <v>1</v>
      </c>
      <c r="I44" s="1" t="s">
        <v>15</v>
      </c>
      <c r="M44" s="21">
        <v>4130</v>
      </c>
      <c r="N44" s="22">
        <v>1305091</v>
      </c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</row>
    <row r="45" spans="1:16103" x14ac:dyDescent="0.25">
      <c r="A45" s="5">
        <v>2915030000</v>
      </c>
      <c r="B45" s="11">
        <v>4133</v>
      </c>
      <c r="C45" s="12" t="s">
        <v>58</v>
      </c>
      <c r="D45" s="8">
        <f t="shared" si="2"/>
        <v>-1313337</v>
      </c>
      <c r="E45" s="8"/>
      <c r="F45" s="9">
        <f>VLOOKUP(B45,'[1]TABLA MAR-15 OSF'!$A$2:$G$51,7,0)</f>
        <v>1305091</v>
      </c>
      <c r="G45" s="9"/>
      <c r="H45" s="10">
        <f t="shared" si="3"/>
        <v>-8246</v>
      </c>
      <c r="I45" s="1" t="s">
        <v>15</v>
      </c>
      <c r="M45" s="21">
        <v>4131</v>
      </c>
      <c r="N45" s="22">
        <v>8030697</v>
      </c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</row>
    <row r="46" spans="1:16103" x14ac:dyDescent="0.25">
      <c r="A46" s="5">
        <v>2915030000</v>
      </c>
      <c r="B46" s="11">
        <v>4136</v>
      </c>
      <c r="C46" s="38" t="s">
        <v>59</v>
      </c>
      <c r="D46" s="8">
        <f t="shared" si="2"/>
        <v>-3078934</v>
      </c>
      <c r="E46" s="8"/>
      <c r="F46" s="9">
        <f>VLOOKUP(B46,'[1]TABLA MAR-15 OSF'!$A$2:$G$51,7,0)</f>
        <v>3078933</v>
      </c>
      <c r="G46" s="9"/>
      <c r="H46" s="10">
        <f t="shared" si="3"/>
        <v>-1</v>
      </c>
      <c r="I46" s="1" t="s">
        <v>15</v>
      </c>
      <c r="M46" s="21">
        <v>4132</v>
      </c>
      <c r="N46" s="22">
        <v>16397436</v>
      </c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</row>
    <row r="47" spans="1:16103" x14ac:dyDescent="0.25">
      <c r="A47" s="5">
        <v>2915030000</v>
      </c>
      <c r="B47" s="39">
        <v>4137</v>
      </c>
      <c r="C47" s="38" t="s">
        <v>60</v>
      </c>
      <c r="D47" s="8">
        <f t="shared" si="2"/>
        <v>-7830546</v>
      </c>
      <c r="E47" s="8"/>
      <c r="F47" s="9">
        <f>VLOOKUP(B47,'[1]TABLA MAR-15 OSF'!$A$2:$G$51,7,0)</f>
        <v>7830546</v>
      </c>
      <c r="G47" s="9"/>
      <c r="H47" s="10">
        <f t="shared" si="3"/>
        <v>0</v>
      </c>
      <c r="I47" s="1" t="s">
        <v>15</v>
      </c>
      <c r="M47" s="21">
        <v>4133</v>
      </c>
      <c r="N47" s="22">
        <v>1313337</v>
      </c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</row>
    <row r="48" spans="1:16103" x14ac:dyDescent="0.25">
      <c r="A48" s="5">
        <v>2915030000</v>
      </c>
      <c r="B48" s="39">
        <v>4138</v>
      </c>
      <c r="C48" s="38" t="s">
        <v>61</v>
      </c>
      <c r="D48" s="8">
        <f t="shared" si="2"/>
        <v>0</v>
      </c>
      <c r="E48" s="8"/>
      <c r="F48" s="9">
        <v>0</v>
      </c>
      <c r="G48" s="29"/>
      <c r="H48" s="10">
        <f t="shared" si="3"/>
        <v>0</v>
      </c>
      <c r="I48" s="1" t="s">
        <v>15</v>
      </c>
      <c r="M48" s="21">
        <v>4134</v>
      </c>
      <c r="N48" s="21">
        <v>0</v>
      </c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</row>
    <row r="49" spans="1:16103" x14ac:dyDescent="0.25">
      <c r="A49" s="5">
        <v>2915030000</v>
      </c>
      <c r="B49" s="39">
        <v>4139</v>
      </c>
      <c r="C49" s="38" t="s">
        <v>62</v>
      </c>
      <c r="D49" s="8">
        <f t="shared" si="2"/>
        <v>-2610182</v>
      </c>
      <c r="E49" s="8"/>
      <c r="F49" s="9">
        <f>VLOOKUP(B49,'[1]TABLA MAR-15 OSF'!$A$2:$G$51,7,0)</f>
        <v>2610182</v>
      </c>
      <c r="G49" s="9"/>
      <c r="H49" s="10">
        <f t="shared" si="3"/>
        <v>0</v>
      </c>
      <c r="I49" s="1" t="s">
        <v>15</v>
      </c>
      <c r="M49" s="21">
        <v>4135</v>
      </c>
      <c r="N49" s="22">
        <v>2610182</v>
      </c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</row>
    <row r="50" spans="1:16103" x14ac:dyDescent="0.25">
      <c r="A50" s="5">
        <v>2915030000</v>
      </c>
      <c r="B50" s="39">
        <v>4140</v>
      </c>
      <c r="C50" s="38" t="s">
        <v>63</v>
      </c>
      <c r="D50" s="8">
        <f t="shared" si="2"/>
        <v>0</v>
      </c>
      <c r="E50" s="8"/>
      <c r="F50" s="9">
        <v>0</v>
      </c>
      <c r="G50" s="29"/>
      <c r="H50" s="10">
        <f t="shared" si="3"/>
        <v>0</v>
      </c>
      <c r="I50" s="1" t="s">
        <v>15</v>
      </c>
      <c r="M50" s="21">
        <v>4136</v>
      </c>
      <c r="N50" s="22">
        <v>3078934</v>
      </c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</row>
    <row r="51" spans="1:16103" x14ac:dyDescent="0.25">
      <c r="A51" s="5">
        <v>2915030000</v>
      </c>
      <c r="B51" s="39">
        <v>4141</v>
      </c>
      <c r="C51" s="38" t="s">
        <v>64</v>
      </c>
      <c r="D51" s="8">
        <f t="shared" si="2"/>
        <v>-7830547</v>
      </c>
      <c r="E51" s="8"/>
      <c r="F51" s="9">
        <f>VLOOKUP(B51,'[1]TABLA MAR-15 OSF'!$A$2:$G$51,7,0)</f>
        <v>7830546</v>
      </c>
      <c r="G51" s="9"/>
      <c r="H51" s="10">
        <f t="shared" si="3"/>
        <v>-1</v>
      </c>
      <c r="I51" s="1" t="s">
        <v>15</v>
      </c>
      <c r="M51" s="21">
        <v>4137</v>
      </c>
      <c r="N51" s="22">
        <v>7830546</v>
      </c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</row>
    <row r="52" spans="1:16103" x14ac:dyDescent="0.25">
      <c r="A52" s="5">
        <v>2915030000</v>
      </c>
      <c r="B52" s="39">
        <v>4142</v>
      </c>
      <c r="C52" s="38" t="s">
        <v>65</v>
      </c>
      <c r="D52" s="8">
        <f t="shared" si="2"/>
        <v>-7559633</v>
      </c>
      <c r="E52" s="8"/>
      <c r="F52" s="9">
        <f>VLOOKUP(B52,'[1]TABLA MAR-15 OSF'!$A$2:$G$51,7,0)</f>
        <v>6254541</v>
      </c>
      <c r="G52" s="9"/>
      <c r="H52" s="10">
        <f t="shared" si="3"/>
        <v>-1305092</v>
      </c>
      <c r="M52" s="21">
        <v>4138</v>
      </c>
      <c r="N52" s="21">
        <v>0</v>
      </c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</row>
    <row r="53" spans="1:16103" x14ac:dyDescent="0.25">
      <c r="A53" s="5">
        <v>2915030000</v>
      </c>
      <c r="B53" s="39">
        <v>4143</v>
      </c>
      <c r="C53" s="38" t="s">
        <v>66</v>
      </c>
      <c r="D53" s="8">
        <f t="shared" si="2"/>
        <v>-5209246</v>
      </c>
      <c r="E53" s="8"/>
      <c r="F53" s="9">
        <f>VLOOKUP(B53,'[1]TABLA MAR-15 OSF'!$A$2:$G$51,7,0)</f>
        <v>5209246</v>
      </c>
      <c r="G53" s="9"/>
      <c r="H53" s="10">
        <f t="shared" si="3"/>
        <v>0</v>
      </c>
      <c r="I53" s="1" t="s">
        <v>15</v>
      </c>
      <c r="M53" s="21">
        <v>4139</v>
      </c>
      <c r="N53" s="22">
        <v>2610182</v>
      </c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</row>
    <row r="54" spans="1:16103" x14ac:dyDescent="0.25">
      <c r="A54" s="5">
        <v>2915030000</v>
      </c>
      <c r="B54" s="11">
        <v>4145</v>
      </c>
      <c r="C54" s="12" t="s">
        <v>67</v>
      </c>
      <c r="D54" s="8">
        <f t="shared" si="2"/>
        <v>-9027251</v>
      </c>
      <c r="E54" s="8"/>
      <c r="F54" s="9">
        <f>VLOOKUP(B54,'[1]TABLA MAR-15 OSF'!$A$2:$G$51,7,0)</f>
        <v>9027249</v>
      </c>
      <c r="G54" s="9"/>
      <c r="H54" s="10">
        <f t="shared" si="3"/>
        <v>-2</v>
      </c>
      <c r="I54" s="1" t="s">
        <v>15</v>
      </c>
      <c r="M54" s="21">
        <v>4140</v>
      </c>
      <c r="N54" s="21">
        <v>0</v>
      </c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</row>
    <row r="55" spans="1:16103" x14ac:dyDescent="0.25">
      <c r="A55" s="5">
        <v>2915030000</v>
      </c>
      <c r="B55" s="11">
        <v>4146</v>
      </c>
      <c r="C55" s="40"/>
      <c r="D55" s="8">
        <f t="shared" si="2"/>
        <v>-43108991</v>
      </c>
      <c r="E55" s="8"/>
      <c r="F55" s="9">
        <f>VLOOKUP(B55,'[1]TABLA MAR-15 OSF'!$A$2:$G$51,7,0)</f>
        <v>41097658</v>
      </c>
      <c r="G55" s="9"/>
      <c r="H55" s="10">
        <f t="shared" si="3"/>
        <v>-2011333</v>
      </c>
      <c r="M55" s="21">
        <v>4141</v>
      </c>
      <c r="N55" s="22">
        <v>7830547</v>
      </c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</row>
    <row r="56" spans="1:16103" x14ac:dyDescent="0.25">
      <c r="A56" s="5">
        <v>2915030000</v>
      </c>
      <c r="B56" s="11">
        <v>4148</v>
      </c>
      <c r="C56" s="12" t="s">
        <v>68</v>
      </c>
      <c r="D56" s="8">
        <f t="shared" si="2"/>
        <v>-15566717</v>
      </c>
      <c r="E56" s="8"/>
      <c r="F56" s="9">
        <f>VLOOKUP(B56,'[1]TABLA MAR-15 OSF'!$A$2:$G$51,7,0)</f>
        <v>15566715</v>
      </c>
      <c r="G56" s="9"/>
      <c r="H56" s="10">
        <f t="shared" si="3"/>
        <v>-2</v>
      </c>
      <c r="I56" s="1" t="s">
        <v>15</v>
      </c>
      <c r="M56" s="21">
        <v>4142</v>
      </c>
      <c r="N56" s="22">
        <v>7559633</v>
      </c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</row>
    <row r="57" spans="1:16103" ht="12.75" x14ac:dyDescent="0.2">
      <c r="A57" s="30" t="s">
        <v>69</v>
      </c>
      <c r="B57" s="2"/>
      <c r="C57" s="30"/>
      <c r="D57" s="41">
        <f>SUM(D39:D56)</f>
        <v>-1984783102</v>
      </c>
      <c r="E57" s="41">
        <f>SUM(E39:E56)</f>
        <v>-23379952</v>
      </c>
      <c r="F57" s="41">
        <f>SUM(F39:F56)</f>
        <v>2018441007.3699994</v>
      </c>
      <c r="G57" s="41">
        <f>SUM(G39:G56)</f>
        <v>0</v>
      </c>
      <c r="H57" s="31">
        <f>SUM(H39:H56)</f>
        <v>10277953.36999929</v>
      </c>
      <c r="M57" s="21">
        <v>4143</v>
      </c>
      <c r="N57" s="22">
        <v>5209246</v>
      </c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</row>
    <row r="58" spans="1:16103" ht="12.75" x14ac:dyDescent="0.2">
      <c r="A58" s="42"/>
      <c r="B58" s="42"/>
      <c r="C58" s="42"/>
      <c r="D58" s="31"/>
      <c r="E58" s="43"/>
      <c r="F58" s="42"/>
      <c r="G58" s="42"/>
      <c r="H58" s="42"/>
      <c r="M58" s="21">
        <v>4145</v>
      </c>
      <c r="N58" s="22">
        <v>9027251</v>
      </c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</row>
    <row r="59" spans="1:16103" ht="12.75" x14ac:dyDescent="0.2">
      <c r="A59" s="2" t="s">
        <v>3</v>
      </c>
      <c r="B59" s="2" t="s">
        <v>4</v>
      </c>
      <c r="C59" s="2" t="s">
        <v>5</v>
      </c>
      <c r="D59" s="3" t="s">
        <v>51</v>
      </c>
      <c r="E59" s="3" t="s">
        <v>7</v>
      </c>
      <c r="F59" s="4" t="s">
        <v>8</v>
      </c>
      <c r="G59" s="4" t="s">
        <v>9</v>
      </c>
      <c r="H59" s="3" t="s">
        <v>10</v>
      </c>
      <c r="M59" s="21">
        <v>4146</v>
      </c>
      <c r="N59" s="22">
        <v>43108991</v>
      </c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</row>
    <row r="60" spans="1:16103" x14ac:dyDescent="0.25">
      <c r="A60" s="5">
        <v>2915030000</v>
      </c>
      <c r="B60" s="44">
        <v>4154</v>
      </c>
      <c r="C60" s="7" t="s">
        <v>70</v>
      </c>
      <c r="D60" s="8">
        <f t="shared" ref="D60:D65" si="4">-VLOOKUP(B60,$M$17:$N$72,2,0)</f>
        <v>-3639631</v>
      </c>
      <c r="E60" s="8"/>
      <c r="F60" s="9">
        <f>VLOOKUP(B60,'[1]TABLA MAR-15 OSF'!$A$2:$G$51,7,0)</f>
        <v>3639654</v>
      </c>
      <c r="G60" s="9"/>
      <c r="H60" s="10">
        <f t="shared" ref="H60:H65" si="5">D60+E60++F60+G60</f>
        <v>23</v>
      </c>
      <c r="I60" s="1" t="s">
        <v>15</v>
      </c>
      <c r="M60" s="21">
        <v>4148</v>
      </c>
      <c r="N60" s="22">
        <v>15566717</v>
      </c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</row>
    <row r="61" spans="1:16103" x14ac:dyDescent="0.25">
      <c r="A61" s="5">
        <v>2915030000</v>
      </c>
      <c r="B61" s="45">
        <v>4155</v>
      </c>
      <c r="C61" s="7" t="s">
        <v>71</v>
      </c>
      <c r="D61" s="8">
        <f t="shared" si="4"/>
        <v>-7229009</v>
      </c>
      <c r="E61" s="8"/>
      <c r="F61" s="9">
        <f>VLOOKUP(B61,'[1]TABLA MAR-15 OSF'!$A$2:$G$51,7,0)</f>
        <v>7239695</v>
      </c>
      <c r="G61" s="9"/>
      <c r="H61" s="10">
        <f t="shared" si="5"/>
        <v>10686</v>
      </c>
      <c r="I61" s="1" t="s">
        <v>15</v>
      </c>
      <c r="M61" s="21">
        <v>4154</v>
      </c>
      <c r="N61" s="22">
        <v>3639631</v>
      </c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</row>
    <row r="62" spans="1:16103" x14ac:dyDescent="0.25">
      <c r="A62" s="5">
        <v>2915030000</v>
      </c>
      <c r="B62" s="11">
        <v>4156</v>
      </c>
      <c r="C62" s="7" t="s">
        <v>72</v>
      </c>
      <c r="D62" s="8">
        <f t="shared" si="4"/>
        <v>-4213315</v>
      </c>
      <c r="E62" s="8"/>
      <c r="F62" s="9">
        <f>VLOOKUP(B62,'[1]TABLA MAR-15 OSF'!$A$2:$G$51,7,0)</f>
        <v>4213315</v>
      </c>
      <c r="G62" s="9"/>
      <c r="H62" s="10">
        <f t="shared" si="5"/>
        <v>0</v>
      </c>
      <c r="I62" s="1" t="s">
        <v>15</v>
      </c>
      <c r="M62" s="21">
        <v>4155</v>
      </c>
      <c r="N62" s="22">
        <v>7229009</v>
      </c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</row>
    <row r="63" spans="1:16103" x14ac:dyDescent="0.25">
      <c r="A63" s="5">
        <v>2915030000</v>
      </c>
      <c r="B63" s="11">
        <v>4157</v>
      </c>
      <c r="C63" s="7" t="s">
        <v>73</v>
      </c>
      <c r="D63" s="8">
        <f t="shared" si="4"/>
        <v>-21230899</v>
      </c>
      <c r="E63" s="8"/>
      <c r="F63" s="9">
        <f>VLOOKUP(B63,'[1]TABLA MAR-15 OSF'!$A$2:$G$51,7,0)</f>
        <v>20729961</v>
      </c>
      <c r="G63" s="9"/>
      <c r="H63" s="10">
        <f t="shared" si="5"/>
        <v>-500938</v>
      </c>
      <c r="M63" s="21">
        <v>4156</v>
      </c>
      <c r="N63" s="22">
        <v>4213315</v>
      </c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</row>
    <row r="64" spans="1:16103" x14ac:dyDescent="0.25">
      <c r="A64" s="5">
        <v>2915030000</v>
      </c>
      <c r="B64" s="39">
        <v>4158</v>
      </c>
      <c r="C64" s="46" t="s">
        <v>74</v>
      </c>
      <c r="D64" s="8">
        <f t="shared" si="4"/>
        <v>-1264993282</v>
      </c>
      <c r="E64" s="8">
        <f>-K31</f>
        <v>-54146314</v>
      </c>
      <c r="F64" s="9">
        <f>VLOOKUP(B64,'[1]TABLA MAR-15 OSF'!$A$2:$G$51,7,0)</f>
        <v>1221599664.24</v>
      </c>
      <c r="G64" s="9">
        <f>+K23</f>
        <v>96660841</v>
      </c>
      <c r="H64" s="10">
        <f t="shared" si="5"/>
        <v>-879090.75999999046</v>
      </c>
      <c r="M64" s="21">
        <v>4157</v>
      </c>
      <c r="N64" s="22">
        <v>21230899</v>
      </c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</row>
    <row r="65" spans="1:16103" x14ac:dyDescent="0.25">
      <c r="A65" s="12"/>
      <c r="B65" s="39">
        <v>4159</v>
      </c>
      <c r="C65" s="46"/>
      <c r="D65" s="8">
        <f t="shared" si="4"/>
        <v>-71274522</v>
      </c>
      <c r="E65" s="8"/>
      <c r="F65" s="9">
        <f>VLOOKUP(B65,'[1]TABLA MAR-15 OSF'!$A$2:$G$51,7,0)</f>
        <v>71274523</v>
      </c>
      <c r="G65" s="9"/>
      <c r="H65" s="10">
        <f t="shared" si="5"/>
        <v>1</v>
      </c>
      <c r="I65" s="1" t="s">
        <v>15</v>
      </c>
      <c r="M65" s="21">
        <v>4158</v>
      </c>
      <c r="N65" s="22">
        <v>1264993282</v>
      </c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</row>
    <row r="66" spans="1:16103" ht="12.75" x14ac:dyDescent="0.2">
      <c r="A66" s="30" t="s">
        <v>75</v>
      </c>
      <c r="B66" s="2"/>
      <c r="C66" s="30"/>
      <c r="D66" s="47">
        <f>SUM(D60:D65)</f>
        <v>-1372580658</v>
      </c>
      <c r="E66" s="47">
        <f>SUM(E60:E65)</f>
        <v>-54146314</v>
      </c>
      <c r="F66" s="48">
        <f>SUM(F60:F65)</f>
        <v>1328696812.24</v>
      </c>
      <c r="G66" s="47">
        <f>SUM(G60:G65)</f>
        <v>96660841</v>
      </c>
      <c r="H66" s="31">
        <f>SUM(H60:H65)</f>
        <v>-1369318.7599999905</v>
      </c>
      <c r="M66" s="21">
        <v>4159</v>
      </c>
      <c r="N66" s="22">
        <v>71274522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</row>
    <row r="67" spans="1:16103" ht="12.75" x14ac:dyDescent="0.2">
      <c r="A67" s="42"/>
      <c r="B67" s="42"/>
      <c r="C67" s="42"/>
      <c r="D67" s="49"/>
      <c r="E67" s="50"/>
      <c r="F67" s="42"/>
      <c r="G67" s="42"/>
      <c r="H67" s="42"/>
      <c r="M67" s="21">
        <v>4167</v>
      </c>
      <c r="N67" s="22">
        <v>18210562</v>
      </c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</row>
    <row r="68" spans="1:16103" ht="12.75" x14ac:dyDescent="0.2">
      <c r="A68" s="51" t="s">
        <v>76</v>
      </c>
      <c r="B68" s="52"/>
      <c r="C68" s="51"/>
      <c r="D68" s="31">
        <f>D66+D57+D36</f>
        <v>-10474339026</v>
      </c>
      <c r="E68" s="31">
        <f>E66+E57+E36</f>
        <v>-475185114</v>
      </c>
      <c r="F68" s="31">
        <f>F66+F57+F36</f>
        <v>10626795735.639999</v>
      </c>
      <c r="G68" s="31">
        <f>G66+G57+G36</f>
        <v>153455860</v>
      </c>
      <c r="H68" s="31">
        <f>+H66+H57+H36</f>
        <v>-169272544.3599999</v>
      </c>
      <c r="M68" s="21">
        <v>4168</v>
      </c>
      <c r="N68" s="22">
        <v>4059975</v>
      </c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</row>
    <row r="69" spans="1:16103" ht="12.75" x14ac:dyDescent="0.2">
      <c r="B69" s="53"/>
      <c r="D69" s="55">
        <f>+D68+E68+G68</f>
        <v>-10796068280</v>
      </c>
      <c r="H69" s="55">
        <v>162409492.84</v>
      </c>
      <c r="M69" s="21">
        <v>4169</v>
      </c>
      <c r="N69" s="22">
        <v>1353325</v>
      </c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  <c r="WUH69" s="1"/>
      <c r="WUI69" s="1"/>
    </row>
    <row r="70" spans="1:16103" x14ac:dyDescent="0.25">
      <c r="E70" s="56"/>
      <c r="H70" s="55">
        <f>SUM(H68:H69)</f>
        <v>-6863051.5199998915</v>
      </c>
      <c r="M70" s="21">
        <v>4170</v>
      </c>
      <c r="N70" s="21">
        <v>0</v>
      </c>
    </row>
    <row r="71" spans="1:16103" x14ac:dyDescent="0.25">
      <c r="A71" s="57"/>
      <c r="B71" s="58"/>
      <c r="C71" s="59" t="s">
        <v>77</v>
      </c>
      <c r="D71" s="60">
        <v>42172</v>
      </c>
      <c r="F71" s="57"/>
      <c r="G71" s="61"/>
      <c r="H71" s="62"/>
      <c r="M71" s="21">
        <v>4171</v>
      </c>
      <c r="N71" s="21">
        <v>0</v>
      </c>
    </row>
    <row r="72" spans="1:16103" x14ac:dyDescent="0.25">
      <c r="A72" s="57"/>
      <c r="B72" s="57"/>
      <c r="C72" s="63"/>
      <c r="D72" s="64"/>
      <c r="E72" s="64"/>
      <c r="F72" s="61"/>
      <c r="G72" s="61"/>
      <c r="H72" s="65"/>
      <c r="M72" s="21">
        <v>4900</v>
      </c>
      <c r="N72" s="21">
        <v>0</v>
      </c>
    </row>
    <row r="73" spans="1:16103" x14ac:dyDescent="0.25">
      <c r="A73" s="57"/>
      <c r="B73" s="57"/>
      <c r="C73" s="66"/>
      <c r="D73" s="57"/>
      <c r="E73" s="57"/>
      <c r="F73" s="67"/>
      <c r="G73" s="67"/>
      <c r="H73" s="68"/>
      <c r="M73" s="69" t="s">
        <v>78</v>
      </c>
      <c r="N73" s="70">
        <f>SUM(N17:N72)</f>
        <v>10474339026</v>
      </c>
    </row>
    <row r="74" spans="1:16103" x14ac:dyDescent="0.25">
      <c r="A74" s="57"/>
      <c r="B74" s="57"/>
      <c r="C74" s="71" t="s">
        <v>79</v>
      </c>
      <c r="D74" s="72"/>
      <c r="E74" s="72"/>
      <c r="F74" s="67"/>
      <c r="G74" s="67"/>
      <c r="H74" s="71" t="s">
        <v>80</v>
      </c>
    </row>
    <row r="75" spans="1:16103" x14ac:dyDescent="0.25">
      <c r="A75" s="57"/>
      <c r="B75" s="57"/>
      <c r="C75" s="71" t="s">
        <v>81</v>
      </c>
      <c r="D75" s="72"/>
      <c r="E75" s="72"/>
      <c r="F75" s="73"/>
      <c r="G75" s="73"/>
      <c r="H75" s="74"/>
    </row>
    <row r="76" spans="1:16103" x14ac:dyDescent="0.25">
      <c r="A76" s="75"/>
      <c r="B76" s="75"/>
      <c r="C76" s="75"/>
      <c r="D76" s="76"/>
      <c r="E76" s="76"/>
      <c r="F76" s="75"/>
      <c r="G76" s="75"/>
      <c r="H76" s="75"/>
    </row>
    <row r="77" spans="1:16103" x14ac:dyDescent="0.25">
      <c r="D77" s="75"/>
      <c r="E77" s="75"/>
    </row>
  </sheetData>
  <autoFilter ref="A4:I68"/>
  <mergeCells count="3">
    <mergeCell ref="A1:H1"/>
    <mergeCell ref="A2:H2"/>
    <mergeCell ref="A3:H3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MARZO-15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jhochi</dc:creator>
  <cp:lastModifiedBy>Usuario</cp:lastModifiedBy>
  <dcterms:created xsi:type="dcterms:W3CDTF">2015-06-18T20:29:01Z</dcterms:created>
  <dcterms:modified xsi:type="dcterms:W3CDTF">2015-08-11T23:05:23Z</dcterms:modified>
</cp:coreProperties>
</file>