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0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Hoja1!$A$1:$T$46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S6" i="2"/>
  <c r="R6" i="2"/>
  <c r="Q6" i="2"/>
  <c r="O6" i="2"/>
  <c r="N6" i="2"/>
  <c r="M6" i="2"/>
  <c r="L6" i="2"/>
  <c r="K6" i="2"/>
  <c r="J6" i="2"/>
  <c r="I6" i="2"/>
  <c r="H6" i="2"/>
  <c r="G6" i="2"/>
  <c r="F6" i="2"/>
  <c r="S45" i="1" l="1"/>
  <c r="P45" i="1"/>
  <c r="M45" i="1"/>
  <c r="I45" i="1"/>
  <c r="H45" i="1"/>
  <c r="S44" i="1"/>
  <c r="P44" i="1"/>
  <c r="M44" i="1"/>
  <c r="I44" i="1"/>
  <c r="H44" i="1"/>
  <c r="S43" i="1"/>
  <c r="P43" i="1"/>
  <c r="H43" i="1"/>
  <c r="S42" i="1"/>
  <c r="P42" i="1"/>
  <c r="M42" i="1"/>
  <c r="I42" i="1"/>
  <c r="H42" i="1"/>
  <c r="S41" i="1"/>
  <c r="P41" i="1"/>
  <c r="H41" i="1"/>
  <c r="S40" i="1"/>
  <c r="P40" i="1"/>
  <c r="M40" i="1"/>
  <c r="I40" i="1"/>
  <c r="H40" i="1"/>
  <c r="S39" i="1"/>
  <c r="P39" i="1"/>
  <c r="H39" i="1"/>
  <c r="S38" i="1"/>
  <c r="P38" i="1"/>
  <c r="M38" i="1"/>
  <c r="I38" i="1"/>
  <c r="H38" i="1"/>
  <c r="S37" i="1"/>
  <c r="P37" i="1"/>
  <c r="M37" i="1"/>
  <c r="I37" i="1"/>
  <c r="H37" i="1"/>
  <c r="S36" i="1"/>
  <c r="P36" i="1"/>
  <c r="M36" i="1"/>
  <c r="I36" i="1"/>
  <c r="H36" i="1"/>
  <c r="S35" i="1"/>
  <c r="P35" i="1"/>
  <c r="M35" i="1"/>
  <c r="I35" i="1"/>
  <c r="H35" i="1"/>
  <c r="S34" i="1"/>
  <c r="P34" i="1"/>
  <c r="M34" i="1"/>
  <c r="I34" i="1"/>
  <c r="H34" i="1"/>
  <c r="S33" i="1"/>
  <c r="P33" i="1"/>
  <c r="M33" i="1"/>
  <c r="I33" i="1"/>
  <c r="H33" i="1"/>
  <c r="P32" i="1"/>
  <c r="M32" i="1"/>
  <c r="I32" i="1"/>
  <c r="H32" i="1"/>
  <c r="P31" i="1"/>
  <c r="M31" i="1"/>
  <c r="I31" i="1"/>
  <c r="H31" i="1"/>
  <c r="S30" i="1"/>
  <c r="P30" i="1"/>
  <c r="H30" i="1"/>
  <c r="S29" i="1"/>
  <c r="P29" i="1"/>
  <c r="M29" i="1"/>
  <c r="I29" i="1"/>
  <c r="H29" i="1"/>
  <c r="S28" i="1"/>
  <c r="P28" i="1"/>
  <c r="M28" i="1"/>
  <c r="I28" i="1"/>
  <c r="H28" i="1"/>
  <c r="S27" i="1"/>
  <c r="P27" i="1"/>
  <c r="H27" i="1"/>
  <c r="S26" i="1"/>
  <c r="P26" i="1"/>
  <c r="M26" i="1"/>
  <c r="I26" i="1"/>
  <c r="H26" i="1"/>
  <c r="S25" i="1"/>
  <c r="P25" i="1"/>
  <c r="M25" i="1"/>
  <c r="I25" i="1"/>
  <c r="H25" i="1"/>
  <c r="S24" i="1"/>
  <c r="P24" i="1"/>
  <c r="M24" i="1"/>
  <c r="I24" i="1"/>
  <c r="H24" i="1"/>
  <c r="S23" i="1"/>
  <c r="P23" i="1"/>
  <c r="M23" i="1"/>
  <c r="I23" i="1"/>
  <c r="H23" i="1"/>
  <c r="S22" i="1"/>
  <c r="P22" i="1"/>
  <c r="M22" i="1"/>
  <c r="I22" i="1"/>
  <c r="H22" i="1"/>
  <c r="S21" i="1"/>
  <c r="P21" i="1"/>
  <c r="M21" i="1"/>
  <c r="I21" i="1"/>
  <c r="H21" i="1"/>
  <c r="S20" i="1"/>
  <c r="P20" i="1"/>
  <c r="H20" i="1"/>
  <c r="S19" i="1"/>
  <c r="P19" i="1"/>
  <c r="M19" i="1"/>
  <c r="I19" i="1"/>
  <c r="H19" i="1"/>
  <c r="S18" i="1"/>
  <c r="P18" i="1"/>
  <c r="M18" i="1"/>
  <c r="I18" i="1"/>
  <c r="H18" i="1"/>
  <c r="S17" i="1"/>
  <c r="P17" i="1"/>
  <c r="M17" i="1"/>
  <c r="I17" i="1"/>
  <c r="H17" i="1"/>
  <c r="S16" i="1"/>
  <c r="P16" i="1"/>
  <c r="H16" i="1"/>
  <c r="S15" i="1"/>
  <c r="P15" i="1"/>
  <c r="M15" i="1"/>
  <c r="I15" i="1"/>
  <c r="H15" i="1"/>
  <c r="S14" i="1"/>
  <c r="P14" i="1"/>
  <c r="M14" i="1"/>
  <c r="I14" i="1"/>
  <c r="H14" i="1"/>
  <c r="S13" i="1"/>
  <c r="P13" i="1"/>
  <c r="M13" i="1"/>
  <c r="I13" i="1"/>
  <c r="H13" i="1"/>
  <c r="S12" i="1"/>
  <c r="P12" i="1"/>
  <c r="M12" i="1"/>
  <c r="I12" i="1"/>
  <c r="H12" i="1"/>
  <c r="S11" i="1"/>
  <c r="P11" i="1"/>
  <c r="M11" i="1"/>
  <c r="I11" i="1"/>
  <c r="H11" i="1"/>
  <c r="S10" i="1"/>
  <c r="P10" i="1"/>
  <c r="M10" i="1"/>
  <c r="I10" i="1"/>
  <c r="H10" i="1"/>
  <c r="S9" i="1"/>
  <c r="P9" i="1"/>
  <c r="H9" i="1"/>
  <c r="S8" i="1"/>
  <c r="P8" i="1"/>
  <c r="M8" i="1"/>
  <c r="I8" i="1"/>
  <c r="H8" i="1"/>
  <c r="S7" i="1"/>
  <c r="P7" i="1"/>
  <c r="M7" i="1"/>
  <c r="I7" i="1"/>
  <c r="H7" i="1"/>
  <c r="S6" i="1"/>
  <c r="P6" i="1"/>
  <c r="H6" i="1"/>
  <c r="S5" i="1"/>
  <c r="P5" i="1"/>
  <c r="M5" i="1"/>
  <c r="I5" i="1"/>
  <c r="H5" i="1"/>
  <c r="S4" i="1"/>
  <c r="P4" i="1"/>
  <c r="H4" i="1"/>
  <c r="S3" i="1"/>
  <c r="P3" i="1"/>
  <c r="H3" i="1"/>
  <c r="S2" i="1"/>
  <c r="P2" i="1"/>
  <c r="M2" i="1"/>
  <c r="I2" i="1"/>
  <c r="H2" i="1"/>
</calcChain>
</file>

<file path=xl/sharedStrings.xml><?xml version="1.0" encoding="utf-8"?>
<sst xmlns="http://schemas.openxmlformats.org/spreadsheetml/2006/main" count="286" uniqueCount="95">
  <si>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</si>
  <si>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</si>
  <si>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</si>
  <si>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</si>
  <si>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</si>
  <si>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</si>
  <si>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</si>
  <si>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</si>
  <si>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</si>
  <si>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</si>
  <si>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</si>
  <si>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</si>
  <si>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</si>
  <si>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</si>
  <si>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</si>
  <si>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</si>
  <si>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</si>
  <si>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</si>
  <si>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</si>
  <si>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</si>
  <si>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</si>
  <si>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</si>
  <si>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</si>
  <si>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</si>
  <si>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</si>
  <si>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</si>
  <si>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</si>
  <si>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</si>
  <si>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</si>
  <si>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</si>
  <si>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</si>
  <si>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</si>
  <si>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</si>
  <si>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</si>
  <si>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</si>
  <si>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</si>
  <si>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</si>
  <si>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</si>
  <si>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</si>
  <si>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</si>
  <si>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</si>
  <si>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</si>
  <si>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</si>
  <si>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</si>
  <si>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</si>
  <si>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</si>
  <si>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</si>
  <si>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</si>
  <si>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</si>
  <si>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</si>
  <si>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</si>
  <si>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</si>
  <si>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</si>
  <si>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</si>
  <si>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</si>
  <si>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</si>
  <si>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</si>
  <si>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</si>
  <si>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</si>
  <si>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</si>
  <si>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</si>
  <si>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</si>
  <si>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</si>
  <si>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</si>
  <si>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</si>
  <si>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</si>
  <si>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</si>
  <si>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</si>
  <si>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</si>
  <si>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</si>
  <si>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</si>
  <si>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</si>
  <si>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</si>
  <si>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</si>
  <si>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</si>
  <si>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</si>
  <si>
    <t>FRONTERA</t>
  </si>
  <si>
    <t>PAREX</t>
  </si>
  <si>
    <t>PERENCO</t>
  </si>
  <si>
    <t>EMERALD</t>
  </si>
  <si>
    <t>PETROSANTANDER</t>
  </si>
  <si>
    <t>ECOPETROL</t>
  </si>
  <si>
    <t>LEWIS</t>
  </si>
  <si>
    <t>GRAN TIERRA</t>
  </si>
  <si>
    <t>PETROCOLOMBIA</t>
  </si>
  <si>
    <t>CEPSA</t>
  </si>
  <si>
    <t>UT IJP</t>
  </si>
  <si>
    <t>HADES</t>
  </si>
  <si>
    <t>Operador</t>
  </si>
  <si>
    <t xml:space="preserve">SIERRACOL </t>
  </si>
  <si>
    <t>OTROS</t>
  </si>
  <si>
    <t xml:space="preserve">HOCOL </t>
  </si>
  <si>
    <t>Eval_Operador</t>
  </si>
  <si>
    <t>LLANO NORTE</t>
  </si>
  <si>
    <t>LLANOS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</si>
</sst>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selection activeCell="B7" sqref="B7"/>
    </sheetView>
  </sheetViews>
  <sheetFormatPr baseColWidth="10" defaultRowHeight="15" x14ac:dyDescent="0.25"/>
  <cols>
    <col min="1" max="1" width="17.7109375" bestFit="1" customWidth="1"/>
    <col min="18" max="18" width="11.5703125" style="1"/>
    <col min="20" max="20" width="14" bestFit="1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76</v>
      </c>
      <c r="F2">
        <v>37.99</v>
      </c>
      <c r="G2">
        <v>10.93481843138677</v>
      </c>
      <c r="H2">
        <f t="shared" ref="H2:H45" si="0">F2-G2</f>
        <v>27.055181568613232</v>
      </c>
      <c r="I2">
        <f>G2/F2</f>
        <v>0.28783412559586125</v>
      </c>
      <c r="J2">
        <v>0.45188575052631574</v>
      </c>
      <c r="K2">
        <v>0</v>
      </c>
      <c r="L2">
        <v>0</v>
      </c>
      <c r="M2">
        <f>(J2+K2+L2+N2+O2)/F2</f>
        <v>1.3442188653482776E-2</v>
      </c>
      <c r="N2">
        <v>5.8782996419494901E-2</v>
      </c>
      <c r="P2">
        <f>K2+L2+N2+O2</f>
        <v>5.8782996419494901E-2</v>
      </c>
      <c r="Q2">
        <v>177.43600251491767</v>
      </c>
      <c r="R2" s="1">
        <v>45575</v>
      </c>
      <c r="S2">
        <f>VLOOKUP(A2,[1]vpn!$G$2:$H$48,2,0)</f>
        <v>-1.73</v>
      </c>
      <c r="T2">
        <v>3.6</v>
      </c>
    </row>
    <row r="3" spans="1:20" x14ac:dyDescent="0.25">
      <c r="A3" t="s">
        <v>19</v>
      </c>
      <c r="B3" t="s">
        <v>16</v>
      </c>
      <c r="C3" t="s">
        <v>20</v>
      </c>
      <c r="D3" t="s">
        <v>18</v>
      </c>
      <c r="E3" t="s">
        <v>90</v>
      </c>
      <c r="F3">
        <v>0</v>
      </c>
      <c r="G3">
        <v>0</v>
      </c>
      <c r="H3">
        <f t="shared" si="0"/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45" si="1">K3+L3+N3+O3</f>
        <v>0</v>
      </c>
      <c r="Q3">
        <v>0</v>
      </c>
      <c r="R3" s="1">
        <v>54789</v>
      </c>
      <c r="S3">
        <f>VLOOKUP(A3,[1]vpn!$G$2:$H$48,2,0)</f>
        <v>0</v>
      </c>
      <c r="T3">
        <v>1</v>
      </c>
    </row>
    <row r="4" spans="1:20" x14ac:dyDescent="0.25">
      <c r="A4" t="s">
        <v>21</v>
      </c>
      <c r="B4" t="s">
        <v>16</v>
      </c>
      <c r="C4" t="s">
        <v>22</v>
      </c>
      <c r="D4" t="s">
        <v>23</v>
      </c>
      <c r="E4" t="s">
        <v>77</v>
      </c>
      <c r="F4">
        <v>0</v>
      </c>
      <c r="G4">
        <v>0</v>
      </c>
      <c r="H4">
        <f t="shared" si="0"/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7.0622060834933373</v>
      </c>
      <c r="P4">
        <f t="shared" si="1"/>
        <v>7.0622060834933373</v>
      </c>
      <c r="Q4">
        <v>0</v>
      </c>
      <c r="R4" s="1">
        <v>54789</v>
      </c>
      <c r="S4">
        <f>VLOOKUP(A4,[1]vpn!$G$2:$H$48,2,0)</f>
        <v>0</v>
      </c>
      <c r="T4">
        <v>2.8</v>
      </c>
    </row>
    <row r="5" spans="1:20" x14ac:dyDescent="0.25">
      <c r="A5" t="s">
        <v>24</v>
      </c>
      <c r="B5" t="s">
        <v>16</v>
      </c>
      <c r="C5" t="s">
        <v>25</v>
      </c>
      <c r="D5" t="s">
        <v>26</v>
      </c>
      <c r="E5" t="s">
        <v>90</v>
      </c>
      <c r="F5">
        <v>11.047459460000001</v>
      </c>
      <c r="G5">
        <v>0.69309200000000004</v>
      </c>
      <c r="H5">
        <f t="shared" si="0"/>
        <v>10.354367460000001</v>
      </c>
      <c r="I5">
        <f>G5/F5</f>
        <v>6.2737682134929515E-2</v>
      </c>
      <c r="J5">
        <v>0</v>
      </c>
      <c r="K5">
        <v>0</v>
      </c>
      <c r="L5">
        <v>0</v>
      </c>
      <c r="M5">
        <f>(J5+K5+L5+N5+O5)/F5</f>
        <v>0</v>
      </c>
      <c r="N5">
        <v>0</v>
      </c>
      <c r="P5">
        <f t="shared" si="1"/>
        <v>0</v>
      </c>
      <c r="Q5">
        <v>0</v>
      </c>
      <c r="R5" s="1">
        <v>54789</v>
      </c>
      <c r="S5">
        <f>VLOOKUP(A5,[1]vpn!$G$2:$H$48,2,0)</f>
        <v>0</v>
      </c>
      <c r="T5">
        <v>1</v>
      </c>
    </row>
    <row r="6" spans="1:20" x14ac:dyDescent="0.25">
      <c r="A6" t="s">
        <v>27</v>
      </c>
      <c r="B6" t="s">
        <v>16</v>
      </c>
      <c r="C6" t="s">
        <v>20</v>
      </c>
      <c r="D6" t="s">
        <v>18</v>
      </c>
      <c r="E6" t="s">
        <v>90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v>0</v>
      </c>
      <c r="R6" s="1">
        <v>54789</v>
      </c>
      <c r="S6">
        <f>VLOOKUP(A6,[1]vpn!$G$2:$H$48,2,0)</f>
        <v>0</v>
      </c>
      <c r="T6">
        <v>1</v>
      </c>
    </row>
    <row r="7" spans="1:20" x14ac:dyDescent="0.25">
      <c r="A7" t="s">
        <v>28</v>
      </c>
      <c r="B7" t="s">
        <v>16</v>
      </c>
      <c r="C7" t="s">
        <v>17</v>
      </c>
      <c r="D7" t="s">
        <v>26</v>
      </c>
      <c r="E7" t="s">
        <v>78</v>
      </c>
      <c r="F7">
        <v>463.77192982456143</v>
      </c>
      <c r="G7">
        <v>120.188955635789</v>
      </c>
      <c r="H7">
        <f t="shared" si="0"/>
        <v>343.58297418877243</v>
      </c>
      <c r="I7">
        <f>G7/F7</f>
        <v>0.25915530437828532</v>
      </c>
      <c r="J7">
        <v>7.6758544210526312</v>
      </c>
      <c r="K7">
        <v>0.5254703684210531</v>
      </c>
      <c r="L7">
        <v>0.26111824561403507</v>
      </c>
      <c r="M7">
        <f>(J7+K7+L7+N7+O7)/F7</f>
        <v>6.8234836426644921E-2</v>
      </c>
      <c r="N7">
        <v>8.0769587357606714</v>
      </c>
      <c r="O7">
        <v>15.106</v>
      </c>
      <c r="P7">
        <f t="shared" si="1"/>
        <v>23.969547349795761</v>
      </c>
      <c r="Q7">
        <v>5004.9061535773271</v>
      </c>
      <c r="R7" s="1">
        <v>45199</v>
      </c>
      <c r="S7">
        <f>VLOOKUP(A7,[1]vpn!$G$2:$H$48,2,0)</f>
        <v>73.135599999999997</v>
      </c>
      <c r="T7">
        <v>2.9</v>
      </c>
    </row>
    <row r="8" spans="1:20" x14ac:dyDescent="0.25">
      <c r="A8" t="s">
        <v>29</v>
      </c>
      <c r="B8" t="s">
        <v>16</v>
      </c>
      <c r="C8" t="s">
        <v>25</v>
      </c>
      <c r="D8" t="s">
        <v>18</v>
      </c>
      <c r="E8" t="s">
        <v>77</v>
      </c>
      <c r="F8">
        <v>44.5</v>
      </c>
      <c r="G8">
        <v>0.16143838524222687</v>
      </c>
      <c r="H8">
        <f t="shared" si="0"/>
        <v>44.338561614757772</v>
      </c>
      <c r="I8">
        <f>G8/F8</f>
        <v>3.6278288818477949E-3</v>
      </c>
      <c r="J8">
        <v>9.6451999999999996E-2</v>
      </c>
      <c r="K8">
        <v>0.10787299999999998</v>
      </c>
      <c r="L8">
        <v>6.8709999999999882E-3</v>
      </c>
      <c r="M8">
        <f>(J8+K8+L8+N8+O8)/F8</f>
        <v>4.7853093301979547E-3</v>
      </c>
      <c r="N8">
        <v>1.7502651938090053E-3</v>
      </c>
      <c r="P8">
        <f t="shared" si="1"/>
        <v>0.11649426519380898</v>
      </c>
      <c r="Q8">
        <v>237.84291303140893</v>
      </c>
      <c r="R8" s="1">
        <v>54789</v>
      </c>
      <c r="S8">
        <f>VLOOKUP(A8,[1]vpn!$G$2:$H$48,2,0)</f>
        <v>0</v>
      </c>
      <c r="T8">
        <v>2.8</v>
      </c>
    </row>
    <row r="9" spans="1:20" x14ac:dyDescent="0.25">
      <c r="A9" t="s">
        <v>30</v>
      </c>
      <c r="B9" t="s">
        <v>16</v>
      </c>
      <c r="C9" t="s">
        <v>20</v>
      </c>
      <c r="D9" t="s">
        <v>18</v>
      </c>
      <c r="E9" t="s">
        <v>90</v>
      </c>
      <c r="F9">
        <v>0</v>
      </c>
      <c r="G9">
        <v>0</v>
      </c>
      <c r="H9">
        <f t="shared" si="0"/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v>0</v>
      </c>
      <c r="R9" s="1">
        <v>54789</v>
      </c>
      <c r="S9">
        <f>VLOOKUP(A9,[1]vpn!$G$2:$H$48,2,0)</f>
        <v>0</v>
      </c>
      <c r="T9">
        <v>1</v>
      </c>
    </row>
    <row r="10" spans="1:20" x14ac:dyDescent="0.25">
      <c r="A10" t="s">
        <v>31</v>
      </c>
      <c r="B10" t="s">
        <v>16</v>
      </c>
      <c r="C10" t="s">
        <v>17</v>
      </c>
      <c r="D10" t="s">
        <v>26</v>
      </c>
      <c r="E10" t="s">
        <v>79</v>
      </c>
      <c r="F10">
        <v>37.449564000000002</v>
      </c>
      <c r="G10">
        <v>15.752289107308135</v>
      </c>
      <c r="H10">
        <f t="shared" si="0"/>
        <v>21.697274892691865</v>
      </c>
      <c r="I10">
        <f t="shared" ref="I10:I15" si="2">G10/F10</f>
        <v>0.4206267690408394</v>
      </c>
      <c r="J10">
        <v>3.5314060140350878</v>
      </c>
      <c r="K10">
        <v>9.8211371929824431E-3</v>
      </c>
      <c r="L10">
        <v>0.1028279766666666</v>
      </c>
      <c r="M10">
        <f t="shared" ref="M10:M15" si="3">(J10+K10+L10+N10+O10)/F10</f>
        <v>0.12218880222769969</v>
      </c>
      <c r="N10">
        <v>0.79386224121484583</v>
      </c>
      <c r="O10">
        <v>0.13800000000000001</v>
      </c>
      <c r="P10">
        <f t="shared" si="1"/>
        <v>1.0445113550744949</v>
      </c>
      <c r="Q10">
        <v>1121.0376257211387</v>
      </c>
      <c r="R10" s="1">
        <v>46531</v>
      </c>
      <c r="S10">
        <f>VLOOKUP(A10,[1]vpn!$G$2:$H$48,2,0)</f>
        <v>0.41</v>
      </c>
      <c r="T10">
        <v>2.2999999999999998</v>
      </c>
    </row>
    <row r="11" spans="1:20" x14ac:dyDescent="0.25">
      <c r="A11" t="s">
        <v>32</v>
      </c>
      <c r="B11" t="s">
        <v>16</v>
      </c>
      <c r="C11" t="s">
        <v>25</v>
      </c>
      <c r="D11" t="s">
        <v>26</v>
      </c>
      <c r="E11" t="s">
        <v>77</v>
      </c>
      <c r="F11">
        <v>53.86</v>
      </c>
      <c r="G11">
        <v>5.2579760100000001</v>
      </c>
      <c r="H11">
        <f t="shared" si="0"/>
        <v>48.602023989999999</v>
      </c>
      <c r="I11">
        <f t="shared" si="2"/>
        <v>9.7623022836984777E-2</v>
      </c>
      <c r="J11">
        <v>2.4854393717543859</v>
      </c>
      <c r="K11">
        <v>0</v>
      </c>
      <c r="L11">
        <v>0.38600148228070175</v>
      </c>
      <c r="M11">
        <f t="shared" si="3"/>
        <v>0.27480052167357794</v>
      </c>
      <c r="N11">
        <v>3.3393152433038216</v>
      </c>
      <c r="O11">
        <v>8.59</v>
      </c>
      <c r="P11">
        <f t="shared" si="1"/>
        <v>12.315316725584523</v>
      </c>
      <c r="Q11">
        <v>4194.553282311922</v>
      </c>
      <c r="R11" s="1">
        <v>54789</v>
      </c>
      <c r="S11">
        <f>VLOOKUP(A11,[1]vpn!$G$2:$H$48,2,0)</f>
        <v>37.311999999999998</v>
      </c>
      <c r="T11">
        <v>2.8</v>
      </c>
    </row>
    <row r="12" spans="1:20" x14ac:dyDescent="0.25">
      <c r="A12" t="s">
        <v>33</v>
      </c>
      <c r="B12" t="s">
        <v>16</v>
      </c>
      <c r="C12" t="s">
        <v>20</v>
      </c>
      <c r="D12" t="s">
        <v>18</v>
      </c>
      <c r="E12" t="s">
        <v>85</v>
      </c>
      <c r="F12">
        <v>193.19000000000003</v>
      </c>
      <c r="G12">
        <v>93.619614670000018</v>
      </c>
      <c r="H12">
        <f t="shared" si="0"/>
        <v>99.570385330000008</v>
      </c>
      <c r="I12">
        <f t="shared" si="2"/>
        <v>0.48459865764273519</v>
      </c>
      <c r="J12">
        <v>3.8093918221052636</v>
      </c>
      <c r="K12">
        <v>1.5445976140350814E-2</v>
      </c>
      <c r="L12">
        <v>0</v>
      </c>
      <c r="M12">
        <f t="shared" si="3"/>
        <v>3.0878638211645566E-2</v>
      </c>
      <c r="N12">
        <v>2.140606317862193</v>
      </c>
      <c r="P12">
        <f t="shared" si="1"/>
        <v>2.1560522940025439</v>
      </c>
      <c r="Q12">
        <v>2503.9988506226337</v>
      </c>
      <c r="R12" s="1">
        <v>47216</v>
      </c>
      <c r="S12">
        <f>VLOOKUP(A12,[1]vpn!$G$2:$H$48,2,0)</f>
        <v>7.8213999999999997</v>
      </c>
      <c r="T12">
        <v>2.5</v>
      </c>
    </row>
    <row r="13" spans="1:20" x14ac:dyDescent="0.25">
      <c r="A13" t="s">
        <v>34</v>
      </c>
      <c r="B13" t="s">
        <v>16</v>
      </c>
      <c r="C13" t="s">
        <v>20</v>
      </c>
      <c r="D13" t="s">
        <v>18</v>
      </c>
      <c r="E13" t="s">
        <v>80</v>
      </c>
      <c r="F13">
        <v>661.42754385964929</v>
      </c>
      <c r="G13">
        <v>233.62060809712986</v>
      </c>
      <c r="H13">
        <f t="shared" si="0"/>
        <v>427.8069357625194</v>
      </c>
      <c r="I13">
        <f t="shared" si="2"/>
        <v>0.35320665168232346</v>
      </c>
      <c r="J13">
        <v>2.5746313328070176</v>
      </c>
      <c r="K13">
        <v>0.20728902543859662</v>
      </c>
      <c r="L13">
        <v>7.570108842105272E-2</v>
      </c>
      <c r="M13">
        <f t="shared" si="3"/>
        <v>5.5338829255193681E-3</v>
      </c>
      <c r="N13">
        <v>0.80264114476645931</v>
      </c>
      <c r="P13">
        <f t="shared" si="1"/>
        <v>1.0856312586261088</v>
      </c>
      <c r="Q13">
        <v>1048.0985589193372</v>
      </c>
      <c r="R13" s="1">
        <v>54789</v>
      </c>
      <c r="S13">
        <f>VLOOKUP(A13,[1]vpn!$G$2:$H$48,2,0)</f>
        <v>4.75</v>
      </c>
      <c r="T13">
        <v>2.1</v>
      </c>
    </row>
    <row r="14" spans="1:20" x14ac:dyDescent="0.25">
      <c r="A14" t="s">
        <v>35</v>
      </c>
      <c r="B14" t="s">
        <v>16</v>
      </c>
      <c r="C14" t="s">
        <v>17</v>
      </c>
      <c r="D14" t="s">
        <v>26</v>
      </c>
      <c r="E14" t="s">
        <v>78</v>
      </c>
      <c r="F14">
        <v>273.49535000000003</v>
      </c>
      <c r="G14">
        <v>108.23930895306506</v>
      </c>
      <c r="H14">
        <f t="shared" si="0"/>
        <v>165.25604104693497</v>
      </c>
      <c r="I14">
        <f t="shared" si="2"/>
        <v>0.39576288574217094</v>
      </c>
      <c r="J14">
        <v>1.2980369898245616</v>
      </c>
      <c r="K14">
        <v>0.16361439087719298</v>
      </c>
      <c r="L14">
        <v>0</v>
      </c>
      <c r="M14">
        <f t="shared" si="3"/>
        <v>3.735895604905469E-2</v>
      </c>
      <c r="N14">
        <v>3.5878493795690751</v>
      </c>
      <c r="O14">
        <v>5.1680000000000001</v>
      </c>
      <c r="P14">
        <f t="shared" si="1"/>
        <v>8.9194637704462671</v>
      </c>
      <c r="Q14">
        <v>1386.0600256650573</v>
      </c>
      <c r="R14" s="1">
        <v>54789</v>
      </c>
      <c r="S14">
        <f>VLOOKUP(A14,[1]vpn!$G$2:$H$48,2,0)</f>
        <v>-0.97380000000000155</v>
      </c>
      <c r="T14">
        <v>2.9</v>
      </c>
    </row>
    <row r="15" spans="1:20" x14ac:dyDescent="0.25">
      <c r="A15" t="s">
        <v>36</v>
      </c>
      <c r="B15" t="s">
        <v>16</v>
      </c>
      <c r="C15" t="s">
        <v>25</v>
      </c>
      <c r="D15" t="s">
        <v>26</v>
      </c>
      <c r="E15" t="s">
        <v>87</v>
      </c>
      <c r="F15">
        <v>29.53</v>
      </c>
      <c r="G15">
        <v>2.2663917780943447E-2</v>
      </c>
      <c r="H15">
        <f t="shared" si="0"/>
        <v>29.507336082219059</v>
      </c>
      <c r="I15">
        <f t="shared" si="2"/>
        <v>7.674879031812884E-4</v>
      </c>
      <c r="J15">
        <v>0</v>
      </c>
      <c r="K15">
        <v>0</v>
      </c>
      <c r="L15">
        <v>0</v>
      </c>
      <c r="M15">
        <f t="shared" si="3"/>
        <v>0</v>
      </c>
      <c r="N15">
        <v>0</v>
      </c>
      <c r="P15">
        <f t="shared" si="1"/>
        <v>0</v>
      </c>
      <c r="Q15">
        <v>0</v>
      </c>
      <c r="R15" s="1">
        <v>47346</v>
      </c>
      <c r="S15">
        <f>VLOOKUP(A15,[1]vpn!$G$2:$H$48,2,0)</f>
        <v>0</v>
      </c>
      <c r="T15">
        <v>1</v>
      </c>
    </row>
    <row r="16" spans="1:20" x14ac:dyDescent="0.25">
      <c r="A16" t="s">
        <v>37</v>
      </c>
      <c r="B16" t="s">
        <v>16</v>
      </c>
      <c r="C16" t="s">
        <v>20</v>
      </c>
      <c r="D16" t="s">
        <v>18</v>
      </c>
      <c r="E16" t="s">
        <v>90</v>
      </c>
      <c r="F16">
        <v>0</v>
      </c>
      <c r="G16">
        <v>0</v>
      </c>
      <c r="H16">
        <f t="shared" si="0"/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1"/>
        <v>0</v>
      </c>
      <c r="Q16">
        <v>0</v>
      </c>
      <c r="R16" s="1">
        <v>41639</v>
      </c>
      <c r="S16">
        <f>VLOOKUP(A16,[1]vpn!$G$2:$H$48,2,0)</f>
        <v>0</v>
      </c>
      <c r="T16">
        <v>1</v>
      </c>
    </row>
    <row r="17" spans="1:20" x14ac:dyDescent="0.25">
      <c r="A17" t="s">
        <v>39</v>
      </c>
      <c r="B17" t="s">
        <v>16</v>
      </c>
      <c r="C17" t="s">
        <v>17</v>
      </c>
      <c r="D17" t="s">
        <v>26</v>
      </c>
      <c r="E17" t="s">
        <v>78</v>
      </c>
      <c r="F17">
        <v>53.01700000000001</v>
      </c>
      <c r="G17">
        <v>24.296843508806486</v>
      </c>
      <c r="H17">
        <f t="shared" si="0"/>
        <v>28.720156491193524</v>
      </c>
      <c r="I17">
        <f t="shared" ref="I17:I19" si="4">G17/F17</f>
        <v>0.45828401284128639</v>
      </c>
      <c r="J17">
        <v>1.7247927684210527</v>
      </c>
      <c r="K17">
        <v>0</v>
      </c>
      <c r="L17">
        <v>0</v>
      </c>
      <c r="M17">
        <f t="shared" ref="M17:M19" si="5">(J17+K17+L17+N17+O17)/F17</f>
        <v>0.22441738061772856</v>
      </c>
      <c r="N17">
        <v>3.172143499789065</v>
      </c>
      <c r="O17">
        <v>7.0010000000000003</v>
      </c>
      <c r="P17">
        <f t="shared" si="1"/>
        <v>10.173143499789065</v>
      </c>
      <c r="Q17">
        <v>2008.4868172755073</v>
      </c>
      <c r="R17" s="1">
        <v>54789</v>
      </c>
      <c r="S17">
        <f>VLOOKUP(A17,[1]vpn!$G$2:$H$48,2,0)</f>
        <v>58.521799999999999</v>
      </c>
      <c r="T17">
        <v>2.9</v>
      </c>
    </row>
    <row r="18" spans="1:20" x14ac:dyDescent="0.25">
      <c r="A18" t="s">
        <v>41</v>
      </c>
      <c r="B18" t="s">
        <v>16</v>
      </c>
      <c r="C18" t="s">
        <v>25</v>
      </c>
      <c r="D18" t="s">
        <v>26</v>
      </c>
      <c r="E18" t="s">
        <v>86</v>
      </c>
      <c r="F18">
        <v>3046</v>
      </c>
      <c r="G18">
        <v>282.71593233149446</v>
      </c>
      <c r="H18">
        <f t="shared" si="0"/>
        <v>2763.2840676685055</v>
      </c>
      <c r="I18">
        <f t="shared" si="4"/>
        <v>9.2815473516577304E-2</v>
      </c>
      <c r="J18">
        <v>31.423025617894737</v>
      </c>
      <c r="K18">
        <v>0.43317018964912313</v>
      </c>
      <c r="L18">
        <v>0.10962180649122732</v>
      </c>
      <c r="M18">
        <f t="shared" si="5"/>
        <v>4.0763474011020179E-2</v>
      </c>
      <c r="N18">
        <v>3.601724223532389</v>
      </c>
      <c r="O18">
        <v>88.597999999999999</v>
      </c>
      <c r="P18">
        <f t="shared" si="1"/>
        <v>92.742516219672737</v>
      </c>
      <c r="Q18">
        <v>7757.7930138902639</v>
      </c>
      <c r="R18" s="1">
        <v>54789</v>
      </c>
      <c r="S18">
        <f>VLOOKUP(A18,[1]vpn!$G$2:$H$48,2,0)</f>
        <v>254.14449999999999</v>
      </c>
      <c r="T18">
        <v>3.3</v>
      </c>
    </row>
    <row r="19" spans="1:20" x14ac:dyDescent="0.25">
      <c r="A19" t="s">
        <v>43</v>
      </c>
      <c r="B19" t="s">
        <v>16</v>
      </c>
      <c r="C19" t="s">
        <v>17</v>
      </c>
      <c r="D19" t="s">
        <v>18</v>
      </c>
      <c r="E19" t="s">
        <v>90</v>
      </c>
      <c r="F19">
        <v>24.291403508771928</v>
      </c>
      <c r="G19">
        <v>14.636253820350902</v>
      </c>
      <c r="H19">
        <f t="shared" si="0"/>
        <v>9.6551496884210266</v>
      </c>
      <c r="I19">
        <f t="shared" si="4"/>
        <v>0.60252812543604439</v>
      </c>
      <c r="J19">
        <v>0</v>
      </c>
      <c r="K19">
        <v>0</v>
      </c>
      <c r="L19">
        <v>0</v>
      </c>
      <c r="M19">
        <f t="shared" si="5"/>
        <v>0</v>
      </c>
      <c r="N19">
        <v>0</v>
      </c>
      <c r="P19">
        <f t="shared" si="1"/>
        <v>0</v>
      </c>
      <c r="Q19">
        <v>5.8737235967093078</v>
      </c>
      <c r="R19" s="1">
        <v>54789</v>
      </c>
      <c r="S19">
        <f>VLOOKUP(A19,[1]vpn!$G$2:$H$48,2,0)</f>
        <v>0</v>
      </c>
      <c r="T19">
        <v>1</v>
      </c>
    </row>
    <row r="20" spans="1:20" x14ac:dyDescent="0.25">
      <c r="A20" t="s">
        <v>44</v>
      </c>
      <c r="B20" t="s">
        <v>16</v>
      </c>
      <c r="C20" t="s">
        <v>45</v>
      </c>
      <c r="D20" t="s">
        <v>23</v>
      </c>
      <c r="E20" t="s">
        <v>90</v>
      </c>
      <c r="F20">
        <v>0</v>
      </c>
      <c r="G20">
        <v>0</v>
      </c>
      <c r="H20">
        <f t="shared" si="0"/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1"/>
        <v>0</v>
      </c>
      <c r="Q20">
        <v>0</v>
      </c>
      <c r="R20" s="1">
        <v>42704</v>
      </c>
      <c r="S20">
        <f>VLOOKUP(A20,[1]vpn!$G$2:$H$48,2,0)</f>
        <v>0</v>
      </c>
      <c r="T20">
        <v>1</v>
      </c>
    </row>
    <row r="21" spans="1:20" x14ac:dyDescent="0.25">
      <c r="A21" t="s">
        <v>46</v>
      </c>
      <c r="B21" t="s">
        <v>16</v>
      </c>
      <c r="C21" t="s">
        <v>25</v>
      </c>
      <c r="D21" t="s">
        <v>26</v>
      </c>
      <c r="E21" t="s">
        <v>81</v>
      </c>
      <c r="F21">
        <v>1.86</v>
      </c>
      <c r="G21">
        <v>0.32769361000000002</v>
      </c>
      <c r="H21">
        <f t="shared" si="0"/>
        <v>1.53230639</v>
      </c>
      <c r="I21">
        <f t="shared" ref="I21:I26" si="6">G21/F21</f>
        <v>0.17617936021505376</v>
      </c>
      <c r="J21">
        <v>0</v>
      </c>
      <c r="K21">
        <v>0</v>
      </c>
      <c r="L21">
        <v>0</v>
      </c>
      <c r="M21">
        <f t="shared" ref="M21:M26" si="7">(J21+K21+L21+N21+O21)/F21</f>
        <v>0</v>
      </c>
      <c r="N21">
        <v>0</v>
      </c>
      <c r="P21">
        <f t="shared" si="1"/>
        <v>0</v>
      </c>
      <c r="Q21">
        <v>0</v>
      </c>
      <c r="R21" s="1">
        <v>54789</v>
      </c>
      <c r="S21">
        <f>VLOOKUP(A21,[1]vpn!$G$2:$H$48,2,0)</f>
        <v>0</v>
      </c>
      <c r="T21">
        <v>3.5</v>
      </c>
    </row>
    <row r="22" spans="1:20" x14ac:dyDescent="0.25">
      <c r="A22" t="s">
        <v>47</v>
      </c>
      <c r="B22" t="s">
        <v>16</v>
      </c>
      <c r="C22" t="s">
        <v>17</v>
      </c>
      <c r="D22" t="s">
        <v>26</v>
      </c>
      <c r="E22" t="s">
        <v>78</v>
      </c>
      <c r="F22">
        <v>40.992704999999994</v>
      </c>
      <c r="G22">
        <v>16.598780936044378</v>
      </c>
      <c r="H22">
        <f t="shared" si="0"/>
        <v>24.393924063955616</v>
      </c>
      <c r="I22">
        <f t="shared" si="6"/>
        <v>0.4049203617093427</v>
      </c>
      <c r="J22">
        <v>1.0786290000000001</v>
      </c>
      <c r="K22">
        <v>0</v>
      </c>
      <c r="L22">
        <v>0</v>
      </c>
      <c r="M22">
        <f t="shared" si="7"/>
        <v>0.20200234011831442</v>
      </c>
      <c r="N22">
        <v>1.4479933377797278</v>
      </c>
      <c r="O22">
        <v>5.7539999999999996</v>
      </c>
      <c r="P22">
        <f t="shared" si="1"/>
        <v>7.2019933377797276</v>
      </c>
      <c r="Q22">
        <v>1076.7947532696371</v>
      </c>
      <c r="R22" s="1">
        <v>54789</v>
      </c>
      <c r="S22">
        <f>VLOOKUP(A22,[1]vpn!$G$2:$H$48,2,0)</f>
        <v>19.791799999999999</v>
      </c>
      <c r="T22">
        <v>2.9</v>
      </c>
    </row>
    <row r="23" spans="1:20" x14ac:dyDescent="0.25">
      <c r="A23" t="s">
        <v>48</v>
      </c>
      <c r="B23" t="s">
        <v>16</v>
      </c>
      <c r="C23" t="s">
        <v>17</v>
      </c>
      <c r="D23" t="s">
        <v>26</v>
      </c>
      <c r="E23" t="s">
        <v>78</v>
      </c>
      <c r="F23">
        <v>107.81756700000001</v>
      </c>
      <c r="G23">
        <v>51.177479475752669</v>
      </c>
      <c r="H23">
        <f t="shared" si="0"/>
        <v>56.640087524247342</v>
      </c>
      <c r="I23">
        <f t="shared" si="6"/>
        <v>0.47466735616240224</v>
      </c>
      <c r="J23">
        <v>1.2768600000000001</v>
      </c>
      <c r="K23">
        <v>0</v>
      </c>
      <c r="L23">
        <v>0</v>
      </c>
      <c r="M23">
        <f t="shared" si="7"/>
        <v>0.18151913281032314</v>
      </c>
      <c r="N23">
        <v>3.4890912635589144</v>
      </c>
      <c r="O23">
        <v>14.805</v>
      </c>
      <c r="P23">
        <f t="shared" si="1"/>
        <v>18.294091263558915</v>
      </c>
      <c r="Q23">
        <v>1277.6822759608524</v>
      </c>
      <c r="R23" s="1">
        <v>54789</v>
      </c>
      <c r="S23">
        <f>VLOOKUP(A23,[1]vpn!$G$2:$H$48,2,0)</f>
        <v>33.851599999999998</v>
      </c>
      <c r="T23">
        <v>2.9</v>
      </c>
    </row>
    <row r="24" spans="1:20" x14ac:dyDescent="0.25">
      <c r="A24" t="s">
        <v>49</v>
      </c>
      <c r="B24" t="s">
        <v>50</v>
      </c>
      <c r="C24" t="s">
        <v>20</v>
      </c>
      <c r="D24" t="s">
        <v>18</v>
      </c>
      <c r="E24" t="s">
        <v>82</v>
      </c>
      <c r="F24">
        <v>9.379999999999999</v>
      </c>
      <c r="G24">
        <v>2.2718624900000002</v>
      </c>
      <c r="H24">
        <f t="shared" si="0"/>
        <v>7.1081375099999988</v>
      </c>
      <c r="I24">
        <f t="shared" si="6"/>
        <v>0.24220282409381669</v>
      </c>
      <c r="J24">
        <v>1.0454E-2</v>
      </c>
      <c r="K24">
        <v>0</v>
      </c>
      <c r="L24">
        <v>0</v>
      </c>
      <c r="M24">
        <f t="shared" si="7"/>
        <v>1.1144989339019191E-3</v>
      </c>
      <c r="N24">
        <v>0</v>
      </c>
      <c r="P24">
        <f t="shared" si="1"/>
        <v>0</v>
      </c>
      <c r="Q24">
        <v>8.4775207163247757</v>
      </c>
      <c r="R24" s="1">
        <v>54789</v>
      </c>
      <c r="S24">
        <f>VLOOKUP(A24,[1]vpn!$G$2:$H$48,2,0)</f>
        <v>0.05</v>
      </c>
      <c r="T24">
        <v>1</v>
      </c>
    </row>
    <row r="25" spans="1:20" x14ac:dyDescent="0.25">
      <c r="A25" t="s">
        <v>51</v>
      </c>
      <c r="B25" t="s">
        <v>16</v>
      </c>
      <c r="C25" t="s">
        <v>25</v>
      </c>
      <c r="D25" t="s">
        <v>26</v>
      </c>
      <c r="E25" t="s">
        <v>91</v>
      </c>
      <c r="F25">
        <v>1160.2</v>
      </c>
      <c r="G25">
        <v>965.98022406377004</v>
      </c>
      <c r="H25">
        <f t="shared" si="0"/>
        <v>194.21977593623001</v>
      </c>
      <c r="I25">
        <f t="shared" si="6"/>
        <v>0.83259802108582137</v>
      </c>
      <c r="J25">
        <v>61.472978066140357</v>
      </c>
      <c r="K25">
        <v>0</v>
      </c>
      <c r="L25">
        <v>0</v>
      </c>
      <c r="M25">
        <f t="shared" si="7"/>
        <v>5.7746949289898597E-2</v>
      </c>
      <c r="N25">
        <v>5.5250325</v>
      </c>
      <c r="P25">
        <f t="shared" si="1"/>
        <v>5.5250325</v>
      </c>
      <c r="Q25">
        <v>12716.913497660986</v>
      </c>
      <c r="R25" s="1">
        <v>54789</v>
      </c>
      <c r="S25">
        <f>VLOOKUP(A25,[1]vpn!$G$2:$H$48,2,0)</f>
        <v>454.72800000000007</v>
      </c>
      <c r="T25">
        <v>3.3</v>
      </c>
    </row>
    <row r="26" spans="1:20" x14ac:dyDescent="0.25">
      <c r="A26" t="s">
        <v>52</v>
      </c>
      <c r="B26" t="s">
        <v>16</v>
      </c>
      <c r="C26" t="s">
        <v>25</v>
      </c>
      <c r="D26" t="s">
        <v>18</v>
      </c>
      <c r="E26" t="s">
        <v>83</v>
      </c>
      <c r="F26">
        <v>26.8</v>
      </c>
      <c r="G26">
        <v>7.2255541100000009</v>
      </c>
      <c r="H26">
        <f t="shared" si="0"/>
        <v>19.57444589</v>
      </c>
      <c r="I26">
        <f t="shared" si="6"/>
        <v>0.26961022798507467</v>
      </c>
      <c r="J26">
        <v>0.189722</v>
      </c>
      <c r="K26">
        <v>0</v>
      </c>
      <c r="L26">
        <v>0</v>
      </c>
      <c r="M26">
        <f t="shared" si="7"/>
        <v>1.0223375347111114E-2</v>
      </c>
      <c r="N26">
        <v>8.4264459302577865E-2</v>
      </c>
      <c r="P26">
        <f t="shared" si="1"/>
        <v>8.4264459302577865E-2</v>
      </c>
      <c r="Q26">
        <v>173.56136842356264</v>
      </c>
      <c r="R26" s="1">
        <v>54789</v>
      </c>
      <c r="S26">
        <f>VLOOKUP(A26,[1]vpn!$G$2:$H$48,2,0)</f>
        <v>3.87</v>
      </c>
      <c r="T26">
        <v>2.5</v>
      </c>
    </row>
    <row r="27" spans="1:20" x14ac:dyDescent="0.25">
      <c r="A27" t="s">
        <v>53</v>
      </c>
      <c r="B27" t="s">
        <v>16</v>
      </c>
      <c r="C27" t="s">
        <v>20</v>
      </c>
      <c r="D27" t="s">
        <v>18</v>
      </c>
      <c r="E27" t="s">
        <v>90</v>
      </c>
      <c r="F27">
        <v>0</v>
      </c>
      <c r="G27">
        <v>0</v>
      </c>
      <c r="H27">
        <f t="shared" si="0"/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1"/>
        <v>0</v>
      </c>
      <c r="Q27">
        <v>0</v>
      </c>
      <c r="R27" s="1">
        <v>54789</v>
      </c>
      <c r="S27">
        <f>VLOOKUP(A27,[1]vpn!$G$2:$H$48,2,0)</f>
        <v>0</v>
      </c>
      <c r="T27">
        <v>1</v>
      </c>
    </row>
    <row r="28" spans="1:20" x14ac:dyDescent="0.25">
      <c r="A28" t="s">
        <v>54</v>
      </c>
      <c r="B28" t="s">
        <v>50</v>
      </c>
      <c r="C28" t="s">
        <v>25</v>
      </c>
      <c r="D28" t="s">
        <v>26</v>
      </c>
      <c r="E28" t="s">
        <v>90</v>
      </c>
      <c r="F28">
        <v>68.989999999999995</v>
      </c>
      <c r="G28">
        <v>0.104827</v>
      </c>
      <c r="H28">
        <f t="shared" si="0"/>
        <v>68.885172999999995</v>
      </c>
      <c r="I28">
        <f>G28/F28</f>
        <v>1.5194520945064503E-3</v>
      </c>
      <c r="J28">
        <v>0</v>
      </c>
      <c r="K28">
        <v>0</v>
      </c>
      <c r="L28">
        <v>0</v>
      </c>
      <c r="M28">
        <f>(J28+K28+L28+N28+O28)/F28</f>
        <v>0</v>
      </c>
      <c r="N28">
        <v>0</v>
      </c>
      <c r="P28">
        <f t="shared" si="1"/>
        <v>0</v>
      </c>
      <c r="Q28">
        <v>0</v>
      </c>
      <c r="R28" s="1">
        <v>54789</v>
      </c>
      <c r="S28">
        <f>VLOOKUP(A28,[1]vpn!$G$2:$H$48,2,0)</f>
        <v>0</v>
      </c>
      <c r="T28">
        <v>1</v>
      </c>
    </row>
    <row r="29" spans="1:20" x14ac:dyDescent="0.25">
      <c r="A29" t="s">
        <v>55</v>
      </c>
      <c r="B29" t="s">
        <v>16</v>
      </c>
      <c r="D29" t="e">
        <v>#N/A</v>
      </c>
      <c r="E29" t="s">
        <v>81</v>
      </c>
      <c r="F29">
        <v>6430</v>
      </c>
      <c r="G29">
        <v>914</v>
      </c>
      <c r="H29">
        <f t="shared" si="0"/>
        <v>5516</v>
      </c>
      <c r="I29">
        <f>G29/F29</f>
        <v>0.1421461897356143</v>
      </c>
      <c r="J29">
        <v>103</v>
      </c>
      <c r="K29">
        <v>28</v>
      </c>
      <c r="L29">
        <v>41</v>
      </c>
      <c r="M29">
        <f>(J29+K29+L29+N29+O29)/F29</f>
        <v>5.6609642301710728E-2</v>
      </c>
      <c r="N29">
        <v>172</v>
      </c>
      <c r="O29">
        <v>20</v>
      </c>
      <c r="P29">
        <f t="shared" si="1"/>
        <v>261</v>
      </c>
      <c r="Q29">
        <v>20497.108714472099</v>
      </c>
      <c r="R29" s="1">
        <v>54789</v>
      </c>
      <c r="S29">
        <f>VLOOKUP(A29,[1]vpn!$G$2:$H$48,2,0)</f>
        <v>483.58439999999985</v>
      </c>
      <c r="T29">
        <v>3.5</v>
      </c>
    </row>
    <row r="30" spans="1:20" x14ac:dyDescent="0.25">
      <c r="A30" t="s">
        <v>56</v>
      </c>
      <c r="B30" t="s">
        <v>16</v>
      </c>
      <c r="C30" t="s">
        <v>20</v>
      </c>
      <c r="D30" t="s">
        <v>18</v>
      </c>
      <c r="E30" t="s">
        <v>90</v>
      </c>
      <c r="F30">
        <v>0</v>
      </c>
      <c r="G30">
        <v>0</v>
      </c>
      <c r="H30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v>0</v>
      </c>
      <c r="R30" s="1">
        <v>54789</v>
      </c>
      <c r="S30">
        <f>VLOOKUP(A30,[1]vpn!$G$2:$H$48,2,0)</f>
        <v>0</v>
      </c>
      <c r="T30">
        <v>1</v>
      </c>
    </row>
    <row r="31" spans="1:20" x14ac:dyDescent="0.25">
      <c r="A31" s="2" t="s">
        <v>74</v>
      </c>
      <c r="B31" s="2" t="s">
        <v>16</v>
      </c>
      <c r="C31" s="2" t="s">
        <v>25</v>
      </c>
      <c r="D31" s="2" t="s">
        <v>26</v>
      </c>
      <c r="E31" t="s">
        <v>77</v>
      </c>
      <c r="F31" s="2">
        <v>198.76</v>
      </c>
      <c r="G31" s="3">
        <v>1.4534310500000001</v>
      </c>
      <c r="H31" s="2">
        <f t="shared" si="0"/>
        <v>197.30656894999998</v>
      </c>
      <c r="I31" s="2">
        <f t="shared" ref="I31:I38" si="8">G31/F31</f>
        <v>7.312492704769572E-3</v>
      </c>
      <c r="J31" s="2">
        <v>0.13343212245614033</v>
      </c>
      <c r="K31" s="2">
        <v>0</v>
      </c>
      <c r="L31" s="2">
        <v>0</v>
      </c>
      <c r="M31" s="2">
        <f t="shared" ref="M31:M38" si="9">(J31+K31+L31+N31+O31)/F31</f>
        <v>3.4233777375046175E-2</v>
      </c>
      <c r="N31" s="2">
        <v>5.0888734686080372</v>
      </c>
      <c r="O31" s="2">
        <v>1.5820000000000001</v>
      </c>
      <c r="P31" s="2">
        <f t="shared" si="1"/>
        <v>6.6708734686080371</v>
      </c>
      <c r="Q31" s="2">
        <v>281.47727388134649</v>
      </c>
      <c r="R31" s="4">
        <v>54789</v>
      </c>
      <c r="S31" s="5">
        <v>-20.346000000000004</v>
      </c>
      <c r="T31">
        <v>2.8</v>
      </c>
    </row>
    <row r="32" spans="1:20" x14ac:dyDescent="0.25">
      <c r="A32" s="2" t="s">
        <v>75</v>
      </c>
      <c r="B32" s="2" t="s">
        <v>16</v>
      </c>
      <c r="C32" s="2" t="s">
        <v>25</v>
      </c>
      <c r="D32" s="2" t="s">
        <v>26</v>
      </c>
      <c r="E32" t="s">
        <v>81</v>
      </c>
      <c r="F32" s="2">
        <v>111.87</v>
      </c>
      <c r="G32" s="3">
        <v>9.0818396873000005</v>
      </c>
      <c r="H32" s="2">
        <f t="shared" si="0"/>
        <v>102.7881603127</v>
      </c>
      <c r="I32" s="2">
        <f t="shared" si="8"/>
        <v>8.1182083555019213E-2</v>
      </c>
      <c r="J32" s="2">
        <v>0</v>
      </c>
      <c r="K32" s="2">
        <v>0</v>
      </c>
      <c r="L32" s="2">
        <v>0</v>
      </c>
      <c r="M32" s="2">
        <f t="shared" si="9"/>
        <v>0</v>
      </c>
      <c r="N32" s="2">
        <v>0</v>
      </c>
      <c r="O32" s="2">
        <v>0</v>
      </c>
      <c r="P32" s="2">
        <f t="shared" si="1"/>
        <v>0</v>
      </c>
      <c r="Q32" s="2">
        <v>1.3492997678717351</v>
      </c>
      <c r="R32" s="4">
        <v>54789</v>
      </c>
      <c r="S32" s="6">
        <v>0</v>
      </c>
      <c r="T32">
        <v>3.5</v>
      </c>
    </row>
    <row r="33" spans="1:20" x14ac:dyDescent="0.25">
      <c r="A33" t="s">
        <v>57</v>
      </c>
      <c r="B33" t="s">
        <v>16</v>
      </c>
      <c r="C33" t="s">
        <v>17</v>
      </c>
      <c r="D33" t="s">
        <v>26</v>
      </c>
      <c r="E33" t="s">
        <v>79</v>
      </c>
      <c r="F33">
        <v>55.35</v>
      </c>
      <c r="G33">
        <v>6.0521517106999996</v>
      </c>
      <c r="H33">
        <f t="shared" si="0"/>
        <v>49.297848289299999</v>
      </c>
      <c r="I33">
        <f t="shared" si="8"/>
        <v>0.10934330100632339</v>
      </c>
      <c r="J33">
        <v>0.32792856140350879</v>
      </c>
      <c r="K33">
        <v>7.4183298245614038E-2</v>
      </c>
      <c r="L33">
        <v>3.4391999999999978E-2</v>
      </c>
      <c r="M33">
        <f t="shared" si="9"/>
        <v>2.7074478453405753E-2</v>
      </c>
      <c r="N33">
        <v>1.0620685227468856</v>
      </c>
      <c r="P33">
        <f t="shared" si="1"/>
        <v>1.1706438209924996</v>
      </c>
      <c r="Q33">
        <v>504.03702593649996</v>
      </c>
      <c r="R33" s="1">
        <v>45625</v>
      </c>
      <c r="S33">
        <f>VLOOKUP(A33,[1]vpn!$G$2:$H$48,2,0)</f>
        <v>7.02</v>
      </c>
      <c r="T33">
        <v>2.2999999999999998</v>
      </c>
    </row>
    <row r="34" spans="1:20" x14ac:dyDescent="0.25">
      <c r="A34" t="s">
        <v>58</v>
      </c>
      <c r="B34" t="s">
        <v>16</v>
      </c>
      <c r="C34" t="s">
        <v>25</v>
      </c>
      <c r="D34" t="s">
        <v>26</v>
      </c>
      <c r="E34" t="s">
        <v>84</v>
      </c>
      <c r="F34">
        <v>76.649179083600245</v>
      </c>
      <c r="G34">
        <v>11.0557536173825</v>
      </c>
      <c r="H34">
        <f t="shared" si="0"/>
        <v>65.593425466217752</v>
      </c>
      <c r="I34">
        <f t="shared" si="8"/>
        <v>0.14423838258364302</v>
      </c>
      <c r="J34">
        <v>0</v>
      </c>
      <c r="K34">
        <v>0</v>
      </c>
      <c r="L34">
        <v>0</v>
      </c>
      <c r="M34">
        <f t="shared" si="9"/>
        <v>0</v>
      </c>
      <c r="N34">
        <v>0</v>
      </c>
      <c r="P34">
        <f t="shared" si="1"/>
        <v>0</v>
      </c>
      <c r="Q34">
        <v>0</v>
      </c>
      <c r="R34" s="1">
        <v>54789</v>
      </c>
      <c r="S34">
        <f>VLOOKUP(A34,[1]vpn!$G$2:$H$48,2,0)</f>
        <v>-0.64</v>
      </c>
      <c r="T34">
        <v>1</v>
      </c>
    </row>
    <row r="35" spans="1:20" x14ac:dyDescent="0.25">
      <c r="A35" t="s">
        <v>59</v>
      </c>
      <c r="B35" t="s">
        <v>16</v>
      </c>
      <c r="C35" t="s">
        <v>17</v>
      </c>
      <c r="D35" t="s">
        <v>26</v>
      </c>
      <c r="E35" t="s">
        <v>78</v>
      </c>
      <c r="F35">
        <v>33.799999999999997</v>
      </c>
      <c r="G35">
        <v>22.754733343795362</v>
      </c>
      <c r="H35">
        <f t="shared" si="0"/>
        <v>11.045266656204635</v>
      </c>
      <c r="I35">
        <f t="shared" si="8"/>
        <v>0.67321696283418231</v>
      </c>
      <c r="J35">
        <v>0.67576899999999995</v>
      </c>
      <c r="K35">
        <v>0</v>
      </c>
      <c r="L35">
        <v>0</v>
      </c>
      <c r="M35">
        <f t="shared" si="9"/>
        <v>4.862734146786804E-2</v>
      </c>
      <c r="N35">
        <v>0.96783514161393946</v>
      </c>
      <c r="P35">
        <f t="shared" si="1"/>
        <v>0.96783514161393946</v>
      </c>
      <c r="Q35">
        <v>693.65543240100033</v>
      </c>
      <c r="R35" s="1">
        <v>54789</v>
      </c>
      <c r="S35">
        <f>VLOOKUP(A35,[1]vpn!$G$2:$H$48,2,0)</f>
        <v>-14.664</v>
      </c>
      <c r="T35">
        <v>2.9</v>
      </c>
    </row>
    <row r="36" spans="1:20" x14ac:dyDescent="0.25">
      <c r="A36" t="s">
        <v>60</v>
      </c>
      <c r="B36" t="s">
        <v>16</v>
      </c>
      <c r="C36" t="s">
        <v>25</v>
      </c>
      <c r="D36" t="s">
        <v>26</v>
      </c>
      <c r="E36" t="s">
        <v>81</v>
      </c>
      <c r="F36">
        <v>24.973667798507499</v>
      </c>
      <c r="G36">
        <v>0.33953011999999999</v>
      </c>
      <c r="H36">
        <f t="shared" si="0"/>
        <v>24.6341376785075</v>
      </c>
      <c r="I36">
        <f t="shared" si="8"/>
        <v>1.3595524803941347E-2</v>
      </c>
      <c r="J36">
        <v>0</v>
      </c>
      <c r="K36">
        <v>0</v>
      </c>
      <c r="L36">
        <v>0</v>
      </c>
      <c r="M36">
        <f t="shared" si="9"/>
        <v>0</v>
      </c>
      <c r="N36">
        <v>0</v>
      </c>
      <c r="P36">
        <f t="shared" si="1"/>
        <v>0</v>
      </c>
      <c r="Q36">
        <v>0</v>
      </c>
      <c r="R36" s="1">
        <v>54789</v>
      </c>
      <c r="S36">
        <f>VLOOKUP(A36,[1]vpn!$G$2:$H$48,2,0)</f>
        <v>0</v>
      </c>
      <c r="T36">
        <v>3.5</v>
      </c>
    </row>
    <row r="37" spans="1:20" x14ac:dyDescent="0.25">
      <c r="A37" t="s">
        <v>61</v>
      </c>
      <c r="B37" t="s">
        <v>50</v>
      </c>
      <c r="C37" t="s">
        <v>20</v>
      </c>
      <c r="D37" t="s">
        <v>18</v>
      </c>
      <c r="E37" t="s">
        <v>90</v>
      </c>
      <c r="F37">
        <v>4.4000000000000004</v>
      </c>
      <c r="G37">
        <v>5.9989999999999991E-3</v>
      </c>
      <c r="H37">
        <f t="shared" si="0"/>
        <v>4.3940010000000003</v>
      </c>
      <c r="I37">
        <f t="shared" si="8"/>
        <v>1.3634090909090907E-3</v>
      </c>
      <c r="J37">
        <v>0</v>
      </c>
      <c r="K37">
        <v>0</v>
      </c>
      <c r="L37">
        <v>0</v>
      </c>
      <c r="M37">
        <f t="shared" si="9"/>
        <v>0</v>
      </c>
      <c r="N37">
        <v>0</v>
      </c>
      <c r="P37">
        <f t="shared" si="1"/>
        <v>0</v>
      </c>
      <c r="Q37">
        <v>0</v>
      </c>
      <c r="R37" s="1">
        <v>54789</v>
      </c>
      <c r="S37">
        <f>VLOOKUP(A37,[1]vpn!$G$2:$H$48,2,0)</f>
        <v>0</v>
      </c>
      <c r="T37">
        <v>1</v>
      </c>
    </row>
    <row r="38" spans="1:20" x14ac:dyDescent="0.25">
      <c r="A38" t="s">
        <v>62</v>
      </c>
      <c r="B38" t="s">
        <v>16</v>
      </c>
      <c r="C38" t="s">
        <v>17</v>
      </c>
      <c r="D38" t="s">
        <v>18</v>
      </c>
      <c r="E38" t="s">
        <v>76</v>
      </c>
      <c r="F38">
        <v>2199</v>
      </c>
      <c r="G38">
        <v>182.57929338079796</v>
      </c>
      <c r="H38">
        <f t="shared" si="0"/>
        <v>2016.4207066192021</v>
      </c>
      <c r="I38">
        <f t="shared" si="8"/>
        <v>8.3028328049476102E-2</v>
      </c>
      <c r="J38">
        <v>21.681349000000001</v>
      </c>
      <c r="K38">
        <v>11.147173999999998</v>
      </c>
      <c r="L38">
        <v>3.5160789999999995</v>
      </c>
      <c r="M38">
        <f t="shared" si="9"/>
        <v>1.9166251914865852E-2</v>
      </c>
      <c r="N38">
        <v>5.8019859607900104</v>
      </c>
      <c r="P38">
        <f t="shared" si="1"/>
        <v>20.465238960790007</v>
      </c>
      <c r="Q38">
        <v>1036.3711546863369</v>
      </c>
      <c r="R38" s="1">
        <v>48203</v>
      </c>
      <c r="S38">
        <f>VLOOKUP(A38,[1]vpn!$G$2:$H$48,2,0)</f>
        <v>446.59</v>
      </c>
      <c r="T38">
        <v>3.6</v>
      </c>
    </row>
    <row r="39" spans="1:20" x14ac:dyDescent="0.25">
      <c r="A39" t="s">
        <v>64</v>
      </c>
      <c r="B39" t="s">
        <v>16</v>
      </c>
      <c r="C39" t="s">
        <v>20</v>
      </c>
      <c r="D39" t="s">
        <v>18</v>
      </c>
      <c r="E39" t="s">
        <v>90</v>
      </c>
      <c r="F39">
        <v>0</v>
      </c>
      <c r="G39">
        <v>0</v>
      </c>
      <c r="H39">
        <f t="shared" si="0"/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1"/>
        <v>0</v>
      </c>
      <c r="Q39">
        <v>0</v>
      </c>
      <c r="R39" s="1">
        <v>41639</v>
      </c>
      <c r="S39">
        <f>VLOOKUP(A39,[1]vpn!$G$2:$H$48,2,0)</f>
        <v>0</v>
      </c>
      <c r="T39">
        <v>1</v>
      </c>
    </row>
    <row r="40" spans="1:20" x14ac:dyDescent="0.25">
      <c r="A40" t="s">
        <v>65</v>
      </c>
      <c r="B40" t="s">
        <v>16</v>
      </c>
      <c r="C40" t="s">
        <v>25</v>
      </c>
      <c r="D40" t="s">
        <v>18</v>
      </c>
      <c r="E40" t="s">
        <v>76</v>
      </c>
      <c r="F40">
        <v>495.4</v>
      </c>
      <c r="G40">
        <v>35.161827991179223</v>
      </c>
      <c r="H40">
        <f t="shared" si="0"/>
        <v>460.23817200882075</v>
      </c>
      <c r="I40">
        <f>G40/F40</f>
        <v>7.0976641080297179E-2</v>
      </c>
      <c r="J40">
        <v>6.1037079659649125</v>
      </c>
      <c r="K40">
        <v>0.61845200000000045</v>
      </c>
      <c r="L40">
        <v>0</v>
      </c>
      <c r="M40">
        <f>(J40+K40+L40+N40+O40)/F40</f>
        <v>8.7431592295567115E-2</v>
      </c>
      <c r="N40">
        <v>36.591450857259034</v>
      </c>
      <c r="P40">
        <f t="shared" si="1"/>
        <v>37.209902857259031</v>
      </c>
      <c r="Q40">
        <v>2538.8771131975282</v>
      </c>
      <c r="R40" s="1">
        <v>45466</v>
      </c>
      <c r="S40">
        <f>VLOOKUP(A40,[1]vpn!$G$2:$H$48,2,0)</f>
        <v>74.940600000000003</v>
      </c>
      <c r="T40">
        <v>3.6</v>
      </c>
    </row>
    <row r="41" spans="1:20" x14ac:dyDescent="0.25">
      <c r="A41" t="s">
        <v>66</v>
      </c>
      <c r="B41" t="s">
        <v>16</v>
      </c>
      <c r="C41" t="s">
        <v>20</v>
      </c>
      <c r="D41" t="s">
        <v>18</v>
      </c>
      <c r="E41" t="s">
        <v>90</v>
      </c>
      <c r="F41">
        <v>0</v>
      </c>
      <c r="G41">
        <v>0</v>
      </c>
      <c r="H41">
        <f t="shared" si="0"/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1"/>
        <v>0</v>
      </c>
      <c r="Q41">
        <v>0</v>
      </c>
      <c r="R41" s="1">
        <v>54789</v>
      </c>
      <c r="S41">
        <f>VLOOKUP(A41,[1]vpn!$G$2:$H$48,2,0)</f>
        <v>0</v>
      </c>
      <c r="T41">
        <v>1</v>
      </c>
    </row>
    <row r="42" spans="1:20" x14ac:dyDescent="0.25">
      <c r="A42" t="s">
        <v>67</v>
      </c>
      <c r="B42" t="s">
        <v>16</v>
      </c>
      <c r="D42" t="e">
        <v>#N/A</v>
      </c>
      <c r="E42" t="s">
        <v>81</v>
      </c>
      <c r="F42">
        <v>1333</v>
      </c>
      <c r="G42">
        <v>105.69148153455664</v>
      </c>
      <c r="H42">
        <f t="shared" si="0"/>
        <v>1227.3085184654433</v>
      </c>
      <c r="I42">
        <f>G42/F42</f>
        <v>7.9288433259232294E-2</v>
      </c>
      <c r="J42">
        <v>64</v>
      </c>
      <c r="K42">
        <v>0</v>
      </c>
      <c r="L42">
        <v>0</v>
      </c>
      <c r="M42">
        <f>(J42+K42+L42+N42+O42)/F42</f>
        <v>0.10787126756136771</v>
      </c>
      <c r="N42" s="7">
        <v>79.792399659303157</v>
      </c>
      <c r="P42">
        <f t="shared" si="1"/>
        <v>79.792399659303157</v>
      </c>
      <c r="Q42">
        <v>1106.8476169437054</v>
      </c>
      <c r="R42" s="1">
        <v>54789</v>
      </c>
      <c r="S42">
        <f>VLOOKUP(A42,[1]vpn!$G$2:$H$48,2,0)</f>
        <v>103.657</v>
      </c>
      <c r="T42">
        <v>3.5</v>
      </c>
    </row>
    <row r="43" spans="1:20" x14ac:dyDescent="0.25">
      <c r="A43" t="s">
        <v>68</v>
      </c>
      <c r="B43" t="s">
        <v>16</v>
      </c>
      <c r="C43" t="s">
        <v>25</v>
      </c>
      <c r="D43" t="s">
        <v>26</v>
      </c>
      <c r="E43" t="s">
        <v>81</v>
      </c>
      <c r="F43">
        <v>0</v>
      </c>
      <c r="G43">
        <v>0</v>
      </c>
      <c r="H43">
        <f t="shared" si="0"/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v>0.32955807193225628</v>
      </c>
      <c r="R43" s="1">
        <v>54789</v>
      </c>
      <c r="S43">
        <f>VLOOKUP(A43,[1]vpn!$G$2:$H$48,2,0)</f>
        <v>0</v>
      </c>
      <c r="T43">
        <v>3.5</v>
      </c>
    </row>
    <row r="44" spans="1:20" x14ac:dyDescent="0.25">
      <c r="A44" t="s">
        <v>69</v>
      </c>
      <c r="B44" t="s">
        <v>16</v>
      </c>
      <c r="C44" t="s">
        <v>25</v>
      </c>
      <c r="D44" t="s">
        <v>18</v>
      </c>
      <c r="E44" t="s">
        <v>83</v>
      </c>
      <c r="F44">
        <v>85.510509903770654</v>
      </c>
      <c r="G44">
        <v>8.8979009994058309</v>
      </c>
      <c r="H44">
        <f t="shared" si="0"/>
        <v>76.612608904364819</v>
      </c>
      <c r="I44">
        <f>G44/F44</f>
        <v>0.10405622664885397</v>
      </c>
      <c r="J44">
        <v>1.1745817385964914</v>
      </c>
      <c r="K44">
        <v>0</v>
      </c>
      <c r="L44">
        <v>0</v>
      </c>
      <c r="M44">
        <f>(J44+K44+L44+N44+O44)/F44</f>
        <v>3.3934146581648977E-2</v>
      </c>
      <c r="N44">
        <v>1.1061444387496087</v>
      </c>
      <c r="O44">
        <v>0.621</v>
      </c>
      <c r="P44">
        <f t="shared" si="1"/>
        <v>1.7271444387496087</v>
      </c>
      <c r="Q44">
        <v>469.26419077904302</v>
      </c>
      <c r="R44" s="1">
        <v>54789</v>
      </c>
      <c r="S44">
        <f>VLOOKUP(A44,[1]vpn!$G$2:$H$48,2,0)</f>
        <v>0.58879999999999999</v>
      </c>
      <c r="T44">
        <v>2.5</v>
      </c>
    </row>
    <row r="45" spans="1:20" x14ac:dyDescent="0.25">
      <c r="A45" t="s">
        <v>70</v>
      </c>
      <c r="B45" t="s">
        <v>50</v>
      </c>
      <c r="C45" t="s">
        <v>25</v>
      </c>
      <c r="D45" t="s">
        <v>26</v>
      </c>
      <c r="E45" t="s">
        <v>81</v>
      </c>
      <c r="F45">
        <v>15.7677468879169</v>
      </c>
      <c r="G45">
        <v>0.19799600000000001</v>
      </c>
      <c r="H45">
        <f t="shared" si="0"/>
        <v>15.5697508879169</v>
      </c>
      <c r="I45">
        <f>G45/F45</f>
        <v>1.2557025515911079E-2</v>
      </c>
      <c r="J45">
        <v>0</v>
      </c>
      <c r="K45">
        <v>0</v>
      </c>
      <c r="L45">
        <v>0</v>
      </c>
      <c r="M45">
        <f>(J45+K45+L45+N45+O45)/F45</f>
        <v>0</v>
      </c>
      <c r="N45">
        <v>0</v>
      </c>
      <c r="P45">
        <f t="shared" si="1"/>
        <v>0</v>
      </c>
      <c r="Q45">
        <v>0</v>
      </c>
      <c r="R45" s="1">
        <v>54789</v>
      </c>
      <c r="S45">
        <f>VLOOKUP(A45,[1]vpn!$G$2:$H$48,2,0)</f>
        <v>0</v>
      </c>
      <c r="T45">
        <v>3.5</v>
      </c>
    </row>
    <row r="46" spans="1:20" x14ac:dyDescent="0.25">
      <c r="A46" t="s">
        <v>94</v>
      </c>
      <c r="B46" t="s">
        <v>16</v>
      </c>
      <c r="C46" t="s">
        <v>20</v>
      </c>
      <c r="D46" t="s">
        <v>18</v>
      </c>
      <c r="E46" t="s">
        <v>89</v>
      </c>
      <c r="F46">
        <v>2254.3419999999996</v>
      </c>
      <c r="G46">
        <v>1460.161121206</v>
      </c>
      <c r="H46">
        <v>794.18087879399968</v>
      </c>
      <c r="I46">
        <v>0.64771056086698475</v>
      </c>
      <c r="J46">
        <v>30.509697771929822</v>
      </c>
      <c r="K46">
        <v>13.221662140350878</v>
      </c>
      <c r="L46">
        <v>7.4808275087719291</v>
      </c>
      <c r="M46">
        <v>2.8820571209207582E-2</v>
      </c>
      <c r="N46">
        <v>13.75923671985479</v>
      </c>
      <c r="O46">
        <v>0</v>
      </c>
      <c r="P46">
        <v>34.461726368977594</v>
      </c>
      <c r="Q46">
        <v>24527.548172024857</v>
      </c>
      <c r="R46" s="1">
        <v>48591.5</v>
      </c>
      <c r="S46">
        <v>265.54509999999999</v>
      </c>
      <c r="T46">
        <v>3.7</v>
      </c>
    </row>
  </sheetData>
  <autoFilter ref="A1:T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D1" workbookViewId="0">
      <selection activeCell="A6" sqref="A6:T6"/>
    </sheetView>
  </sheetViews>
  <sheetFormatPr baseColWidth="10" defaultRowHeight="15" x14ac:dyDescent="0.25"/>
  <cols>
    <col min="1" max="1" width="22.5703125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38</v>
      </c>
      <c r="B2" t="s">
        <v>16</v>
      </c>
      <c r="C2" t="s">
        <v>20</v>
      </c>
      <c r="D2" t="s">
        <v>18</v>
      </c>
      <c r="E2" t="s">
        <v>89</v>
      </c>
      <c r="F2">
        <v>89.710000000000008</v>
      </c>
      <c r="G2">
        <v>33.031566771999998</v>
      </c>
      <c r="H2">
        <v>56.67843322800001</v>
      </c>
      <c r="I2">
        <v>0.36820384318359151</v>
      </c>
      <c r="J2">
        <v>3.0352740000000002</v>
      </c>
      <c r="K2">
        <v>1.3990009999999997</v>
      </c>
      <c r="L2">
        <v>1.0252969999999999</v>
      </c>
      <c r="M2">
        <v>7.0653656844597942E-2</v>
      </c>
      <c r="N2">
        <v>0.87876755552888264</v>
      </c>
      <c r="P2">
        <v>3.3030655555288821</v>
      </c>
      <c r="Q2">
        <v>2843.5725925280503</v>
      </c>
      <c r="R2" s="1">
        <v>46796</v>
      </c>
      <c r="S2">
        <v>35.559999999999995</v>
      </c>
      <c r="T2">
        <v>3.7</v>
      </c>
    </row>
    <row r="3" spans="1:20" x14ac:dyDescent="0.25">
      <c r="A3" t="s">
        <v>40</v>
      </c>
      <c r="B3" t="s">
        <v>16</v>
      </c>
      <c r="C3" t="s">
        <v>20</v>
      </c>
      <c r="D3" t="s">
        <v>18</v>
      </c>
      <c r="E3" t="s">
        <v>89</v>
      </c>
      <c r="F3">
        <v>136.75099999999998</v>
      </c>
      <c r="G3">
        <v>43.865886068999998</v>
      </c>
      <c r="H3">
        <v>92.885113930999978</v>
      </c>
      <c r="I3">
        <v>0.32077195829646588</v>
      </c>
      <c r="J3">
        <v>3.2384445614035089</v>
      </c>
      <c r="K3">
        <v>1.8878762105263154</v>
      </c>
      <c r="L3">
        <v>0.73802121052631542</v>
      </c>
      <c r="M3">
        <v>5.9533599625306161E-2</v>
      </c>
      <c r="N3">
        <v>2.2769372999041004</v>
      </c>
      <c r="P3">
        <v>4.9028347209567311</v>
      </c>
      <c r="Q3">
        <v>4582.2173239494205</v>
      </c>
      <c r="R3" s="1">
        <v>47847</v>
      </c>
      <c r="S3">
        <v>59.485100000000003</v>
      </c>
      <c r="T3">
        <v>3.7</v>
      </c>
    </row>
    <row r="4" spans="1:20" x14ac:dyDescent="0.25">
      <c r="A4" t="s">
        <v>42</v>
      </c>
      <c r="B4" t="s">
        <v>16</v>
      </c>
      <c r="C4" t="s">
        <v>20</v>
      </c>
      <c r="D4" t="s">
        <v>18</v>
      </c>
      <c r="E4" t="s">
        <v>89</v>
      </c>
      <c r="F4">
        <v>1932.73</v>
      </c>
      <c r="G4">
        <v>1332.4059633419999</v>
      </c>
      <c r="H4">
        <v>600.32403665800007</v>
      </c>
      <c r="I4">
        <v>0.68939063570286585</v>
      </c>
      <c r="J4">
        <v>21.247375999999996</v>
      </c>
      <c r="K4">
        <v>8.3915830000000007</v>
      </c>
      <c r="L4">
        <v>5.0456739999999991</v>
      </c>
      <c r="M4">
        <v>2.0161148484547156E-2</v>
      </c>
      <c r="N4">
        <v>4.281423510538831</v>
      </c>
      <c r="P4">
        <v>17.718680510538832</v>
      </c>
      <c r="Q4">
        <v>14757.377505376522</v>
      </c>
      <c r="R4" s="1">
        <v>54789</v>
      </c>
      <c r="S4">
        <v>155.69</v>
      </c>
      <c r="T4">
        <v>3.7</v>
      </c>
    </row>
    <row r="5" spans="1:20" x14ac:dyDescent="0.25">
      <c r="A5" t="s">
        <v>63</v>
      </c>
      <c r="B5" t="s">
        <v>16</v>
      </c>
      <c r="C5" t="s">
        <v>20</v>
      </c>
      <c r="D5" t="s">
        <v>18</v>
      </c>
      <c r="E5" t="s">
        <v>89</v>
      </c>
      <c r="F5">
        <v>95.150999999999996</v>
      </c>
      <c r="G5">
        <v>50.857705023000001</v>
      </c>
      <c r="H5">
        <v>44.293294976999995</v>
      </c>
      <c r="I5">
        <v>0.53449469814295181</v>
      </c>
      <c r="J5">
        <v>2.9886032105263158</v>
      </c>
      <c r="K5">
        <v>1.5432019298245614</v>
      </c>
      <c r="L5">
        <v>0.67183529824561417</v>
      </c>
      <c r="M5">
        <v>0.12113113674558824</v>
      </c>
      <c r="N5">
        <v>6.3221083538829763</v>
      </c>
      <c r="P5">
        <v>8.5371455819531512</v>
      </c>
      <c r="Q5">
        <v>2344.380750170867</v>
      </c>
      <c r="R5" s="1">
        <v>44934</v>
      </c>
      <c r="S5">
        <v>14.81</v>
      </c>
      <c r="T5">
        <v>3.7</v>
      </c>
    </row>
    <row r="6" spans="1:20" x14ac:dyDescent="0.25">
      <c r="A6" t="s">
        <v>93</v>
      </c>
      <c r="B6" t="s">
        <v>16</v>
      </c>
      <c r="C6" t="s">
        <v>20</v>
      </c>
      <c r="D6" t="s">
        <v>18</v>
      </c>
      <c r="E6" t="s">
        <v>89</v>
      </c>
      <c r="F6">
        <f>SUM(F2:F5)</f>
        <v>2254.3419999999996</v>
      </c>
      <c r="G6">
        <f t="shared" ref="G6" si="0">SUM(G2:G5)</f>
        <v>1460.161121206</v>
      </c>
      <c r="H6">
        <f t="shared" ref="H6" si="1">F6-G6</f>
        <v>794.18087879399968</v>
      </c>
      <c r="I6">
        <f t="shared" ref="I6" si="2">G6/F6</f>
        <v>0.64771056086698475</v>
      </c>
      <c r="J6">
        <f t="shared" ref="J6" si="3">SUM(J2:J5)</f>
        <v>30.509697771929822</v>
      </c>
      <c r="K6">
        <f t="shared" ref="K6" si="4">SUM(K2:K5)</f>
        <v>13.221662140350878</v>
      </c>
      <c r="L6">
        <f t="shared" ref="L6" si="5">SUM(L2:L5)</f>
        <v>7.4808275087719291</v>
      </c>
      <c r="M6">
        <f>(J6+K6+L6+N6+O6)/F6</f>
        <v>2.8820571209207582E-2</v>
      </c>
      <c r="N6">
        <f>SUM(N2:N5)</f>
        <v>13.75923671985479</v>
      </c>
      <c r="O6">
        <f>SUM(O2:O5)</f>
        <v>0</v>
      </c>
      <c r="P6">
        <f>K6+L6+N6+O6</f>
        <v>34.461726368977594</v>
      </c>
      <c r="Q6">
        <f>SUM(Q2:Q5)</f>
        <v>24527.548172024857</v>
      </c>
      <c r="R6" s="1">
        <f>AVERAGE(R2:R5)</f>
        <v>48591.5</v>
      </c>
      <c r="S6">
        <f>SUM(S2:S5)</f>
        <v>265.54509999999999</v>
      </c>
      <c r="T6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2022-02-21T23:10:49Z</dcterms:modified>
</cp:coreProperties>
</file>