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0887279\AppData\Local\Microsoft\Windows\INetCache\Content.Outlook\KK6Z721S\"/>
    </mc:Choice>
  </mc:AlternateContent>
  <xr:revisionPtr revIDLastSave="0" documentId="8_{F6B7097A-216D-4769-A6DA-A2E1D8C31A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d" sheetId="1" r:id="rId1"/>
  </sheets>
  <definedNames>
    <definedName name="_xlnm._FilterDatabase" localSheetId="0" hidden="1">bd!$A$1:$R$40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O6" i="1" l="1"/>
  <c r="F5" i="1" l="1"/>
  <c r="P5" i="1"/>
  <c r="K5" i="1"/>
  <c r="J5" i="1"/>
  <c r="I5" i="1"/>
  <c r="E5" i="1"/>
  <c r="L5" i="1" l="1"/>
  <c r="H5" i="1"/>
  <c r="L10" i="1" l="1"/>
  <c r="L6" i="1"/>
  <c r="O7" i="1"/>
  <c r="L7" i="1" s="1"/>
  <c r="O8" i="1"/>
  <c r="L8" i="1" s="1"/>
  <c r="O9" i="1"/>
  <c r="L9" i="1" s="1"/>
</calcChain>
</file>

<file path=xl/sharedStrings.xml><?xml version="1.0" encoding="utf-8"?>
<sst xmlns="http://schemas.openxmlformats.org/spreadsheetml/2006/main" count="174" uniqueCount="63">
  <si>
    <t>ACTIVO</t>
  </si>
  <si>
    <t>OOIP</t>
  </si>
  <si>
    <t>NP</t>
  </si>
  <si>
    <t>FR_Act</t>
  </si>
  <si>
    <t>P1</t>
  </si>
  <si>
    <t>P2</t>
  </si>
  <si>
    <t>P3</t>
  </si>
  <si>
    <t>FR_Incremental</t>
  </si>
  <si>
    <t>RC</t>
  </si>
  <si>
    <t>RV</t>
  </si>
  <si>
    <t>Potencial_Incorporacion</t>
  </si>
  <si>
    <t>Produccion</t>
  </si>
  <si>
    <t>Fecha_fin</t>
  </si>
  <si>
    <t>CIRA - INFANTAS</t>
  </si>
  <si>
    <t>CRAVO NORTE</t>
  </si>
  <si>
    <t>TREN NARE</t>
  </si>
  <si>
    <t>CPI PALAGUA</t>
  </si>
  <si>
    <t>TECA-COCORNA</t>
  </si>
  <si>
    <t>BALLENA - CHUCHUPA</t>
  </si>
  <si>
    <t>LAS MONAS</t>
  </si>
  <si>
    <t>CPI SURORIENTE</t>
  </si>
  <si>
    <t>BOQUERON</t>
  </si>
  <si>
    <t>CASANARE</t>
  </si>
  <si>
    <t>AGUAS BLANCAS</t>
  </si>
  <si>
    <t>COSECHA</t>
  </si>
  <si>
    <t>COLORADO</t>
  </si>
  <si>
    <t>GARCERO</t>
  </si>
  <si>
    <t>RONDON</t>
  </si>
  <si>
    <t>CHIPIRON</t>
  </si>
  <si>
    <t>OPON</t>
  </si>
  <si>
    <t>LA ROMPIDA</t>
  </si>
  <si>
    <t>CARACARA</t>
  </si>
  <si>
    <t>TISQUIRAMA ASO</t>
  </si>
  <si>
    <t>COROCORA</t>
  </si>
  <si>
    <t>ESTERO</t>
  </si>
  <si>
    <t>ABANICO</t>
  </si>
  <si>
    <t>OROCUE</t>
  </si>
  <si>
    <t>SANTA LUCIA</t>
  </si>
  <si>
    <t>CARBONERA</t>
  </si>
  <si>
    <t>CAPACHOS</t>
  </si>
  <si>
    <t>GUAYUYACO</t>
  </si>
  <si>
    <t>PAVAS-CACHIRA</t>
  </si>
  <si>
    <t>GUADUAS</t>
  </si>
  <si>
    <t>MATAMBO</t>
  </si>
  <si>
    <t>TOCA</t>
  </si>
  <si>
    <t>CAMPO RICO</t>
  </si>
  <si>
    <t>BARRANCA LEBRIJA</t>
  </si>
  <si>
    <t>GUACHIRIA</t>
  </si>
  <si>
    <t>QUEBRADA ROJA</t>
  </si>
  <si>
    <t>LOS POTROS</t>
  </si>
  <si>
    <t>DOÑA MARIA</t>
  </si>
  <si>
    <t>QUIFA-CAJUA</t>
  </si>
  <si>
    <t>VPN</t>
  </si>
  <si>
    <t>GERENCIA</t>
  </si>
  <si>
    <t>Region</t>
  </si>
  <si>
    <t>VAS</t>
  </si>
  <si>
    <t>norte</t>
  </si>
  <si>
    <t>sur</t>
  </si>
  <si>
    <t>central</t>
  </si>
  <si>
    <t>inactivo</t>
  </si>
  <si>
    <t>activo</t>
  </si>
  <si>
    <t>Estatus</t>
  </si>
  <si>
    <t>Remanente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</si>
</sst>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9" fontId="0" fillId="0" borderId="0" xfId="1" applyFont="1" applyFill="1"/>
    <xf numFmtId="9" fontId="0" fillId="0" borderId="0" xfId="1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1" fontId="0" fillId="0" borderId="0" xfId="2" applyFont="1" applyFill="1"/>
    <xf numFmtId="41" fontId="0" fillId="0" borderId="0" xfId="2" applyFont="1"/>
    <xf numFmtId="41" fontId="0" fillId="4" borderId="0" xfId="2" applyFont="1" applyFill="1"/>
    <xf numFmtId="14" fontId="0" fillId="4" borderId="0" xfId="0" applyNumberFormat="1" applyFill="1"/>
    <xf numFmtId="164" fontId="0" fillId="0" borderId="0" xfId="3" applyNumberFormat="1" applyFont="1"/>
    <xf numFmtId="1" fontId="0" fillId="0" borderId="0" xfId="0" applyNumberFormat="1"/>
    <xf numFmtId="0" fontId="2" fillId="0" borderId="0" xfId="0" applyFont="1" applyFill="1"/>
    <xf numFmtId="164" fontId="2" fillId="0" borderId="0" xfId="3" applyNumberFormat="1" applyFont="1" applyFill="1"/>
    <xf numFmtId="1" fontId="2" fillId="0" borderId="0" xfId="0" applyNumberFormat="1" applyFont="1" applyFill="1"/>
    <xf numFmtId="9" fontId="2" fillId="0" borderId="0" xfId="1" applyFont="1" applyFill="1"/>
    <xf numFmtId="41" fontId="2" fillId="0" borderId="0" xfId="2" applyFont="1" applyFill="1"/>
    <xf numFmtId="14" fontId="2" fillId="0" borderId="0" xfId="0" applyNumberFormat="1" applyFont="1" applyFill="1"/>
    <xf numFmtId="0" fontId="2" fillId="2" borderId="0" xfId="0" applyFont="1" applyFill="1"/>
    <xf numFmtId="9" fontId="2" fillId="2" borderId="0" xfId="1" applyFont="1" applyFill="1"/>
  </cellXfs>
  <cellStyles count="4">
    <cellStyle name="Millares" xfId="3" builtinId="3"/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zoomScale="175" zoomScaleNormal="175" workbookViewId="0">
      <selection activeCell="O8" sqref="O8"/>
    </sheetView>
  </sheetViews>
  <sheetFormatPr baseColWidth="10" defaultRowHeight="15" x14ac:dyDescent="0.25"/>
  <cols>
    <col min="1" max="1" width="18.42578125" customWidth="1"/>
    <col min="2" max="2" width="9.7109375" customWidth="1"/>
    <col min="3" max="3" width="17" hidden="1" customWidth="1"/>
    <col min="4" max="4" width="9.42578125" hidden="1" customWidth="1"/>
    <col min="5" max="7" width="11.42578125" customWidth="1"/>
    <col min="8" max="8" width="11.42578125" style="3" customWidth="1"/>
    <col min="9" max="9" width="6.85546875" customWidth="1"/>
    <col min="10" max="10" width="7" customWidth="1"/>
    <col min="11" max="11" width="6.42578125" customWidth="1"/>
    <col min="12" max="12" width="13.7109375" style="3" customWidth="1"/>
    <col min="13" max="13" width="11.42578125" customWidth="1"/>
    <col min="14" max="14" width="7.28515625" customWidth="1"/>
    <col min="15" max="15" width="12.28515625" customWidth="1"/>
    <col min="16" max="16" width="11.42578125" style="9" customWidth="1"/>
    <col min="17" max="17" width="11.42578125" style="4" customWidth="1"/>
    <col min="18" max="18" width="9.42578125" customWidth="1"/>
  </cols>
  <sheetData>
    <row r="1" spans="1:18" x14ac:dyDescent="0.25">
      <c r="A1" s="1" t="s">
        <v>0</v>
      </c>
      <c r="B1" s="1" t="s">
        <v>61</v>
      </c>
      <c r="C1" s="1" t="s">
        <v>53</v>
      </c>
      <c r="D1" s="1" t="s">
        <v>54</v>
      </c>
      <c r="E1" s="7" t="s">
        <v>1</v>
      </c>
      <c r="F1" s="1" t="s">
        <v>2</v>
      </c>
      <c r="G1" s="5" t="s">
        <v>62</v>
      </c>
      <c r="H1" s="2" t="s">
        <v>3</v>
      </c>
      <c r="I1" s="1" t="s">
        <v>4</v>
      </c>
      <c r="J1" s="1" t="s">
        <v>5</v>
      </c>
      <c r="K1" s="1" t="s">
        <v>6</v>
      </c>
      <c r="L1" s="2" t="s">
        <v>7</v>
      </c>
      <c r="M1" s="1" t="s">
        <v>8</v>
      </c>
      <c r="N1" s="1" t="s">
        <v>9</v>
      </c>
      <c r="O1" s="7" t="s">
        <v>10</v>
      </c>
      <c r="P1" s="10" t="s">
        <v>11</v>
      </c>
      <c r="Q1" s="11" t="s">
        <v>12</v>
      </c>
      <c r="R1" s="8" t="s">
        <v>52</v>
      </c>
    </row>
    <row r="2" spans="1:18" x14ac:dyDescent="0.25">
      <c r="A2" s="14" t="s">
        <v>13</v>
      </c>
      <c r="B2" s="14" t="s">
        <v>60</v>
      </c>
      <c r="C2" s="14" t="s">
        <v>55</v>
      </c>
      <c r="D2" s="14" t="s">
        <v>56</v>
      </c>
      <c r="E2" s="15">
        <v>5314</v>
      </c>
      <c r="F2" s="16">
        <v>890.94282214329996</v>
      </c>
      <c r="G2" s="16">
        <f>+E2-F2</f>
        <v>4423.0571778567</v>
      </c>
      <c r="H2" s="17">
        <v>0.16765954500250282</v>
      </c>
      <c r="I2" s="14">
        <v>210</v>
      </c>
      <c r="J2" s="14">
        <v>20</v>
      </c>
      <c r="K2" s="14">
        <v>8</v>
      </c>
      <c r="L2" s="17">
        <v>9.7597597597597591E-2</v>
      </c>
      <c r="M2" s="14">
        <v>173</v>
      </c>
      <c r="N2" s="14">
        <v>109</v>
      </c>
      <c r="O2" s="14">
        <v>520</v>
      </c>
      <c r="P2" s="18">
        <v>34738.507480008702</v>
      </c>
      <c r="Q2" s="19">
        <v>54789</v>
      </c>
      <c r="R2" s="14">
        <v>526</v>
      </c>
    </row>
    <row r="3" spans="1:18" x14ac:dyDescent="0.25">
      <c r="A3" s="20" t="s">
        <v>14</v>
      </c>
      <c r="B3" s="14" t="s">
        <v>60</v>
      </c>
      <c r="C3" s="14" t="s">
        <v>55</v>
      </c>
      <c r="D3" s="14" t="s">
        <v>56</v>
      </c>
      <c r="E3" s="15">
        <v>1932.73</v>
      </c>
      <c r="F3" s="16">
        <v>1332.4059633419999</v>
      </c>
      <c r="G3" s="16">
        <f t="shared" ref="G3:G40" si="0">+E3-F3</f>
        <v>600.32403665800007</v>
      </c>
      <c r="H3" s="21">
        <v>0.68939063570286585</v>
      </c>
      <c r="I3" s="14">
        <v>41</v>
      </c>
      <c r="J3" s="14">
        <v>5</v>
      </c>
      <c r="K3" s="14">
        <v>8</v>
      </c>
      <c r="L3" s="17">
        <v>2.7940187302737104E-2</v>
      </c>
      <c r="M3" s="14">
        <v>0</v>
      </c>
      <c r="N3" s="14">
        <v>0</v>
      </c>
      <c r="O3" s="14">
        <v>54</v>
      </c>
      <c r="P3" s="18">
        <v>24690.292110987513</v>
      </c>
      <c r="Q3" s="19">
        <v>54789</v>
      </c>
      <c r="R3" s="14">
        <v>31</v>
      </c>
    </row>
    <row r="4" spans="1:18" x14ac:dyDescent="0.25">
      <c r="A4" s="14" t="s">
        <v>15</v>
      </c>
      <c r="B4" s="14" t="s">
        <v>60</v>
      </c>
      <c r="C4" s="14" t="s">
        <v>55</v>
      </c>
      <c r="D4" s="14" t="s">
        <v>56</v>
      </c>
      <c r="E4" s="15">
        <v>2179</v>
      </c>
      <c r="F4" s="16">
        <v>168.13514315</v>
      </c>
      <c r="G4" s="16">
        <f t="shared" si="0"/>
        <v>2010.86485685</v>
      </c>
      <c r="H4" s="17">
        <v>7.7161607687012398E-2</v>
      </c>
      <c r="I4" s="14">
        <v>131</v>
      </c>
      <c r="J4" s="14">
        <v>34</v>
      </c>
      <c r="K4" s="14">
        <v>19</v>
      </c>
      <c r="L4" s="17">
        <v>0.24915494493512158</v>
      </c>
      <c r="M4" s="14">
        <v>91</v>
      </c>
      <c r="N4" s="14">
        <v>182</v>
      </c>
      <c r="O4" s="14">
        <v>457</v>
      </c>
      <c r="P4" s="18">
        <v>19241.870346372514</v>
      </c>
      <c r="Q4" s="19">
        <v>44504</v>
      </c>
      <c r="R4" s="14">
        <v>-1</v>
      </c>
    </row>
    <row r="5" spans="1:18" s="1" customFormat="1" x14ac:dyDescent="0.25">
      <c r="A5" s="14" t="s">
        <v>51</v>
      </c>
      <c r="B5" s="14" t="s">
        <v>60</v>
      </c>
      <c r="C5" s="14" t="s">
        <v>55</v>
      </c>
      <c r="D5" s="14" t="s">
        <v>56</v>
      </c>
      <c r="E5" s="15">
        <f>1578+621</f>
        <v>2199</v>
      </c>
      <c r="F5" s="16">
        <f>172.506025+9.25</f>
        <v>181.75602499999999</v>
      </c>
      <c r="G5" s="16">
        <f t="shared" si="0"/>
        <v>2017.2439750000001</v>
      </c>
      <c r="H5" s="17">
        <f>+F5/E5</f>
        <v>8.2653944974988625E-2</v>
      </c>
      <c r="I5" s="14">
        <f>19*2+2.6</f>
        <v>40.6</v>
      </c>
      <c r="J5" s="14">
        <f>6.8*2+5.6</f>
        <v>19.2</v>
      </c>
      <c r="K5" s="14">
        <f>6.2*2+2.4</f>
        <v>14.8</v>
      </c>
      <c r="L5" s="17">
        <f>+O5/E5</f>
        <v>3.8608458390177347E-2</v>
      </c>
      <c r="M5" s="14">
        <v>10.3</v>
      </c>
      <c r="N5" s="14">
        <v>0</v>
      </c>
      <c r="O5" s="14">
        <f>+I5+J5+K5+M5+N5</f>
        <v>84.899999999999991</v>
      </c>
      <c r="P5" s="18">
        <f>35085+2330</f>
        <v>37415</v>
      </c>
      <c r="Q5" s="19">
        <v>54789</v>
      </c>
      <c r="R5" s="14">
        <v>128</v>
      </c>
    </row>
    <row r="6" spans="1:18" x14ac:dyDescent="0.25">
      <c r="A6" s="20" t="s">
        <v>16</v>
      </c>
      <c r="B6" s="14" t="s">
        <v>60</v>
      </c>
      <c r="C6" s="14" t="s">
        <v>55</v>
      </c>
      <c r="D6" s="14" t="s">
        <v>56</v>
      </c>
      <c r="E6" s="15">
        <v>1443</v>
      </c>
      <c r="F6" s="16">
        <v>138.5286728897</v>
      </c>
      <c r="G6" s="16">
        <f t="shared" si="0"/>
        <v>1304.4713271103001</v>
      </c>
      <c r="H6" s="17">
        <v>9.6000466313028415E-2</v>
      </c>
      <c r="I6" s="14">
        <v>38</v>
      </c>
      <c r="J6" s="14">
        <v>2</v>
      </c>
      <c r="K6" s="14">
        <v>0</v>
      </c>
      <c r="L6" s="17">
        <f t="shared" ref="L6:L10" si="1">+O6/E6</f>
        <v>9.2862092862092863E-2</v>
      </c>
      <c r="M6" s="14">
        <v>2</v>
      </c>
      <c r="N6" s="14">
        <v>92</v>
      </c>
      <c r="O6" s="14">
        <f>+I6+J6+K6+M6+N6</f>
        <v>134</v>
      </c>
      <c r="P6" s="18">
        <v>7090.062434186133</v>
      </c>
      <c r="Q6" s="19">
        <v>54789</v>
      </c>
      <c r="R6" s="14">
        <v>180</v>
      </c>
    </row>
    <row r="7" spans="1:18" x14ac:dyDescent="0.25">
      <c r="A7" s="14" t="s">
        <v>17</v>
      </c>
      <c r="B7" s="14" t="s">
        <v>60</v>
      </c>
      <c r="C7" s="14" t="s">
        <v>55</v>
      </c>
      <c r="D7" s="14" t="s">
        <v>56</v>
      </c>
      <c r="E7" s="15">
        <v>1333</v>
      </c>
      <c r="F7" s="16">
        <v>105.1198741038</v>
      </c>
      <c r="G7" s="16">
        <f t="shared" si="0"/>
        <v>1227.8801258962001</v>
      </c>
      <c r="H7" s="17">
        <v>7.8859620482970738E-2</v>
      </c>
      <c r="I7" s="14">
        <v>64</v>
      </c>
      <c r="J7" s="14">
        <v>154</v>
      </c>
      <c r="K7" s="14">
        <v>24</v>
      </c>
      <c r="L7" s="17">
        <f t="shared" si="1"/>
        <v>0.25806451612903225</v>
      </c>
      <c r="M7" s="14">
        <v>102</v>
      </c>
      <c r="N7" s="14">
        <v>0</v>
      </c>
      <c r="O7" s="14">
        <f t="shared" ref="O7:O9" si="2">+I7+J7+K7+M7+N7</f>
        <v>344</v>
      </c>
      <c r="P7" s="18">
        <v>1382.9410815721169</v>
      </c>
      <c r="Q7" s="19">
        <v>54789</v>
      </c>
      <c r="R7" s="14">
        <v>-36</v>
      </c>
    </row>
    <row r="8" spans="1:18" x14ac:dyDescent="0.25">
      <c r="A8" s="14" t="s">
        <v>18</v>
      </c>
      <c r="B8" s="14" t="s">
        <v>60</v>
      </c>
      <c r="C8" s="14" t="s">
        <v>55</v>
      </c>
      <c r="D8" s="14" t="s">
        <v>56</v>
      </c>
      <c r="E8" s="15">
        <v>1160.2</v>
      </c>
      <c r="F8" s="16">
        <v>957.29570999999999</v>
      </c>
      <c r="G8" s="16">
        <f t="shared" si="0"/>
        <v>202.90429000000006</v>
      </c>
      <c r="H8" s="17">
        <v>0.82511266161006713</v>
      </c>
      <c r="I8" s="14">
        <v>96</v>
      </c>
      <c r="J8" s="14">
        <v>0</v>
      </c>
      <c r="K8" s="14">
        <v>0</v>
      </c>
      <c r="L8" s="17">
        <f t="shared" si="1"/>
        <v>9.325978279606964E-2</v>
      </c>
      <c r="M8" s="14">
        <v>12.2</v>
      </c>
      <c r="N8" s="14">
        <v>0</v>
      </c>
      <c r="O8" s="14">
        <f t="shared" si="2"/>
        <v>108.2</v>
      </c>
      <c r="P8" s="18">
        <v>22454</v>
      </c>
      <c r="Q8" s="19">
        <v>54789</v>
      </c>
      <c r="R8" s="14">
        <v>430</v>
      </c>
    </row>
    <row r="9" spans="1:18" x14ac:dyDescent="0.25">
      <c r="A9" s="14" t="s">
        <v>19</v>
      </c>
      <c r="B9" s="14" t="s">
        <v>60</v>
      </c>
      <c r="C9" s="14" t="s">
        <v>55</v>
      </c>
      <c r="D9" s="14" t="s">
        <v>56</v>
      </c>
      <c r="E9" s="15">
        <v>661.42754385964929</v>
      </c>
      <c r="F9" s="16">
        <v>233.05295477701742</v>
      </c>
      <c r="G9" s="16">
        <f t="shared" si="0"/>
        <v>428.37458908263187</v>
      </c>
      <c r="H9" s="17">
        <v>0.35234842718686321</v>
      </c>
      <c r="I9" s="14">
        <v>21</v>
      </c>
      <c r="J9" s="14">
        <v>0</v>
      </c>
      <c r="K9" s="14">
        <v>0</v>
      </c>
      <c r="L9" s="17">
        <f t="shared" si="1"/>
        <v>3.3261390766436333E-2</v>
      </c>
      <c r="M9" s="14">
        <v>1</v>
      </c>
      <c r="N9" s="14">
        <v>0</v>
      </c>
      <c r="O9" s="14">
        <f t="shared" si="2"/>
        <v>22</v>
      </c>
      <c r="P9" s="18">
        <v>1632.9725472747498</v>
      </c>
      <c r="Q9" s="19">
        <v>54789</v>
      </c>
      <c r="R9" s="14">
        <v>10</v>
      </c>
    </row>
    <row r="10" spans="1:18" x14ac:dyDescent="0.25">
      <c r="A10" s="14" t="s">
        <v>20</v>
      </c>
      <c r="B10" s="14" t="s">
        <v>60</v>
      </c>
      <c r="C10" s="14" t="s">
        <v>55</v>
      </c>
      <c r="D10" s="14" t="s">
        <v>56</v>
      </c>
      <c r="E10" s="15">
        <v>495.4</v>
      </c>
      <c r="F10" s="16">
        <v>32.72278489</v>
      </c>
      <c r="G10" s="16">
        <f t="shared" si="0"/>
        <v>462.67721510999996</v>
      </c>
      <c r="H10" s="17">
        <v>6.6053259769882924E-2</v>
      </c>
      <c r="I10" s="14">
        <v>21</v>
      </c>
      <c r="J10" s="14">
        <v>3</v>
      </c>
      <c r="K10" s="14">
        <v>1</v>
      </c>
      <c r="L10" s="17">
        <f t="shared" si="1"/>
        <v>0.15542995559144127</v>
      </c>
      <c r="M10" s="14">
        <v>50</v>
      </c>
      <c r="N10" s="14">
        <v>2</v>
      </c>
      <c r="O10" s="14">
        <v>77</v>
      </c>
      <c r="P10" s="18">
        <v>4445.9859999999999</v>
      </c>
      <c r="Q10" s="19">
        <v>45466</v>
      </c>
      <c r="R10" s="14">
        <v>65</v>
      </c>
    </row>
    <row r="11" spans="1:18" x14ac:dyDescent="0.25">
      <c r="A11" s="14" t="s">
        <v>21</v>
      </c>
      <c r="B11" s="14" t="s">
        <v>60</v>
      </c>
      <c r="C11" s="14" t="s">
        <v>55</v>
      </c>
      <c r="D11" s="14" t="s">
        <v>56</v>
      </c>
      <c r="E11" s="15">
        <v>463.77192982456143</v>
      </c>
      <c r="F11" s="16">
        <v>120.188955635789</v>
      </c>
      <c r="G11" s="16">
        <f t="shared" si="0"/>
        <v>343.58297418877243</v>
      </c>
      <c r="H11" s="17">
        <v>0.25915530437828532</v>
      </c>
      <c r="I11" s="14">
        <v>16</v>
      </c>
      <c r="J11" s="14">
        <v>0</v>
      </c>
      <c r="K11" s="14">
        <v>0</v>
      </c>
      <c r="L11" s="17">
        <v>8.9402529437418221E-2</v>
      </c>
      <c r="M11" s="14">
        <v>0</v>
      </c>
      <c r="N11" s="14">
        <v>25</v>
      </c>
      <c r="O11" s="14">
        <v>41</v>
      </c>
      <c r="P11" s="18">
        <v>7575.6739491410217</v>
      </c>
      <c r="Q11" s="19">
        <v>45199</v>
      </c>
      <c r="R11" s="14">
        <v>66</v>
      </c>
    </row>
    <row r="12" spans="1:18" x14ac:dyDescent="0.25">
      <c r="A12" t="s">
        <v>22</v>
      </c>
      <c r="B12" s="14" t="s">
        <v>60</v>
      </c>
      <c r="C12" t="s">
        <v>55</v>
      </c>
      <c r="D12" t="s">
        <v>56</v>
      </c>
      <c r="E12" s="12">
        <v>273.49535000000003</v>
      </c>
      <c r="F12" s="13">
        <v>107.70165976999999</v>
      </c>
      <c r="G12" s="16">
        <f t="shared" si="0"/>
        <v>165.79369023000004</v>
      </c>
      <c r="H12" s="3">
        <v>0.39379704177785829</v>
      </c>
      <c r="I12">
        <v>5</v>
      </c>
      <c r="J12">
        <v>0</v>
      </c>
      <c r="K12">
        <v>0</v>
      </c>
      <c r="L12" s="3">
        <v>1.5455950540958269E-2</v>
      </c>
      <c r="M12">
        <v>0</v>
      </c>
      <c r="N12">
        <v>0</v>
      </c>
      <c r="O12">
        <v>5</v>
      </c>
      <c r="P12" s="9">
        <v>2106.7423399456184</v>
      </c>
      <c r="Q12" s="4">
        <v>54789</v>
      </c>
      <c r="R12">
        <v>6</v>
      </c>
    </row>
    <row r="13" spans="1:18" x14ac:dyDescent="0.25">
      <c r="A13" t="s">
        <v>23</v>
      </c>
      <c r="B13" s="14" t="s">
        <v>60</v>
      </c>
      <c r="C13" t="s">
        <v>55</v>
      </c>
      <c r="D13" t="s">
        <v>56</v>
      </c>
      <c r="E13" s="12">
        <v>198.76</v>
      </c>
      <c r="F13" s="13">
        <v>1.4534310500000001</v>
      </c>
      <c r="G13" s="16">
        <f t="shared" si="0"/>
        <v>197.30656894999998</v>
      </c>
      <c r="H13" s="3">
        <v>7.312492704769572E-3</v>
      </c>
      <c r="I13">
        <v>5</v>
      </c>
      <c r="J13">
        <v>1</v>
      </c>
      <c r="K13">
        <v>1</v>
      </c>
      <c r="L13" s="3">
        <v>7.5452716297786715E-2</v>
      </c>
      <c r="M13">
        <v>7</v>
      </c>
      <c r="N13">
        <v>1</v>
      </c>
      <c r="O13">
        <v>15</v>
      </c>
      <c r="P13" s="9">
        <v>206.60353757261157</v>
      </c>
      <c r="Q13" s="4">
        <v>54789</v>
      </c>
      <c r="R13">
        <v>10</v>
      </c>
    </row>
    <row r="14" spans="1:18" x14ac:dyDescent="0.25">
      <c r="A14" t="s">
        <v>24</v>
      </c>
      <c r="B14" s="14" t="s">
        <v>60</v>
      </c>
      <c r="C14" t="s">
        <v>55</v>
      </c>
      <c r="D14" t="s">
        <v>56</v>
      </c>
      <c r="E14" s="12">
        <v>136.751</v>
      </c>
      <c r="F14" s="13">
        <v>43.865886068999998</v>
      </c>
      <c r="G14" s="16">
        <f t="shared" si="0"/>
        <v>92.885113931000006</v>
      </c>
      <c r="H14" s="3">
        <v>0.32077195829646582</v>
      </c>
      <c r="I14">
        <v>9</v>
      </c>
      <c r="J14">
        <v>4</v>
      </c>
      <c r="K14">
        <v>3</v>
      </c>
      <c r="L14" s="3">
        <v>0.12426900584795321</v>
      </c>
      <c r="M14">
        <v>1</v>
      </c>
      <c r="N14">
        <v>0</v>
      </c>
      <c r="O14">
        <v>17</v>
      </c>
      <c r="P14" s="9">
        <v>15538.002262081325</v>
      </c>
      <c r="Q14" s="4">
        <v>47847</v>
      </c>
      <c r="R14" s="6">
        <v>25</v>
      </c>
    </row>
    <row r="15" spans="1:18" x14ac:dyDescent="0.25">
      <c r="A15" t="s">
        <v>25</v>
      </c>
      <c r="B15" t="s">
        <v>59</v>
      </c>
      <c r="C15" t="s">
        <v>55</v>
      </c>
      <c r="D15" t="s">
        <v>56</v>
      </c>
      <c r="E15" s="12">
        <v>111.87</v>
      </c>
      <c r="F15" s="13">
        <v>9.0818396873000005</v>
      </c>
      <c r="G15" s="16">
        <f t="shared" si="0"/>
        <v>102.7881603127</v>
      </c>
      <c r="H15" s="3">
        <v>8.1182083555019213E-2</v>
      </c>
      <c r="I15">
        <v>0</v>
      </c>
      <c r="J15">
        <v>0</v>
      </c>
      <c r="K15">
        <v>0</v>
      </c>
      <c r="L15" s="3">
        <v>2.1447721179624667E-3</v>
      </c>
      <c r="M15">
        <v>3</v>
      </c>
      <c r="N15">
        <v>0</v>
      </c>
      <c r="O15">
        <v>3</v>
      </c>
      <c r="P15" s="9">
        <v>2.2974193548387096</v>
      </c>
      <c r="Q15" s="4">
        <v>54789</v>
      </c>
      <c r="R15">
        <v>-47</v>
      </c>
    </row>
    <row r="16" spans="1:18" x14ac:dyDescent="0.25">
      <c r="A16" t="s">
        <v>26</v>
      </c>
      <c r="B16" s="14" t="s">
        <v>60</v>
      </c>
      <c r="C16" t="s">
        <v>55</v>
      </c>
      <c r="D16" t="s">
        <v>57</v>
      </c>
      <c r="E16" s="12">
        <v>107.81756700000001</v>
      </c>
      <c r="F16" s="13">
        <v>50.715904689999995</v>
      </c>
      <c r="G16" s="16">
        <f t="shared" si="0"/>
        <v>57.101662310000016</v>
      </c>
      <c r="H16" s="3">
        <v>0.47038628399025167</v>
      </c>
      <c r="I16">
        <v>4</v>
      </c>
      <c r="J16">
        <v>0</v>
      </c>
      <c r="K16">
        <v>0</v>
      </c>
      <c r="L16" s="3">
        <v>3.7105751391465679E-2</v>
      </c>
      <c r="M16">
        <v>0</v>
      </c>
      <c r="N16">
        <v>0</v>
      </c>
      <c r="O16">
        <v>4</v>
      </c>
      <c r="P16" s="9">
        <v>1603.2725525274998</v>
      </c>
      <c r="Q16" s="4">
        <v>54789</v>
      </c>
      <c r="R16">
        <v>11</v>
      </c>
    </row>
    <row r="17" spans="1:18" x14ac:dyDescent="0.25">
      <c r="A17" t="s">
        <v>27</v>
      </c>
      <c r="B17" s="14" t="s">
        <v>60</v>
      </c>
      <c r="C17" t="s">
        <v>55</v>
      </c>
      <c r="D17" t="s">
        <v>57</v>
      </c>
      <c r="E17" s="12">
        <v>95.150999999999996</v>
      </c>
      <c r="F17" s="13">
        <v>50.857705023000001</v>
      </c>
      <c r="G17" s="16">
        <f t="shared" si="0"/>
        <v>44.293294976999995</v>
      </c>
      <c r="H17" s="3">
        <v>0.53449469814295181</v>
      </c>
      <c r="I17">
        <v>5</v>
      </c>
      <c r="J17">
        <v>1</v>
      </c>
      <c r="K17">
        <v>0</v>
      </c>
      <c r="L17" s="3">
        <v>6.3025210084033612E-2</v>
      </c>
      <c r="M17">
        <v>0</v>
      </c>
      <c r="N17">
        <v>0</v>
      </c>
      <c r="O17">
        <v>6</v>
      </c>
      <c r="P17" s="9">
        <v>5284.0717887158562</v>
      </c>
      <c r="Q17" s="4">
        <v>44934</v>
      </c>
      <c r="R17">
        <v>5</v>
      </c>
    </row>
    <row r="18" spans="1:18" x14ac:dyDescent="0.25">
      <c r="A18" t="s">
        <v>28</v>
      </c>
      <c r="B18" s="14" t="s">
        <v>60</v>
      </c>
      <c r="C18" t="s">
        <v>55</v>
      </c>
      <c r="D18" t="s">
        <v>57</v>
      </c>
      <c r="E18" s="12">
        <v>89.71</v>
      </c>
      <c r="F18" s="13">
        <v>33.031566771999998</v>
      </c>
      <c r="G18" s="16">
        <f t="shared" si="0"/>
        <v>56.678433227999996</v>
      </c>
      <c r="H18" s="3">
        <v>0.36820384318359156</v>
      </c>
      <c r="I18">
        <v>8</v>
      </c>
      <c r="J18">
        <v>1</v>
      </c>
      <c r="K18">
        <v>1</v>
      </c>
      <c r="L18" s="3">
        <v>0.11148272017837235</v>
      </c>
      <c r="M18">
        <v>0</v>
      </c>
      <c r="N18">
        <v>0</v>
      </c>
      <c r="O18">
        <v>10</v>
      </c>
      <c r="P18" s="9">
        <v>5731.4773360733816</v>
      </c>
      <c r="Q18" s="4">
        <v>46796</v>
      </c>
      <c r="R18">
        <v>21</v>
      </c>
    </row>
    <row r="19" spans="1:18" x14ac:dyDescent="0.25">
      <c r="A19" t="s">
        <v>29</v>
      </c>
      <c r="B19" s="14" t="s">
        <v>60</v>
      </c>
      <c r="C19" t="s">
        <v>55</v>
      </c>
      <c r="D19" t="s">
        <v>57</v>
      </c>
      <c r="E19" s="12">
        <v>76.649179083600202</v>
      </c>
      <c r="F19" s="13">
        <v>11.0557536173825</v>
      </c>
      <c r="G19" s="16">
        <f t="shared" si="0"/>
        <v>65.593425466217695</v>
      </c>
      <c r="H19" s="3">
        <v>0.1442383825836431</v>
      </c>
      <c r="I19">
        <v>0</v>
      </c>
      <c r="J19">
        <v>0</v>
      </c>
      <c r="K19">
        <v>0</v>
      </c>
      <c r="L19" s="3">
        <v>0</v>
      </c>
      <c r="M19">
        <v>0</v>
      </c>
      <c r="N19">
        <v>0</v>
      </c>
      <c r="O19">
        <v>0</v>
      </c>
      <c r="P19" s="9">
        <v>36.761201551106197</v>
      </c>
      <c r="Q19" s="4">
        <v>54789</v>
      </c>
      <c r="R19" s="6">
        <v>0</v>
      </c>
    </row>
    <row r="20" spans="1:18" x14ac:dyDescent="0.25">
      <c r="A20" t="s">
        <v>30</v>
      </c>
      <c r="B20" t="s">
        <v>59</v>
      </c>
      <c r="C20" t="s">
        <v>55</v>
      </c>
      <c r="D20" t="s">
        <v>57</v>
      </c>
      <c r="E20" s="12">
        <v>68.989999999999995</v>
      </c>
      <c r="F20" s="13">
        <v>0.104827</v>
      </c>
      <c r="G20" s="16">
        <f t="shared" si="0"/>
        <v>68.885172999999995</v>
      </c>
      <c r="H20" s="3">
        <v>1.5194520945064503E-3</v>
      </c>
      <c r="I20">
        <v>0</v>
      </c>
      <c r="J20">
        <v>0</v>
      </c>
      <c r="K20">
        <v>0</v>
      </c>
      <c r="L20" s="3">
        <v>0</v>
      </c>
      <c r="M20">
        <v>0</v>
      </c>
      <c r="N20">
        <v>0</v>
      </c>
      <c r="O20">
        <v>0</v>
      </c>
      <c r="P20" s="9">
        <v>0</v>
      </c>
      <c r="Q20" s="4">
        <v>54789</v>
      </c>
      <c r="R20" s="5">
        <v>0</v>
      </c>
    </row>
    <row r="21" spans="1:18" x14ac:dyDescent="0.25">
      <c r="A21" t="s">
        <v>31</v>
      </c>
      <c r="B21" s="14" t="s">
        <v>60</v>
      </c>
      <c r="C21" t="s">
        <v>55</v>
      </c>
      <c r="D21" t="s">
        <v>57</v>
      </c>
      <c r="E21" s="12">
        <v>243.23</v>
      </c>
      <c r="F21" s="13">
        <v>112.65211625000002</v>
      </c>
      <c r="G21" s="16">
        <f t="shared" si="0"/>
        <v>130.57788374999996</v>
      </c>
      <c r="H21" s="3">
        <v>0.46315058278172933</v>
      </c>
      <c r="I21">
        <v>7</v>
      </c>
      <c r="J21">
        <v>1</v>
      </c>
      <c r="K21">
        <v>0</v>
      </c>
      <c r="L21" s="3">
        <v>0.13846153846153847</v>
      </c>
      <c r="M21">
        <v>0</v>
      </c>
      <c r="N21">
        <v>1</v>
      </c>
      <c r="O21">
        <v>9</v>
      </c>
      <c r="P21" s="9">
        <v>9827.8140291682084</v>
      </c>
      <c r="Q21" s="4">
        <v>47216</v>
      </c>
      <c r="R21" s="6">
        <v>11</v>
      </c>
    </row>
    <row r="22" spans="1:18" x14ac:dyDescent="0.25">
      <c r="A22" t="s">
        <v>32</v>
      </c>
      <c r="B22" s="14" t="s">
        <v>60</v>
      </c>
      <c r="C22" t="s">
        <v>55</v>
      </c>
      <c r="D22" t="s">
        <v>57</v>
      </c>
      <c r="E22" s="12">
        <v>85.510509903770654</v>
      </c>
      <c r="F22" s="13">
        <v>8.6261845921052629</v>
      </c>
      <c r="G22" s="16">
        <f t="shared" si="0"/>
        <v>76.884325311665393</v>
      </c>
      <c r="H22" s="3">
        <v>0.10087864756990397</v>
      </c>
      <c r="I22">
        <v>3</v>
      </c>
      <c r="J22">
        <v>0</v>
      </c>
      <c r="K22">
        <v>0</v>
      </c>
      <c r="L22" s="3">
        <v>8.2644628099173556E-2</v>
      </c>
      <c r="M22">
        <v>2</v>
      </c>
      <c r="N22">
        <v>0</v>
      </c>
      <c r="O22">
        <v>5</v>
      </c>
      <c r="P22" s="9">
        <v>368.67712918675073</v>
      </c>
      <c r="Q22" s="4">
        <v>54789</v>
      </c>
      <c r="R22">
        <v>-11</v>
      </c>
    </row>
    <row r="23" spans="1:18" x14ac:dyDescent="0.25">
      <c r="A23" t="s">
        <v>33</v>
      </c>
      <c r="B23" s="14" t="s">
        <v>60</v>
      </c>
      <c r="C23" t="s">
        <v>55</v>
      </c>
      <c r="D23" t="s">
        <v>57</v>
      </c>
      <c r="E23" s="12">
        <v>53.01700000000001</v>
      </c>
      <c r="F23" s="13">
        <v>23.510162859999998</v>
      </c>
      <c r="G23" s="16">
        <f t="shared" si="0"/>
        <v>29.506837140000012</v>
      </c>
      <c r="H23" s="3">
        <v>0.44344574117735808</v>
      </c>
      <c r="I23">
        <v>4</v>
      </c>
      <c r="J23">
        <v>0</v>
      </c>
      <c r="K23">
        <v>0</v>
      </c>
      <c r="L23" s="3">
        <v>7.5471698113207544E-2</v>
      </c>
      <c r="M23">
        <v>0</v>
      </c>
      <c r="N23">
        <v>0</v>
      </c>
      <c r="O23">
        <v>4</v>
      </c>
      <c r="P23" s="9">
        <v>2665.9581817436037</v>
      </c>
      <c r="Q23" s="4">
        <v>54789</v>
      </c>
      <c r="R23">
        <v>8</v>
      </c>
    </row>
    <row r="24" spans="1:18" x14ac:dyDescent="0.25">
      <c r="A24" t="s">
        <v>34</v>
      </c>
      <c r="B24" s="14" t="s">
        <v>60</v>
      </c>
      <c r="C24" t="s">
        <v>55</v>
      </c>
      <c r="D24" t="s">
        <v>57</v>
      </c>
      <c r="E24" s="12">
        <v>40.992704999999994</v>
      </c>
      <c r="F24" s="13">
        <v>16.302252639999999</v>
      </c>
      <c r="G24" s="16">
        <f t="shared" si="0"/>
        <v>24.690452359999995</v>
      </c>
      <c r="H24" s="3">
        <v>0.39768667717829309</v>
      </c>
      <c r="I24">
        <v>1</v>
      </c>
      <c r="J24">
        <v>0</v>
      </c>
      <c r="K24">
        <v>0</v>
      </c>
      <c r="L24" s="3">
        <v>2.4390243902439025E-2</v>
      </c>
      <c r="M24">
        <v>0</v>
      </c>
      <c r="N24">
        <v>0</v>
      </c>
      <c r="O24">
        <v>1</v>
      </c>
      <c r="P24" s="9">
        <v>966.55100173031769</v>
      </c>
      <c r="Q24" s="4">
        <v>54789</v>
      </c>
      <c r="R24">
        <v>-4</v>
      </c>
    </row>
    <row r="25" spans="1:18" x14ac:dyDescent="0.25">
      <c r="A25" t="s">
        <v>35</v>
      </c>
      <c r="B25" s="14" t="s">
        <v>60</v>
      </c>
      <c r="C25" t="s">
        <v>55</v>
      </c>
      <c r="D25" t="s">
        <v>57</v>
      </c>
      <c r="E25" s="12">
        <v>37.99</v>
      </c>
      <c r="F25" s="13">
        <v>10.811916780000001</v>
      </c>
      <c r="G25" s="16">
        <f t="shared" si="0"/>
        <v>27.178083220000001</v>
      </c>
      <c r="H25" s="3">
        <v>0.28459902026849171</v>
      </c>
      <c r="I25">
        <v>1</v>
      </c>
      <c r="J25">
        <v>0</v>
      </c>
      <c r="K25">
        <v>0</v>
      </c>
      <c r="L25" s="3">
        <v>2.6322716504343247E-2</v>
      </c>
      <c r="M25">
        <v>0</v>
      </c>
      <c r="N25">
        <v>0</v>
      </c>
      <c r="O25">
        <v>1</v>
      </c>
      <c r="P25" s="9">
        <v>451.53787387220365</v>
      </c>
      <c r="Q25" s="4">
        <v>45575</v>
      </c>
      <c r="R25" s="6">
        <v>-3</v>
      </c>
    </row>
    <row r="26" spans="1:18" x14ac:dyDescent="0.25">
      <c r="A26" t="s">
        <v>36</v>
      </c>
      <c r="B26" s="14" t="s">
        <v>60</v>
      </c>
      <c r="C26" t="s">
        <v>55</v>
      </c>
      <c r="D26" t="s">
        <v>57</v>
      </c>
      <c r="E26" s="12">
        <v>33.799999999999997</v>
      </c>
      <c r="F26" s="13">
        <v>22.458597099999999</v>
      </c>
      <c r="G26" s="16">
        <f t="shared" si="0"/>
        <v>11.341402899999999</v>
      </c>
      <c r="H26" s="3">
        <v>0.66445553550295855</v>
      </c>
      <c r="I26">
        <v>2</v>
      </c>
      <c r="J26">
        <v>0</v>
      </c>
      <c r="K26">
        <v>0</v>
      </c>
      <c r="L26" s="3">
        <v>5.9171597633136098E-2</v>
      </c>
      <c r="M26">
        <v>0</v>
      </c>
      <c r="N26">
        <v>0</v>
      </c>
      <c r="O26">
        <v>2</v>
      </c>
      <c r="P26" s="9">
        <v>806.04694629835603</v>
      </c>
      <c r="Q26" s="4">
        <v>54789</v>
      </c>
      <c r="R26">
        <v>-1</v>
      </c>
    </row>
    <row r="27" spans="1:18" x14ac:dyDescent="0.25">
      <c r="A27" t="s">
        <v>37</v>
      </c>
      <c r="B27" t="s">
        <v>59</v>
      </c>
      <c r="C27" t="s">
        <v>55</v>
      </c>
      <c r="D27" t="s">
        <v>57</v>
      </c>
      <c r="E27" s="12">
        <v>32.880000000000003</v>
      </c>
      <c r="F27" s="13">
        <v>4.2961292499999999</v>
      </c>
      <c r="G27" s="16">
        <f t="shared" si="0"/>
        <v>28.583870750000003</v>
      </c>
      <c r="H27" s="3">
        <v>0.1306608652676399</v>
      </c>
      <c r="I27">
        <v>1</v>
      </c>
      <c r="J27">
        <v>0</v>
      </c>
      <c r="K27">
        <v>0</v>
      </c>
      <c r="L27" s="3">
        <v>3.0395136778115502E-2</v>
      </c>
      <c r="M27">
        <v>0</v>
      </c>
      <c r="N27">
        <v>0</v>
      </c>
      <c r="O27">
        <v>1</v>
      </c>
      <c r="P27" s="9">
        <v>0</v>
      </c>
      <c r="Q27" s="4">
        <v>54789</v>
      </c>
      <c r="R27" s="5">
        <v>0</v>
      </c>
    </row>
    <row r="28" spans="1:18" x14ac:dyDescent="0.25">
      <c r="A28" t="s">
        <v>38</v>
      </c>
      <c r="B28" t="s">
        <v>59</v>
      </c>
      <c r="C28" t="s">
        <v>55</v>
      </c>
      <c r="D28" t="s">
        <v>57</v>
      </c>
      <c r="E28" s="12">
        <v>31.66</v>
      </c>
      <c r="F28" s="13">
        <v>0.788636</v>
      </c>
      <c r="G28" s="16">
        <f t="shared" si="0"/>
        <v>30.871364</v>
      </c>
      <c r="H28" s="3">
        <v>2.4909538850284272E-2</v>
      </c>
      <c r="I28">
        <v>0</v>
      </c>
      <c r="J28">
        <v>0</v>
      </c>
      <c r="K28">
        <v>0</v>
      </c>
      <c r="L28" s="3">
        <v>0</v>
      </c>
      <c r="M28">
        <v>0</v>
      </c>
      <c r="N28">
        <v>0</v>
      </c>
      <c r="O28">
        <v>0</v>
      </c>
      <c r="P28" s="9">
        <v>0</v>
      </c>
      <c r="Q28" s="4">
        <v>54789</v>
      </c>
      <c r="R28" s="5">
        <v>0</v>
      </c>
    </row>
    <row r="29" spans="1:18" x14ac:dyDescent="0.25">
      <c r="A29" t="s">
        <v>39</v>
      </c>
      <c r="B29" s="14" t="s">
        <v>60</v>
      </c>
      <c r="C29" t="s">
        <v>55</v>
      </c>
      <c r="D29" t="s">
        <v>57</v>
      </c>
      <c r="E29" s="12">
        <v>56.269999999999996</v>
      </c>
      <c r="F29" s="13">
        <v>5.2579760100000001</v>
      </c>
      <c r="G29" s="16">
        <f t="shared" si="0"/>
        <v>51.012023989999996</v>
      </c>
      <c r="H29" s="3">
        <v>9.3441905278123349E-2</v>
      </c>
      <c r="I29">
        <v>6</v>
      </c>
      <c r="J29">
        <v>2</v>
      </c>
      <c r="K29">
        <v>2</v>
      </c>
      <c r="L29" s="3">
        <v>0.39145907473309605</v>
      </c>
      <c r="M29">
        <v>1</v>
      </c>
      <c r="N29">
        <v>0</v>
      </c>
      <c r="O29">
        <v>11</v>
      </c>
      <c r="P29" s="9">
        <v>6000</v>
      </c>
      <c r="Q29" s="4">
        <v>54789</v>
      </c>
      <c r="R29" s="6">
        <v>15</v>
      </c>
    </row>
    <row r="30" spans="1:18" x14ac:dyDescent="0.25">
      <c r="A30" t="s">
        <v>40</v>
      </c>
      <c r="B30" s="14" t="s">
        <v>60</v>
      </c>
      <c r="C30" t="s">
        <v>55</v>
      </c>
      <c r="D30" t="s">
        <v>57</v>
      </c>
      <c r="E30" s="12">
        <v>26.8</v>
      </c>
      <c r="F30" s="13">
        <v>7.2255541100000009</v>
      </c>
      <c r="G30" s="16">
        <f t="shared" si="0"/>
        <v>19.57444589</v>
      </c>
      <c r="H30" s="3">
        <v>0.26961022798507467</v>
      </c>
      <c r="I30">
        <v>2</v>
      </c>
      <c r="J30">
        <v>0</v>
      </c>
      <c r="K30">
        <v>0</v>
      </c>
      <c r="L30" s="3">
        <v>7.4626865671641784E-2</v>
      </c>
      <c r="M30">
        <v>0</v>
      </c>
      <c r="N30">
        <v>0</v>
      </c>
      <c r="O30">
        <v>2</v>
      </c>
      <c r="P30" s="9">
        <v>324.51562513904298</v>
      </c>
      <c r="Q30" s="4">
        <v>54789</v>
      </c>
      <c r="R30" s="6">
        <v>1</v>
      </c>
    </row>
    <row r="31" spans="1:18" x14ac:dyDescent="0.25">
      <c r="A31" t="s">
        <v>41</v>
      </c>
      <c r="B31" t="s">
        <v>59</v>
      </c>
      <c r="C31" t="s">
        <v>55</v>
      </c>
      <c r="D31" t="s">
        <v>58</v>
      </c>
      <c r="E31" s="12">
        <v>25</v>
      </c>
      <c r="F31" s="13">
        <v>0.3</v>
      </c>
      <c r="G31" s="16">
        <f t="shared" si="0"/>
        <v>24.7</v>
      </c>
      <c r="H31" s="3">
        <v>1.2E-2</v>
      </c>
      <c r="I31">
        <v>0</v>
      </c>
      <c r="J31">
        <v>0</v>
      </c>
      <c r="K31">
        <v>0</v>
      </c>
      <c r="L31" s="3">
        <v>0</v>
      </c>
      <c r="M31">
        <v>0</v>
      </c>
      <c r="N31">
        <v>0</v>
      </c>
      <c r="O31">
        <v>0</v>
      </c>
      <c r="P31" s="9">
        <v>0</v>
      </c>
      <c r="Q31" s="4">
        <v>54789</v>
      </c>
      <c r="R31" s="5">
        <v>0</v>
      </c>
    </row>
    <row r="32" spans="1:18" x14ac:dyDescent="0.25">
      <c r="A32" t="s">
        <v>42</v>
      </c>
      <c r="B32" t="s">
        <v>59</v>
      </c>
      <c r="C32" t="s">
        <v>55</v>
      </c>
      <c r="D32" t="s">
        <v>58</v>
      </c>
      <c r="E32" s="12">
        <v>24.2914035087719</v>
      </c>
      <c r="F32" s="13">
        <v>14.6362538203509</v>
      </c>
      <c r="G32" s="16">
        <f t="shared" si="0"/>
        <v>9.655149688421</v>
      </c>
      <c r="H32" s="3">
        <v>0.60252812543604506</v>
      </c>
      <c r="I32">
        <v>1</v>
      </c>
      <c r="J32">
        <v>0</v>
      </c>
      <c r="K32">
        <v>0</v>
      </c>
      <c r="L32" s="3">
        <v>4.1152263374485597E-2</v>
      </c>
      <c r="M32">
        <v>0</v>
      </c>
      <c r="N32">
        <v>0</v>
      </c>
      <c r="O32">
        <v>1</v>
      </c>
      <c r="P32" s="9">
        <v>114.21092479297984</v>
      </c>
      <c r="Q32" s="4">
        <v>54789</v>
      </c>
      <c r="R32" s="6">
        <v>-2</v>
      </c>
    </row>
    <row r="33" spans="1:18" x14ac:dyDescent="0.25">
      <c r="A33" t="s">
        <v>43</v>
      </c>
      <c r="B33" s="14" t="s">
        <v>60</v>
      </c>
      <c r="C33" t="s">
        <v>55</v>
      </c>
      <c r="D33" t="s">
        <v>58</v>
      </c>
      <c r="E33" s="12">
        <v>19.916480724528299</v>
      </c>
      <c r="F33" s="13">
        <v>6.0521517106999996</v>
      </c>
      <c r="G33" s="16">
        <f t="shared" si="0"/>
        <v>13.8643290138283</v>
      </c>
      <c r="H33" s="3">
        <v>0.30387656305395483</v>
      </c>
      <c r="I33">
        <v>0</v>
      </c>
      <c r="J33">
        <v>0</v>
      </c>
      <c r="K33">
        <v>0</v>
      </c>
      <c r="L33" s="3">
        <v>0.10050251256281408</v>
      </c>
      <c r="M33">
        <v>1</v>
      </c>
      <c r="N33">
        <v>1</v>
      </c>
      <c r="O33">
        <v>2</v>
      </c>
      <c r="P33" s="9">
        <v>1167.6008960573479</v>
      </c>
      <c r="Q33" s="4">
        <v>45625</v>
      </c>
      <c r="R33">
        <v>3</v>
      </c>
    </row>
    <row r="34" spans="1:18" x14ac:dyDescent="0.25">
      <c r="A34" t="s">
        <v>44</v>
      </c>
      <c r="B34" t="s">
        <v>59</v>
      </c>
      <c r="C34" t="s">
        <v>55</v>
      </c>
      <c r="D34" t="s">
        <v>58</v>
      </c>
      <c r="E34" s="12">
        <v>15.7677468879169</v>
      </c>
      <c r="F34" s="13">
        <v>0.19799600000000001</v>
      </c>
      <c r="G34" s="16">
        <f t="shared" si="0"/>
        <v>15.5697508879169</v>
      </c>
      <c r="H34" s="3">
        <v>1.2557025515911079E-2</v>
      </c>
      <c r="I34">
        <v>0</v>
      </c>
      <c r="J34">
        <v>0</v>
      </c>
      <c r="K34">
        <v>0</v>
      </c>
      <c r="L34" s="3">
        <v>0</v>
      </c>
      <c r="M34">
        <v>0</v>
      </c>
      <c r="N34">
        <v>0</v>
      </c>
      <c r="O34">
        <v>0</v>
      </c>
      <c r="P34" s="9">
        <v>0</v>
      </c>
      <c r="Q34" s="4">
        <v>54789</v>
      </c>
      <c r="R34" s="5">
        <v>0</v>
      </c>
    </row>
    <row r="35" spans="1:18" x14ac:dyDescent="0.25">
      <c r="A35" t="s">
        <v>45</v>
      </c>
      <c r="B35" s="14" t="s">
        <v>60</v>
      </c>
      <c r="C35" t="s">
        <v>55</v>
      </c>
      <c r="D35" t="s">
        <v>58</v>
      </c>
      <c r="E35" s="12">
        <v>37.449564000000002</v>
      </c>
      <c r="F35" s="13">
        <v>14.9743681074</v>
      </c>
      <c r="G35" s="16">
        <f t="shared" si="0"/>
        <v>22.475195892600002</v>
      </c>
      <c r="H35" s="3">
        <v>0.39985427086414144</v>
      </c>
      <c r="I35">
        <v>1</v>
      </c>
      <c r="J35">
        <v>0</v>
      </c>
      <c r="K35">
        <v>0</v>
      </c>
      <c r="L35" s="3">
        <v>6.6225165562913912E-2</v>
      </c>
      <c r="M35">
        <v>0</v>
      </c>
      <c r="N35">
        <v>0</v>
      </c>
      <c r="O35">
        <v>1</v>
      </c>
      <c r="P35" s="9">
        <v>2545.0086602397732</v>
      </c>
      <c r="Q35" s="4">
        <v>46531</v>
      </c>
      <c r="R35" s="6">
        <v>-1</v>
      </c>
    </row>
    <row r="36" spans="1:18" x14ac:dyDescent="0.25">
      <c r="A36" t="s">
        <v>46</v>
      </c>
      <c r="B36" t="s">
        <v>59</v>
      </c>
      <c r="C36" t="s">
        <v>55</v>
      </c>
      <c r="D36" t="s">
        <v>58</v>
      </c>
      <c r="E36" s="12">
        <v>11.047459460000001</v>
      </c>
      <c r="F36" s="13">
        <v>0.69309200000000004</v>
      </c>
      <c r="G36" s="16">
        <f t="shared" si="0"/>
        <v>10.354367460000001</v>
      </c>
      <c r="H36" s="3">
        <v>6.2737682134929515E-2</v>
      </c>
      <c r="I36">
        <v>0</v>
      </c>
      <c r="J36">
        <v>0</v>
      </c>
      <c r="K36">
        <v>0</v>
      </c>
      <c r="L36" s="3">
        <v>0</v>
      </c>
      <c r="M36">
        <v>0</v>
      </c>
      <c r="N36">
        <v>0</v>
      </c>
      <c r="O36">
        <v>0</v>
      </c>
      <c r="P36" s="9">
        <v>0</v>
      </c>
      <c r="Q36" s="4">
        <v>54789</v>
      </c>
      <c r="R36" s="5">
        <v>0</v>
      </c>
    </row>
    <row r="37" spans="1:18" x14ac:dyDescent="0.25">
      <c r="A37" t="s">
        <v>47</v>
      </c>
      <c r="B37" t="s">
        <v>59</v>
      </c>
      <c r="C37" t="s">
        <v>55</v>
      </c>
      <c r="D37" t="s">
        <v>58</v>
      </c>
      <c r="E37" s="12">
        <v>9.379999999999999</v>
      </c>
      <c r="F37" s="13">
        <v>2.2718624900000002</v>
      </c>
      <c r="G37" s="16">
        <f t="shared" si="0"/>
        <v>7.1081375099999988</v>
      </c>
      <c r="H37" s="3">
        <v>0.24220282409381669</v>
      </c>
      <c r="I37">
        <v>0</v>
      </c>
      <c r="J37">
        <v>0</v>
      </c>
      <c r="K37">
        <v>0</v>
      </c>
      <c r="L37" s="3">
        <v>0</v>
      </c>
      <c r="M37">
        <v>0</v>
      </c>
      <c r="N37">
        <v>0</v>
      </c>
      <c r="O37">
        <v>0</v>
      </c>
      <c r="P37" s="9">
        <v>27.46421950315165</v>
      </c>
      <c r="Q37" s="4">
        <v>54789</v>
      </c>
      <c r="R37" s="5">
        <v>0</v>
      </c>
    </row>
    <row r="38" spans="1:18" x14ac:dyDescent="0.25">
      <c r="A38" t="s">
        <v>48</v>
      </c>
      <c r="B38" t="s">
        <v>59</v>
      </c>
      <c r="C38" t="s">
        <v>55</v>
      </c>
      <c r="D38" t="s">
        <v>58</v>
      </c>
      <c r="E38" s="12">
        <v>4.4000000000000004</v>
      </c>
      <c r="F38" s="13">
        <v>5.999E-3</v>
      </c>
      <c r="G38" s="16">
        <f t="shared" si="0"/>
        <v>4.3940010000000003</v>
      </c>
      <c r="H38" s="3">
        <v>1.3634090909090907E-3</v>
      </c>
      <c r="I38">
        <v>0</v>
      </c>
      <c r="J38">
        <v>0</v>
      </c>
      <c r="K38">
        <v>0</v>
      </c>
      <c r="L38" s="3">
        <v>0</v>
      </c>
      <c r="M38">
        <v>0</v>
      </c>
      <c r="N38">
        <v>0</v>
      </c>
      <c r="O38">
        <v>0</v>
      </c>
      <c r="P38" s="9">
        <v>0</v>
      </c>
      <c r="Q38" s="4">
        <v>54789</v>
      </c>
      <c r="R38" s="5">
        <v>0</v>
      </c>
    </row>
    <row r="39" spans="1:18" x14ac:dyDescent="0.25">
      <c r="A39" t="s">
        <v>49</v>
      </c>
      <c r="B39" t="s">
        <v>59</v>
      </c>
      <c r="C39" t="s">
        <v>55</v>
      </c>
      <c r="D39" t="s">
        <v>58</v>
      </c>
      <c r="E39" s="12">
        <v>3.7</v>
      </c>
      <c r="F39" s="13">
        <v>0.5</v>
      </c>
      <c r="G39" s="16">
        <f t="shared" si="0"/>
        <v>3.2</v>
      </c>
      <c r="H39" s="3">
        <v>0.13513513513513511</v>
      </c>
      <c r="I39">
        <v>0</v>
      </c>
      <c r="J39">
        <v>0</v>
      </c>
      <c r="K39">
        <v>0</v>
      </c>
      <c r="L39" s="3">
        <v>0</v>
      </c>
      <c r="M39">
        <v>0</v>
      </c>
      <c r="N39">
        <v>0</v>
      </c>
      <c r="O39">
        <v>0</v>
      </c>
      <c r="P39" s="9">
        <v>0</v>
      </c>
      <c r="Q39" s="4">
        <v>54789</v>
      </c>
      <c r="R39">
        <v>-5</v>
      </c>
    </row>
    <row r="40" spans="1:18" x14ac:dyDescent="0.25">
      <c r="A40" t="s">
        <v>50</v>
      </c>
      <c r="B40" t="s">
        <v>59</v>
      </c>
      <c r="C40" t="s">
        <v>55</v>
      </c>
      <c r="D40" t="s">
        <v>58</v>
      </c>
      <c r="E40" s="12">
        <v>1.86</v>
      </c>
      <c r="F40" s="13">
        <v>0.32769361000000002</v>
      </c>
      <c r="G40" s="16">
        <f t="shared" si="0"/>
        <v>1.53230639</v>
      </c>
      <c r="H40" s="3">
        <v>0.17617936021505376</v>
      </c>
      <c r="I40">
        <v>0</v>
      </c>
      <c r="J40">
        <v>0</v>
      </c>
      <c r="K40">
        <v>0</v>
      </c>
      <c r="L40" s="3">
        <v>0</v>
      </c>
      <c r="M40">
        <v>0</v>
      </c>
      <c r="N40">
        <v>0</v>
      </c>
      <c r="O40">
        <v>0</v>
      </c>
      <c r="P40" s="9">
        <v>0</v>
      </c>
      <c r="Q40" s="4">
        <v>54789</v>
      </c>
      <c r="R40" s="5">
        <v>0</v>
      </c>
    </row>
  </sheetData>
  <autoFilter ref="A1:R4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Andres Mauricio Lopez Davila</cp:lastModifiedBy>
  <dcterms:created xsi:type="dcterms:W3CDTF">2021-03-01T15:38:33Z</dcterms:created>
  <dcterms:modified xsi:type="dcterms:W3CDTF">2021-03-16T15:18:46Z</dcterms:modified>
</cp:coreProperties>
</file>