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bookViews>
    <workbookView xWindow="0" yWindow="0" windowWidth="20490" windowHeight="9045" activeTab="1"/>
  </bookViews>
  <sheets>
    <sheet name="Plan1" sheetId="1" r:id="rId1"/>
    <sheet name="Plan2" sheetId="4" r:id="rId2"/>
  </sheets>
  <calcPr calcId="152511"/>
</workbook>
</file>

<file path=xl/calcChain.xml><?xml version="1.0" encoding="utf-8"?>
<calcChain xmlns="http://schemas.openxmlformats.org/spreadsheetml/2006/main">
  <c r="B35" i="4" l="1"/>
  <c r="B37" i="4"/>
  <c r="B36" i="4"/>
  <c r="E34" i="4"/>
  <c r="E37" i="4" s="1"/>
  <c r="E33" i="4"/>
  <c r="E36" i="4" s="1"/>
  <c r="E31" i="4"/>
  <c r="E35" i="4" s="1"/>
  <c r="E8" i="4"/>
  <c r="E11" i="4" s="1"/>
  <c r="E7" i="4"/>
  <c r="E6" i="4"/>
  <c r="E5" i="4"/>
  <c r="E9" i="4" s="1"/>
  <c r="E21" i="4"/>
  <c r="E20" i="4"/>
  <c r="E23" i="4" s="1"/>
  <c r="E18" i="4"/>
  <c r="E24" i="4"/>
  <c r="B24" i="4"/>
  <c r="B23" i="4"/>
  <c r="E22" i="4"/>
  <c r="B22" i="4"/>
  <c r="E10" i="4"/>
  <c r="B11" i="4"/>
  <c r="B10" i="4"/>
  <c r="B9" i="4"/>
  <c r="B38" i="4" l="1"/>
  <c r="E38" i="4"/>
  <c r="B12" i="4"/>
  <c r="E12" i="4"/>
  <c r="E25" i="4"/>
  <c r="B25" i="4"/>
  <c r="H31" i="1"/>
  <c r="H29" i="1"/>
  <c r="H13" i="1"/>
  <c r="H15" i="1"/>
  <c r="H17" i="1"/>
  <c r="H19" i="1"/>
  <c r="H21" i="1"/>
  <c r="H23" i="1"/>
  <c r="H25" i="1"/>
  <c r="J29" i="1" l="1"/>
  <c r="H41" i="1"/>
  <c r="H42" i="1"/>
  <c r="D78" i="1"/>
  <c r="F78" i="1" s="1"/>
  <c r="D76" i="1"/>
  <c r="F76" i="1" s="1"/>
  <c r="D54" i="1"/>
  <c r="F50" i="1"/>
  <c r="F48" i="1"/>
  <c r="F46" i="1"/>
  <c r="F44" i="1"/>
  <c r="F42" i="1"/>
  <c r="F40" i="1"/>
  <c r="F38" i="1"/>
  <c r="J31" i="1"/>
  <c r="J13" i="1"/>
  <c r="H27" i="1"/>
  <c r="J27" i="1" s="1"/>
  <c r="J25" i="1"/>
  <c r="J23" i="1"/>
  <c r="J21" i="1"/>
  <c r="J19" i="1"/>
  <c r="J17" i="1"/>
  <c r="J15" i="1"/>
  <c r="F54" i="1" l="1"/>
  <c r="D74" i="1" s="1"/>
  <c r="F74" i="1" s="1"/>
  <c r="J33" i="1"/>
  <c r="H33" i="1"/>
  <c r="I42" i="1" l="1"/>
  <c r="I41" i="1"/>
  <c r="D72" i="1"/>
  <c r="F72" i="1" s="1"/>
  <c r="D80" i="1" l="1"/>
  <c r="F80" i="1" s="1"/>
  <c r="D82" i="1" l="1"/>
  <c r="F82" i="1" s="1"/>
</calcChain>
</file>

<file path=xl/sharedStrings.xml><?xml version="1.0" encoding="utf-8"?>
<sst xmlns="http://schemas.openxmlformats.org/spreadsheetml/2006/main" count="121" uniqueCount="57">
  <si>
    <t>km</t>
  </si>
  <si>
    <t>km/litro</t>
  </si>
  <si>
    <t>Quilometragem</t>
  </si>
  <si>
    <t>Preço</t>
  </si>
  <si>
    <t>Custos Fixos</t>
  </si>
  <si>
    <t>IPVA</t>
  </si>
  <si>
    <t>Estacionamento</t>
  </si>
  <si>
    <t>Lavagem</t>
  </si>
  <si>
    <t>Pedágio</t>
  </si>
  <si>
    <t>Financiamento</t>
  </si>
  <si>
    <t>Parcela do Financiamento</t>
  </si>
  <si>
    <t>Troca de Óleo</t>
  </si>
  <si>
    <t>Troca de Pneus</t>
  </si>
  <si>
    <t>Alinhamento / Balanceamento</t>
  </si>
  <si>
    <t>Troca de Amortecedores</t>
  </si>
  <si>
    <t>Outros</t>
  </si>
  <si>
    <t>Consumo de combustível</t>
  </si>
  <si>
    <t>Troca de Filtro do Combustível</t>
  </si>
  <si>
    <t>Troca do Filtro de Ar</t>
  </si>
  <si>
    <t>Custos Variáveis</t>
  </si>
  <si>
    <t>Seguro</t>
  </si>
  <si>
    <t>Anual</t>
  </si>
  <si>
    <t>Mensal</t>
  </si>
  <si>
    <t>Preço do Carro</t>
  </si>
  <si>
    <t>Distância Percorrida por mês</t>
  </si>
  <si>
    <t>Total Mensal</t>
  </si>
  <si>
    <t>Troca do Filtro do Óleo</t>
  </si>
  <si>
    <t>Total Anual</t>
  </si>
  <si>
    <t>Troca de Velas</t>
  </si>
  <si>
    <t>Totais</t>
  </si>
  <si>
    <t>Depreciação Anual</t>
  </si>
  <si>
    <t>Custo Variável Mensal</t>
  </si>
  <si>
    <t>Custo Fixo Mensal</t>
  </si>
  <si>
    <t>Desvalorizão Mensal do Carro</t>
  </si>
  <si>
    <t>Parcela Mensal do Financiamento</t>
  </si>
  <si>
    <t>Total da Despesa Mensal</t>
  </si>
  <si>
    <t>Despesas em 1 ano</t>
  </si>
  <si>
    <t>Deprecisação</t>
  </si>
  <si>
    <t>Custo / Preço do Carro</t>
  </si>
  <si>
    <t>* Você só deve preencher os campos azuis. Os campos verdes possuem fórmulas.</t>
  </si>
  <si>
    <t>Freios</t>
  </si>
  <si>
    <t>Seguro Obrigatório</t>
  </si>
  <si>
    <t>Licenciamento</t>
  </si>
  <si>
    <t>Preço por bandeira</t>
  </si>
  <si>
    <t>Preço por km percorrido</t>
  </si>
  <si>
    <t>Preço por minuto</t>
  </si>
  <si>
    <t>Tempo de corrida em minutos</t>
  </si>
  <si>
    <t>Custo fixo da corrida</t>
  </si>
  <si>
    <t>Km percorridos por corrida</t>
  </si>
  <si>
    <t>Custo Fixo</t>
  </si>
  <si>
    <t>Custo p/Km</t>
  </si>
  <si>
    <t>Custo Tempo</t>
  </si>
  <si>
    <t>Total</t>
  </si>
  <si>
    <t>Trabalho JBS</t>
  </si>
  <si>
    <t>Casa</t>
  </si>
  <si>
    <t>Uber</t>
  </si>
  <si>
    <t>Cabify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</si>
</sst>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8" fontId="0" fillId="2" borderId="0" xfId="0" applyNumberFormat="1" applyFill="1"/>
    <xf numFmtId="0" fontId="2" fillId="2" borderId="0" xfId="0" applyFont="1" applyFill="1" applyBorder="1"/>
    <xf numFmtId="0" fontId="0" fillId="2" borderId="0" xfId="0" applyFill="1" applyBorder="1"/>
    <xf numFmtId="10" fontId="0" fillId="0" borderId="0" xfId="3" applyNumberFormat="1" applyFont="1" applyBorder="1"/>
    <xf numFmtId="0" fontId="2" fillId="2" borderId="0" xfId="0" applyFont="1" applyFill="1"/>
    <xf numFmtId="0" fontId="2" fillId="0" borderId="0" xfId="0" applyFont="1"/>
    <xf numFmtId="0" fontId="4" fillId="2" borderId="0" xfId="0" applyFont="1" applyFill="1"/>
    <xf numFmtId="44" fontId="2" fillId="3" borderId="1" xfId="2" applyFont="1" applyFill="1" applyBorder="1"/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/>
    <xf numFmtId="43" fontId="2" fillId="3" borderId="1" xfId="1" applyNumberFormat="1" applyFont="1" applyFill="1" applyBorder="1"/>
    <xf numFmtId="164" fontId="2" fillId="3" borderId="1" xfId="1" applyNumberFormat="1" applyFont="1" applyFill="1" applyBorder="1"/>
    <xf numFmtId="164" fontId="2" fillId="2" borderId="0" xfId="1" applyNumberFormat="1" applyFont="1" applyFill="1"/>
    <xf numFmtId="44" fontId="2" fillId="2" borderId="0" xfId="2" applyFont="1" applyFill="1" applyBorder="1"/>
    <xf numFmtId="0" fontId="5" fillId="2" borderId="0" xfId="0" applyFont="1" applyFill="1"/>
    <xf numFmtId="0" fontId="2" fillId="2" borderId="2" xfId="0" applyFont="1" applyFill="1" applyBorder="1"/>
    <xf numFmtId="44" fontId="2" fillId="4" borderId="1" xfId="2" applyFont="1" applyFill="1" applyBorder="1"/>
    <xf numFmtId="10" fontId="2" fillId="3" borderId="1" xfId="3" applyNumberFormat="1" applyFont="1" applyFill="1" applyBorder="1"/>
    <xf numFmtId="44" fontId="2" fillId="2" borderId="0" xfId="0" applyNumberFormat="1" applyFont="1" applyFill="1"/>
    <xf numFmtId="10" fontId="2" fillId="2" borderId="0" xfId="3" applyNumberFormat="1" applyFont="1" applyFill="1" applyBorder="1"/>
    <xf numFmtId="0" fontId="0" fillId="2" borderId="2" xfId="0" applyFill="1" applyBorder="1"/>
    <xf numFmtId="0" fontId="3" fillId="2" borderId="0" xfId="0" applyFont="1" applyFill="1"/>
    <xf numFmtId="44" fontId="2" fillId="4" borderId="1" xfId="3" applyNumberFormat="1" applyFont="1" applyFill="1" applyBorder="1"/>
    <xf numFmtId="44" fontId="5" fillId="5" borderId="1" xfId="0" applyNumberFormat="1" applyFont="1" applyFill="1" applyBorder="1"/>
    <xf numFmtId="0" fontId="5" fillId="2" borderId="0" xfId="0" applyFont="1" applyFill="1" applyBorder="1"/>
    <xf numFmtId="44" fontId="5" fillId="2" borderId="0" xfId="0" applyNumberFormat="1" applyFont="1" applyFill="1" applyBorder="1"/>
    <xf numFmtId="10" fontId="0" fillId="4" borderId="1" xfId="3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8" fontId="0" fillId="0" borderId="1" xfId="0" applyNumberFormat="1" applyBorder="1"/>
    <xf numFmtId="164" fontId="0" fillId="0" borderId="1" xfId="1" applyNumberFormat="1" applyFont="1" applyBorder="1" applyAlignment="1">
      <alignment horizontal="left" indent="3"/>
    </xf>
    <xf numFmtId="0" fontId="6" fillId="6" borderId="0" xfId="0" applyFont="1" applyFill="1" applyAlignment="1">
      <alignment horizontal="center"/>
    </xf>
    <xf numFmtId="0" fontId="7" fillId="0" borderId="1" xfId="0" applyFont="1" applyBorder="1" applyAlignment="1">
      <alignment horizontal="right"/>
    </xf>
    <xf numFmtId="8" fontId="7" fillId="0" borderId="1" xfId="0" applyNumberFormat="1" applyFont="1" applyBorder="1"/>
    <xf numFmtId="0" fontId="8" fillId="0" borderId="0" xfId="0" applyFo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Fixos x Variáveis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Plan1!$H$41:$H$42</c:f>
              <c:strCache>
                <c:ptCount val="2"/>
                <c:pt idx="0">
                  <c:v>Custos Variáveis</c:v>
                </c:pt>
                <c:pt idx="1">
                  <c:v>Custos Fixos</c:v>
                </c:pt>
              </c:strCache>
            </c:strRef>
          </c:cat>
          <c:val>
            <c:numRef>
              <c:f>Plan1!$I$41:$I$42</c:f>
              <c:numCache>
                <c:formatCode>_("R$"* #,##0.00_);_("R$"* \(#,##0.00\);_("R$"* "-"??_);_(@_)</c:formatCode>
                <c:ptCount val="2"/>
                <c:pt idx="0">
                  <c:v>468.30000000000007</c:v>
                </c:pt>
                <c:pt idx="1">
                  <c:v>487.5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Custos Variáveis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(Plan1!$B$13,Plan1!$B$15,Plan1!$B$17,Plan1!$B$19,Plan1!$B$21,Plan1!$B$23,Plan1!$B$25,Plan1!$B$27,Plan1!$B$29,Plan1!$B$31)</c:f>
              <c:strCache>
                <c:ptCount val="10"/>
                <c:pt idx="0">
                  <c:v>Consumo de combustível</c:v>
                </c:pt>
                <c:pt idx="1">
                  <c:v>Troca de Óleo</c:v>
                </c:pt>
                <c:pt idx="2">
                  <c:v>Troca do Filtro do Óleo</c:v>
                </c:pt>
                <c:pt idx="3">
                  <c:v>Troca de Filtro do Combustível</c:v>
                </c:pt>
                <c:pt idx="4">
                  <c:v>Troca do Filtro de Ar</c:v>
                </c:pt>
                <c:pt idx="5">
                  <c:v>Alinhamento / Balanceamento</c:v>
                </c:pt>
                <c:pt idx="6">
                  <c:v>Troca de Pneus</c:v>
                </c:pt>
                <c:pt idx="7">
                  <c:v>Troca de Amortecedores</c:v>
                </c:pt>
                <c:pt idx="8">
                  <c:v>Troca de Velas</c:v>
                </c:pt>
                <c:pt idx="9">
                  <c:v>Freios</c:v>
                </c:pt>
              </c:strCache>
            </c:strRef>
          </c:cat>
          <c:val>
            <c:numRef>
              <c:f>(Plan1!$H$13,Plan1!$H$15,Plan1!$H$17,Plan1!$H$19,Plan1!$H$21,Plan1!$H$23,Plan1!$H$25,Plan1!$H$27,Plan1!$H$29,Plan1!$H$31)</c:f>
              <c:numCache>
                <c:formatCode>_("R$"* #,##0.00_);_("R$"* \(#,##0.00\);_("R$"* "-"??_);_(@_)</c:formatCode>
                <c:ptCount val="10"/>
                <c:pt idx="0">
                  <c:v>396.00000000000006</c:v>
                </c:pt>
                <c:pt idx="1">
                  <c:v>13.5</c:v>
                </c:pt>
                <c:pt idx="2">
                  <c:v>4.5</c:v>
                </c:pt>
                <c:pt idx="3">
                  <c:v>1.7999999999999998</c:v>
                </c:pt>
                <c:pt idx="4">
                  <c:v>6</c:v>
                </c:pt>
                <c:pt idx="5">
                  <c:v>6</c:v>
                </c:pt>
                <c:pt idx="6">
                  <c:v>22.5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Custos Fixos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(Plan1!$B$38,Plan1!$B$40,Plan1!$B$42,Plan1!$B$44,Plan1!$B$46,Plan1!$B$48,Plan1!$B$50,Plan1!$B$52)</c:f>
              <c:strCache>
                <c:ptCount val="8"/>
                <c:pt idx="0">
                  <c:v>IPVA</c:v>
                </c:pt>
                <c:pt idx="1">
                  <c:v>Seguro Obrigatório</c:v>
                </c:pt>
                <c:pt idx="2">
                  <c:v>Licenciamento</c:v>
                </c:pt>
                <c:pt idx="3">
                  <c:v>Seguro</c:v>
                </c:pt>
                <c:pt idx="4">
                  <c:v>Estacionamento</c:v>
                </c:pt>
                <c:pt idx="5">
                  <c:v>Lavagem</c:v>
                </c:pt>
                <c:pt idx="6">
                  <c:v>Pedágio</c:v>
                </c:pt>
                <c:pt idx="7">
                  <c:v>Outros</c:v>
                </c:pt>
              </c:strCache>
            </c:strRef>
          </c:cat>
          <c:val>
            <c:numRef>
              <c:f>(Plan1!$F$38,Plan1!$F$40,Plan1!$F$42,Plan1!$F$44,Plan1!$F$46,Plan1!$F$48,Plan1!$F$50,Plan1!$F$52)</c:f>
              <c:numCache>
                <c:formatCode>_("R$"* #,##0.00_);_("R$"* \(#,##0.00\);_("R$"* "-"??_);_(@_)</c:formatCode>
                <c:ptCount val="8"/>
                <c:pt idx="0">
                  <c:v>100</c:v>
                </c:pt>
                <c:pt idx="1">
                  <c:v>8.3333333333333339</c:v>
                </c:pt>
                <c:pt idx="2">
                  <c:v>4.166666666666667</c:v>
                </c:pt>
                <c:pt idx="3">
                  <c:v>125</c:v>
                </c:pt>
                <c:pt idx="4">
                  <c:v>200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lubedospoupadores.com/?p=4915" TargetMode="External"/><Relationship Id="rId7" Type="http://schemas.openxmlformats.org/officeDocument/2006/relationships/hyperlink" Target="http://www.clubedospoupadores.com/assinatur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clubedospoupadores.com/" TargetMode="Externa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148770</xdr:rowOff>
    </xdr:from>
    <xdr:to>
      <xdr:col>1</xdr:col>
      <xdr:colOff>2514600</xdr:colOff>
      <xdr:row>3</xdr:row>
      <xdr:rowOff>47625</xdr:rowOff>
    </xdr:to>
    <xdr:pic>
      <xdr:nvPicPr>
        <xdr:cNvPr id="2" name="Imagem 1" descr="CP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8770"/>
          <a:ext cx="2981325" cy="470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583732</xdr:colOff>
      <xdr:row>4</xdr:row>
      <xdr:rowOff>121155</xdr:rowOff>
    </xdr:from>
    <xdr:ext cx="4045979" cy="453970"/>
    <xdr:sp macro="" textlink="">
      <xdr:nvSpPr>
        <xdr:cNvPr id="17" name="CaixaDeTexto 16"/>
        <xdr:cNvSpPr txBox="1"/>
      </xdr:nvSpPr>
      <xdr:spPr>
        <a:xfrm>
          <a:off x="583732" y="883155"/>
          <a:ext cx="4045979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latin typeface="Arial Black" pitchFamily="34" charset="0"/>
            </a:rPr>
            <a:t>Quanto custa ter um carro?</a:t>
          </a:r>
        </a:p>
      </xdr:txBody>
    </xdr:sp>
    <xdr:clientData/>
  </xdr:oneCellAnchor>
  <xdr:twoCellAnchor>
    <xdr:from>
      <xdr:col>7</xdr:col>
      <xdr:colOff>774006</xdr:colOff>
      <xdr:row>3</xdr:row>
      <xdr:rowOff>47625</xdr:rowOff>
    </xdr:from>
    <xdr:to>
      <xdr:col>10</xdr:col>
      <xdr:colOff>0</xdr:colOff>
      <xdr:row>5</xdr:row>
      <xdr:rowOff>103654</xdr:rowOff>
    </xdr:to>
    <xdr:sp macro="" textlink="">
      <xdr:nvSpPr>
        <xdr:cNvPr id="30" name="Retângulo de cantos arredondados 29">
          <a:hlinkClick xmlns:r="http://schemas.openxmlformats.org/officeDocument/2006/relationships" r:id="rId3"/>
        </xdr:cNvPr>
        <xdr:cNvSpPr/>
      </xdr:nvSpPr>
      <xdr:spPr>
        <a:xfrm>
          <a:off x="8421220" y="619125"/>
          <a:ext cx="2709423" cy="437029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Saiba como usar esta planilha</a:t>
          </a:r>
        </a:p>
      </xdr:txBody>
    </xdr:sp>
    <xdr:clientData/>
  </xdr:twoCellAnchor>
  <xdr:oneCellAnchor>
    <xdr:from>
      <xdr:col>0</xdr:col>
      <xdr:colOff>583732</xdr:colOff>
      <xdr:row>66</xdr:row>
      <xdr:rowOff>173560</xdr:rowOff>
    </xdr:from>
    <xdr:ext cx="1837426" cy="453970"/>
    <xdr:sp macro="" textlink="">
      <xdr:nvSpPr>
        <xdr:cNvPr id="76" name="CaixaDeTexto 75"/>
        <xdr:cNvSpPr txBox="1"/>
      </xdr:nvSpPr>
      <xdr:spPr>
        <a:xfrm>
          <a:off x="583732" y="15962648"/>
          <a:ext cx="1837426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>
              <a:latin typeface="Arial Black" pitchFamily="34" charset="0"/>
            </a:rPr>
            <a:t>Resultados:</a:t>
          </a:r>
        </a:p>
      </xdr:txBody>
    </xdr:sp>
    <xdr:clientData/>
  </xdr:oneCellAnchor>
  <xdr:twoCellAnchor>
    <xdr:from>
      <xdr:col>6</xdr:col>
      <xdr:colOff>571499</xdr:colOff>
      <xdr:row>36</xdr:row>
      <xdr:rowOff>179295</xdr:rowOff>
    </xdr:from>
    <xdr:to>
      <xdr:col>10</xdr:col>
      <xdr:colOff>0</xdr:colOff>
      <xdr:row>55</xdr:row>
      <xdr:rowOff>1</xdr:rowOff>
    </xdr:to>
    <xdr:graphicFrame macro="">
      <xdr:nvGraphicFramePr>
        <xdr:cNvPr id="81" name="Gráfico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312965</xdr:colOff>
      <xdr:row>13</xdr:row>
      <xdr:rowOff>206829</xdr:rowOff>
    </xdr:from>
    <xdr:to>
      <xdr:col>20</xdr:col>
      <xdr:colOff>0</xdr:colOff>
      <xdr:row>33</xdr:row>
      <xdr:rowOff>0</xdr:rowOff>
    </xdr:to>
    <xdr:graphicFrame macro="">
      <xdr:nvGraphicFramePr>
        <xdr:cNvPr id="82" name="Gráfico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319767</xdr:colOff>
      <xdr:row>36</xdr:row>
      <xdr:rowOff>179294</xdr:rowOff>
    </xdr:from>
    <xdr:to>
      <xdr:col>20</xdr:col>
      <xdr:colOff>0</xdr:colOff>
      <xdr:row>55</xdr:row>
      <xdr:rowOff>2</xdr:rowOff>
    </xdr:to>
    <xdr:graphicFrame macro="">
      <xdr:nvGraphicFramePr>
        <xdr:cNvPr id="83" name="Gráfico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7</xdr:col>
      <xdr:colOff>68037</xdr:colOff>
      <xdr:row>71</xdr:row>
      <xdr:rowOff>13607</xdr:rowOff>
    </xdr:from>
    <xdr:ext cx="3952875" cy="1783245"/>
    <xdr:sp macro="" textlink="">
      <xdr:nvSpPr>
        <xdr:cNvPr id="11" name="CaixaDeTexto 10">
          <a:hlinkClick xmlns:r="http://schemas.openxmlformats.org/officeDocument/2006/relationships" r:id="rId7"/>
        </xdr:cNvPr>
        <xdr:cNvSpPr txBox="1"/>
      </xdr:nvSpPr>
      <xdr:spPr>
        <a:xfrm>
          <a:off x="7715251" y="16981714"/>
          <a:ext cx="3952875" cy="178324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/>
            <a:t>Assinatura Gratuita</a:t>
          </a:r>
        </a:p>
        <a:p>
          <a:endParaRPr lang="pt-BR" sz="1100"/>
        </a:p>
        <a:p>
          <a:r>
            <a:rPr lang="pt-BR" sz="1100"/>
            <a:t>Você ganhou uma assinatura gratuita do Clube dos Poupadores.</a:t>
          </a:r>
          <a:r>
            <a:rPr lang="pt-BR" sz="1100" baseline="0"/>
            <a:t> Os assinantes recebem novas planilhas e artigos sobre educação financeira e investimentos por e-mail semanalmente. </a:t>
          </a:r>
        </a:p>
        <a:p>
          <a:endParaRPr lang="pt-BR" sz="1100" baseline="0"/>
        </a:p>
        <a:p>
          <a:endParaRPr lang="pt-BR" sz="1100"/>
        </a:p>
        <a:p>
          <a:endParaRPr lang="pt-BR" sz="1100"/>
        </a:p>
        <a:p>
          <a:endParaRPr lang="pt-BR" sz="1100"/>
        </a:p>
      </xdr:txBody>
    </xdr:sp>
    <xdr:clientData/>
  </xdr:oneCellAnchor>
  <xdr:twoCellAnchor>
    <xdr:from>
      <xdr:col>7</xdr:col>
      <xdr:colOff>1134838</xdr:colOff>
      <xdr:row>76</xdr:row>
      <xdr:rowOff>8165</xdr:rowOff>
    </xdr:from>
    <xdr:to>
      <xdr:col>9</xdr:col>
      <xdr:colOff>865416</xdr:colOff>
      <xdr:row>77</xdr:row>
      <xdr:rowOff>106136</xdr:rowOff>
    </xdr:to>
    <xdr:sp macro="" textlink="">
      <xdr:nvSpPr>
        <xdr:cNvPr id="12" name="Retângulo de cantos arredondados 11">
          <a:hlinkClick xmlns:r="http://schemas.openxmlformats.org/officeDocument/2006/relationships" r:id="rId7"/>
        </xdr:cNvPr>
        <xdr:cNvSpPr/>
      </xdr:nvSpPr>
      <xdr:spPr>
        <a:xfrm>
          <a:off x="8782052" y="18200915"/>
          <a:ext cx="1771650" cy="3429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Assinar Grátis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W129"/>
  <sheetViews>
    <sheetView topLeftCell="A64" zoomScale="70" zoomScaleNormal="70" workbookViewId="0">
      <selection activeCell="D71" sqref="D71"/>
    </sheetView>
  </sheetViews>
  <sheetFormatPr defaultRowHeight="15" x14ac:dyDescent="0.25"/>
  <cols>
    <col min="2" max="2" width="38.5703125" customWidth="1"/>
    <col min="3" max="3" width="6" customWidth="1"/>
    <col min="4" max="4" width="21.7109375" customWidth="1"/>
    <col min="5" max="5" width="9" customWidth="1"/>
    <col min="6" max="6" width="21.7109375" customWidth="1"/>
    <col min="7" max="7" width="8.85546875" customWidth="1"/>
    <col min="8" max="8" width="21.7109375" customWidth="1"/>
    <col min="9" max="9" width="9" customWidth="1"/>
    <col min="10" max="10" width="21.7109375" customWidth="1"/>
    <col min="11" max="11" width="12" customWidth="1"/>
    <col min="12" max="12" width="8.7109375" customWidth="1"/>
    <col min="13" max="13" width="6.1406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8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8.75" x14ac:dyDescent="0.3">
      <c r="A9" s="1"/>
      <c r="B9" s="7" t="s">
        <v>24</v>
      </c>
      <c r="C9" s="7"/>
      <c r="D9" s="14">
        <v>900</v>
      </c>
      <c r="E9" s="7" t="s">
        <v>0</v>
      </c>
      <c r="F9" s="1" t="s">
        <v>39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9.5" thickBot="1" x14ac:dyDescent="0.35">
      <c r="A10" s="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23"/>
      <c r="P10" s="23"/>
      <c r="Q10" s="23"/>
      <c r="R10" s="23"/>
      <c r="S10" s="23"/>
      <c r="T10" s="23"/>
      <c r="U10" s="1"/>
      <c r="V10" s="1"/>
      <c r="W10" s="1"/>
    </row>
    <row r="11" spans="1:23" ht="22.5" x14ac:dyDescent="0.45">
      <c r="A11" s="7"/>
      <c r="B11" s="9" t="s">
        <v>19</v>
      </c>
      <c r="C11" s="1"/>
      <c r="D11" s="9" t="s">
        <v>2</v>
      </c>
      <c r="E11" s="1"/>
      <c r="F11" s="9" t="s">
        <v>3</v>
      </c>
      <c r="G11" s="1"/>
      <c r="H11" s="9" t="s">
        <v>25</v>
      </c>
      <c r="I11" s="1"/>
      <c r="J11" s="9" t="s">
        <v>27</v>
      </c>
      <c r="K11" s="7"/>
      <c r="L11" s="7"/>
      <c r="M11" s="7"/>
      <c r="N11" s="7"/>
      <c r="O11" s="1"/>
      <c r="P11" s="1"/>
      <c r="Q11" s="1"/>
      <c r="R11" s="1"/>
      <c r="S11" s="1"/>
      <c r="T11" s="1"/>
      <c r="U11" s="1"/>
      <c r="V11" s="1"/>
      <c r="W11" s="1"/>
    </row>
    <row r="12" spans="1:23" ht="18.75" x14ac:dyDescent="0.3">
      <c r="A12" s="7"/>
      <c r="B12" s="7"/>
      <c r="C12" s="8"/>
      <c r="D12" s="15"/>
      <c r="E12" s="7"/>
      <c r="F12" s="7"/>
      <c r="G12" s="7"/>
      <c r="H12" s="8"/>
      <c r="I12" s="7"/>
      <c r="J12" s="7"/>
      <c r="K12" s="7"/>
      <c r="L12" s="7"/>
      <c r="M12" s="7"/>
      <c r="N12" s="7"/>
      <c r="O12" s="1"/>
      <c r="P12" s="1"/>
      <c r="Q12" s="1"/>
      <c r="R12" s="1"/>
      <c r="S12" s="1"/>
      <c r="T12" s="1"/>
      <c r="U12" s="1"/>
      <c r="V12" s="1"/>
      <c r="W12" s="1"/>
    </row>
    <row r="13" spans="1:23" ht="18.75" x14ac:dyDescent="0.3">
      <c r="A13" s="7"/>
      <c r="B13" s="7" t="s">
        <v>16</v>
      </c>
      <c r="C13" s="7"/>
      <c r="D13" s="13">
        <v>10</v>
      </c>
      <c r="E13" s="7" t="s">
        <v>1</v>
      </c>
      <c r="F13" s="10">
        <v>4.4000000000000004</v>
      </c>
      <c r="G13" s="7"/>
      <c r="H13" s="19">
        <f>IF(D13,$D$9/D13*F13,0)</f>
        <v>396.00000000000006</v>
      </c>
      <c r="I13" s="7"/>
      <c r="J13" s="19">
        <f>H13*12</f>
        <v>4752.0000000000009</v>
      </c>
      <c r="K13" s="7"/>
      <c r="L13" s="7"/>
      <c r="M13" s="7"/>
      <c r="N13" s="7"/>
      <c r="O13" s="1"/>
      <c r="P13" s="1"/>
      <c r="Q13" s="1"/>
      <c r="R13" s="1"/>
      <c r="S13" s="1"/>
      <c r="T13" s="1"/>
      <c r="U13" s="1"/>
      <c r="V13" s="1"/>
      <c r="W13" s="1"/>
    </row>
    <row r="14" spans="1:23" ht="18.75" x14ac:dyDescent="0.3">
      <c r="A14" s="7"/>
      <c r="B14" s="7"/>
      <c r="C14" s="7"/>
      <c r="D14" s="15"/>
      <c r="E14" s="7"/>
      <c r="F14" s="7"/>
      <c r="G14" s="7"/>
      <c r="H14" s="8"/>
      <c r="I14" s="7"/>
      <c r="J14" s="7"/>
      <c r="K14" s="7"/>
      <c r="L14" s="7"/>
      <c r="M14" s="11"/>
      <c r="N14" s="7"/>
      <c r="O14" s="1"/>
      <c r="P14" s="1"/>
      <c r="Q14" s="1"/>
      <c r="R14" s="1"/>
      <c r="S14" s="1"/>
      <c r="T14" s="1"/>
      <c r="U14" s="1"/>
      <c r="V14" s="1"/>
      <c r="W14" s="1"/>
    </row>
    <row r="15" spans="1:23" ht="18.75" x14ac:dyDescent="0.3">
      <c r="A15" s="7"/>
      <c r="B15" s="7" t="s">
        <v>11</v>
      </c>
      <c r="C15" s="7"/>
      <c r="D15" s="14">
        <v>10000</v>
      </c>
      <c r="E15" s="8" t="s">
        <v>0</v>
      </c>
      <c r="F15" s="10">
        <v>150</v>
      </c>
      <c r="G15" s="7"/>
      <c r="H15" s="19">
        <f>IF(D15,$D$9/D15*F15,0)</f>
        <v>13.5</v>
      </c>
      <c r="I15" s="7"/>
      <c r="J15" s="19">
        <f>H15*12</f>
        <v>162</v>
      </c>
      <c r="K15" s="7"/>
      <c r="L15" s="7"/>
      <c r="M15" s="7"/>
      <c r="N15" s="7"/>
      <c r="O15" s="1"/>
      <c r="P15" s="1"/>
      <c r="Q15" s="1"/>
      <c r="R15" s="1"/>
      <c r="S15" s="1"/>
      <c r="T15" s="1"/>
      <c r="U15" s="1"/>
      <c r="V15" s="1"/>
      <c r="W15" s="1"/>
    </row>
    <row r="16" spans="1:23" ht="18.75" x14ac:dyDescent="0.3">
      <c r="A16" s="7"/>
      <c r="B16" s="7"/>
      <c r="C16" s="7"/>
      <c r="D16" s="15"/>
      <c r="E16" s="7"/>
      <c r="F16" s="7"/>
      <c r="G16" s="7"/>
      <c r="H16" s="8"/>
      <c r="I16" s="7"/>
      <c r="J16" s="7"/>
      <c r="K16" s="7"/>
      <c r="L16" s="7"/>
      <c r="M16" s="7"/>
      <c r="N16" s="7"/>
      <c r="O16" s="1"/>
      <c r="P16" s="1"/>
      <c r="Q16" s="1"/>
      <c r="R16" s="1"/>
      <c r="S16" s="1"/>
      <c r="T16" s="1"/>
      <c r="U16" s="1"/>
      <c r="V16" s="1"/>
      <c r="W16" s="1"/>
    </row>
    <row r="17" spans="1:23" ht="18.75" x14ac:dyDescent="0.3">
      <c r="A17" s="7"/>
      <c r="B17" s="7" t="s">
        <v>26</v>
      </c>
      <c r="C17" s="7"/>
      <c r="D17" s="14">
        <v>10000</v>
      </c>
      <c r="E17" s="8" t="s">
        <v>0</v>
      </c>
      <c r="F17" s="10">
        <v>50</v>
      </c>
      <c r="G17" s="7"/>
      <c r="H17" s="19">
        <f>IF(D17,$D$9/D17*F17,0)</f>
        <v>4.5</v>
      </c>
      <c r="I17" s="7"/>
      <c r="J17" s="19">
        <f>H17*12</f>
        <v>54</v>
      </c>
      <c r="K17" s="7"/>
      <c r="L17" s="7"/>
      <c r="M17" s="7"/>
      <c r="N17" s="7"/>
      <c r="O17" s="1"/>
      <c r="P17" s="1"/>
      <c r="Q17" s="1"/>
      <c r="R17" s="1"/>
      <c r="S17" s="1"/>
      <c r="T17" s="1"/>
      <c r="U17" s="1"/>
      <c r="V17" s="1"/>
      <c r="W17" s="1"/>
    </row>
    <row r="18" spans="1:23" ht="18.75" x14ac:dyDescent="0.3">
      <c r="A18" s="7"/>
      <c r="C18" s="7"/>
      <c r="D18" s="15"/>
      <c r="E18" s="7"/>
      <c r="F18" s="7"/>
      <c r="G18" s="7"/>
      <c r="H18" s="8"/>
      <c r="I18" s="7"/>
      <c r="J18" s="7"/>
      <c r="K18" s="7"/>
      <c r="L18" s="7"/>
      <c r="M18" s="12"/>
      <c r="N18" s="7"/>
      <c r="O18" s="1"/>
      <c r="P18" s="1"/>
      <c r="Q18" s="1"/>
      <c r="R18" s="1"/>
      <c r="S18" s="1"/>
      <c r="T18" s="1"/>
      <c r="U18" s="1"/>
      <c r="V18" s="1"/>
      <c r="W18" s="1"/>
    </row>
    <row r="19" spans="1:23" ht="18.75" x14ac:dyDescent="0.3">
      <c r="A19" s="7"/>
      <c r="B19" s="7" t="s">
        <v>17</v>
      </c>
      <c r="C19" s="7"/>
      <c r="D19" s="14">
        <v>10000</v>
      </c>
      <c r="E19" s="8" t="s">
        <v>0</v>
      </c>
      <c r="F19" s="10">
        <v>20</v>
      </c>
      <c r="G19" s="7"/>
      <c r="H19" s="19">
        <f>IF(D19,$D$9/D19*F19,0)</f>
        <v>1.7999999999999998</v>
      </c>
      <c r="I19" s="7"/>
      <c r="J19" s="19">
        <f>H19*12</f>
        <v>21.599999999999998</v>
      </c>
      <c r="K19" s="7"/>
      <c r="L19" s="7"/>
      <c r="M19" s="7"/>
      <c r="N19" s="7"/>
      <c r="O19" s="1"/>
      <c r="P19" s="1"/>
      <c r="Q19" s="1"/>
      <c r="R19" s="1"/>
      <c r="S19" s="1"/>
      <c r="T19" s="1"/>
      <c r="U19" s="1"/>
      <c r="V19" s="1"/>
      <c r="W19" s="1"/>
    </row>
    <row r="20" spans="1:23" ht="18.75" x14ac:dyDescent="0.3">
      <c r="A20" s="7"/>
      <c r="B20" s="7"/>
      <c r="C20" s="7"/>
      <c r="D20" s="15"/>
      <c r="E20" s="7"/>
      <c r="F20" s="7"/>
      <c r="G20" s="7"/>
      <c r="H20" s="7"/>
      <c r="I20" s="7"/>
      <c r="J20" s="7"/>
      <c r="K20" s="7"/>
      <c r="L20" s="7"/>
      <c r="M20" s="7"/>
      <c r="N20" s="7"/>
      <c r="O20" s="1"/>
      <c r="P20" s="1"/>
      <c r="Q20" s="1"/>
      <c r="R20" s="1"/>
      <c r="S20" s="1"/>
      <c r="T20" s="1"/>
      <c r="U20" s="1"/>
      <c r="V20" s="1"/>
      <c r="W20" s="1"/>
    </row>
    <row r="21" spans="1:23" ht="18.75" x14ac:dyDescent="0.3">
      <c r="A21" s="7"/>
      <c r="B21" s="7" t="s">
        <v>18</v>
      </c>
      <c r="C21" s="8"/>
      <c r="D21" s="14">
        <v>15000</v>
      </c>
      <c r="E21" s="8" t="s">
        <v>0</v>
      </c>
      <c r="F21" s="10">
        <v>100</v>
      </c>
      <c r="G21" s="7"/>
      <c r="H21" s="19">
        <f>IF(D21,$D$9/D21*F21,0)</f>
        <v>6</v>
      </c>
      <c r="I21" s="7"/>
      <c r="J21" s="19">
        <f>H21*12</f>
        <v>72</v>
      </c>
      <c r="K21" s="7"/>
      <c r="L21" s="7"/>
      <c r="M21" s="7"/>
      <c r="N21" s="7"/>
      <c r="O21" s="1"/>
      <c r="P21" s="1"/>
      <c r="Q21" s="1"/>
      <c r="R21" s="1"/>
      <c r="S21" s="1"/>
      <c r="T21" s="1"/>
      <c r="U21" s="1"/>
      <c r="V21" s="1"/>
      <c r="W21" s="1"/>
    </row>
    <row r="22" spans="1:23" ht="18.75" x14ac:dyDescent="0.3">
      <c r="A22" s="7"/>
      <c r="B22" s="7"/>
      <c r="C22" s="7"/>
      <c r="D22" s="15"/>
      <c r="E22" s="7"/>
      <c r="F22" s="7"/>
      <c r="G22" s="7"/>
      <c r="H22" s="7"/>
      <c r="I22" s="7"/>
      <c r="J22" s="7"/>
      <c r="K22" s="7"/>
      <c r="L22" s="7"/>
      <c r="M22" s="7"/>
      <c r="N22" s="7"/>
      <c r="O22" s="1"/>
      <c r="P22" s="1"/>
      <c r="Q22" s="1"/>
      <c r="R22" s="1"/>
      <c r="S22" s="1"/>
      <c r="T22" s="1"/>
      <c r="U22" s="1"/>
      <c r="V22" s="1"/>
      <c r="W22" s="1"/>
    </row>
    <row r="23" spans="1:23" ht="18.75" x14ac:dyDescent="0.3">
      <c r="A23" s="7"/>
      <c r="B23" s="7" t="s">
        <v>13</v>
      </c>
      <c r="C23" s="8"/>
      <c r="D23" s="14">
        <v>15000</v>
      </c>
      <c r="E23" s="8" t="s">
        <v>0</v>
      </c>
      <c r="F23" s="10">
        <v>100</v>
      </c>
      <c r="G23" s="7"/>
      <c r="H23" s="19">
        <f>IF(D23,$D$9/D23*F23,0)</f>
        <v>6</v>
      </c>
      <c r="I23" s="7"/>
      <c r="J23" s="19">
        <f>H23*12</f>
        <v>72</v>
      </c>
      <c r="K23" s="7"/>
      <c r="L23" s="7"/>
      <c r="M23" s="7"/>
      <c r="N23" s="7"/>
      <c r="O23" s="1"/>
      <c r="P23" s="1"/>
      <c r="Q23" s="1"/>
      <c r="R23" s="1"/>
      <c r="S23" s="1"/>
      <c r="T23" s="1"/>
      <c r="U23" s="1"/>
      <c r="V23" s="1"/>
      <c r="W23" s="1"/>
    </row>
    <row r="24" spans="1:23" ht="18.75" x14ac:dyDescent="0.3">
      <c r="A24" s="7"/>
      <c r="B24" s="8"/>
      <c r="C24" s="7"/>
      <c r="D24" s="15"/>
      <c r="E24" s="7"/>
      <c r="F24" s="7"/>
      <c r="G24" s="7"/>
      <c r="H24" s="7"/>
      <c r="I24" s="7"/>
      <c r="J24" s="7"/>
      <c r="K24" s="7"/>
      <c r="L24" s="7"/>
      <c r="M24" s="7"/>
      <c r="N24" s="7"/>
      <c r="O24" s="1"/>
      <c r="P24" s="1"/>
      <c r="Q24" s="1"/>
      <c r="R24" s="1"/>
      <c r="S24" s="1"/>
      <c r="T24" s="1"/>
      <c r="U24" s="1"/>
      <c r="V24" s="1"/>
      <c r="W24" s="1"/>
    </row>
    <row r="25" spans="1:23" ht="18.75" x14ac:dyDescent="0.3">
      <c r="A25" s="7"/>
      <c r="B25" s="7" t="s">
        <v>12</v>
      </c>
      <c r="C25" s="8"/>
      <c r="D25" s="14">
        <v>40000</v>
      </c>
      <c r="E25" s="8" t="s">
        <v>0</v>
      </c>
      <c r="F25" s="10">
        <v>1000</v>
      </c>
      <c r="G25" s="7"/>
      <c r="H25" s="19">
        <f>IF(D25,$D$9/D25*F25,0)</f>
        <v>22.5</v>
      </c>
      <c r="I25" s="7"/>
      <c r="J25" s="19">
        <f>H25*12</f>
        <v>270</v>
      </c>
      <c r="K25" s="7"/>
      <c r="L25" s="7"/>
      <c r="M25" s="7"/>
      <c r="N25" s="7"/>
      <c r="O25" s="1"/>
      <c r="P25" s="1"/>
      <c r="Q25" s="1"/>
      <c r="R25" s="1"/>
      <c r="S25" s="1"/>
      <c r="T25" s="1"/>
      <c r="U25" s="1"/>
      <c r="V25" s="1"/>
      <c r="W25" s="1"/>
    </row>
    <row r="26" spans="1:23" ht="18.75" x14ac:dyDescent="0.3">
      <c r="A26" s="7"/>
      <c r="B26" s="7"/>
      <c r="C26" s="7"/>
      <c r="D26" s="15"/>
      <c r="E26" s="7"/>
      <c r="F26" s="7"/>
      <c r="G26" s="7"/>
      <c r="H26" s="7"/>
      <c r="I26" s="7"/>
      <c r="J26" s="7"/>
      <c r="K26" s="7"/>
      <c r="L26" s="7"/>
      <c r="M26" s="7"/>
      <c r="N26" s="7"/>
      <c r="O26" s="1"/>
      <c r="P26" s="1"/>
      <c r="Q26" s="1"/>
      <c r="R26" s="1"/>
      <c r="S26" s="1"/>
      <c r="T26" s="1"/>
      <c r="U26" s="1"/>
      <c r="V26" s="1"/>
      <c r="W26" s="1"/>
    </row>
    <row r="27" spans="1:23" ht="18.75" x14ac:dyDescent="0.3">
      <c r="A27" s="7"/>
      <c r="B27" s="7" t="s">
        <v>14</v>
      </c>
      <c r="C27" s="8"/>
      <c r="D27" s="14">
        <v>40000</v>
      </c>
      <c r="E27" s="8" t="s">
        <v>0</v>
      </c>
      <c r="F27" s="10">
        <v>400</v>
      </c>
      <c r="G27" s="7"/>
      <c r="H27" s="19">
        <f>$D$9/D27*F27</f>
        <v>9</v>
      </c>
      <c r="I27" s="7"/>
      <c r="J27" s="19">
        <f>H27*12</f>
        <v>108</v>
      </c>
      <c r="K27" s="7"/>
      <c r="L27" s="7"/>
      <c r="M27" s="7"/>
      <c r="N27" s="7"/>
      <c r="O27" s="1"/>
      <c r="P27" s="1"/>
      <c r="Q27" s="1"/>
      <c r="R27" s="1"/>
      <c r="S27" s="1"/>
      <c r="T27" s="1"/>
      <c r="U27" s="1"/>
      <c r="V27" s="1"/>
      <c r="W27" s="1"/>
    </row>
    <row r="28" spans="1:23" ht="18.75" x14ac:dyDescent="0.3">
      <c r="A28" s="7"/>
      <c r="B28" s="7"/>
      <c r="C28" s="7"/>
      <c r="D28" s="15"/>
      <c r="E28" s="7"/>
      <c r="F28" s="7"/>
      <c r="G28" s="7"/>
      <c r="H28" s="7"/>
      <c r="I28" s="7"/>
      <c r="J28" s="7"/>
      <c r="K28" s="7"/>
      <c r="L28" s="7"/>
      <c r="M28" s="7"/>
      <c r="N28" s="7"/>
      <c r="O28" s="1"/>
      <c r="P28" s="1"/>
      <c r="Q28" s="1"/>
      <c r="R28" s="1"/>
      <c r="S28" s="1"/>
      <c r="T28" s="1"/>
      <c r="U28" s="1"/>
      <c r="V28" s="1"/>
      <c r="W28" s="1"/>
    </row>
    <row r="29" spans="1:23" ht="18.75" x14ac:dyDescent="0.3">
      <c r="A29" s="7"/>
      <c r="B29" s="7" t="s">
        <v>28</v>
      </c>
      <c r="C29" s="8"/>
      <c r="D29" s="14">
        <v>15000</v>
      </c>
      <c r="E29" s="8" t="s">
        <v>0</v>
      </c>
      <c r="F29" s="10">
        <v>0</v>
      </c>
      <c r="G29" s="7"/>
      <c r="H29" s="19">
        <f>IF(D29,$D$9/D29*F29,0)</f>
        <v>0</v>
      </c>
      <c r="I29" s="7"/>
      <c r="J29" s="19">
        <f>H29*12</f>
        <v>0</v>
      </c>
      <c r="K29" s="7"/>
      <c r="L29" s="7"/>
      <c r="M29" s="7"/>
      <c r="N29" s="7"/>
      <c r="O29" s="1"/>
      <c r="P29" s="1"/>
      <c r="Q29" s="1"/>
      <c r="R29" s="1"/>
      <c r="S29" s="1"/>
      <c r="T29" s="1"/>
      <c r="U29" s="1"/>
      <c r="V29" s="1"/>
      <c r="W29" s="1"/>
    </row>
    <row r="30" spans="1:23" ht="18.75" x14ac:dyDescent="0.3">
      <c r="A30" s="7"/>
      <c r="B30" s="1"/>
      <c r="C30" s="1"/>
      <c r="D30" s="1"/>
      <c r="E30" s="1"/>
      <c r="F30" s="1"/>
      <c r="G30" s="1"/>
      <c r="H30" s="1"/>
      <c r="I30" s="1"/>
      <c r="J30" s="1"/>
      <c r="K30" s="7"/>
      <c r="L30" s="7"/>
      <c r="M30" s="7"/>
      <c r="N30" s="7"/>
      <c r="O30" s="1"/>
      <c r="P30" s="1"/>
      <c r="Q30" s="1"/>
      <c r="R30" s="1"/>
      <c r="S30" s="1"/>
      <c r="T30" s="1"/>
      <c r="U30" s="1"/>
      <c r="V30" s="1"/>
      <c r="W30" s="1"/>
    </row>
    <row r="31" spans="1:23" ht="18.75" x14ac:dyDescent="0.3">
      <c r="A31" s="7"/>
      <c r="B31" s="7" t="s">
        <v>40</v>
      </c>
      <c r="D31" s="14">
        <v>10000</v>
      </c>
      <c r="E31" s="8" t="s">
        <v>0</v>
      </c>
      <c r="F31" s="10">
        <v>100</v>
      </c>
      <c r="G31" s="7"/>
      <c r="H31" s="19">
        <f>IF(D31,$D$9/D31*F31,0)</f>
        <v>9</v>
      </c>
      <c r="I31" s="7"/>
      <c r="J31" s="19">
        <f>$D$9/F31*H31</f>
        <v>81</v>
      </c>
      <c r="K31" s="7"/>
      <c r="L31" s="7"/>
      <c r="M31" s="7"/>
      <c r="N31" s="7"/>
      <c r="O31" s="1"/>
      <c r="P31" s="1"/>
      <c r="Q31" s="1"/>
      <c r="R31" s="1"/>
      <c r="S31" s="1"/>
      <c r="T31" s="1"/>
      <c r="U31" s="1"/>
      <c r="V31" s="1"/>
      <c r="W31" s="1"/>
    </row>
    <row r="32" spans="1:23" ht="18.7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1"/>
      <c r="P32" s="1"/>
      <c r="Q32" s="1"/>
      <c r="R32" s="1"/>
      <c r="S32" s="1"/>
      <c r="T32" s="1"/>
      <c r="U32" s="1"/>
      <c r="V32" s="1"/>
      <c r="W32" s="1"/>
    </row>
    <row r="33" spans="1:23" ht="18.75" x14ac:dyDescent="0.3">
      <c r="A33" s="7"/>
      <c r="B33" s="8" t="s">
        <v>29</v>
      </c>
      <c r="C33" s="7"/>
      <c r="D33" s="7"/>
      <c r="E33" s="7"/>
      <c r="F33" s="7"/>
      <c r="G33" s="7"/>
      <c r="H33" s="19">
        <f>SUM(H13:H31)</f>
        <v>468.30000000000007</v>
      </c>
      <c r="I33" s="7"/>
      <c r="J33" s="19">
        <f>SUM(J13:J31)</f>
        <v>5592.6000000000013</v>
      </c>
      <c r="K33" s="7"/>
      <c r="L33" s="7"/>
      <c r="M33" s="7"/>
      <c r="N33" s="7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"/>
      <c r="V34" s="1"/>
      <c r="W34" s="1"/>
    </row>
    <row r="35" spans="1:23" ht="15.75" thickBot="1" x14ac:dyDescent="0.3">
      <c r="A35" s="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</row>
    <row r="36" spans="1:23" ht="22.5" x14ac:dyDescent="0.45">
      <c r="A36" s="1"/>
      <c r="B36" s="9" t="s">
        <v>4</v>
      </c>
      <c r="C36" s="1"/>
      <c r="D36" s="9" t="s">
        <v>21</v>
      </c>
      <c r="E36" s="1"/>
      <c r="F36" s="9" t="s">
        <v>22</v>
      </c>
      <c r="G36" s="1"/>
      <c r="H36" s="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8.75" x14ac:dyDescent="0.3">
      <c r="A38" s="1"/>
      <c r="B38" s="7" t="s">
        <v>5</v>
      </c>
      <c r="C38" s="8"/>
      <c r="D38" s="10">
        <v>1200</v>
      </c>
      <c r="E38" s="8"/>
      <c r="F38" s="19">
        <f>D38/12</f>
        <v>100</v>
      </c>
      <c r="G38" s="7"/>
      <c r="H38" s="16"/>
      <c r="I38" s="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8.75" x14ac:dyDescent="0.3">
      <c r="A39" s="1"/>
      <c r="B39" s="7"/>
      <c r="C39" s="7"/>
      <c r="D39" s="7"/>
      <c r="E39" s="7"/>
      <c r="F39" s="7"/>
      <c r="G39" s="7"/>
      <c r="H39" s="4"/>
      <c r="I39" s="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8.75" x14ac:dyDescent="0.3">
      <c r="A40" s="1"/>
      <c r="B40" s="7" t="s">
        <v>41</v>
      </c>
      <c r="C40" s="8"/>
      <c r="D40" s="10">
        <v>100</v>
      </c>
      <c r="E40" s="8"/>
      <c r="F40" s="19">
        <f>D40/12</f>
        <v>8.3333333333333339</v>
      </c>
      <c r="G40" s="7"/>
      <c r="H40" s="16"/>
      <c r="I40" s="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8.75" x14ac:dyDescent="0.3">
      <c r="A41" s="1"/>
      <c r="B41" s="7"/>
      <c r="C41" s="7"/>
      <c r="D41" s="7"/>
      <c r="E41" s="7"/>
      <c r="F41" s="7"/>
      <c r="G41" s="7"/>
      <c r="H41" t="str">
        <f>B11</f>
        <v>Custos Variáveis</v>
      </c>
      <c r="I41" s="21">
        <f>H33</f>
        <v>468.30000000000007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8.75" x14ac:dyDescent="0.3">
      <c r="A42" s="1"/>
      <c r="B42" s="7" t="s">
        <v>42</v>
      </c>
      <c r="C42" s="8"/>
      <c r="D42" s="10">
        <v>50</v>
      </c>
      <c r="E42" s="8"/>
      <c r="F42" s="19">
        <f>D42/12</f>
        <v>4.166666666666667</v>
      </c>
      <c r="G42" s="7"/>
      <c r="H42" s="4" t="str">
        <f>B36</f>
        <v>Custos Fixos</v>
      </c>
      <c r="I42" s="21">
        <f>F54</f>
        <v>487.5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8.75" x14ac:dyDescent="0.3">
      <c r="A43" s="1"/>
      <c r="B43" s="7"/>
      <c r="C43" s="7"/>
      <c r="D43" s="7"/>
      <c r="E43" s="7"/>
      <c r="F43" s="7"/>
      <c r="G43" s="7"/>
      <c r="H43" s="4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8.75" x14ac:dyDescent="0.3">
      <c r="A44" s="1"/>
      <c r="B44" s="7" t="s">
        <v>20</v>
      </c>
      <c r="C44" s="8"/>
      <c r="D44" s="10">
        <v>1500</v>
      </c>
      <c r="E44" s="8"/>
      <c r="F44" s="19">
        <f>D44/12</f>
        <v>125</v>
      </c>
      <c r="G44" s="7"/>
      <c r="H44" s="16"/>
      <c r="I44" s="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8.75" x14ac:dyDescent="0.3">
      <c r="A45" s="1"/>
      <c r="B45" s="7"/>
      <c r="C45" s="7"/>
      <c r="D45" s="7"/>
      <c r="E45" s="7"/>
      <c r="F45" s="7"/>
      <c r="G45" s="7"/>
      <c r="H45" s="4"/>
      <c r="I45" s="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8.75" x14ac:dyDescent="0.3">
      <c r="A46" s="1"/>
      <c r="B46" s="7" t="s">
        <v>6</v>
      </c>
      <c r="C46" s="8"/>
      <c r="D46" s="10">
        <v>2400</v>
      </c>
      <c r="E46" s="8"/>
      <c r="F46" s="19">
        <f>D46/12</f>
        <v>200</v>
      </c>
      <c r="G46" s="7"/>
      <c r="H46" s="16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22.5" x14ac:dyDescent="0.45">
      <c r="A47" s="1"/>
      <c r="B47" s="9"/>
      <c r="C47" s="7"/>
      <c r="D47" s="7"/>
      <c r="E47" s="7"/>
      <c r="F47" s="7"/>
      <c r="G47" s="7"/>
      <c r="H47" s="4"/>
      <c r="I47" s="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8.75" x14ac:dyDescent="0.3">
      <c r="A48" s="1"/>
      <c r="B48" s="7" t="s">
        <v>7</v>
      </c>
      <c r="C48" s="8"/>
      <c r="D48" s="10">
        <v>600</v>
      </c>
      <c r="E48" s="8"/>
      <c r="F48" s="19">
        <f>D48/12</f>
        <v>50</v>
      </c>
      <c r="G48" s="7"/>
      <c r="H48" s="16"/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8.75" x14ac:dyDescent="0.3">
      <c r="A49" s="1"/>
      <c r="B49" s="7"/>
      <c r="C49" s="7"/>
      <c r="D49" s="7"/>
      <c r="E49" s="7"/>
      <c r="F49" s="7"/>
      <c r="G49" s="7"/>
      <c r="H49" s="4"/>
      <c r="I49" s="7"/>
      <c r="J49" s="1"/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8.75" x14ac:dyDescent="0.3">
      <c r="A50" s="1"/>
      <c r="B50" s="7" t="s">
        <v>8</v>
      </c>
      <c r="C50" s="8"/>
      <c r="D50" s="10">
        <v>0</v>
      </c>
      <c r="E50" s="8"/>
      <c r="F50" s="19">
        <f>D50/12</f>
        <v>0</v>
      </c>
      <c r="G50" s="7"/>
      <c r="H50" s="16"/>
      <c r="I50" s="7"/>
      <c r="J50" s="1"/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8.75" x14ac:dyDescent="0.3">
      <c r="A51" s="1"/>
      <c r="B51" s="7"/>
      <c r="C51" s="7"/>
      <c r="D51" s="7"/>
      <c r="E51" s="7"/>
      <c r="F51" s="7"/>
      <c r="G51" s="7"/>
      <c r="H51" s="4"/>
      <c r="I51" s="7"/>
      <c r="J51" s="7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8.75" x14ac:dyDescent="0.3">
      <c r="A52" s="7"/>
      <c r="B52" s="7" t="s">
        <v>15</v>
      </c>
      <c r="C52" s="1"/>
      <c r="D52" s="10">
        <v>0</v>
      </c>
      <c r="F52" s="19">
        <v>0</v>
      </c>
      <c r="G52" s="7"/>
      <c r="H52" s="4"/>
      <c r="I52" s="7"/>
      <c r="J52" s="7"/>
      <c r="K52" s="7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8.75" x14ac:dyDescent="0.3">
      <c r="A53" s="1"/>
      <c r="B53" s="1"/>
      <c r="C53" s="1"/>
      <c r="D53" s="1"/>
      <c r="E53" s="1"/>
      <c r="F53" s="1"/>
      <c r="G53" s="7"/>
      <c r="H53" s="7"/>
      <c r="I53" s="7"/>
      <c r="J53" s="7"/>
      <c r="K53" s="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8.75" x14ac:dyDescent="0.3">
      <c r="A54" s="7"/>
      <c r="B54" s="7" t="s">
        <v>29</v>
      </c>
      <c r="C54" s="1"/>
      <c r="D54" s="19">
        <f>SUM(D38:D52)</f>
        <v>5850</v>
      </c>
      <c r="E54" s="1"/>
      <c r="F54" s="19">
        <f>SUM(F38:F52)</f>
        <v>487.5</v>
      </c>
      <c r="G54" s="7"/>
      <c r="H54" s="8"/>
      <c r="I54" s="7"/>
      <c r="J54" s="7"/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8.75" x14ac:dyDescent="0.3">
      <c r="A55" s="1"/>
      <c r="B55" s="5"/>
      <c r="C55" s="5"/>
      <c r="D55" s="5"/>
      <c r="E55" s="5"/>
      <c r="F55" s="5"/>
      <c r="G55" s="5"/>
      <c r="H55" s="4"/>
      <c r="I55" s="7"/>
      <c r="J55" s="7"/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9.5" thickBot="1" x14ac:dyDescent="0.35">
      <c r="A56" s="1"/>
      <c r="B56" s="23"/>
      <c r="C56" s="23"/>
      <c r="D56" s="23"/>
      <c r="E56" s="23"/>
      <c r="F56" s="23"/>
      <c r="G56" s="23"/>
      <c r="H56" s="18"/>
      <c r="I56" s="18"/>
      <c r="J56" s="18"/>
      <c r="K56" s="18"/>
      <c r="L56" s="23"/>
      <c r="M56" s="23"/>
      <c r="N56" s="23"/>
      <c r="O56" s="23"/>
      <c r="P56" s="23"/>
      <c r="Q56" s="23"/>
      <c r="R56" s="23"/>
      <c r="S56" s="23"/>
      <c r="T56" s="23"/>
      <c r="U56" s="1"/>
      <c r="V56" s="1"/>
      <c r="W56" s="1"/>
    </row>
    <row r="57" spans="1:23" ht="22.5" x14ac:dyDescent="0.45">
      <c r="A57" s="1"/>
      <c r="B57" s="9" t="s">
        <v>9</v>
      </c>
      <c r="C57" s="7"/>
      <c r="D57" s="7"/>
      <c r="E57" s="7"/>
      <c r="F57" s="7"/>
      <c r="G57" s="7"/>
      <c r="H57" s="7"/>
      <c r="I57" s="7"/>
      <c r="J57" s="7"/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8.75" x14ac:dyDescent="0.3">
      <c r="A58" s="1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8.75" x14ac:dyDescent="0.3">
      <c r="A59" s="1"/>
      <c r="B59" s="7" t="s">
        <v>10</v>
      </c>
      <c r="C59" s="8"/>
      <c r="D59" s="10">
        <v>200</v>
      </c>
      <c r="E59" s="8"/>
      <c r="F59" s="16"/>
      <c r="G59" s="7"/>
      <c r="H59" s="7"/>
      <c r="I59" s="7"/>
      <c r="J59" s="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9.5" thickBot="1" x14ac:dyDescent="0.35">
      <c r="A60" s="1"/>
      <c r="B60" s="18"/>
      <c r="C60" s="18"/>
      <c r="D60" s="18"/>
      <c r="E60" s="18"/>
      <c r="F60" s="18"/>
      <c r="G60" s="18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"/>
      <c r="V60" s="1"/>
      <c r="W60" s="1"/>
    </row>
    <row r="61" spans="1:23" ht="22.5" x14ac:dyDescent="0.45">
      <c r="A61" s="1"/>
      <c r="B61" s="9" t="s">
        <v>37</v>
      </c>
      <c r="C61" s="7"/>
      <c r="D61" s="7"/>
      <c r="E61" s="7"/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8.75" x14ac:dyDescent="0.3">
      <c r="A62" s="1"/>
      <c r="B62" s="7"/>
      <c r="C62" s="7"/>
      <c r="D62" s="7"/>
      <c r="E62" s="7"/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8.75" x14ac:dyDescent="0.3">
      <c r="A63" s="1"/>
      <c r="B63" s="7" t="s">
        <v>23</v>
      </c>
      <c r="C63" s="8"/>
      <c r="D63" s="10">
        <v>45000</v>
      </c>
      <c r="E63" s="7"/>
      <c r="F63" s="7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8.75" x14ac:dyDescent="0.3">
      <c r="A64" s="1"/>
      <c r="B64" s="7"/>
      <c r="C64" s="7"/>
      <c r="D64" s="7"/>
      <c r="E64" s="7"/>
      <c r="F64" s="7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8.75" x14ac:dyDescent="0.3">
      <c r="A65" s="1"/>
      <c r="B65" s="7" t="s">
        <v>30</v>
      </c>
      <c r="C65" s="8"/>
      <c r="D65" s="20">
        <v>0.1</v>
      </c>
      <c r="E65" s="7"/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8.75" x14ac:dyDescent="0.3">
      <c r="A66" s="1"/>
      <c r="B66" s="7"/>
      <c r="C66" s="7"/>
      <c r="D66" s="7"/>
      <c r="E66" s="7"/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thickBot="1" x14ac:dyDescent="0.3">
      <c r="A67" s="1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"/>
      <c r="V67" s="1"/>
      <c r="W67" s="1"/>
    </row>
    <row r="68" spans="1:2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8.75" x14ac:dyDescent="0.3">
      <c r="A69" s="1"/>
      <c r="B69" s="7"/>
      <c r="C69" s="7"/>
      <c r="D69" s="7"/>
      <c r="E69" s="7"/>
      <c r="F69" s="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8.75" x14ac:dyDescent="0.3">
      <c r="A70" s="1"/>
      <c r="B70" s="7"/>
      <c r="C70" s="7"/>
      <c r="D70" s="7"/>
      <c r="E70" s="4"/>
      <c r="F70" s="7" t="s">
        <v>38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8.75" x14ac:dyDescent="0.3">
      <c r="A71" s="1"/>
      <c r="B71" s="4"/>
      <c r="C71" s="4"/>
      <c r="D71" s="4"/>
      <c r="E71" s="4"/>
      <c r="F71" s="4"/>
      <c r="G71" s="4"/>
      <c r="H71" s="6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8.75" x14ac:dyDescent="0.3">
      <c r="A72" s="7"/>
      <c r="B72" s="4" t="s">
        <v>31</v>
      </c>
      <c r="C72" s="4"/>
      <c r="D72" s="19">
        <f>H33</f>
        <v>468.30000000000007</v>
      </c>
      <c r="E72" s="4"/>
      <c r="F72" s="29">
        <f>IF($D$63,D72/$D$63,0)</f>
        <v>1.0406666666666668E-2</v>
      </c>
      <c r="G72" s="5"/>
      <c r="H72" s="5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8.75" x14ac:dyDescent="0.3">
      <c r="A73" s="7"/>
      <c r="B73" s="4"/>
      <c r="C73" s="4"/>
      <c r="D73" s="8"/>
      <c r="E73" s="4"/>
      <c r="F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8.75" x14ac:dyDescent="0.3">
      <c r="A74" s="7"/>
      <c r="B74" s="4" t="s">
        <v>32</v>
      </c>
      <c r="C74" s="4"/>
      <c r="D74" s="19">
        <f>F54</f>
        <v>487.5</v>
      </c>
      <c r="E74" s="22"/>
      <c r="F74" s="29">
        <f>IF($D$63,D74/$D$63,0)</f>
        <v>1.0833333333333334E-2</v>
      </c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8.75" x14ac:dyDescent="0.3">
      <c r="A75" s="7"/>
      <c r="B75" s="4"/>
      <c r="C75" s="4"/>
      <c r="D75" s="4"/>
      <c r="E75" s="4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8.75" x14ac:dyDescent="0.3">
      <c r="A76" s="7"/>
      <c r="B76" s="4" t="s">
        <v>33</v>
      </c>
      <c r="C76" s="4"/>
      <c r="D76" s="19">
        <f>D65/12*D63</f>
        <v>375</v>
      </c>
      <c r="E76" s="4"/>
      <c r="F76" s="29">
        <f>IF($D$63,D76/$D$63,0)</f>
        <v>8.3333333333333332E-3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8.75" x14ac:dyDescent="0.3">
      <c r="A77" s="7"/>
      <c r="B77" s="4"/>
      <c r="C77" s="4"/>
      <c r="D77" s="4"/>
      <c r="E77" s="4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8.75" x14ac:dyDescent="0.3">
      <c r="A78" s="7"/>
      <c r="B78" s="4" t="s">
        <v>34</v>
      </c>
      <c r="C78" s="4"/>
      <c r="D78" s="25">
        <f>D59</f>
        <v>200</v>
      </c>
      <c r="E78" s="4"/>
      <c r="F78" s="29">
        <f>IF($D$63,D78/$D$63,0)</f>
        <v>4.4444444444444444E-3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8.75" x14ac:dyDescent="0.3">
      <c r="A79" s="7"/>
      <c r="B79" s="7"/>
      <c r="C79" s="7"/>
      <c r="D79" s="7"/>
      <c r="E79" s="4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8.75" x14ac:dyDescent="0.3">
      <c r="A80" s="7"/>
      <c r="B80" s="17" t="s">
        <v>35</v>
      </c>
      <c r="C80" s="7"/>
      <c r="D80" s="26">
        <f>SUM(D72:D78)</f>
        <v>1530.8000000000002</v>
      </c>
      <c r="E80" s="4"/>
      <c r="F80" s="29">
        <f>IF($D$63,D80/$D$63,0)</f>
        <v>3.4017777777777779E-2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8.75" x14ac:dyDescent="0.3">
      <c r="A81" s="7"/>
      <c r="B81" s="17"/>
      <c r="C81" s="7"/>
      <c r="D81" s="17"/>
      <c r="E81" s="7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8.75" x14ac:dyDescent="0.3">
      <c r="A82" s="7"/>
      <c r="B82" s="17" t="s">
        <v>36</v>
      </c>
      <c r="C82" s="7"/>
      <c r="D82" s="26">
        <f>D80*12</f>
        <v>18369.600000000002</v>
      </c>
      <c r="E82" s="7"/>
      <c r="F82" s="29">
        <f>IF($D$63,D82/$D$63,0)</f>
        <v>0.40821333333333337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8.75" x14ac:dyDescent="0.3">
      <c r="A83" s="7"/>
      <c r="B83" s="17"/>
      <c r="C83" s="7"/>
      <c r="D83" s="17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8.75" x14ac:dyDescent="0.3">
      <c r="A84" s="17"/>
      <c r="B84" s="27"/>
      <c r="C84" s="4"/>
      <c r="D84" s="28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8.75" x14ac:dyDescent="0.3">
      <c r="A85" s="17"/>
      <c r="B85" s="27"/>
      <c r="C85" s="4"/>
      <c r="D85" s="27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8.75" x14ac:dyDescent="0.3">
      <c r="A86" s="17"/>
      <c r="B86" s="27"/>
      <c r="C86" s="4"/>
      <c r="D86" s="28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8.75" x14ac:dyDescent="0.3">
      <c r="A87" s="17"/>
      <c r="B87" s="27"/>
      <c r="C87" s="4"/>
      <c r="D87" s="27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8.75" x14ac:dyDescent="0.3">
      <c r="A88" s="24"/>
      <c r="B88" s="27"/>
      <c r="C88" s="4"/>
      <c r="D88" s="28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8.75" x14ac:dyDescent="0.3">
      <c r="A89" s="24"/>
      <c r="B89" s="27"/>
      <c r="C89" s="4"/>
      <c r="D89" s="27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8.75" x14ac:dyDescent="0.3">
      <c r="A90" s="24"/>
      <c r="B90" s="27"/>
      <c r="C90" s="4"/>
      <c r="D90" s="28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8.75" x14ac:dyDescent="0.3">
      <c r="A91" s="24"/>
      <c r="B91" s="1"/>
      <c r="C91" s="1"/>
      <c r="D91" s="1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8.75" x14ac:dyDescent="0.3">
      <c r="A92" s="24"/>
      <c r="B92" s="1"/>
      <c r="C92" s="1"/>
      <c r="D92" s="1"/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2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2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1"/>
      <c r="B98" s="5"/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E38"/>
  <sheetViews>
    <sheetView tabSelected="1" workbookViewId="0">
      <selection sqref="A1:E1"/>
    </sheetView>
  </sheetViews>
  <sheetFormatPr defaultRowHeight="15" x14ac:dyDescent="0.25"/>
  <cols>
    <col min="1" max="1" width="28" bestFit="1" customWidth="1"/>
    <col min="2" max="2" width="10.85546875" customWidth="1"/>
    <col min="3" max="3" width="4" customWidth="1"/>
    <col min="4" max="4" width="28" bestFit="1" customWidth="1"/>
    <col min="5" max="5" width="9.140625" bestFit="1" customWidth="1"/>
    <col min="6" max="6" width="14.7109375" bestFit="1" customWidth="1"/>
    <col min="7" max="7" width="9.5703125" bestFit="1" customWidth="1"/>
    <col min="8" max="8" width="10.28515625" bestFit="1" customWidth="1"/>
    <col min="9" max="9" width="11.5703125" bestFit="1" customWidth="1"/>
    <col min="10" max="10" width="8.140625" bestFit="1" customWidth="1"/>
  </cols>
  <sheetData>
    <row r="1" spans="1:5" x14ac:dyDescent="0.25">
      <c r="A1" s="34" t="s">
        <v>55</v>
      </c>
      <c r="B1" s="34"/>
      <c r="C1" s="34"/>
      <c r="D1" s="34"/>
      <c r="E1" s="34"/>
    </row>
    <row r="2" spans="1:5" ht="15" customHeight="1" x14ac:dyDescent="0.25">
      <c r="A2" s="30" t="s">
        <v>53</v>
      </c>
      <c r="B2" s="30"/>
      <c r="D2" s="30" t="s">
        <v>54</v>
      </c>
      <c r="E2" s="30"/>
    </row>
    <row r="3" spans="1:5" x14ac:dyDescent="0.25">
      <c r="A3" s="31" t="s">
        <v>46</v>
      </c>
      <c r="B3" s="33">
        <v>25</v>
      </c>
      <c r="D3" s="31" t="s">
        <v>46</v>
      </c>
      <c r="E3" s="33">
        <v>45</v>
      </c>
    </row>
    <row r="4" spans="1:5" x14ac:dyDescent="0.25">
      <c r="A4" s="31" t="s">
        <v>48</v>
      </c>
      <c r="B4" s="33">
        <v>14</v>
      </c>
      <c r="D4" s="31" t="s">
        <v>48</v>
      </c>
      <c r="E4" s="33">
        <v>14</v>
      </c>
    </row>
    <row r="5" spans="1:5" x14ac:dyDescent="0.25">
      <c r="A5" s="31" t="s">
        <v>43</v>
      </c>
      <c r="B5" s="32">
        <v>2</v>
      </c>
      <c r="D5" s="31" t="s">
        <v>43</v>
      </c>
      <c r="E5" s="32">
        <f>B5</f>
        <v>2</v>
      </c>
    </row>
    <row r="6" spans="1:5" x14ac:dyDescent="0.25">
      <c r="A6" s="31" t="s">
        <v>47</v>
      </c>
      <c r="B6" s="32">
        <v>0.75</v>
      </c>
      <c r="D6" s="31" t="s">
        <v>47</v>
      </c>
      <c r="E6" s="32">
        <f>B6</f>
        <v>0.75</v>
      </c>
    </row>
    <row r="7" spans="1:5" x14ac:dyDescent="0.25">
      <c r="A7" s="31" t="s">
        <v>44</v>
      </c>
      <c r="B7" s="32">
        <v>1.4</v>
      </c>
      <c r="D7" s="31" t="s">
        <v>44</v>
      </c>
      <c r="E7" s="32">
        <f>B7</f>
        <v>1.4</v>
      </c>
    </row>
    <row r="8" spans="1:5" x14ac:dyDescent="0.25">
      <c r="A8" s="31" t="s">
        <v>45</v>
      </c>
      <c r="B8" s="32">
        <v>0.26</v>
      </c>
      <c r="D8" s="31" t="s">
        <v>45</v>
      </c>
      <c r="E8" s="32">
        <f>B8</f>
        <v>0.26</v>
      </c>
    </row>
    <row r="9" spans="1:5" x14ac:dyDescent="0.25">
      <c r="A9" s="31" t="s">
        <v>49</v>
      </c>
      <c r="B9" s="32">
        <f>B5+B6</f>
        <v>2.75</v>
      </c>
      <c r="D9" s="31" t="s">
        <v>49</v>
      </c>
      <c r="E9" s="32">
        <f>E5+E6</f>
        <v>2.75</v>
      </c>
    </row>
    <row r="10" spans="1:5" x14ac:dyDescent="0.25">
      <c r="A10" s="31" t="s">
        <v>50</v>
      </c>
      <c r="B10" s="32">
        <f>B7*B4</f>
        <v>19.599999999999998</v>
      </c>
      <c r="D10" s="31" t="s">
        <v>50</v>
      </c>
      <c r="E10" s="32">
        <f>E7*E4</f>
        <v>19.599999999999998</v>
      </c>
    </row>
    <row r="11" spans="1:5" x14ac:dyDescent="0.25">
      <c r="A11" s="31" t="s">
        <v>51</v>
      </c>
      <c r="B11" s="32">
        <f>B8*B3</f>
        <v>6.5</v>
      </c>
      <c r="D11" s="31" t="s">
        <v>51</v>
      </c>
      <c r="E11" s="32">
        <f>E8*E3</f>
        <v>11.700000000000001</v>
      </c>
    </row>
    <row r="12" spans="1:5" ht="15.75" x14ac:dyDescent="0.25">
      <c r="A12" s="35" t="s">
        <v>52</v>
      </c>
      <c r="B12" s="36">
        <f>SUM(B9:B11)</f>
        <v>28.849999999999998</v>
      </c>
      <c r="C12" s="37"/>
      <c r="D12" s="35" t="s">
        <v>52</v>
      </c>
      <c r="E12" s="36">
        <f>SUM(E9:E11)</f>
        <v>34.049999999999997</v>
      </c>
    </row>
    <row r="14" spans="1:5" x14ac:dyDescent="0.25">
      <c r="A14" s="34">
        <v>99</v>
      </c>
      <c r="B14" s="34"/>
      <c r="C14" s="34"/>
      <c r="D14" s="34"/>
      <c r="E14" s="34"/>
    </row>
    <row r="15" spans="1:5" ht="15" customHeight="1" x14ac:dyDescent="0.25">
      <c r="A15" s="30" t="s">
        <v>53</v>
      </c>
      <c r="B15" s="30"/>
      <c r="D15" s="30" t="s">
        <v>54</v>
      </c>
      <c r="E15" s="30"/>
    </row>
    <row r="16" spans="1:5" x14ac:dyDescent="0.25">
      <c r="A16" s="31" t="s">
        <v>46</v>
      </c>
      <c r="B16" s="33">
        <v>18</v>
      </c>
      <c r="D16" s="31" t="s">
        <v>46</v>
      </c>
      <c r="E16" s="33">
        <v>38</v>
      </c>
    </row>
    <row r="17" spans="1:5" x14ac:dyDescent="0.25">
      <c r="A17" s="31" t="s">
        <v>48</v>
      </c>
      <c r="B17" s="33">
        <v>14</v>
      </c>
      <c r="D17" s="31" t="s">
        <v>48</v>
      </c>
      <c r="E17" s="33">
        <v>14</v>
      </c>
    </row>
    <row r="18" spans="1:5" x14ac:dyDescent="0.25">
      <c r="A18" s="31" t="s">
        <v>43</v>
      </c>
      <c r="B18" s="32">
        <v>2</v>
      </c>
      <c r="D18" s="31" t="s">
        <v>43</v>
      </c>
      <c r="E18" s="32">
        <f>B18</f>
        <v>2</v>
      </c>
    </row>
    <row r="19" spans="1:5" x14ac:dyDescent="0.25">
      <c r="A19" s="31" t="s">
        <v>47</v>
      </c>
      <c r="B19" s="32"/>
      <c r="D19" s="31" t="s">
        <v>47</v>
      </c>
      <c r="E19" s="32"/>
    </row>
    <row r="20" spans="1:5" x14ac:dyDescent="0.25">
      <c r="A20" s="31" t="s">
        <v>44</v>
      </c>
      <c r="B20" s="32">
        <v>1.6</v>
      </c>
      <c r="D20" s="31" t="s">
        <v>44</v>
      </c>
      <c r="E20" s="32">
        <f>B20</f>
        <v>1.6</v>
      </c>
    </row>
    <row r="21" spans="1:5" x14ac:dyDescent="0.25">
      <c r="A21" s="31" t="s">
        <v>45</v>
      </c>
      <c r="B21" s="32">
        <v>0.15</v>
      </c>
      <c r="D21" s="31" t="s">
        <v>45</v>
      </c>
      <c r="E21" s="32">
        <f>B21</f>
        <v>0.15</v>
      </c>
    </row>
    <row r="22" spans="1:5" x14ac:dyDescent="0.25">
      <c r="A22" s="31" t="s">
        <v>49</v>
      </c>
      <c r="B22" s="32">
        <f>B18+B19</f>
        <v>2</v>
      </c>
      <c r="D22" s="31" t="s">
        <v>49</v>
      </c>
      <c r="E22" s="32">
        <f>E18+E19</f>
        <v>2</v>
      </c>
    </row>
    <row r="23" spans="1:5" x14ac:dyDescent="0.25">
      <c r="A23" s="31" t="s">
        <v>50</v>
      </c>
      <c r="B23" s="32">
        <f>B20*B17</f>
        <v>22.400000000000002</v>
      </c>
      <c r="D23" s="31" t="s">
        <v>50</v>
      </c>
      <c r="E23" s="32">
        <f>E20*E17</f>
        <v>22.400000000000002</v>
      </c>
    </row>
    <row r="24" spans="1:5" x14ac:dyDescent="0.25">
      <c r="A24" s="31" t="s">
        <v>51</v>
      </c>
      <c r="B24" s="32">
        <f>B21*B16</f>
        <v>2.6999999999999997</v>
      </c>
      <c r="D24" s="31" t="s">
        <v>51</v>
      </c>
      <c r="E24" s="32">
        <f>E21*E16</f>
        <v>5.7</v>
      </c>
    </row>
    <row r="25" spans="1:5" ht="15.75" x14ac:dyDescent="0.25">
      <c r="A25" s="35" t="s">
        <v>52</v>
      </c>
      <c r="B25" s="36">
        <f>SUM(B22:B24)</f>
        <v>27.1</v>
      </c>
      <c r="C25" s="37"/>
      <c r="D25" s="35" t="s">
        <v>52</v>
      </c>
      <c r="E25" s="36">
        <f>SUM(E22:E24)</f>
        <v>30.1</v>
      </c>
    </row>
    <row r="27" spans="1:5" x14ac:dyDescent="0.25">
      <c r="A27" s="34" t="s">
        <v>56</v>
      </c>
      <c r="B27" s="34"/>
      <c r="C27" s="34"/>
      <c r="D27" s="34"/>
      <c r="E27" s="34"/>
    </row>
    <row r="28" spans="1:5" x14ac:dyDescent="0.25">
      <c r="A28" s="30" t="s">
        <v>53</v>
      </c>
      <c r="B28" s="30"/>
      <c r="D28" s="30" t="s">
        <v>54</v>
      </c>
      <c r="E28" s="30"/>
    </row>
    <row r="29" spans="1:5" x14ac:dyDescent="0.25">
      <c r="A29" s="31" t="s">
        <v>46</v>
      </c>
      <c r="B29" s="33">
        <v>15</v>
      </c>
      <c r="D29" s="31" t="s">
        <v>46</v>
      </c>
      <c r="E29" s="33">
        <v>35</v>
      </c>
    </row>
    <row r="30" spans="1:5" x14ac:dyDescent="0.25">
      <c r="A30" s="31" t="s">
        <v>48</v>
      </c>
      <c r="B30" s="33">
        <v>14</v>
      </c>
      <c r="D30" s="31" t="s">
        <v>48</v>
      </c>
      <c r="E30" s="33">
        <v>14</v>
      </c>
    </row>
    <row r="31" spans="1:5" x14ac:dyDescent="0.25">
      <c r="A31" s="31" t="s">
        <v>43</v>
      </c>
      <c r="B31" s="32">
        <v>2.5</v>
      </c>
      <c r="D31" s="31" t="s">
        <v>43</v>
      </c>
      <c r="E31" s="32">
        <f>B31</f>
        <v>2.5</v>
      </c>
    </row>
    <row r="32" spans="1:5" x14ac:dyDescent="0.25">
      <c r="A32" s="31" t="s">
        <v>47</v>
      </c>
      <c r="B32" s="32"/>
      <c r="D32" s="31" t="s">
        <v>47</v>
      </c>
      <c r="E32" s="32"/>
    </row>
    <row r="33" spans="1:5" x14ac:dyDescent="0.25">
      <c r="A33" s="31" t="s">
        <v>44</v>
      </c>
      <c r="B33" s="32">
        <v>1.44</v>
      </c>
      <c r="D33" s="31" t="s">
        <v>44</v>
      </c>
      <c r="E33" s="32">
        <f>B33</f>
        <v>1.44</v>
      </c>
    </row>
    <row r="34" spans="1:5" x14ac:dyDescent="0.25">
      <c r="A34" s="31" t="s">
        <v>45</v>
      </c>
      <c r="B34" s="32">
        <v>0.27</v>
      </c>
      <c r="D34" s="31" t="s">
        <v>45</v>
      </c>
      <c r="E34" s="32">
        <f>B34</f>
        <v>0.27</v>
      </c>
    </row>
    <row r="35" spans="1:5" x14ac:dyDescent="0.25">
      <c r="A35" s="31" t="s">
        <v>49</v>
      </c>
      <c r="B35" s="32">
        <f>B31+B32</f>
        <v>2.5</v>
      </c>
      <c r="D35" s="31" t="s">
        <v>49</v>
      </c>
      <c r="E35" s="32">
        <f>E31+E32</f>
        <v>2.5</v>
      </c>
    </row>
    <row r="36" spans="1:5" x14ac:dyDescent="0.25">
      <c r="A36" s="31" t="s">
        <v>50</v>
      </c>
      <c r="B36" s="32">
        <f>B33*B30</f>
        <v>20.16</v>
      </c>
      <c r="D36" s="31" t="s">
        <v>50</v>
      </c>
      <c r="E36" s="32">
        <f>E33*E30</f>
        <v>20.16</v>
      </c>
    </row>
    <row r="37" spans="1:5" x14ac:dyDescent="0.25">
      <c r="A37" s="31" t="s">
        <v>51</v>
      </c>
      <c r="B37" s="32">
        <f>B34*B29</f>
        <v>4.0500000000000007</v>
      </c>
      <c r="D37" s="31" t="s">
        <v>51</v>
      </c>
      <c r="E37" s="32">
        <f>E34*E29</f>
        <v>9.4500000000000011</v>
      </c>
    </row>
    <row r="38" spans="1:5" ht="15.75" x14ac:dyDescent="0.25">
      <c r="A38" s="35" t="s">
        <v>52</v>
      </c>
      <c r="B38" s="36">
        <f>SUM(B35:B37)</f>
        <v>26.71</v>
      </c>
      <c r="C38" s="37"/>
      <c r="D38" s="35" t="s">
        <v>52</v>
      </c>
      <c r="E38" s="36">
        <f>SUM(E35:E37)</f>
        <v>32.11</v>
      </c>
    </row>
  </sheetData>
  <mergeCells count="9">
    <mergeCell ref="A1:E1"/>
    <mergeCell ref="A14:E14"/>
    <mergeCell ref="A27:E27"/>
    <mergeCell ref="A28:B28"/>
    <mergeCell ref="D28:E28"/>
    <mergeCell ref="A2:B2"/>
    <mergeCell ref="D2:E2"/>
    <mergeCell ref="A15:B15"/>
    <mergeCell ref="D15:E15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LBA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Jorge</cp:lastModifiedBy>
  <dcterms:created xsi:type="dcterms:W3CDTF">2013-09-05T15:01:11Z</dcterms:created>
  <dcterms:modified xsi:type="dcterms:W3CDTF">2018-11-10T01:25:55Z</dcterms:modified>
</cp:coreProperties>
</file>