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2">
      <go:sheetsCustomData xmlns:go="http://customooxmlschemas.google.com/" r:id="rId8" roundtripDataChecksum="9pMl3wItdEPJ6A2bDOg2effWnwr/t30bUgFEE51TX/A="/>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2">
      <go:sheetsCustomData xmlns:go="http://customooxmlschemas.google.com/" r:id="rId1" roundtripDataSignature="AMtx7mhfHlaB65Zfg8CkazTLcKMnoSqpPw=="/>
    </ext>
  </extLst>
</comments>
</file>

<file path=xl/sharedStrings.xml><?xml version="1.0" encoding="utf-8"?>
<sst xmlns="http://schemas.openxmlformats.org/spreadsheetml/2006/main" count="393" uniqueCount="216">
  <si>
    <t>Usability review (Español)</t>
  </si>
  <si>
    <t>Enter score</t>
  </si>
  <si>
    <t>Very poor</t>
  </si>
  <si>
    <t>La Estupenda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</si>
  <si>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</si>
  <si>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</si>
  <si>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</si>
  <si>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</si>
  <si>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</si>
  <si>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</si>
  <si>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</si>
  <si>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</si>
  <si>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</si>
  <si>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</si>
  <si>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</si>
  <si>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</si>
  <si>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</si>
  <si>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</si>
  <si>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</si>
  <si>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</si>
  <si>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 xml:space="preserve">Cumplen las necesidades basicas de elección y reserva de espectáculos, aunque en algunos de ellos la página no da el rendimiento que se espera </t>
  </si>
  <si>
    <t>Las características y la funcionalidad son compatibles con los flujos de trabajo deseados por los usuarios.</t>
  </si>
  <si>
    <t>El uso de un menu intercativo auxiliar es bastante innecesario, cuando algunas de 
las acciones más frecuentemente realizadas dependen de este.</t>
  </si>
  <si>
    <t>Las tareas de uso frecuente están fácilmente disponibles (por ejemplo, fácilmente accesibles desde la página de inicio) y están bien soportadas (por ejemplo, los accesos directos están disponibles).</t>
  </si>
  <si>
    <t>Para hacer ciertas acciones se debe volver al inicio, y algunas se hacen de forma redundante desde un menú interactivo.</t>
  </si>
  <si>
    <t>Los usuarios reciben un apoyo adecuado según su nivel de experiencia (por ejemplo, atajos para usuarios expertos, ayuda e instrucciones para usuarios novatos).</t>
  </si>
  <si>
    <t>El proceso es el mismo independientemente del nivel de experiencia.</t>
  </si>
  <si>
    <t>Las llamadas a las acciones (por ejemplo, registrarse, agregar a la cesta, enviar) son claras, están bien etiquetadas y aparecen como cliqueables.</t>
  </si>
  <si>
    <t>Homepage / starting page</t>
  </si>
  <si>
    <t>La página de inicio proporciona una instantánea clara y una descripción general del contenido, las características y la funcionalidad disponible.</t>
  </si>
  <si>
    <t>Ofrece una descripción general de la información que contiene muy pobre y poco enfocada, y hay diferentes formas de acceder al mismo recurso</t>
  </si>
  <si>
    <t>La página de inicio es eficaz para orientar y dirigir a los usuarios a la información y las tareas deseadas.</t>
  </si>
  <si>
    <t>Los botones cumplen su función y llevan a la información que describen, pero el usuario podría confundirse con algunos similares</t>
  </si>
  <si>
    <t>El diseño de la página de inicio es clara y ordenada con suficiente "espacio en blanco".</t>
  </si>
  <si>
    <t>La informacion esta un poco "flotando" con demasiado espacio en blanco, desorden y mal organizada</t>
  </si>
  <si>
    <t>Navigation</t>
  </si>
  <si>
    <t>Los usuarios pueden acceder fácilmente al sitio o la aplicación (por ejemplo, la URL es predecible y es devuelta por los motores de búsqueda).</t>
  </si>
  <si>
    <t>El esquema de navegación (por ejemplo, el menú) es fácil de encontrar, intuitivo y consistente.</t>
  </si>
  <si>
    <t>Parte del esquema es facilmente visualizado en la portada, pero es necesario 
meterse en el menu auxiliar para obtener la informacion en otros ámbitos, cuya funcionalidad se describe en un texto innecesario</t>
  </si>
  <si>
    <t>La navegación tiene la flexibilidad suficiente para permitir que los usuarios naveguen por los medios deseados (por ejemplo, búsqueda, navegación por tipo, navegación por nombre, más reciente, etc.).</t>
  </si>
  <si>
    <t>La navegacion es estatica (no varia según la busqueda más reciente...) pero 
permite una navegacion normal. Solo hay una opción de búsqueda en el apartado de Tienda, cuando debería de ser general</t>
  </si>
  <si>
    <t>La estructura del sitio o la aplicación es clara, fácil de entender y aborda objetivos comunes del usuario.</t>
  </si>
  <si>
    <t>La estructura es muy poco intuitiva y muy desordenada.</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</si>
  <si>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</si>
  <si>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</si>
  <si>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</si>
  <si>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Existen algunos probelmas con la ubicacion del menu en el encabezado, donde 
la ubicacion siempre se muestra en la tienda, a pesar de estar en el inicio.</t>
  </si>
  <si>
    <t>Los usuarios pueden volver fácilmente a la página de inicio o a un punto de inicio relevante.</t>
  </si>
  <si>
    <t>Se proporciona un mapa del sitio o índice claro y bien estructurado (cuando sea necesario)</t>
  </si>
  <si>
    <t>Existe un menú en la parte superior y otro interactivo. Dentro de tienda, hay varios submenús, pero no estan organizados de forma que se vea sin entrar a la pestaña.</t>
  </si>
  <si>
    <t>Search</t>
  </si>
  <si>
    <t>Una función de búsqueda consistente, fácil de encontrar y fácil de usar está disponible en todas partes (cuando sea conveniente)</t>
  </si>
  <si>
    <t>Solo existe una funcion de busqueda cuando ocurre un error al no encontrar el 
producto que se estaba buscando, y aun así esta funcionalidad no funciona.</t>
  </si>
  <si>
    <t>La interfaz de búsqueda es adecuada para cumplir los objetivos del usuario (por ejemplo, parámetros múltiples, resultados priorizados, filtrado de resultados de búsqueda)</t>
  </si>
  <si>
    <t>Dicha búsqueda solo está disponible en la pestaña de "Tienda", pero no puedes buscar de forma general en la página</t>
  </si>
  <si>
    <t>El servicio de búsqueda se ocupa de las búsquedas comunes (por ejemplo, muestra la mayoría de resultados populares), faltas de ortografía y abreviaturas.</t>
  </si>
  <si>
    <t>Si nos metemos en "Tienda", aparece la lista de últimos elementos vendidos, pero no se gestiona la parte de faltas de ortografía</t>
  </si>
  <si>
    <t>Los resultados de búsqueda son relevantes, exhaustivos, precisos y se muestran bien</t>
  </si>
  <si>
    <t>Solo en la pestaña de "Tienda"</t>
  </si>
  <si>
    <t>Control &amp; feedback</t>
  </si>
  <si>
    <t xml:space="preserve">Se proporciona una respuesta rápida y apropiada (por ejemplo, después de una acción exitosa o no exitosa).
</t>
  </si>
  <si>
    <t>La pagina es muy lenta en general.</t>
  </si>
  <si>
    <t>Los usuarios pueden fácilmente deshacer, volver atrás y cambiar o cancelar acciones; o al menos tienen la oportunidad de confirmar una acción antes de cometer (por ejemplo, antes de realizar un pedido)</t>
  </si>
  <si>
    <t>Contiene las funcionalidades basicas para cancelar o volver hacia atras.</t>
  </si>
  <si>
    <t>Los usuarios pueden enviar comentarios (por ejemplo, por correo electrónico o mediante un formulario de comentarios / contacto en línea)</t>
  </si>
  <si>
    <t>Puedes contactar con ellos via email o teléfono, pero no existe sección de comentarios de ningún tipo</t>
  </si>
  <si>
    <t>Forms</t>
  </si>
  <si>
    <t>Los formularios y los procesos complejos se dividen en pasos y secciones fácilmente comprensibles. Cuando se utiliza un proceso, hay un indicador de progreso con números claros o etapas con nombre.</t>
  </si>
  <si>
    <t>Se entiende en que paso se está, pero no hay indicadores claros de estos.</t>
  </si>
  <si>
    <t>Se solicita una cantidad mínima de información y, cuando se proporciona la justificación necesaria para solicitar información (por ejemplo, fecha de nacimiento, número de teléfono)</t>
  </si>
  <si>
    <t>Los campos de formulario requeridos y opcionales están claramente indicados</t>
  </si>
  <si>
    <t>Se utilizan los campos de entrada apropiados (por ejemplo, el calendario para la selección de la fecha, el menú desplegable para la selección) y se indican los formatos requeridos</t>
  </si>
  <si>
    <t>Se hacen uso de algunas de las funcionalidades comentadas como el calendario 
para seleccionar la fecha, pero poco más.</t>
  </si>
  <si>
    <t xml:space="preserve">Se proporcionan ayuda e instrucciones (como ejemplos, información requerida) donde sea necesario. </t>
  </si>
  <si>
    <t>Se indica la informacion justa, solo para que personas con experiencia en sitios 
web sepan que hacer.</t>
  </si>
  <si>
    <t>Errors</t>
  </si>
  <si>
    <t>Los errores son claros, fácilmente identificables y aparecen en la ubicación apropiada (por ejemplo, adyacente al campo de entrada de datos, adyacente al formulario, etc.).</t>
  </si>
  <si>
    <t>Algunos errores cubren toda la pantalla entera y obligan al usuario a retroceder o 
a volver a introducir la informacion.</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</si>
  <si>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</si>
  <si>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</si>
  <si>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Se toman en cuenta pero no se previenen hasta que ocurren, es decir, una vez se 
deja un campo vacio no se avisa hasta que se envia el formulario.</t>
  </si>
  <si>
    <t>Los usuarios pueden recuperarse fácilmente (es decir, no tienen que comenzar de nuevo) de los errores</t>
  </si>
  <si>
    <t>Como mencionaba antes, muchos de los errores fuerzan al usuario a retroceder o 
volver a rellenar los formularios.</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</si>
  <si>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</si>
  <si>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</si>
  <si>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</si>
  <si>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</si>
  <si>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Los términos, el idioma y el tono utilizados son consistentes (por ejemplo, el mismo término se usa en todo)</t>
  </si>
  <si>
    <t>Puede existir confusión con artículos a vender dentro de la página - artículo referido a un libro u obra, o artículo como espectáculo. También, a veces dice show, a veces dice espectáculo.</t>
  </si>
  <si>
    <t>El texto y el contenido son legibles y escaneables, con buena tipografía y contraste visual</t>
  </si>
  <si>
    <t>Paleta de colores aceptable y tipografía mejorable</t>
  </si>
  <si>
    <t>Help</t>
  </si>
  <si>
    <t xml:space="preserve">Se proporciona ayuda en línea y contextual y es adecuada para la base de usuarios (por ejemplo, está escrita en un lenguaje fácil de entender y solo usa términos reconocidos). </t>
  </si>
  <si>
    <t>La ayuda en línea es concisa, fácil de leer y escrita en un lenguaje fácil de entender</t>
  </si>
  <si>
    <t>Hay pocos apartados a rellenar y son claros y concisos con la información que debe haber dentro, aunque puede malentenderse la newsletter con el apartado de contacto</t>
  </si>
  <si>
    <t>El acceso a la ayuda en línea no impide a los usuarios (es decir, pueden reanudar el trabajo donde lo dejaron después de acceder a la ayuda)</t>
  </si>
  <si>
    <t>Solo se puede acceder a dicha parte por medio de una pestaña específica o si quieres pedir información acerca de espectáculos, por ejemplo</t>
  </si>
  <si>
    <t>Los usuarios pueden obtener más ayuda fácilmente (por ejemplo, teléfono o dirección de correo electrónico)</t>
  </si>
  <si>
    <t>Performance</t>
  </si>
  <si>
    <t>El rendimiento del sitio o la aplicación no inhibe la experiencia del usuario (por ejemplo, descargas lentas de páginas, retrasos prolongados)</t>
  </si>
  <si>
    <t>Hay pestañas que tardan bastante en cargar, cuando no deberían de hacer tanto.</t>
  </si>
  <si>
    <t>Los errores y problemas de confiabilidad no inhiben la experiencia del usuario</t>
  </si>
  <si>
    <t>Un usuario podría decidir no alquilar o reservar una experiencia por enlaces con error 404 que, junto a su diseño visual, hacen que la web parezca poco fiable</t>
  </si>
  <si>
    <t>Se admiten posibles configuraciones de usuario (por ejemplo, navegadores, resoluciones, especificaciones de computadora)</t>
  </si>
  <si>
    <t>La página esta correctamente adaptada a otros dispositivos, a excepción del pop-up gigante que obstruye media pantalla</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</si>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</sst>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3" fillId="0" fontId="18" numFmtId="0" xfId="0" applyAlignment="1" applyBorder="1" applyFont="1">
      <alignment horizontal="left" shrinkToFit="0" vertical="top"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26" numFmtId="0" xfId="0" applyFont="1"/>
    <xf borderId="0" fillId="0" fontId="15" numFmtId="164" xfId="0" applyAlignment="1" applyFont="1" applyNumberFormat="1">
      <alignment horizontal="center" shrinkToFit="0" vertical="bottom" wrapText="0"/>
    </xf>
    <xf borderId="12" fillId="0" fontId="27" numFmtId="0" xfId="0" applyAlignment="1" applyBorder="1" applyFont="1">
      <alignment horizontal="left" shrinkToFit="0" vertical="bottom" wrapText="0"/>
    </xf>
    <xf borderId="0" fillId="0" fontId="28" numFmtId="0" xfId="0" applyAlignment="1" applyFont="1">
      <alignment shrinkToFit="0" vertical="bottom" wrapText="0"/>
    </xf>
    <xf borderId="0" fillId="0" fontId="29" numFmtId="0" xfId="0" applyAlignment="1" applyFont="1">
      <alignment horizontal="left" shrinkToFit="0" vertical="bottom" wrapText="0"/>
    </xf>
    <xf borderId="13" fillId="0" fontId="29" numFmtId="0" xfId="0" applyAlignment="1" applyBorder="1" applyFont="1">
      <alignment horizontal="left" shrinkToFit="0" vertical="bottom" wrapText="0"/>
    </xf>
    <xf borderId="0" fillId="0" fontId="10" numFmtId="0" xfId="0" applyAlignment="1" applyFont="1">
      <alignment shrinkToFit="0" vertical="top" wrapText="0"/>
    </xf>
    <xf borderId="3" fillId="0" fontId="30"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0"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7</v>
      </c>
      <c r="E9" s="6"/>
      <c r="F9" s="6" t="str">
        <f>#REF!*#REF!</f>
        <v>#REF!</v>
      </c>
      <c r="G9" s="6" t="str">
        <f>IF(#REF!&gt;=0,10*#REF!,0)</f>
        <v>#REF!</v>
      </c>
      <c r="H9" s="6"/>
      <c r="I9" s="39" t="s">
        <v>20</v>
      </c>
      <c r="J9" s="6"/>
      <c r="K9" s="40">
        <v>5.0</v>
      </c>
      <c r="L9" s="41">
        <f>K9/K117</f>
        <v>1</v>
      </c>
      <c r="M9" s="42">
        <f>VLOOKUP(D9,Q1:R9,2,FALSE)</f>
        <v>3</v>
      </c>
      <c r="N9" s="42">
        <f>M9*L9</f>
        <v>3</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6</v>
      </c>
      <c r="E11" s="6"/>
      <c r="F11" s="6" t="str">
        <f>#REF!*#REF!</f>
        <v>#REF!</v>
      </c>
      <c r="G11" s="6" t="str">
        <f>IF(#REF!&gt;=0,10*#REF!,0)</f>
        <v>#REF!</v>
      </c>
      <c r="H11" s="6"/>
      <c r="I11" s="39" t="s">
        <v>22</v>
      </c>
      <c r="J11" s="6"/>
      <c r="K11" s="40">
        <v>5.0</v>
      </c>
      <c r="L11" s="41">
        <f>K11/K117</f>
        <v>1</v>
      </c>
      <c r="M11" s="42">
        <f>VLOOKUP(D11,Q1:R9,2,FALSE)</f>
        <v>2</v>
      </c>
      <c r="N11" s="42">
        <f>M11*L11</f>
        <v>2</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23</v>
      </c>
      <c r="C13" s="6"/>
      <c r="D13" s="38" t="s">
        <v>7</v>
      </c>
      <c r="E13" s="6"/>
      <c r="F13" s="6" t="str">
        <f>#REF!*#REF!</f>
        <v>#REF!</v>
      </c>
      <c r="G13" s="6" t="str">
        <f>IF(#REF!&gt;=0,10*#REF!,0)</f>
        <v>#REF!</v>
      </c>
      <c r="H13" s="6"/>
      <c r="I13" s="39" t="s">
        <v>24</v>
      </c>
      <c r="J13" s="6"/>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2</v>
      </c>
      <c r="E15" s="6"/>
      <c r="F15" s="6" t="str">
        <f>#REF!*#REF!</f>
        <v>#REF!</v>
      </c>
      <c r="G15" s="6" t="str">
        <f>IF(#REF!&gt;=0,10*#REF!,0)</f>
        <v>#REF!</v>
      </c>
      <c r="H15" s="6"/>
      <c r="I15" s="39" t="s">
        <v>26</v>
      </c>
      <c r="J15" s="6"/>
      <c r="K15" s="46">
        <v>3.0</v>
      </c>
      <c r="L15" s="47">
        <f>K15/K117</f>
        <v>0.6</v>
      </c>
      <c r="M15" s="42">
        <f>VLOOKUP(D15,Q1:R9,2,FALSE)</f>
        <v>1</v>
      </c>
      <c r="N15" s="42">
        <f>M15*L15</f>
        <v>0.6</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12</v>
      </c>
      <c r="E17" s="6"/>
      <c r="F17" s="6" t="str">
        <f>#REF!*#REF!</f>
        <v>#REF!</v>
      </c>
      <c r="G17" s="6" t="str">
        <f>IF(#REF!&gt;=0,10*#REF!,0)</f>
        <v>#REF!</v>
      </c>
      <c r="H17" s="6"/>
      <c r="I17" s="49"/>
      <c r="J17" s="6"/>
      <c r="K17" s="40">
        <v>3.0</v>
      </c>
      <c r="L17" s="41">
        <f>K17/K117</f>
        <v>0.6</v>
      </c>
      <c r="M17" s="42">
        <f>VLOOKUP(D17,Q1:R9,2,FALSE)</f>
        <v>5</v>
      </c>
      <c r="N17" s="42">
        <f>M17*L17</f>
        <v>3</v>
      </c>
      <c r="O17" s="42">
        <f>IF(M17=0,0,L17*MAX(R2:R8))</f>
        <v>3</v>
      </c>
      <c r="S17" s="37"/>
      <c r="T17" s="6"/>
    </row>
    <row r="18" ht="12.0" customHeight="1">
      <c r="B18" s="50"/>
      <c r="C18" s="6"/>
      <c r="D18" s="43"/>
      <c r="E18" s="6"/>
      <c r="F18" s="6"/>
      <c r="G18" s="6"/>
      <c r="H18" s="6"/>
      <c r="I18" s="6"/>
      <c r="J18" s="6"/>
      <c r="K18" s="40"/>
      <c r="L18" s="41"/>
      <c r="M18" s="42"/>
      <c r="N18" s="42"/>
      <c r="O18" s="42"/>
      <c r="S18" s="37"/>
      <c r="T18" s="6"/>
    </row>
    <row r="19" ht="15.75" customHeight="1">
      <c r="A19" s="32" t="s">
        <v>28</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29</v>
      </c>
      <c r="C21" s="6"/>
      <c r="D21" s="38" t="s">
        <v>6</v>
      </c>
      <c r="E21" s="6"/>
      <c r="F21" s="6" t="str">
        <f>#REF!*#REF!</f>
        <v>#REF!</v>
      </c>
      <c r="G21" s="6" t="str">
        <f>IF(#REF!&gt;=0,10*#REF!,0)</f>
        <v>#REF!</v>
      </c>
      <c r="H21" s="6"/>
      <c r="I21" s="39" t="s">
        <v>30</v>
      </c>
      <c r="J21" s="6"/>
      <c r="K21" s="40">
        <v>3.0</v>
      </c>
      <c r="L21" s="41">
        <f>K21/K117</f>
        <v>0.6</v>
      </c>
      <c r="M21" s="42">
        <f>VLOOKUP(D21,Q1:R9,2,FALSE)</f>
        <v>2</v>
      </c>
      <c r="N21" s="42">
        <f>M21*L21</f>
        <v>1.2</v>
      </c>
      <c r="O21" s="42">
        <f>IF(M21=0,0,L21*MAX(R2:R8))</f>
        <v>3</v>
      </c>
    </row>
    <row r="22" ht="12.0" customHeight="1">
      <c r="A22" s="36"/>
      <c r="B22" s="37"/>
      <c r="C22" s="6"/>
      <c r="D22" s="43"/>
      <c r="E22" s="6"/>
      <c r="F22" s="6"/>
      <c r="G22" s="6"/>
      <c r="H22" s="6"/>
      <c r="I22" s="6"/>
      <c r="J22" s="6"/>
      <c r="K22" s="46"/>
      <c r="L22" s="47"/>
      <c r="M22" s="42"/>
      <c r="N22" s="52"/>
      <c r="O22" s="52"/>
      <c r="P22" s="37"/>
      <c r="Q22" s="37"/>
      <c r="R22" s="37"/>
    </row>
    <row r="23" ht="39.75" customHeight="1">
      <c r="A23" s="36">
        <f>A21+1</f>
        <v>7</v>
      </c>
      <c r="B23" s="37" t="s">
        <v>31</v>
      </c>
      <c r="C23" s="6"/>
      <c r="D23" s="38" t="s">
        <v>7</v>
      </c>
      <c r="E23" s="6"/>
      <c r="F23" s="6" t="str">
        <f>#REF!*#REF!</f>
        <v>#REF!</v>
      </c>
      <c r="G23" s="6" t="str">
        <f>IF(#REF!&gt;=0,10*#REF!,0)</f>
        <v>#REF!</v>
      </c>
      <c r="H23" s="6"/>
      <c r="I23" s="39" t="s">
        <v>32</v>
      </c>
      <c r="J23" s="6"/>
      <c r="K23" s="40">
        <v>4.0</v>
      </c>
      <c r="L23" s="41">
        <f>K23/K117</f>
        <v>0.8</v>
      </c>
      <c r="M23" s="42">
        <f>VLOOKUP(D23,Q1:R9,2,FALSE)</f>
        <v>3</v>
      </c>
      <c r="N23" s="42">
        <f>M23*L23</f>
        <v>2.4</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33</v>
      </c>
      <c r="C25" s="6"/>
      <c r="D25" s="38" t="s">
        <v>6</v>
      </c>
      <c r="E25" s="6"/>
      <c r="F25" s="6"/>
      <c r="G25" s="6"/>
      <c r="H25" s="6"/>
      <c r="I25" s="39" t="s">
        <v>34</v>
      </c>
      <c r="J25" s="6"/>
      <c r="K25" s="40">
        <v>3.0</v>
      </c>
      <c r="L25" s="41">
        <f>K25/K117</f>
        <v>0.6</v>
      </c>
      <c r="M25" s="42">
        <f>VLOOKUP(D25,Q1:R9,2,FALSE)</f>
        <v>2</v>
      </c>
      <c r="N25" s="42">
        <f>M25*L25</f>
        <v>1.2</v>
      </c>
      <c r="O25" s="42">
        <f>IF(M25=0,0,L25*MAX(R2:R8))</f>
        <v>3</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36</v>
      </c>
      <c r="C29" s="6"/>
      <c r="D29" s="38" t="s">
        <v>12</v>
      </c>
      <c r="E29" s="6"/>
      <c r="F29" s="6" t="str">
        <f>#REF!*#REF!</f>
        <v>#REF!</v>
      </c>
      <c r="G29" s="6" t="str">
        <f>IF(#REF!&gt;=0,10*#REF!,0)</f>
        <v>#REF!</v>
      </c>
      <c r="H29" s="6"/>
      <c r="I29" s="49"/>
      <c r="J29" s="6"/>
      <c r="K29" s="40">
        <v>2.0</v>
      </c>
      <c r="L29" s="41">
        <f>K29/K117</f>
        <v>0.4</v>
      </c>
      <c r="M29" s="42">
        <f>VLOOKUP(D29,Q1:R9,2,FALSE)</f>
        <v>5</v>
      </c>
      <c r="N29" s="42">
        <f>M29*L29</f>
        <v>2</v>
      </c>
      <c r="O29" s="42">
        <f>IF(M29=0,0,L29*MAX(R2:R8))</f>
        <v>2</v>
      </c>
      <c r="Q29" s="37"/>
      <c r="R29" s="37"/>
      <c r="S29" s="37"/>
    </row>
    <row r="30" ht="12.0" customHeight="1">
      <c r="A30" s="36"/>
      <c r="B30" s="37"/>
      <c r="C30" s="6"/>
      <c r="D30" s="43"/>
      <c r="E30" s="6"/>
      <c r="F30" s="6"/>
      <c r="G30" s="6"/>
      <c r="H30" s="6"/>
      <c r="I30" s="6"/>
      <c r="J30" s="6"/>
      <c r="K30" s="46"/>
      <c r="L30" s="47"/>
      <c r="M30" s="42"/>
      <c r="N30" s="54"/>
      <c r="O30" s="52"/>
      <c r="P30" s="14"/>
      <c r="Q30" s="14"/>
      <c r="R30" s="14"/>
      <c r="S30" s="14"/>
    </row>
    <row r="31" ht="39.75" customHeight="1">
      <c r="A31" s="36">
        <f>A29+1</f>
        <v>10</v>
      </c>
      <c r="B31" s="37" t="s">
        <v>37</v>
      </c>
      <c r="C31" s="6"/>
      <c r="D31" s="38" t="s">
        <v>6</v>
      </c>
      <c r="E31" s="6"/>
      <c r="F31" s="6" t="str">
        <f>#REF!*#REF!</f>
        <v>#REF!</v>
      </c>
      <c r="G31" s="6" t="str">
        <f>IF(#REF!&gt;=0,10*#REF!,0)</f>
        <v>#REF!</v>
      </c>
      <c r="H31" s="6"/>
      <c r="I31" s="39" t="s">
        <v>38</v>
      </c>
      <c r="J31" s="6"/>
      <c r="K31" s="40">
        <v>4.0</v>
      </c>
      <c r="L31" s="41">
        <f>K31/K117</f>
        <v>0.8</v>
      </c>
      <c r="M31" s="42">
        <f>VLOOKUP(D31,Q1:R9,2,FALSE)</f>
        <v>2</v>
      </c>
      <c r="N31" s="42">
        <f>M31*L31</f>
        <v>1.6</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39</v>
      </c>
      <c r="C33" s="6"/>
      <c r="D33" s="38" t="s">
        <v>6</v>
      </c>
      <c r="E33" s="6"/>
      <c r="F33" s="6"/>
      <c r="G33" s="6"/>
      <c r="H33" s="6"/>
      <c r="I33" s="39" t="s">
        <v>40</v>
      </c>
      <c r="J33" s="6"/>
      <c r="K33" s="40">
        <v>3.0</v>
      </c>
      <c r="L33" s="41">
        <f>K33/K117</f>
        <v>0.6</v>
      </c>
      <c r="M33" s="42">
        <f>VLOOKUP(D33,Q1:R9,2,FALSE)</f>
        <v>2</v>
      </c>
      <c r="N33" s="42">
        <f>M33*L33</f>
        <v>1.2</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41</v>
      </c>
      <c r="C35" s="6"/>
      <c r="D35" s="38" t="s">
        <v>2</v>
      </c>
      <c r="E35" s="6"/>
      <c r="F35" s="6" t="str">
        <f>#REF!*#REF!</f>
        <v>#REF!</v>
      </c>
      <c r="G35" s="6" t="str">
        <f>IF(#REF!&gt;=0,10*#REF!,0)</f>
        <v>#REF!</v>
      </c>
      <c r="H35" s="6"/>
      <c r="I35" s="39" t="s">
        <v>42</v>
      </c>
      <c r="J35" s="6"/>
      <c r="K35" s="40">
        <v>5.0</v>
      </c>
      <c r="L35" s="41">
        <f>K35/K117</f>
        <v>1</v>
      </c>
      <c r="M35" s="42">
        <f>VLOOKUP(D35,Q1:R9,2,FALSE)</f>
        <v>1</v>
      </c>
      <c r="N35" s="42">
        <f>M35*L35</f>
        <v>1</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43</v>
      </c>
      <c r="C37" s="6"/>
      <c r="D37" s="38" t="s">
        <v>12</v>
      </c>
      <c r="E37" s="6"/>
      <c r="F37" s="6" t="str">
        <f>#REF!*#REF!</f>
        <v>#REF!</v>
      </c>
      <c r="G37" s="6" t="str">
        <f>IF(#REF!&gt;=0,10*#REF!,0)</f>
        <v>#REF!</v>
      </c>
      <c r="H37" s="6"/>
      <c r="I37" s="49"/>
      <c r="J37" s="6"/>
      <c r="K37" s="40">
        <v>3.0</v>
      </c>
      <c r="L37" s="41">
        <f>K37/K117</f>
        <v>0.6</v>
      </c>
      <c r="M37" s="42">
        <f>VLOOKUP(D37,Q1:R9,2,FALSE)</f>
        <v>5</v>
      </c>
      <c r="N37" s="42">
        <f>M37*L37</f>
        <v>3</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44</v>
      </c>
      <c r="C39" s="6"/>
      <c r="D39" s="38" t="s">
        <v>12</v>
      </c>
      <c r="E39" s="6"/>
      <c r="F39" s="6" t="str">
        <f>#REF!*#REF!</f>
        <v>#REF!</v>
      </c>
      <c r="G39" s="6" t="str">
        <f>IF(#REF!&gt;=0,10*#REF!,0)</f>
        <v>#REF!</v>
      </c>
      <c r="H39" s="6"/>
      <c r="I39" s="49"/>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6"/>
      <c r="L40" s="47"/>
      <c r="M40" s="42"/>
      <c r="N40" s="54"/>
      <c r="O40" s="52"/>
      <c r="P40" s="14"/>
      <c r="Q40" s="14"/>
      <c r="R40" s="14"/>
      <c r="S40" s="14"/>
    </row>
    <row r="41" ht="39.75" customHeight="1">
      <c r="A41" s="36">
        <f>A39+1</f>
        <v>15</v>
      </c>
      <c r="B41" s="37" t="s">
        <v>45</v>
      </c>
      <c r="C41" s="6"/>
      <c r="D41" s="38" t="s">
        <v>6</v>
      </c>
      <c r="E41" s="6"/>
      <c r="F41" s="6" t="str">
        <f>#REF!*#REF!</f>
        <v>#REF!</v>
      </c>
      <c r="G41" s="6" t="str">
        <f>IF(#REF!&gt;=0,10*#REF!,0)</f>
        <v>#REF!</v>
      </c>
      <c r="H41" s="6"/>
      <c r="I41" s="39" t="s">
        <v>46</v>
      </c>
      <c r="J41" s="6"/>
      <c r="K41" s="40">
        <v>2.0</v>
      </c>
      <c r="L41" s="41">
        <f>K41/K117</f>
        <v>0.4</v>
      </c>
      <c r="M41" s="42">
        <f>VLOOKUP(D41,Q1:R9,2,FALSE)</f>
        <v>2</v>
      </c>
      <c r="N41" s="42">
        <f>M41*L41</f>
        <v>0.8</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47</v>
      </c>
      <c r="C43" s="6"/>
      <c r="D43" s="38" t="s">
        <v>12</v>
      </c>
      <c r="E43" s="6"/>
      <c r="F43" s="6" t="str">
        <f>#REF!*#REF!</f>
        <v>#REF!</v>
      </c>
      <c r="G43" s="6" t="str">
        <f>IF(#REF!&gt;=0,10*#REF!,0)</f>
        <v>#REF!</v>
      </c>
      <c r="H43" s="6"/>
      <c r="I43" s="49"/>
      <c r="J43" s="6"/>
      <c r="K43" s="40">
        <v>2.0</v>
      </c>
      <c r="L43" s="41">
        <f>K43/K117</f>
        <v>0.4</v>
      </c>
      <c r="M43" s="42">
        <f>VLOOKUP(D43,Q1:R9,2,FALSE)</f>
        <v>5</v>
      </c>
      <c r="N43" s="42">
        <f>M43*L43</f>
        <v>2</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48</v>
      </c>
      <c r="C45" s="6"/>
      <c r="D45" s="38" t="s">
        <v>6</v>
      </c>
      <c r="E45" s="6"/>
      <c r="F45" s="6" t="str">
        <f>#REF!*#REF!</f>
        <v>#REF!</v>
      </c>
      <c r="G45" s="6" t="str">
        <f>IF(#REF!&gt;=0,10*#REF!,0)</f>
        <v>#REF!</v>
      </c>
      <c r="H45" s="6"/>
      <c r="I45" s="39" t="s">
        <v>49</v>
      </c>
      <c r="J45" s="6"/>
      <c r="K45" s="40">
        <v>1.0</v>
      </c>
      <c r="L45" s="41">
        <f>K45/K117</f>
        <v>0.2</v>
      </c>
      <c r="M45" s="42">
        <f>VLOOKUP(D45,Q1:R9,2,FALSE)</f>
        <v>2</v>
      </c>
      <c r="N45" s="42">
        <f>M45*L45</f>
        <v>0.4</v>
      </c>
      <c r="O45" s="42">
        <f>IF(M45=0,0,L45*MAX(R2:R8))</f>
        <v>1</v>
      </c>
    </row>
    <row r="46" ht="12.0" customHeight="1">
      <c r="B46" s="50"/>
      <c r="C46" s="6"/>
      <c r="D46" s="43"/>
      <c r="E46" s="6"/>
      <c r="F46" s="6"/>
      <c r="G46" s="6"/>
      <c r="H46" s="6"/>
      <c r="I46" s="6"/>
      <c r="J46" s="6"/>
      <c r="K46" s="40"/>
      <c r="L46" s="41"/>
      <c r="M46" s="42"/>
      <c r="N46" s="42"/>
      <c r="O46" s="42"/>
    </row>
    <row r="47" ht="15.75" customHeight="1">
      <c r="A47" s="32" t="s">
        <v>50</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51</v>
      </c>
      <c r="C49" s="6"/>
      <c r="D49" s="38" t="s">
        <v>6</v>
      </c>
      <c r="E49" s="6"/>
      <c r="F49" s="6" t="str">
        <f>#REF!*#REF!</f>
        <v>#REF!</v>
      </c>
      <c r="G49" s="6" t="str">
        <f>IF(#REF!&gt;=0,10*#REF!,0)</f>
        <v>#REF!</v>
      </c>
      <c r="H49" s="6"/>
      <c r="I49" s="39" t="s">
        <v>52</v>
      </c>
      <c r="J49" s="6"/>
      <c r="K49" s="40">
        <v>4.0</v>
      </c>
      <c r="L49" s="41">
        <f>K49/K117</f>
        <v>0.8</v>
      </c>
      <c r="M49" s="42">
        <f>VLOOKUP(D49,Q1:R9,2,FALSE)</f>
        <v>2</v>
      </c>
      <c r="N49" s="42">
        <f>M49*L49</f>
        <v>1.6</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53</v>
      </c>
      <c r="C51" s="6"/>
      <c r="D51" s="38" t="s">
        <v>6</v>
      </c>
      <c r="E51" s="6"/>
      <c r="F51" s="6" t="str">
        <f>#REF!*#REF!</f>
        <v>#REF!</v>
      </c>
      <c r="G51" s="6" t="str">
        <f>IF(#REF!&gt;=0,10*#REF!,0)</f>
        <v>#REF!</v>
      </c>
      <c r="H51" s="6"/>
      <c r="I51" s="39" t="s">
        <v>54</v>
      </c>
      <c r="J51" s="6"/>
      <c r="K51" s="40">
        <v>4.0</v>
      </c>
      <c r="L51" s="41">
        <f>K51/K117</f>
        <v>0.8</v>
      </c>
      <c r="M51" s="42">
        <f>VLOOKUP(D51,Q1:R9,2,FALSE)</f>
        <v>2</v>
      </c>
      <c r="N51" s="42">
        <f>M51*L51</f>
        <v>1.6</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55</v>
      </c>
      <c r="C53" s="6"/>
      <c r="D53" s="38" t="s">
        <v>7</v>
      </c>
      <c r="E53" s="6"/>
      <c r="F53" s="6" t="str">
        <f>#REF!*#REF!</f>
        <v>#REF!</v>
      </c>
      <c r="G53" s="6" t="str">
        <f>IF(#REF!&gt;=0,10*#REF!,0)</f>
        <v>#REF!</v>
      </c>
      <c r="H53" s="6"/>
      <c r="I53" s="39" t="s">
        <v>56</v>
      </c>
      <c r="J53" s="6"/>
      <c r="K53" s="40">
        <v>2.0</v>
      </c>
      <c r="L53" s="41">
        <f>K53/K117</f>
        <v>0.4</v>
      </c>
      <c r="M53" s="42">
        <f>VLOOKUP(D53,Q1:R9,2,FALSE)</f>
        <v>3</v>
      </c>
      <c r="N53" s="42">
        <f>M53*L53</f>
        <v>1.2</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57</v>
      </c>
      <c r="C55" s="6"/>
      <c r="D55" s="38" t="s">
        <v>11</v>
      </c>
      <c r="E55" s="6"/>
      <c r="F55" s="6" t="str">
        <f>#REF!*#REF!</f>
        <v>#REF!</v>
      </c>
      <c r="G55" s="6" t="str">
        <f>IF(#REF!&gt;=0,10*#REF!,0)</f>
        <v>#REF!</v>
      </c>
      <c r="H55" s="6"/>
      <c r="I55" s="39" t="s">
        <v>58</v>
      </c>
      <c r="J55" s="6"/>
      <c r="K55" s="40">
        <v>4.0</v>
      </c>
      <c r="L55" s="41">
        <f>K55/K117</f>
        <v>0.8</v>
      </c>
      <c r="M55" s="42">
        <f>VLOOKUP(D55,Q1:R9,2,FALSE)</f>
        <v>4</v>
      </c>
      <c r="N55" s="42">
        <f>M55*L55</f>
        <v>3.2</v>
      </c>
      <c r="O55" s="42">
        <f>IF(M55=0,0,L55*MAX(R2:R8))</f>
        <v>4</v>
      </c>
    </row>
    <row r="56" ht="12.0" customHeight="1">
      <c r="B56" s="50"/>
      <c r="C56" s="6"/>
      <c r="D56" s="43"/>
      <c r="E56" s="6"/>
      <c r="F56" s="6"/>
      <c r="G56" s="6"/>
      <c r="H56" s="6"/>
      <c r="I56" s="6"/>
      <c r="J56" s="6"/>
      <c r="K56" s="40"/>
      <c r="L56" s="41"/>
      <c r="M56" s="42"/>
      <c r="N56" s="42"/>
      <c r="O56" s="42"/>
    </row>
    <row r="57" ht="15.75" customHeight="1">
      <c r="A57" s="32" t="s">
        <v>59</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60</v>
      </c>
      <c r="C59" s="6"/>
      <c r="D59" s="38" t="s">
        <v>2</v>
      </c>
      <c r="E59" s="6"/>
      <c r="F59" s="6" t="str">
        <f>#REF!*#REF!</f>
        <v>#REF!</v>
      </c>
      <c r="G59" s="6" t="str">
        <f>IF(#REF!&gt;=0,10*#REF!,0)</f>
        <v>#REF!</v>
      </c>
      <c r="H59" s="6"/>
      <c r="I59" s="39" t="s">
        <v>61</v>
      </c>
      <c r="J59" s="6"/>
      <c r="K59" s="40">
        <v>4.0</v>
      </c>
      <c r="L59" s="41">
        <f>K59/K117</f>
        <v>0.8</v>
      </c>
      <c r="M59" s="42">
        <f>VLOOKUP(D59,Q1:R9,2,FALSE)</f>
        <v>1</v>
      </c>
      <c r="N59" s="42">
        <f>M59*L59</f>
        <v>0.8</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62</v>
      </c>
      <c r="C61" s="6"/>
      <c r="D61" s="38" t="s">
        <v>11</v>
      </c>
      <c r="E61" s="6"/>
      <c r="F61" s="6" t="str">
        <f>#REF!*#REF!</f>
        <v>#REF!</v>
      </c>
      <c r="G61" s="6" t="str">
        <f>IF(#REF!&gt;=0,10*#REF!,0)</f>
        <v>#REF!</v>
      </c>
      <c r="H61" s="6"/>
      <c r="I61" s="39" t="s">
        <v>63</v>
      </c>
      <c r="J61" s="6"/>
      <c r="K61" s="40">
        <v>3.0</v>
      </c>
      <c r="L61" s="41">
        <f>K61/K117</f>
        <v>0.6</v>
      </c>
      <c r="M61" s="42">
        <f>VLOOKUP(D61,Q1:R9,2,FALSE)</f>
        <v>4</v>
      </c>
      <c r="N61" s="42">
        <f>M61*L61</f>
        <v>2.4</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64</v>
      </c>
      <c r="C63" s="6"/>
      <c r="D63" s="38" t="s">
        <v>6</v>
      </c>
      <c r="E63" s="6"/>
      <c r="F63" s="6" t="str">
        <f>#REF!*#REF!</f>
        <v>#REF!</v>
      </c>
      <c r="G63" s="6" t="str">
        <f>IF(#REF!&gt;=0,10*#REF!,0)</f>
        <v>#REF!</v>
      </c>
      <c r="H63" s="6"/>
      <c r="I63" s="39" t="s">
        <v>65</v>
      </c>
      <c r="J63" s="6"/>
      <c r="K63" s="40">
        <v>1.0</v>
      </c>
      <c r="L63" s="41">
        <f>K63/K117</f>
        <v>0.2</v>
      </c>
      <c r="M63" s="42">
        <f>VLOOKUP(D63,Q1:R9,2,FALSE)</f>
        <v>2</v>
      </c>
      <c r="N63" s="42">
        <f>M63*L63</f>
        <v>0.4</v>
      </c>
      <c r="O63" s="42">
        <f>IF(M63=0,0,L63*MAX(R2:R8))</f>
        <v>1</v>
      </c>
    </row>
    <row r="64" ht="12.0" customHeight="1">
      <c r="B64" s="27"/>
      <c r="C64" s="6"/>
      <c r="D64" s="43"/>
      <c r="E64" s="6"/>
      <c r="F64" s="6"/>
      <c r="G64" s="6"/>
      <c r="H64" s="6"/>
      <c r="I64" s="6"/>
      <c r="J64" s="6"/>
      <c r="K64" s="40"/>
      <c r="L64" s="41"/>
      <c r="M64" s="42"/>
      <c r="N64" s="42"/>
      <c r="O64" s="42"/>
    </row>
    <row r="65" ht="15.75" customHeight="1">
      <c r="A65" s="32" t="s">
        <v>66</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67</v>
      </c>
      <c r="C67" s="6"/>
      <c r="D67" s="38" t="s">
        <v>6</v>
      </c>
      <c r="E67" s="6"/>
      <c r="F67" s="6" t="str">
        <f>#REF!*#REF!</f>
        <v>#REF!</v>
      </c>
      <c r="G67" s="6" t="str">
        <f>IF(#REF!&gt;=0,10*#REF!,0)</f>
        <v>#REF!</v>
      </c>
      <c r="H67" s="6"/>
      <c r="I67" s="39" t="s">
        <v>68</v>
      </c>
      <c r="J67" s="6"/>
      <c r="K67" s="40">
        <v>3.0</v>
      </c>
      <c r="L67" s="41">
        <f>K67/K117</f>
        <v>0.6</v>
      </c>
      <c r="M67" s="42">
        <f>VLOOKUP(D67,Q1:R9,2,FALSE)</f>
        <v>2</v>
      </c>
      <c r="N67" s="42">
        <f>M67*L67</f>
        <v>1.2</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69</v>
      </c>
      <c r="C69" s="6"/>
      <c r="D69" s="38" t="s">
        <v>12</v>
      </c>
      <c r="E69" s="6"/>
      <c r="F69" s="6" t="str">
        <f>#REF!*#REF!</f>
        <v>#REF!</v>
      </c>
      <c r="G69" s="6" t="str">
        <f>IF(#REF!&gt;=0,10*#REF!,0)</f>
        <v>#REF!</v>
      </c>
      <c r="H69" s="6"/>
      <c r="I69" s="49"/>
      <c r="J69" s="6"/>
      <c r="K69" s="40">
        <v>2.0</v>
      </c>
      <c r="L69" s="41">
        <f>K69/K117</f>
        <v>0.4</v>
      </c>
      <c r="M69" s="42">
        <f>VLOOKUP(D69,Q1:R9,2,FALSE)</f>
        <v>5</v>
      </c>
      <c r="N69" s="42">
        <f>M69*L69</f>
        <v>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70</v>
      </c>
      <c r="C71" s="6"/>
      <c r="D71" s="38" t="s">
        <v>12</v>
      </c>
      <c r="E71" s="6"/>
      <c r="F71" s="6" t="str">
        <f>#REF!*#REF!</f>
        <v>#REF!</v>
      </c>
      <c r="G71" s="6" t="str">
        <f>IF(#REF!&gt;=0,10*#REF!,0)</f>
        <v>#REF!</v>
      </c>
      <c r="H71" s="6"/>
      <c r="I71" s="49"/>
      <c r="J71" s="6"/>
      <c r="K71" s="40">
        <v>2.0</v>
      </c>
      <c r="L71" s="41">
        <f>K71/K117</f>
        <v>0.4</v>
      </c>
      <c r="M71" s="42">
        <f>VLOOKUP(D71,Q1:R9,2,FALSE)</f>
        <v>5</v>
      </c>
      <c r="N71" s="42">
        <f>M71*L71</f>
        <v>2</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71</v>
      </c>
      <c r="C73" s="6"/>
      <c r="D73" s="38" t="s">
        <v>11</v>
      </c>
      <c r="E73" s="6"/>
      <c r="F73" s="6" t="str">
        <f>#REF!*#REF!</f>
        <v>#REF!</v>
      </c>
      <c r="G73" s="6" t="str">
        <f>IF(#REF!&gt;=0,10*#REF!,0)</f>
        <v>#REF!</v>
      </c>
      <c r="H73" s="6"/>
      <c r="I73" s="39" t="s">
        <v>72</v>
      </c>
      <c r="J73" s="6"/>
      <c r="K73" s="40">
        <v>3.0</v>
      </c>
      <c r="L73" s="41">
        <f>K73/K117</f>
        <v>0.6</v>
      </c>
      <c r="M73" s="42">
        <f>VLOOKUP(D73,Q1:R9,2,FALSE)</f>
        <v>4</v>
      </c>
      <c r="N73" s="42">
        <f>M73*L73</f>
        <v>2.4</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73</v>
      </c>
      <c r="C75" s="6"/>
      <c r="D75" s="38" t="s">
        <v>7</v>
      </c>
      <c r="E75" s="6"/>
      <c r="F75" s="6" t="str">
        <f>#REF!*#REF!</f>
        <v>#REF!</v>
      </c>
      <c r="G75" s="6" t="str">
        <f>IF(#REF!&gt;=0,10*#REF!,0)</f>
        <v>#REF!</v>
      </c>
      <c r="H75" s="6"/>
      <c r="I75" s="39" t="s">
        <v>74</v>
      </c>
      <c r="J75" s="6"/>
      <c r="K75" s="40">
        <v>3.0</v>
      </c>
      <c r="L75" s="41">
        <f>K75/K117</f>
        <v>0.6</v>
      </c>
      <c r="M75" s="42">
        <f>VLOOKUP(D75,Q1:R9,2,FALSE)</f>
        <v>3</v>
      </c>
      <c r="N75" s="42">
        <f>M75*L75</f>
        <v>1.8</v>
      </c>
      <c r="O75" s="42">
        <f>IF(M75=0,0,L75*MAX(R2:R8))</f>
        <v>3</v>
      </c>
    </row>
    <row r="76" ht="12.0" customHeight="1">
      <c r="B76" s="50"/>
      <c r="C76" s="6"/>
      <c r="D76" s="43"/>
      <c r="E76" s="6"/>
      <c r="F76" s="6"/>
      <c r="G76" s="6"/>
      <c r="H76" s="6"/>
      <c r="I76" s="6"/>
      <c r="J76" s="6"/>
      <c r="K76" s="40"/>
      <c r="L76" s="41"/>
      <c r="M76" s="42"/>
      <c r="N76" s="42"/>
      <c r="O76" s="42"/>
    </row>
    <row r="77" ht="15.75" customHeight="1">
      <c r="A77" s="32" t="s">
        <v>75</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76</v>
      </c>
      <c r="C79" s="6"/>
      <c r="D79" s="38" t="s">
        <v>7</v>
      </c>
      <c r="E79" s="6"/>
      <c r="F79" s="6" t="str">
        <f>#REF!*#REF!</f>
        <v>#REF!</v>
      </c>
      <c r="G79" s="6" t="str">
        <f>IF(#REF!&gt;=0,10*#REF!,0)</f>
        <v>#REF!</v>
      </c>
      <c r="H79" s="6"/>
      <c r="I79" s="39" t="s">
        <v>77</v>
      </c>
      <c r="J79" s="6"/>
      <c r="K79" s="40">
        <v>4.0</v>
      </c>
      <c r="L79" s="41">
        <f>K79/K117</f>
        <v>0.8</v>
      </c>
      <c r="M79" s="42">
        <f>VLOOKUP(D79,Q1:R9,2,FALSE)</f>
        <v>3</v>
      </c>
      <c r="N79" s="42">
        <f>M79*L79</f>
        <v>2.4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78</v>
      </c>
      <c r="C81" s="6"/>
      <c r="D81" s="38" t="s">
        <v>12</v>
      </c>
      <c r="E81" s="6"/>
      <c r="F81" s="6" t="str">
        <f>#REF!*#REF!</f>
        <v>#REF!</v>
      </c>
      <c r="G81" s="6" t="str">
        <f>IF(#REF!&gt;=0,10*#REF!,0)</f>
        <v>#REF!</v>
      </c>
      <c r="H81" s="6"/>
      <c r="I81" s="49"/>
      <c r="J81" s="6"/>
      <c r="K81" s="40">
        <v>3.0</v>
      </c>
      <c r="L81" s="41">
        <f>K81/K117</f>
        <v>0.6</v>
      </c>
      <c r="M81" s="42">
        <f>VLOOKUP(D81,Q1:R9,2,FALSE)</f>
        <v>5</v>
      </c>
      <c r="N81" s="42">
        <f>M81*L81</f>
        <v>3</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79</v>
      </c>
      <c r="C83" s="6"/>
      <c r="D83" s="38" t="s">
        <v>7</v>
      </c>
      <c r="E83" s="6"/>
      <c r="F83" s="6" t="str">
        <f>#REF!*#REF!</f>
        <v>#REF!</v>
      </c>
      <c r="G83" s="6" t="str">
        <f>IF(#REF!&gt;=0,10*#REF!,0)</f>
        <v>#REF!</v>
      </c>
      <c r="H83" s="6"/>
      <c r="I83" s="39" t="s">
        <v>80</v>
      </c>
      <c r="J83" s="6"/>
      <c r="K83" s="40">
        <v>3.0</v>
      </c>
      <c r="L83" s="41">
        <f>K83/K117</f>
        <v>0.6</v>
      </c>
      <c r="M83" s="42">
        <f>VLOOKUP(D83,Q1:R9,2,FALSE)</f>
        <v>3</v>
      </c>
      <c r="N83" s="42">
        <f>M83*L83</f>
        <v>1.8</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81</v>
      </c>
      <c r="C85" s="6"/>
      <c r="D85" s="38" t="s">
        <v>6</v>
      </c>
      <c r="E85" s="6"/>
      <c r="F85" s="6" t="str">
        <f>#REF!*#REF!</f>
        <v>#REF!</v>
      </c>
      <c r="G85" s="6" t="str">
        <f>IF(#REF!&gt;=0,10*#REF!,0)</f>
        <v>#REF!</v>
      </c>
      <c r="H85" s="6"/>
      <c r="I85" s="39" t="s">
        <v>82</v>
      </c>
      <c r="J85" s="6"/>
      <c r="K85" s="40">
        <v>3.0</v>
      </c>
      <c r="L85" s="41">
        <f>K85/K117</f>
        <v>0.6</v>
      </c>
      <c r="M85" s="42">
        <f>VLOOKUP(D85,Q1:R9,2,FALSE)</f>
        <v>2</v>
      </c>
      <c r="N85" s="42">
        <f>M85*L85</f>
        <v>1.2</v>
      </c>
      <c r="O85" s="42">
        <f>IF(M85=0,0,L85*MAX(R2:R8))</f>
        <v>3</v>
      </c>
    </row>
    <row r="86" ht="12.0" customHeight="1">
      <c r="B86" s="50"/>
      <c r="C86" s="6"/>
      <c r="D86" s="43"/>
      <c r="E86" s="6"/>
      <c r="F86" s="6"/>
      <c r="G86" s="6"/>
      <c r="H86" s="6"/>
      <c r="I86" s="6"/>
      <c r="J86" s="6"/>
      <c r="K86" s="40"/>
      <c r="L86" s="41"/>
      <c r="M86" s="42"/>
      <c r="N86" s="42"/>
      <c r="O86" s="42"/>
    </row>
    <row r="87" ht="15.75" customHeight="1">
      <c r="A87" s="32" t="s">
        <v>83</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84</v>
      </c>
      <c r="C89" s="6"/>
      <c r="D89" s="38" t="s">
        <v>12</v>
      </c>
      <c r="E89" s="6"/>
      <c r="F89" s="6" t="str">
        <f>#REF!*#REF!</f>
        <v>#REF!</v>
      </c>
      <c r="G89" s="6" t="str">
        <f>IF(#REF!&gt;=0,10*#REF!,0)</f>
        <v>#REF!</v>
      </c>
      <c r="H89" s="6"/>
      <c r="I89" s="49"/>
      <c r="J89" s="6"/>
      <c r="K89" s="40">
        <v>5.0</v>
      </c>
      <c r="L89" s="41">
        <f>K89/K117</f>
        <v>1</v>
      </c>
      <c r="M89" s="42">
        <f>VLOOKUP(D89,Q1:R9,2,FALSE)</f>
        <v>5</v>
      </c>
      <c r="N89" s="42">
        <f>M89*L89</f>
        <v>5</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85</v>
      </c>
      <c r="C91" s="6"/>
      <c r="D91" s="38" t="s">
        <v>12</v>
      </c>
      <c r="E91" s="6"/>
      <c r="F91" s="6" t="str">
        <f>#REF!*#REF!</f>
        <v>#REF!</v>
      </c>
      <c r="G91" s="6" t="str">
        <f>IF(#REF!&gt;=0,10*#REF!,0)</f>
        <v>#REF!</v>
      </c>
      <c r="H91" s="6"/>
      <c r="I91" s="49"/>
      <c r="J91" s="6"/>
      <c r="K91" s="40">
        <v>2.0</v>
      </c>
      <c r="L91" s="41">
        <f>K91/K117</f>
        <v>0.4</v>
      </c>
      <c r="M91" s="42">
        <f>VLOOKUP(D91,Q1:R9,2,FALSE)</f>
        <v>5</v>
      </c>
      <c r="N91" s="42">
        <f>M91*L91</f>
        <v>2</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86</v>
      </c>
      <c r="C93" s="6"/>
      <c r="D93" s="38" t="s">
        <v>12</v>
      </c>
      <c r="E93" s="6"/>
      <c r="F93" s="6" t="str">
        <f>#REF!*#REF!</f>
        <v>#REF!</v>
      </c>
      <c r="G93" s="6" t="str">
        <f>IF(#REF!&gt;=0,10*#REF!,0)</f>
        <v>#REF!</v>
      </c>
      <c r="H93" s="6"/>
      <c r="I93" s="49"/>
      <c r="J93" s="6"/>
      <c r="K93" s="40">
        <v>4.0</v>
      </c>
      <c r="L93" s="41">
        <f>K93/K117</f>
        <v>0.8</v>
      </c>
      <c r="M93" s="42">
        <f>VLOOKUP(D93,Q1:R9,2,FALSE)</f>
        <v>5</v>
      </c>
      <c r="N93" s="42">
        <f>M93*L93</f>
        <v>4</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87</v>
      </c>
      <c r="C95" s="6"/>
      <c r="D95" s="38" t="s">
        <v>7</v>
      </c>
      <c r="E95" s="6"/>
      <c r="F95" s="6" t="str">
        <f>#REF!*#REF!</f>
        <v>#REF!</v>
      </c>
      <c r="G95" s="6" t="str">
        <f>IF(#REF!&gt;=0,10*#REF!,0)</f>
        <v>#REF!</v>
      </c>
      <c r="H95" s="6"/>
      <c r="I95" s="39" t="s">
        <v>88</v>
      </c>
      <c r="J95" s="6"/>
      <c r="K95" s="40">
        <v>3.0</v>
      </c>
      <c r="L95" s="41">
        <f>K95/K117</f>
        <v>0.6</v>
      </c>
      <c r="M95" s="42">
        <f>VLOOKUP(D95,Q1:R9,2,FALSE)</f>
        <v>3</v>
      </c>
      <c r="N95" s="42">
        <f>M95*L95</f>
        <v>1.8</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89</v>
      </c>
      <c r="C97" s="6"/>
      <c r="D97" s="38" t="s">
        <v>11</v>
      </c>
      <c r="E97" s="6"/>
      <c r="F97" s="6" t="str">
        <f>#REF!*#REF!</f>
        <v>#REF!</v>
      </c>
      <c r="G97" s="6" t="str">
        <f>IF(#REF!&gt;=0,10*#REF!,0)</f>
        <v>#REF!</v>
      </c>
      <c r="H97" s="6"/>
      <c r="I97" s="39" t="s">
        <v>90</v>
      </c>
      <c r="J97" s="6"/>
      <c r="K97" s="40">
        <v>3.0</v>
      </c>
      <c r="L97" s="41">
        <f>K97/K117</f>
        <v>0.6</v>
      </c>
      <c r="M97" s="42">
        <f>VLOOKUP(D97,Q1:R9,2,FALSE)</f>
        <v>4</v>
      </c>
      <c r="N97" s="42">
        <f>M97*L97</f>
        <v>2.4</v>
      </c>
      <c r="O97" s="42">
        <f>IF(M97=0,0,L97*MAX(R2:R8))</f>
        <v>3</v>
      </c>
    </row>
    <row r="98" ht="12.0" customHeight="1">
      <c r="B98" s="50"/>
      <c r="C98" s="6"/>
      <c r="D98" s="43"/>
      <c r="E98" s="6"/>
      <c r="F98" s="6"/>
      <c r="G98" s="6"/>
      <c r="H98" s="6"/>
      <c r="I98" s="6"/>
      <c r="J98" s="6"/>
      <c r="K98" s="40"/>
      <c r="L98" s="41"/>
      <c r="M98" s="42"/>
      <c r="N98" s="42"/>
      <c r="O98" s="42"/>
    </row>
    <row r="99" ht="15.75" customHeight="1">
      <c r="A99" s="32" t="s">
        <v>91</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92</v>
      </c>
      <c r="C101" s="6"/>
      <c r="D101" s="38" t="s">
        <v>12</v>
      </c>
      <c r="E101" s="6"/>
      <c r="F101" s="6" t="str">
        <f>#REF!*#REF!</f>
        <v>#REF!</v>
      </c>
      <c r="G101" s="6" t="str">
        <f>IF(#REF!&gt;=0,10*#REF!,0)</f>
        <v>#REF!</v>
      </c>
      <c r="H101" s="6"/>
      <c r="I101" s="49"/>
      <c r="J101" s="6"/>
      <c r="K101" s="40">
        <v>4.0</v>
      </c>
      <c r="L101" s="41">
        <f>K101/K117</f>
        <v>0.8</v>
      </c>
      <c r="M101" s="42">
        <f>VLOOKUP(D101,Q1:R9,2,FALSE)</f>
        <v>5</v>
      </c>
      <c r="N101" s="42">
        <f>M101*L101</f>
        <v>4</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93</v>
      </c>
      <c r="C103" s="6"/>
      <c r="D103" s="38" t="s">
        <v>11</v>
      </c>
      <c r="E103" s="6"/>
      <c r="F103" s="6" t="str">
        <f>#REF!*#REF!</f>
        <v>#REF!</v>
      </c>
      <c r="G103" s="6" t="str">
        <f>IF(#REF!&gt;=0,10*#REF!,0)</f>
        <v>#REF!</v>
      </c>
      <c r="H103" s="6"/>
      <c r="I103" s="39" t="s">
        <v>94</v>
      </c>
      <c r="J103" s="6"/>
      <c r="K103" s="40">
        <v>3.0</v>
      </c>
      <c r="L103" s="41">
        <f>K103/K117</f>
        <v>0.6</v>
      </c>
      <c r="M103" s="42">
        <f>VLOOKUP(D103,Q1:R9,2,FALSE)</f>
        <v>4</v>
      </c>
      <c r="N103" s="42">
        <f>M103*L103</f>
        <v>2.4</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95</v>
      </c>
      <c r="C105" s="6"/>
      <c r="D105" s="38" t="s">
        <v>2</v>
      </c>
      <c r="E105" s="6"/>
      <c r="F105" s="6" t="str">
        <f>#REF!*#REF!</f>
        <v>#REF!</v>
      </c>
      <c r="G105" s="6" t="str">
        <f>IF(#REF!&gt;=0,10*#REF!,0)</f>
        <v>#REF!</v>
      </c>
      <c r="H105" s="6"/>
      <c r="I105" s="39" t="s">
        <v>96</v>
      </c>
      <c r="J105" s="6"/>
      <c r="K105" s="40">
        <v>3.0</v>
      </c>
      <c r="L105" s="41">
        <f>K105/K117</f>
        <v>0.6</v>
      </c>
      <c r="M105" s="42">
        <f>VLOOKUP(D105,Q1:R9,2,FALSE)</f>
        <v>1</v>
      </c>
      <c r="N105" s="42">
        <f>M105*L105</f>
        <v>0.6</v>
      </c>
      <c r="O105" s="42">
        <f>IF(M105=0,0,L105*MAX(R2:R8))</f>
        <v>3</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97</v>
      </c>
      <c r="C107" s="6"/>
      <c r="D107" s="38" t="s">
        <v>12</v>
      </c>
      <c r="E107" s="6"/>
      <c r="F107" s="6" t="str">
        <f>#REF!*#REF!</f>
        <v>#REF!</v>
      </c>
      <c r="G107" s="6" t="str">
        <f>IF(#REF!&gt;=0,10*#REF!,0)</f>
        <v>#REF!</v>
      </c>
      <c r="H107" s="6"/>
      <c r="I107" s="49"/>
      <c r="J107" s="6"/>
      <c r="K107" s="40">
        <v>2.0</v>
      </c>
      <c r="L107" s="41">
        <f>K107/K117</f>
        <v>0.4</v>
      </c>
      <c r="M107" s="42">
        <f>VLOOKUP(D107,Q1:R9,2,FALSE)</f>
        <v>5</v>
      </c>
      <c r="N107" s="42">
        <f>M107*L107</f>
        <v>2</v>
      </c>
      <c r="O107" s="42">
        <f>IF(M107=0,0,L107*MAX(R2:R8))</f>
        <v>2</v>
      </c>
    </row>
    <row r="108" ht="12.0" customHeight="1">
      <c r="B108" s="50"/>
      <c r="C108" s="6"/>
      <c r="D108" s="43"/>
      <c r="E108" s="6"/>
      <c r="F108" s="6"/>
      <c r="G108" s="6"/>
      <c r="H108" s="6"/>
      <c r="I108" s="6"/>
      <c r="J108" s="6"/>
      <c r="K108" s="40"/>
      <c r="L108" s="41"/>
      <c r="M108" s="42"/>
      <c r="N108" s="42"/>
      <c r="O108" s="42"/>
    </row>
    <row r="109" ht="15.75" customHeight="1">
      <c r="A109" s="32" t="s">
        <v>98</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99</v>
      </c>
      <c r="C111" s="20"/>
      <c r="D111" s="38" t="s">
        <v>6</v>
      </c>
      <c r="E111" s="20"/>
      <c r="F111" s="20" t="str">
        <f>#REF!*#REF!</f>
        <v>#REF!</v>
      </c>
      <c r="G111" s="20" t="str">
        <f>IF(#REF!&gt;=0,10*#REF!,0)</f>
        <v>#REF!</v>
      </c>
      <c r="H111" s="20"/>
      <c r="I111" s="39" t="s">
        <v>100</v>
      </c>
      <c r="J111" s="20"/>
      <c r="K111" s="29">
        <v>4.0</v>
      </c>
      <c r="L111" s="55">
        <f>K111/K117</f>
        <v>0.8</v>
      </c>
      <c r="M111" s="56">
        <f>VLOOKUP(D111,Q1:R9,2,FALSE)</f>
        <v>2</v>
      </c>
      <c r="N111" s="56">
        <f>M111*L111</f>
        <v>1.6</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101</v>
      </c>
      <c r="C113" s="20"/>
      <c r="D113" s="38" t="s">
        <v>6</v>
      </c>
      <c r="E113" s="20"/>
      <c r="F113" s="20" t="str">
        <f>#REF!*#REF!</f>
        <v>#REF!</v>
      </c>
      <c r="G113" s="20" t="str">
        <f>IF(#REF!&gt;=0,10*#REF!,0)</f>
        <v>#REF!</v>
      </c>
      <c r="H113" s="20"/>
      <c r="I113" s="39" t="s">
        <v>102</v>
      </c>
      <c r="J113" s="20"/>
      <c r="K113" s="29">
        <v>4.0</v>
      </c>
      <c r="L113" s="55">
        <f>K113/K117</f>
        <v>0.8</v>
      </c>
      <c r="M113" s="56">
        <f>VLOOKUP(D113,Q1:R9,2,FALSE)</f>
        <v>2</v>
      </c>
      <c r="N113" s="56">
        <f>M113*L113</f>
        <v>1.6</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103</v>
      </c>
      <c r="C115" s="20"/>
      <c r="D115" s="38" t="s">
        <v>7</v>
      </c>
      <c r="E115" s="20"/>
      <c r="F115" s="20" t="str">
        <f>#REF!*#REF!</f>
        <v>#REF!</v>
      </c>
      <c r="G115" s="20" t="str">
        <f>IF(#REF!&gt;=0,10*#REF!,0)</f>
        <v>#REF!</v>
      </c>
      <c r="H115" s="20"/>
      <c r="I115" s="39" t="s">
        <v>104</v>
      </c>
      <c r="J115" s="20"/>
      <c r="K115" s="29">
        <v>3.0</v>
      </c>
      <c r="L115" s="55">
        <f>K115/K117</f>
        <v>0.6</v>
      </c>
      <c r="M115" s="56">
        <f>VLOOKUP(D115,Q1:R9,2,FALSE)</f>
        <v>3</v>
      </c>
      <c r="N115" s="56">
        <f>M115*L115</f>
        <v>1.8</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105</v>
      </c>
      <c r="B117" s="62"/>
      <c r="C117" s="63"/>
      <c r="D117" s="64">
        <f>IF(ISERR((N117/O117)*100),"",(N117/O117)*100)</f>
        <v>62.5</v>
      </c>
      <c r="E117" s="65"/>
      <c r="F117" s="65"/>
      <c r="G117" s="65"/>
      <c r="H117" s="66" t="str">
        <f>IF(D117="","","-")</f>
        <v>-</v>
      </c>
      <c r="I117" s="67" t="str">
        <f>VLOOKUP(J117,'Rating ranges'!A2:B7,2,TRUE)</f>
        <v>Moderate</v>
      </c>
      <c r="J117" s="68">
        <f>IF(D117="",0,D117)</f>
        <v>62.5</v>
      </c>
      <c r="K117" s="59">
        <f>MAX(K9:K115)</f>
        <v>5</v>
      </c>
      <c r="L117" s="59"/>
      <c r="M117" s="59"/>
      <c r="N117" s="60">
        <f t="shared" ref="N117:O117" si="1">SUM(N9:N115)</f>
        <v>90</v>
      </c>
      <c r="O117" s="60">
        <f t="shared" si="1"/>
        <v>144</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106</v>
      </c>
      <c r="C125" s="79" t="s">
        <v>107</v>
      </c>
      <c r="D125" s="80"/>
      <c r="E125" s="6"/>
      <c r="F125" s="6"/>
      <c r="G125" s="6"/>
      <c r="H125" s="6"/>
      <c r="I125" s="6"/>
      <c r="J125" s="6"/>
      <c r="K125" s="13"/>
      <c r="L125" s="13"/>
      <c r="M125" s="6"/>
    </row>
    <row r="126" ht="12.75" customHeight="1">
      <c r="A126" s="6"/>
      <c r="B126" s="81"/>
      <c r="C126" s="82" t="s">
        <v>108</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109</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5" t="s">
        <v>110</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111</v>
      </c>
      <c r="C9" s="6"/>
      <c r="D9" s="86" t="s">
        <v>1</v>
      </c>
      <c r="E9" s="6"/>
      <c r="F9" s="6" t="str">
        <f>#REF!*#REF!</f>
        <v>#REF!</v>
      </c>
      <c r="G9" s="6" t="str">
        <f>IF(#REF!&gt;=0,10*#REF!,0)</f>
        <v>#REF!</v>
      </c>
      <c r="H9" s="6"/>
      <c r="I9" s="49"/>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112</v>
      </c>
      <c r="C11" s="6"/>
      <c r="D11" s="86" t="s">
        <v>1</v>
      </c>
      <c r="E11" s="6"/>
      <c r="F11" s="6" t="str">
        <f>#REF!*#REF!</f>
        <v>#REF!</v>
      </c>
      <c r="G11" s="6" t="str">
        <f>IF(#REF!&gt;=0,10*#REF!,0)</f>
        <v>#REF!</v>
      </c>
      <c r="H11" s="6"/>
      <c r="I11" s="49"/>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113</v>
      </c>
      <c r="C13" s="6"/>
      <c r="D13" s="86" t="s">
        <v>1</v>
      </c>
      <c r="E13" s="6"/>
      <c r="F13" s="6" t="str">
        <f>#REF!*#REF!</f>
        <v>#REF!</v>
      </c>
      <c r="G13" s="6" t="str">
        <f>IF(#REF!&gt;=0,10*#REF!,0)</f>
        <v>#REF!</v>
      </c>
      <c r="H13" s="6"/>
      <c r="I13" s="49"/>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114</v>
      </c>
      <c r="C15" s="6"/>
      <c r="D15" s="86" t="s">
        <v>1</v>
      </c>
      <c r="E15" s="6"/>
      <c r="F15" s="6" t="str">
        <f>#REF!*#REF!</f>
        <v>#REF!</v>
      </c>
      <c r="G15" s="6" t="str">
        <f>IF(#REF!&gt;=0,10*#REF!,0)</f>
        <v>#REF!</v>
      </c>
      <c r="H15" s="6"/>
      <c r="I15" s="49"/>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115</v>
      </c>
      <c r="C17" s="6"/>
      <c r="D17" s="86" t="s">
        <v>1</v>
      </c>
      <c r="E17" s="6"/>
      <c r="F17" s="6" t="str">
        <f>#REF!*#REF!</f>
        <v>#REF!</v>
      </c>
      <c r="G17" s="6" t="str">
        <f>IF(#REF!&gt;=0,10*#REF!,0)</f>
        <v>#REF!</v>
      </c>
      <c r="H17" s="6"/>
      <c r="I17" s="49"/>
      <c r="J17" s="6"/>
      <c r="K17" s="40">
        <v>3.0</v>
      </c>
      <c r="L17" s="41">
        <f>K17/K117</f>
        <v>0.6</v>
      </c>
      <c r="M17" s="42">
        <f>VLOOKUP(D17,Q1:R9,2,FALSE)</f>
        <v>0</v>
      </c>
      <c r="N17" s="42">
        <f>M17*L17</f>
        <v>0</v>
      </c>
      <c r="O17" s="42">
        <f>IF(M17=0,0,L17*MAX(R2:R8))</f>
        <v>0</v>
      </c>
      <c r="S17" s="37"/>
      <c r="T17" s="6"/>
    </row>
    <row r="18" ht="12.0" customHeight="1">
      <c r="B18" s="50"/>
      <c r="C18" s="6"/>
      <c r="D18" s="43"/>
      <c r="E18" s="6"/>
      <c r="F18" s="6"/>
      <c r="G18" s="6"/>
      <c r="H18" s="6"/>
      <c r="I18" s="6"/>
      <c r="J18" s="6"/>
      <c r="K18" s="40"/>
      <c r="L18" s="41"/>
      <c r="M18" s="42"/>
      <c r="N18" s="42"/>
      <c r="O18" s="42"/>
      <c r="S18" s="37"/>
      <c r="T18" s="6"/>
    </row>
    <row r="19" ht="15.75" customHeight="1">
      <c r="A19" s="32" t="s">
        <v>28</v>
      </c>
      <c r="C19" s="34"/>
      <c r="D19" s="43"/>
      <c r="E19" s="6"/>
      <c r="F19" s="6"/>
      <c r="G19" s="6"/>
      <c r="H19" s="6"/>
      <c r="I19" s="6"/>
      <c r="J19" s="6"/>
      <c r="K19" s="40"/>
      <c r="L19" s="41"/>
      <c r="M19" s="42"/>
      <c r="N19" s="42"/>
      <c r="O19" s="42"/>
    </row>
    <row r="20" ht="14.25" customHeight="1">
      <c r="B20" s="51"/>
      <c r="C20" s="34"/>
      <c r="D20" s="43"/>
      <c r="E20" s="6"/>
      <c r="F20" s="6"/>
      <c r="G20" s="6"/>
      <c r="H20" s="6"/>
      <c r="I20" s="6"/>
      <c r="J20" s="6"/>
      <c r="K20" s="40"/>
      <c r="L20" s="41"/>
      <c r="M20" s="42"/>
      <c r="N20" s="42"/>
      <c r="O20" s="42"/>
    </row>
    <row r="21" ht="39.75" customHeight="1">
      <c r="A21" s="36">
        <f>A17+1</f>
        <v>6</v>
      </c>
      <c r="B21" s="37" t="s">
        <v>116</v>
      </c>
      <c r="C21" s="6"/>
      <c r="D21" s="86" t="s">
        <v>1</v>
      </c>
      <c r="E21" s="6"/>
      <c r="F21" s="6" t="str">
        <f>#REF!*#REF!</f>
        <v>#REF!</v>
      </c>
      <c r="G21" s="6" t="str">
        <f>IF(#REF!&gt;=0,10*#REF!,0)</f>
        <v>#REF!</v>
      </c>
      <c r="H21" s="6"/>
      <c r="I21" s="49"/>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2"/>
      <c r="O22" s="52"/>
      <c r="P22" s="37"/>
      <c r="Q22" s="37"/>
      <c r="R22" s="37"/>
    </row>
    <row r="23" ht="39.75" customHeight="1">
      <c r="A23" s="36">
        <f>A21+1</f>
        <v>7</v>
      </c>
      <c r="B23" s="37" t="s">
        <v>117</v>
      </c>
      <c r="C23" s="6"/>
      <c r="D23" s="86" t="s">
        <v>1</v>
      </c>
      <c r="E23" s="6"/>
      <c r="F23" s="6" t="str">
        <f>#REF!*#REF!</f>
        <v>#REF!</v>
      </c>
      <c r="G23" s="6" t="str">
        <f>IF(#REF!&gt;=0,10*#REF!,0)</f>
        <v>#REF!</v>
      </c>
      <c r="H23" s="6"/>
      <c r="I23" s="49"/>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118</v>
      </c>
      <c r="C25" s="6"/>
      <c r="D25" s="86" t="s">
        <v>1</v>
      </c>
      <c r="E25" s="6"/>
      <c r="F25" s="6"/>
      <c r="G25" s="6"/>
      <c r="H25" s="6"/>
      <c r="I25" s="49"/>
      <c r="J25" s="6"/>
      <c r="K25" s="40">
        <v>3.0</v>
      </c>
      <c r="L25" s="41">
        <f>K25/K117</f>
        <v>0.6</v>
      </c>
      <c r="M25" s="42">
        <f>VLOOKUP(D25,Q1:R9,2,FALSE)</f>
        <v>0</v>
      </c>
      <c r="N25" s="42">
        <f>M25*L25</f>
        <v>0</v>
      </c>
      <c r="O25" s="42">
        <f>IF(M25=0,0,L25*MAX(R2:R8))</f>
        <v>0</v>
      </c>
      <c r="Q25" s="37"/>
      <c r="R25" s="37"/>
    </row>
    <row r="26" ht="12.0" customHeight="1">
      <c r="B26" s="50"/>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1"/>
      <c r="C28" s="34"/>
      <c r="D28" s="53"/>
      <c r="E28" s="6"/>
      <c r="F28" s="6"/>
      <c r="G28" s="6"/>
      <c r="H28" s="6"/>
      <c r="I28" s="6"/>
      <c r="J28" s="6"/>
      <c r="K28" s="40"/>
      <c r="L28" s="41"/>
      <c r="M28" s="42"/>
      <c r="N28" s="42"/>
      <c r="O28" s="42"/>
      <c r="Q28" s="37"/>
      <c r="R28" s="37"/>
      <c r="S28" s="37"/>
    </row>
    <row r="29" ht="39.75" customHeight="1">
      <c r="A29" s="36">
        <f>A25+1</f>
        <v>9</v>
      </c>
      <c r="B29" s="37" t="s">
        <v>119</v>
      </c>
      <c r="C29" s="6"/>
      <c r="D29" s="86" t="s">
        <v>1</v>
      </c>
      <c r="E29" s="6"/>
      <c r="F29" s="6" t="str">
        <f>#REF!*#REF!</f>
        <v>#REF!</v>
      </c>
      <c r="G29" s="6" t="str">
        <f>IF(#REF!&gt;=0,10*#REF!,0)</f>
        <v>#REF!</v>
      </c>
      <c r="H29" s="6"/>
      <c r="I29" s="49"/>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4"/>
      <c r="O30" s="52"/>
      <c r="P30" s="14"/>
      <c r="Q30" s="14"/>
      <c r="R30" s="14"/>
      <c r="S30" s="14"/>
    </row>
    <row r="31" ht="39.75" customHeight="1">
      <c r="A31" s="36">
        <f>A29+1</f>
        <v>10</v>
      </c>
      <c r="B31" s="37" t="s">
        <v>120</v>
      </c>
      <c r="C31" s="6"/>
      <c r="D31" s="86" t="s">
        <v>1</v>
      </c>
      <c r="E31" s="6"/>
      <c r="F31" s="6" t="str">
        <f>#REF!*#REF!</f>
        <v>#REF!</v>
      </c>
      <c r="G31" s="6" t="str">
        <f>IF(#REF!&gt;=0,10*#REF!,0)</f>
        <v>#REF!</v>
      </c>
      <c r="H31" s="6"/>
      <c r="I31" s="49"/>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121</v>
      </c>
      <c r="C33" s="6"/>
      <c r="D33" s="86" t="s">
        <v>1</v>
      </c>
      <c r="E33" s="6"/>
      <c r="F33" s="6"/>
      <c r="G33" s="6"/>
      <c r="H33" s="6"/>
      <c r="I33" s="49"/>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122</v>
      </c>
      <c r="C35" s="6"/>
      <c r="D35" s="86" t="s">
        <v>1</v>
      </c>
      <c r="E35" s="6"/>
      <c r="F35" s="6" t="str">
        <f>#REF!*#REF!</f>
        <v>#REF!</v>
      </c>
      <c r="G35" s="6" t="str">
        <f>IF(#REF!&gt;=0,10*#REF!,0)</f>
        <v>#REF!</v>
      </c>
      <c r="H35" s="6"/>
      <c r="I35" s="49"/>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123</v>
      </c>
      <c r="C37" s="6"/>
      <c r="D37" s="86" t="s">
        <v>1</v>
      </c>
      <c r="E37" s="6"/>
      <c r="F37" s="6" t="str">
        <f>#REF!*#REF!</f>
        <v>#REF!</v>
      </c>
      <c r="G37" s="6" t="str">
        <f>IF(#REF!&gt;=0,10*#REF!,0)</f>
        <v>#REF!</v>
      </c>
      <c r="H37" s="6"/>
      <c r="I37" s="49"/>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124</v>
      </c>
      <c r="C39" s="6"/>
      <c r="D39" s="86" t="s">
        <v>1</v>
      </c>
      <c r="E39" s="6"/>
      <c r="F39" s="6" t="str">
        <f>#REF!*#REF!</f>
        <v>#REF!</v>
      </c>
      <c r="G39" s="6" t="str">
        <f>IF(#REF!&gt;=0,10*#REF!,0)</f>
        <v>#REF!</v>
      </c>
      <c r="H39" s="6"/>
      <c r="I39" s="49"/>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4"/>
      <c r="O40" s="52"/>
      <c r="P40" s="14"/>
      <c r="Q40" s="14"/>
      <c r="R40" s="14"/>
      <c r="S40" s="14"/>
    </row>
    <row r="41" ht="39.75" customHeight="1">
      <c r="A41" s="36">
        <f>A39+1</f>
        <v>15</v>
      </c>
      <c r="B41" s="37" t="s">
        <v>125</v>
      </c>
      <c r="C41" s="6"/>
      <c r="D41" s="86" t="s">
        <v>1</v>
      </c>
      <c r="E41" s="6"/>
      <c r="F41" s="6" t="str">
        <f>#REF!*#REF!</f>
        <v>#REF!</v>
      </c>
      <c r="G41" s="6" t="str">
        <f>IF(#REF!&gt;=0,10*#REF!,0)</f>
        <v>#REF!</v>
      </c>
      <c r="H41" s="6"/>
      <c r="I41" s="49"/>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126</v>
      </c>
      <c r="C43" s="6"/>
      <c r="D43" s="86" t="s">
        <v>1</v>
      </c>
      <c r="E43" s="6"/>
      <c r="F43" s="6" t="str">
        <f>#REF!*#REF!</f>
        <v>#REF!</v>
      </c>
      <c r="G43" s="6" t="str">
        <f>IF(#REF!&gt;=0,10*#REF!,0)</f>
        <v>#REF!</v>
      </c>
      <c r="H43" s="6"/>
      <c r="I43" s="49"/>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127</v>
      </c>
      <c r="C45" s="6"/>
      <c r="D45" s="86" t="s">
        <v>1</v>
      </c>
      <c r="E45" s="6"/>
      <c r="F45" s="6" t="str">
        <f>#REF!*#REF!</f>
        <v>#REF!</v>
      </c>
      <c r="G45" s="6" t="str">
        <f>IF(#REF!&gt;=0,10*#REF!,0)</f>
        <v>#REF!</v>
      </c>
      <c r="H45" s="6"/>
      <c r="I45" s="49"/>
      <c r="J45" s="6"/>
      <c r="K45" s="40">
        <v>1.0</v>
      </c>
      <c r="L45" s="41">
        <f>K45/K117</f>
        <v>0.2</v>
      </c>
      <c r="M45" s="42">
        <f>VLOOKUP(D45,Q1:R9,2,FALSE)</f>
        <v>0</v>
      </c>
      <c r="N45" s="42">
        <f>M45*L45</f>
        <v>0</v>
      </c>
      <c r="O45" s="42">
        <f>IF(M45=0,0,L45*MAX(R2:R8))</f>
        <v>0</v>
      </c>
    </row>
    <row r="46" ht="12.0" customHeight="1">
      <c r="B46" s="50"/>
      <c r="C46" s="6"/>
      <c r="D46" s="43"/>
      <c r="E46" s="6"/>
      <c r="F46" s="6"/>
      <c r="G46" s="6"/>
      <c r="H46" s="6"/>
      <c r="I46" s="6"/>
      <c r="J46" s="6"/>
      <c r="K46" s="40"/>
      <c r="L46" s="41"/>
      <c r="M46" s="42"/>
      <c r="N46" s="42"/>
      <c r="O46" s="42"/>
    </row>
    <row r="47" ht="15.75" customHeight="1">
      <c r="A47" s="32" t="s">
        <v>50</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128</v>
      </c>
      <c r="C49" s="6"/>
      <c r="D49" s="86" t="s">
        <v>1</v>
      </c>
      <c r="E49" s="6"/>
      <c r="F49" s="6" t="str">
        <f>#REF!*#REF!</f>
        <v>#REF!</v>
      </c>
      <c r="G49" s="6" t="str">
        <f>IF(#REF!&gt;=0,10*#REF!,0)</f>
        <v>#REF!</v>
      </c>
      <c r="H49" s="6"/>
      <c r="I49" s="49"/>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129</v>
      </c>
      <c r="C51" s="6"/>
      <c r="D51" s="86" t="s">
        <v>1</v>
      </c>
      <c r="E51" s="6"/>
      <c r="F51" s="6" t="str">
        <f>#REF!*#REF!</f>
        <v>#REF!</v>
      </c>
      <c r="G51" s="6" t="str">
        <f>IF(#REF!&gt;=0,10*#REF!,0)</f>
        <v>#REF!</v>
      </c>
      <c r="H51" s="6"/>
      <c r="I51" s="49"/>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130</v>
      </c>
      <c r="C53" s="6"/>
      <c r="D53" s="86" t="s">
        <v>1</v>
      </c>
      <c r="E53" s="6"/>
      <c r="F53" s="6" t="str">
        <f>#REF!*#REF!</f>
        <v>#REF!</v>
      </c>
      <c r="G53" s="6" t="str">
        <f>IF(#REF!&gt;=0,10*#REF!,0)</f>
        <v>#REF!</v>
      </c>
      <c r="H53" s="6"/>
      <c r="I53" s="49"/>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131</v>
      </c>
      <c r="C55" s="6"/>
      <c r="D55" s="86" t="s">
        <v>1</v>
      </c>
      <c r="E55" s="6"/>
      <c r="F55" s="6" t="str">
        <f>#REF!*#REF!</f>
        <v>#REF!</v>
      </c>
      <c r="G55" s="6" t="str">
        <f>IF(#REF!&gt;=0,10*#REF!,0)</f>
        <v>#REF!</v>
      </c>
      <c r="H55" s="6"/>
      <c r="I55" s="49"/>
      <c r="J55" s="6"/>
      <c r="K55" s="40">
        <v>4.0</v>
      </c>
      <c r="L55" s="41">
        <f>K55/K117</f>
        <v>0.8</v>
      </c>
      <c r="M55" s="42">
        <f>VLOOKUP(D55,Q1:R9,2,FALSE)</f>
        <v>0</v>
      </c>
      <c r="N55" s="42">
        <f>M55*L55</f>
        <v>0</v>
      </c>
      <c r="O55" s="42">
        <f>IF(M55=0,0,L55*MAX(R2:R8))</f>
        <v>0</v>
      </c>
    </row>
    <row r="56" ht="12.0" customHeight="1">
      <c r="B56" s="50"/>
      <c r="C56" s="6"/>
      <c r="D56" s="43"/>
      <c r="E56" s="6"/>
      <c r="F56" s="6"/>
      <c r="G56" s="6"/>
      <c r="H56" s="6"/>
      <c r="I56" s="6"/>
      <c r="J56" s="6"/>
      <c r="K56" s="40"/>
      <c r="L56" s="41"/>
      <c r="M56" s="42"/>
      <c r="N56" s="42"/>
      <c r="O56" s="42"/>
    </row>
    <row r="57" ht="15.75" customHeight="1">
      <c r="A57" s="32" t="s">
        <v>59</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132</v>
      </c>
      <c r="C59" s="6"/>
      <c r="D59" s="86" t="s">
        <v>1</v>
      </c>
      <c r="E59" s="6"/>
      <c r="F59" s="6" t="str">
        <f>#REF!*#REF!</f>
        <v>#REF!</v>
      </c>
      <c r="G59" s="6" t="str">
        <f>IF(#REF!&gt;=0,10*#REF!,0)</f>
        <v>#REF!</v>
      </c>
      <c r="H59" s="6"/>
      <c r="I59" s="49"/>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133</v>
      </c>
      <c r="C61" s="6"/>
      <c r="D61" s="86" t="s">
        <v>1</v>
      </c>
      <c r="E61" s="6"/>
      <c r="F61" s="6" t="str">
        <f>#REF!*#REF!</f>
        <v>#REF!</v>
      </c>
      <c r="G61" s="6" t="str">
        <f>IF(#REF!&gt;=0,10*#REF!,0)</f>
        <v>#REF!</v>
      </c>
      <c r="H61" s="6"/>
      <c r="I61" s="49"/>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134</v>
      </c>
      <c r="C63" s="6"/>
      <c r="D63" s="86" t="s">
        <v>1</v>
      </c>
      <c r="E63" s="6"/>
      <c r="F63" s="6" t="str">
        <f>#REF!*#REF!</f>
        <v>#REF!</v>
      </c>
      <c r="G63" s="6" t="str">
        <f>IF(#REF!&gt;=0,10*#REF!,0)</f>
        <v>#REF!</v>
      </c>
      <c r="H63" s="6"/>
      <c r="I63" s="49"/>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66</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135</v>
      </c>
      <c r="C67" s="6"/>
      <c r="D67" s="86" t="s">
        <v>1</v>
      </c>
      <c r="E67" s="6"/>
      <c r="F67" s="6" t="str">
        <f>#REF!*#REF!</f>
        <v>#REF!</v>
      </c>
      <c r="G67" s="6" t="str">
        <f>IF(#REF!&gt;=0,10*#REF!,0)</f>
        <v>#REF!</v>
      </c>
      <c r="H67" s="6"/>
      <c r="I67" s="49"/>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136</v>
      </c>
      <c r="C69" s="6"/>
      <c r="D69" s="86" t="s">
        <v>1</v>
      </c>
      <c r="E69" s="6"/>
      <c r="F69" s="6" t="str">
        <f>#REF!*#REF!</f>
        <v>#REF!</v>
      </c>
      <c r="G69" s="6" t="str">
        <f>IF(#REF!&gt;=0,10*#REF!,0)</f>
        <v>#REF!</v>
      </c>
      <c r="H69" s="6"/>
      <c r="I69" s="49"/>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137</v>
      </c>
      <c r="C71" s="6"/>
      <c r="D71" s="86" t="s">
        <v>1</v>
      </c>
      <c r="E71" s="6"/>
      <c r="F71" s="6" t="str">
        <f>#REF!*#REF!</f>
        <v>#REF!</v>
      </c>
      <c r="G71" s="6" t="str">
        <f>IF(#REF!&gt;=0,10*#REF!,0)</f>
        <v>#REF!</v>
      </c>
      <c r="H71" s="6"/>
      <c r="I71" s="49"/>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138</v>
      </c>
      <c r="C73" s="6"/>
      <c r="D73" s="86" t="s">
        <v>1</v>
      </c>
      <c r="E73" s="6"/>
      <c r="F73" s="6" t="str">
        <f>#REF!*#REF!</f>
        <v>#REF!</v>
      </c>
      <c r="G73" s="6" t="str">
        <f>IF(#REF!&gt;=0,10*#REF!,0)</f>
        <v>#REF!</v>
      </c>
      <c r="H73" s="6"/>
      <c r="I73" s="49"/>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139</v>
      </c>
      <c r="C75" s="6"/>
      <c r="D75" s="86" t="s">
        <v>1</v>
      </c>
      <c r="E75" s="6"/>
      <c r="F75" s="6" t="str">
        <f>#REF!*#REF!</f>
        <v>#REF!</v>
      </c>
      <c r="G75" s="6" t="str">
        <f>IF(#REF!&gt;=0,10*#REF!,0)</f>
        <v>#REF!</v>
      </c>
      <c r="H75" s="6"/>
      <c r="I75" s="49"/>
      <c r="J75" s="6"/>
      <c r="K75" s="40">
        <v>3.0</v>
      </c>
      <c r="L75" s="41">
        <f>K75/K117</f>
        <v>0.6</v>
      </c>
      <c r="M75" s="42">
        <f>VLOOKUP(D75,Q1:R9,2,FALSE)</f>
        <v>0</v>
      </c>
      <c r="N75" s="42">
        <f>M75*L75</f>
        <v>0</v>
      </c>
      <c r="O75" s="42">
        <f>IF(M75=0,0,L75*MAX(R2:R8))</f>
        <v>0</v>
      </c>
    </row>
    <row r="76" ht="12.0" customHeight="1">
      <c r="B76" s="50"/>
      <c r="C76" s="6"/>
      <c r="D76" s="43"/>
      <c r="E76" s="6"/>
      <c r="F76" s="6"/>
      <c r="G76" s="6"/>
      <c r="H76" s="6"/>
      <c r="I76" s="6"/>
      <c r="J76" s="6"/>
      <c r="K76" s="40"/>
      <c r="L76" s="41"/>
      <c r="M76" s="42"/>
      <c r="N76" s="42"/>
      <c r="O76" s="42"/>
    </row>
    <row r="77" ht="15.75" customHeight="1">
      <c r="A77" s="32" t="s">
        <v>75</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140</v>
      </c>
      <c r="C79" s="6"/>
      <c r="D79" s="86" t="s">
        <v>1</v>
      </c>
      <c r="E79" s="6"/>
      <c r="F79" s="6" t="str">
        <f>#REF!*#REF!</f>
        <v>#REF!</v>
      </c>
      <c r="G79" s="6" t="str">
        <f>IF(#REF!&gt;=0,10*#REF!,0)</f>
        <v>#REF!</v>
      </c>
      <c r="H79" s="6"/>
      <c r="I79" s="49"/>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141</v>
      </c>
      <c r="C81" s="6"/>
      <c r="D81" s="86" t="s">
        <v>1</v>
      </c>
      <c r="E81" s="6"/>
      <c r="F81" s="6" t="str">
        <f>#REF!*#REF!</f>
        <v>#REF!</v>
      </c>
      <c r="G81" s="6" t="str">
        <f>IF(#REF!&gt;=0,10*#REF!,0)</f>
        <v>#REF!</v>
      </c>
      <c r="H81" s="6"/>
      <c r="I81" s="49"/>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142</v>
      </c>
      <c r="C83" s="6"/>
      <c r="D83" s="86" t="s">
        <v>1</v>
      </c>
      <c r="E83" s="6"/>
      <c r="F83" s="6" t="str">
        <f>#REF!*#REF!</f>
        <v>#REF!</v>
      </c>
      <c r="G83" s="6" t="str">
        <f>IF(#REF!&gt;=0,10*#REF!,0)</f>
        <v>#REF!</v>
      </c>
      <c r="H83" s="6"/>
      <c r="I83" s="49"/>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143</v>
      </c>
      <c r="C85" s="6"/>
      <c r="D85" s="86" t="s">
        <v>1</v>
      </c>
      <c r="E85" s="6"/>
      <c r="F85" s="6" t="str">
        <f>#REF!*#REF!</f>
        <v>#REF!</v>
      </c>
      <c r="G85" s="6" t="str">
        <f>IF(#REF!&gt;=0,10*#REF!,0)</f>
        <v>#REF!</v>
      </c>
      <c r="H85" s="6"/>
      <c r="I85" s="49"/>
      <c r="J85" s="6"/>
      <c r="K85" s="40">
        <v>3.0</v>
      </c>
      <c r="L85" s="41">
        <f>K85/K117</f>
        <v>0.6</v>
      </c>
      <c r="M85" s="42">
        <f>VLOOKUP(D85,Q1:R9,2,FALSE)</f>
        <v>0</v>
      </c>
      <c r="N85" s="42">
        <f>M85*L85</f>
        <v>0</v>
      </c>
      <c r="O85" s="42">
        <f>IF(M85=0,0,L85*MAX(R2:R8))</f>
        <v>0</v>
      </c>
    </row>
    <row r="86" ht="12.0" customHeight="1">
      <c r="B86" s="50"/>
      <c r="C86" s="6"/>
      <c r="D86" s="43"/>
      <c r="E86" s="6"/>
      <c r="F86" s="6"/>
      <c r="G86" s="6"/>
      <c r="H86" s="6"/>
      <c r="I86" s="6"/>
      <c r="J86" s="6"/>
      <c r="K86" s="40"/>
      <c r="L86" s="41"/>
      <c r="M86" s="42"/>
      <c r="N86" s="42"/>
      <c r="O86" s="42"/>
    </row>
    <row r="87" ht="15.75" customHeight="1">
      <c r="A87" s="32" t="s">
        <v>83</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144</v>
      </c>
      <c r="C89" s="6"/>
      <c r="D89" s="86" t="s">
        <v>1</v>
      </c>
      <c r="E89" s="6"/>
      <c r="F89" s="6" t="str">
        <f>#REF!*#REF!</f>
        <v>#REF!</v>
      </c>
      <c r="G89" s="6" t="str">
        <f>IF(#REF!&gt;=0,10*#REF!,0)</f>
        <v>#REF!</v>
      </c>
      <c r="H89" s="6"/>
      <c r="I89" s="49"/>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145</v>
      </c>
      <c r="C91" s="6"/>
      <c r="D91" s="86" t="s">
        <v>1</v>
      </c>
      <c r="E91" s="6"/>
      <c r="F91" s="6" t="str">
        <f>#REF!*#REF!</f>
        <v>#REF!</v>
      </c>
      <c r="G91" s="6" t="str">
        <f>IF(#REF!&gt;=0,10*#REF!,0)</f>
        <v>#REF!</v>
      </c>
      <c r="H91" s="6"/>
      <c r="I91" s="49"/>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146</v>
      </c>
      <c r="C93" s="6"/>
      <c r="D93" s="86" t="s">
        <v>1</v>
      </c>
      <c r="E93" s="6"/>
      <c r="F93" s="6" t="str">
        <f>#REF!*#REF!</f>
        <v>#REF!</v>
      </c>
      <c r="G93" s="6" t="str">
        <f>IF(#REF!&gt;=0,10*#REF!,0)</f>
        <v>#REF!</v>
      </c>
      <c r="H93" s="6"/>
      <c r="I93" s="49"/>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147</v>
      </c>
      <c r="C95" s="6"/>
      <c r="D95" s="86" t="s">
        <v>1</v>
      </c>
      <c r="E95" s="6"/>
      <c r="F95" s="6" t="str">
        <f>#REF!*#REF!</f>
        <v>#REF!</v>
      </c>
      <c r="G95" s="6" t="str">
        <f>IF(#REF!&gt;=0,10*#REF!,0)</f>
        <v>#REF!</v>
      </c>
      <c r="H95" s="6"/>
      <c r="I95" s="49"/>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148</v>
      </c>
      <c r="C97" s="6"/>
      <c r="D97" s="86" t="s">
        <v>1</v>
      </c>
      <c r="E97" s="6"/>
      <c r="F97" s="6" t="str">
        <f>#REF!*#REF!</f>
        <v>#REF!</v>
      </c>
      <c r="G97" s="6" t="str">
        <f>IF(#REF!&gt;=0,10*#REF!,0)</f>
        <v>#REF!</v>
      </c>
      <c r="H97" s="6"/>
      <c r="I97" s="49"/>
      <c r="J97" s="6"/>
      <c r="K97" s="40">
        <v>3.0</v>
      </c>
      <c r="L97" s="41">
        <f>K97/K117</f>
        <v>0.6</v>
      </c>
      <c r="M97" s="42">
        <f>VLOOKUP(D97,Q1:R9,2,FALSE)</f>
        <v>0</v>
      </c>
      <c r="N97" s="42">
        <f>M97*L97</f>
        <v>0</v>
      </c>
      <c r="O97" s="42">
        <f>IF(M97=0,0,L97*MAX(R2:R8))</f>
        <v>0</v>
      </c>
    </row>
    <row r="98" ht="12.0" customHeight="1">
      <c r="B98" s="50"/>
      <c r="C98" s="6"/>
      <c r="D98" s="43"/>
      <c r="E98" s="6"/>
      <c r="F98" s="6"/>
      <c r="G98" s="6"/>
      <c r="H98" s="6"/>
      <c r="I98" s="6"/>
      <c r="J98" s="6"/>
      <c r="K98" s="40"/>
      <c r="L98" s="41"/>
      <c r="M98" s="42"/>
      <c r="N98" s="42"/>
      <c r="O98" s="42"/>
    </row>
    <row r="99" ht="15.75" customHeight="1">
      <c r="A99" s="32" t="s">
        <v>91</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149</v>
      </c>
      <c r="C101" s="6"/>
      <c r="D101" s="86" t="s">
        <v>1</v>
      </c>
      <c r="E101" s="6"/>
      <c r="F101" s="6" t="str">
        <f>#REF!*#REF!</f>
        <v>#REF!</v>
      </c>
      <c r="G101" s="6" t="str">
        <f>IF(#REF!&gt;=0,10*#REF!,0)</f>
        <v>#REF!</v>
      </c>
      <c r="H101" s="6"/>
      <c r="I101" s="49"/>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150</v>
      </c>
      <c r="C103" s="6"/>
      <c r="D103" s="86" t="s">
        <v>1</v>
      </c>
      <c r="E103" s="6"/>
      <c r="F103" s="6" t="str">
        <f>#REF!*#REF!</f>
        <v>#REF!</v>
      </c>
      <c r="G103" s="6" t="str">
        <f>IF(#REF!&gt;=0,10*#REF!,0)</f>
        <v>#REF!</v>
      </c>
      <c r="H103" s="6"/>
      <c r="I103" s="49"/>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151</v>
      </c>
      <c r="C105" s="6"/>
      <c r="D105" s="86" t="s">
        <v>1</v>
      </c>
      <c r="E105" s="6"/>
      <c r="F105" s="6" t="str">
        <f>#REF!*#REF!</f>
        <v>#REF!</v>
      </c>
      <c r="G105" s="6" t="str">
        <f>IF(#REF!&gt;=0,10*#REF!,0)</f>
        <v>#REF!</v>
      </c>
      <c r="H105" s="6"/>
      <c r="I105" s="49"/>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152</v>
      </c>
      <c r="C107" s="6"/>
      <c r="D107" s="86" t="s">
        <v>1</v>
      </c>
      <c r="E107" s="6"/>
      <c r="F107" s="6" t="str">
        <f>#REF!*#REF!</f>
        <v>#REF!</v>
      </c>
      <c r="G107" s="6" t="str">
        <f>IF(#REF!&gt;=0,10*#REF!,0)</f>
        <v>#REF!</v>
      </c>
      <c r="H107" s="6"/>
      <c r="I107" s="49"/>
      <c r="J107" s="6"/>
      <c r="K107" s="40">
        <v>2.0</v>
      </c>
      <c r="L107" s="41">
        <f>K107/K117</f>
        <v>0.4</v>
      </c>
      <c r="M107" s="42">
        <f>VLOOKUP(D107,Q1:R9,2,FALSE)</f>
        <v>0</v>
      </c>
      <c r="N107" s="42">
        <f>M107*L107</f>
        <v>0</v>
      </c>
      <c r="O107" s="42">
        <f>IF(M107=0,0,L107*MAX(R2:R8))</f>
        <v>0</v>
      </c>
    </row>
    <row r="108" ht="12.0" customHeight="1">
      <c r="B108" s="50"/>
      <c r="C108" s="6"/>
      <c r="D108" s="43"/>
      <c r="E108" s="6"/>
      <c r="F108" s="6"/>
      <c r="G108" s="6"/>
      <c r="H108" s="6"/>
      <c r="I108" s="6"/>
      <c r="J108" s="6"/>
      <c r="K108" s="40"/>
      <c r="L108" s="41"/>
      <c r="M108" s="42"/>
      <c r="N108" s="42"/>
      <c r="O108" s="42"/>
    </row>
    <row r="109" ht="15.75" customHeight="1">
      <c r="A109" s="32" t="s">
        <v>98</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153</v>
      </c>
      <c r="C111" s="20"/>
      <c r="D111" s="86" t="s">
        <v>1</v>
      </c>
      <c r="E111" s="20"/>
      <c r="F111" s="20" t="str">
        <f>#REF!*#REF!</f>
        <v>#REF!</v>
      </c>
      <c r="G111" s="20" t="str">
        <f>IF(#REF!&gt;=0,10*#REF!,0)</f>
        <v>#REF!</v>
      </c>
      <c r="H111" s="20"/>
      <c r="I111" s="49"/>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154</v>
      </c>
      <c r="C113" s="20"/>
      <c r="D113" s="86" t="s">
        <v>1</v>
      </c>
      <c r="E113" s="20"/>
      <c r="F113" s="20" t="str">
        <f>#REF!*#REF!</f>
        <v>#REF!</v>
      </c>
      <c r="G113" s="20" t="str">
        <f>IF(#REF!&gt;=0,10*#REF!,0)</f>
        <v>#REF!</v>
      </c>
      <c r="H113" s="20"/>
      <c r="I113" s="49"/>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155</v>
      </c>
      <c r="C115" s="20"/>
      <c r="D115" s="86" t="s">
        <v>1</v>
      </c>
      <c r="E115" s="20"/>
      <c r="F115" s="20" t="str">
        <f>#REF!*#REF!</f>
        <v>#REF!</v>
      </c>
      <c r="G115" s="20" t="str">
        <f>IF(#REF!&gt;=0,10*#REF!,0)</f>
        <v>#REF!</v>
      </c>
      <c r="H115" s="20"/>
      <c r="I115" s="49"/>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105</v>
      </c>
      <c r="B117" s="62"/>
      <c r="C117" s="63"/>
      <c r="D117" s="64" t="str">
        <f>IF(ISERR((N117/O117)*100),"",(N117/O117)*100)</f>
        <v/>
      </c>
      <c r="E117" s="65"/>
      <c r="F117" s="65"/>
      <c r="G117" s="65"/>
      <c r="H117" s="66" t="str">
        <f>IF(D117="","","-")</f>
        <v/>
      </c>
      <c r="I117" s="67" t="str">
        <f>VLOOKUP(J117,'Rating ranges'!A2:B7,2,TRUE)</f>
        <v/>
      </c>
      <c r="J117" s="7">
        <f>IF(D117="",0,D117)</f>
        <v>0</v>
      </c>
      <c r="K117" s="59">
        <f>MAX(K9:K115)</f>
        <v>5</v>
      </c>
      <c r="L117" s="59"/>
      <c r="M117" s="59"/>
      <c r="N117" s="60">
        <f t="shared" ref="N117:O117" si="1">SUM(N9:N115)</f>
        <v>0</v>
      </c>
      <c r="O117" s="60">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156</v>
      </c>
      <c r="B1" s="2"/>
      <c r="C1" s="2"/>
    </row>
    <row r="2" ht="15.75" customHeight="1">
      <c r="B2" s="58"/>
      <c r="C2" s="32" t="s">
        <v>157</v>
      </c>
    </row>
    <row r="3" ht="24.75" customHeight="1">
      <c r="A3" s="87"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8">
        <v>1.0</v>
      </c>
      <c r="B4" s="89" t="s">
        <v>158</v>
      </c>
      <c r="C4" s="90" t="s">
        <v>159</v>
      </c>
    </row>
    <row r="5" ht="38.25" customHeight="1">
      <c r="A5" s="88">
        <f t="shared" ref="A5:A8" si="1">A4+1</f>
        <v>2</v>
      </c>
      <c r="B5" s="89" t="s">
        <v>160</v>
      </c>
      <c r="C5" s="90" t="s">
        <v>159</v>
      </c>
    </row>
    <row r="6" ht="38.25" customHeight="1">
      <c r="A6" s="88">
        <f t="shared" si="1"/>
        <v>3</v>
      </c>
      <c r="B6" s="89" t="s">
        <v>161</v>
      </c>
      <c r="C6" s="90" t="s">
        <v>162</v>
      </c>
    </row>
    <row r="7" ht="38.25" customHeight="1">
      <c r="A7" s="88">
        <f t="shared" si="1"/>
        <v>4</v>
      </c>
      <c r="B7" s="89" t="s">
        <v>163</v>
      </c>
      <c r="C7" s="90" t="s">
        <v>164</v>
      </c>
    </row>
    <row r="8" ht="38.25" customHeight="1">
      <c r="A8" s="88">
        <f t="shared" si="1"/>
        <v>5</v>
      </c>
      <c r="B8" s="89" t="s">
        <v>165</v>
      </c>
      <c r="C8" s="90" t="s">
        <v>164</v>
      </c>
    </row>
    <row r="9" ht="12.75" customHeight="1">
      <c r="B9" s="50"/>
      <c r="C9" s="20"/>
    </row>
    <row r="10" ht="24.75" customHeight="1">
      <c r="A10" s="87" t="s">
        <v>28</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8">
        <f>A8+1</f>
        <v>6</v>
      </c>
      <c r="B11" s="89" t="s">
        <v>166</v>
      </c>
      <c r="C11" s="90" t="s">
        <v>164</v>
      </c>
    </row>
    <row r="12" ht="51.0" customHeight="1">
      <c r="A12" s="88">
        <f t="shared" ref="A12:A13" si="2">A11+1</f>
        <v>7</v>
      </c>
      <c r="B12" s="89" t="s">
        <v>167</v>
      </c>
      <c r="C12" s="90" t="s">
        <v>162</v>
      </c>
    </row>
    <row r="13" ht="38.25" customHeight="1">
      <c r="A13" s="88">
        <f t="shared" si="2"/>
        <v>8</v>
      </c>
      <c r="B13" s="89" t="s">
        <v>168</v>
      </c>
      <c r="C13" s="90" t="s">
        <v>164</v>
      </c>
    </row>
    <row r="14" ht="12.75" customHeight="1">
      <c r="B14" s="50"/>
      <c r="C14" s="20"/>
    </row>
    <row r="15" ht="24.75" customHeight="1">
      <c r="A15" s="87" t="s">
        <v>35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8">
        <f>A13+1</f>
        <v>9</v>
      </c>
      <c r="B16" s="89" t="s">
        <v>169</v>
      </c>
      <c r="C16" s="90" t="s">
        <v>170</v>
      </c>
    </row>
    <row r="17" ht="51.0" customHeight="1">
      <c r="A17" s="88">
        <f t="shared" ref="A17:A24" si="3">A16+1</f>
        <v>10</v>
      </c>
      <c r="B17" s="89" t="s">
        <v>171</v>
      </c>
      <c r="C17" s="90" t="s">
        <v>162</v>
      </c>
    </row>
    <row r="18" ht="38.25" customHeight="1">
      <c r="A18" s="88">
        <f t="shared" si="3"/>
        <v>11</v>
      </c>
      <c r="B18" s="89" t="s">
        <v>172</v>
      </c>
      <c r="C18" s="90" t="s">
        <v>164</v>
      </c>
    </row>
    <row r="19" ht="51.0" customHeight="1">
      <c r="A19" s="88">
        <f t="shared" si="3"/>
        <v>12</v>
      </c>
      <c r="B19" s="89" t="s">
        <v>173</v>
      </c>
      <c r="C19" s="90" t="s">
        <v>159</v>
      </c>
    </row>
    <row r="20" ht="51.0" customHeight="1">
      <c r="A20" s="88">
        <f t="shared" si="3"/>
        <v>13</v>
      </c>
      <c r="B20" s="89" t="s">
        <v>174</v>
      </c>
      <c r="C20" s="90" t="s">
        <v>164</v>
      </c>
    </row>
    <row r="21" ht="38.25" customHeight="1">
      <c r="A21" s="88">
        <f t="shared" si="3"/>
        <v>14</v>
      </c>
      <c r="B21" s="89" t="s">
        <v>175</v>
      </c>
      <c r="C21" s="90" t="s">
        <v>162</v>
      </c>
    </row>
    <row r="22" ht="25.5" customHeight="1">
      <c r="A22" s="88">
        <f t="shared" si="3"/>
        <v>15</v>
      </c>
      <c r="B22" s="89" t="s">
        <v>176</v>
      </c>
      <c r="C22" s="90" t="s">
        <v>170</v>
      </c>
    </row>
    <row r="23" ht="25.5" customHeight="1">
      <c r="A23" s="88">
        <f t="shared" si="3"/>
        <v>16</v>
      </c>
      <c r="B23" s="89" t="s">
        <v>177</v>
      </c>
      <c r="C23" s="90" t="s">
        <v>170</v>
      </c>
    </row>
    <row r="24" ht="25.5" customHeight="1">
      <c r="A24" s="88">
        <f t="shared" si="3"/>
        <v>17</v>
      </c>
      <c r="B24" s="89" t="s">
        <v>178</v>
      </c>
      <c r="C24" s="90" t="s">
        <v>179</v>
      </c>
    </row>
    <row r="25" ht="12.75" customHeight="1">
      <c r="B25" s="50"/>
      <c r="C25" s="20"/>
    </row>
    <row r="26" ht="24.75" customHeight="1">
      <c r="A26" s="87" t="s">
        <v>50</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8">
        <f>A24+1</f>
        <v>18</v>
      </c>
      <c r="B27" s="89" t="s">
        <v>180</v>
      </c>
      <c r="C27" s="90" t="s">
        <v>162</v>
      </c>
    </row>
    <row r="28" ht="38.25" customHeight="1">
      <c r="A28" s="88">
        <f t="shared" ref="A28:A30" si="4">A27+1</f>
        <v>19</v>
      </c>
      <c r="B28" s="89" t="s">
        <v>181</v>
      </c>
      <c r="C28" s="90" t="s">
        <v>162</v>
      </c>
    </row>
    <row r="29" ht="51.0" customHeight="1">
      <c r="A29" s="88">
        <f t="shared" si="4"/>
        <v>20</v>
      </c>
      <c r="B29" s="89" t="s">
        <v>182</v>
      </c>
      <c r="C29" s="90" t="s">
        <v>170</v>
      </c>
    </row>
    <row r="30" ht="38.25" customHeight="1">
      <c r="A30" s="88">
        <f t="shared" si="4"/>
        <v>21</v>
      </c>
      <c r="B30" s="89" t="s">
        <v>183</v>
      </c>
      <c r="C30" s="90" t="s">
        <v>162</v>
      </c>
    </row>
    <row r="31" ht="12.75" customHeight="1">
      <c r="B31" s="50"/>
      <c r="C31" s="20"/>
    </row>
    <row r="32" ht="24.75" customHeight="1">
      <c r="A32" s="87" t="s">
        <v>59</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8">
        <f>A30+1</f>
        <v>22</v>
      </c>
      <c r="B33" s="89" t="s">
        <v>184</v>
      </c>
      <c r="C33" s="90" t="s">
        <v>162</v>
      </c>
    </row>
    <row r="34" ht="51.0" customHeight="1">
      <c r="A34" s="88">
        <f t="shared" ref="A34:A35" si="5">A33+1</f>
        <v>23</v>
      </c>
      <c r="B34" s="89" t="s">
        <v>185</v>
      </c>
      <c r="C34" s="90" t="s">
        <v>164</v>
      </c>
    </row>
    <row r="35" ht="38.25" customHeight="1">
      <c r="A35" s="88">
        <f t="shared" si="5"/>
        <v>24</v>
      </c>
      <c r="B35" s="89" t="s">
        <v>186</v>
      </c>
      <c r="C35" s="90" t="s">
        <v>179</v>
      </c>
    </row>
    <row r="36" ht="12.75" customHeight="1">
      <c r="B36" s="50"/>
      <c r="C36" s="20"/>
    </row>
    <row r="37" ht="24.75" customHeight="1">
      <c r="A37" s="87" t="s">
        <v>66</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8">
        <f>A35+1</f>
        <v>25</v>
      </c>
      <c r="B38" s="89" t="s">
        <v>187</v>
      </c>
      <c r="C38" s="90" t="s">
        <v>164</v>
      </c>
    </row>
    <row r="39" ht="63.75" customHeight="1">
      <c r="A39" s="88">
        <f t="shared" ref="A39:A42" si="6">A38+1</f>
        <v>26</v>
      </c>
      <c r="B39" s="89" t="s">
        <v>188</v>
      </c>
      <c r="C39" s="90" t="s">
        <v>170</v>
      </c>
    </row>
    <row r="40" ht="38.25" customHeight="1">
      <c r="A40" s="88">
        <f t="shared" si="6"/>
        <v>27</v>
      </c>
      <c r="B40" s="89" t="s">
        <v>189</v>
      </c>
      <c r="C40" s="90" t="s">
        <v>170</v>
      </c>
    </row>
    <row r="41" ht="63.75" customHeight="1">
      <c r="A41" s="88">
        <f t="shared" si="6"/>
        <v>28</v>
      </c>
      <c r="B41" s="89" t="s">
        <v>190</v>
      </c>
      <c r="C41" s="90" t="s">
        <v>164</v>
      </c>
    </row>
    <row r="42" ht="38.25" customHeight="1">
      <c r="A42" s="88">
        <f t="shared" si="6"/>
        <v>29</v>
      </c>
      <c r="B42" s="89" t="s">
        <v>191</v>
      </c>
      <c r="C42" s="90" t="s">
        <v>164</v>
      </c>
    </row>
    <row r="43" ht="12.75" customHeight="1">
      <c r="B43" s="50"/>
      <c r="C43" s="20"/>
    </row>
    <row r="44" ht="24.75" customHeight="1">
      <c r="A44" s="87" t="s">
        <v>75</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8">
        <f>A42+1</f>
        <v>30</v>
      </c>
      <c r="B45" s="89" t="s">
        <v>192</v>
      </c>
      <c r="C45" s="90" t="s">
        <v>162</v>
      </c>
    </row>
    <row r="46" ht="38.25" customHeight="1">
      <c r="A46" s="88">
        <f t="shared" ref="A46:A48" si="7">A45+1</f>
        <v>31</v>
      </c>
      <c r="B46" s="89" t="s">
        <v>193</v>
      </c>
      <c r="C46" s="90" t="s">
        <v>164</v>
      </c>
    </row>
    <row r="47" ht="51.0" customHeight="1">
      <c r="A47" s="88">
        <f t="shared" si="7"/>
        <v>32</v>
      </c>
      <c r="B47" s="89" t="s">
        <v>194</v>
      </c>
      <c r="C47" s="90" t="s">
        <v>164</v>
      </c>
    </row>
    <row r="48" ht="25.5" customHeight="1">
      <c r="A48" s="88">
        <f t="shared" si="7"/>
        <v>33</v>
      </c>
      <c r="B48" s="89" t="s">
        <v>195</v>
      </c>
      <c r="C48" s="90" t="s">
        <v>164</v>
      </c>
    </row>
    <row r="49" ht="12.75" customHeight="1">
      <c r="B49" s="50"/>
      <c r="C49" s="20"/>
    </row>
    <row r="50" ht="24.75" customHeight="1">
      <c r="A50" s="87" t="s">
        <v>83</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8">
        <f>A48+1</f>
        <v>34</v>
      </c>
      <c r="B51" s="89" t="s">
        <v>196</v>
      </c>
      <c r="C51" s="90" t="s">
        <v>159</v>
      </c>
    </row>
    <row r="52" ht="38.25" customHeight="1">
      <c r="A52" s="88">
        <f t="shared" ref="A52:A55" si="8">A51+1</f>
        <v>35</v>
      </c>
      <c r="B52" s="89" t="s">
        <v>197</v>
      </c>
      <c r="C52" s="90" t="s">
        <v>170</v>
      </c>
    </row>
    <row r="53" ht="25.5" customHeight="1">
      <c r="A53" s="88">
        <f t="shared" si="8"/>
        <v>36</v>
      </c>
      <c r="B53" s="89" t="s">
        <v>198</v>
      </c>
      <c r="C53" s="90" t="s">
        <v>162</v>
      </c>
    </row>
    <row r="54" ht="38.25" customHeight="1">
      <c r="A54" s="88">
        <f t="shared" si="8"/>
        <v>37</v>
      </c>
      <c r="B54" s="89" t="s">
        <v>199</v>
      </c>
      <c r="C54" s="90" t="s">
        <v>164</v>
      </c>
    </row>
    <row r="55" ht="25.5" customHeight="1">
      <c r="A55" s="88">
        <f t="shared" si="8"/>
        <v>38</v>
      </c>
      <c r="B55" s="89" t="s">
        <v>200</v>
      </c>
      <c r="C55" s="90" t="s">
        <v>164</v>
      </c>
    </row>
    <row r="56" ht="12.75" customHeight="1">
      <c r="B56" s="50"/>
      <c r="C56" s="20"/>
    </row>
    <row r="57" ht="24.75" customHeight="1">
      <c r="A57" s="87" t="s">
        <v>91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8">
        <f>A55+1</f>
        <v>39</v>
      </c>
      <c r="B58" s="89" t="s">
        <v>201</v>
      </c>
      <c r="C58" s="90" t="s">
        <v>162</v>
      </c>
    </row>
    <row r="59" ht="38.25" customHeight="1">
      <c r="A59" s="88">
        <f t="shared" ref="A59:A61" si="9">A58+1</f>
        <v>40</v>
      </c>
      <c r="B59" s="89" t="s">
        <v>202</v>
      </c>
      <c r="C59" s="90" t="s">
        <v>164</v>
      </c>
    </row>
    <row r="60" ht="51.0" customHeight="1">
      <c r="A60" s="88">
        <f t="shared" si="9"/>
        <v>41</v>
      </c>
      <c r="B60" s="89" t="s">
        <v>203</v>
      </c>
      <c r="C60" s="90" t="s">
        <v>164</v>
      </c>
    </row>
    <row r="61" ht="38.25" customHeight="1">
      <c r="A61" s="88">
        <f t="shared" si="9"/>
        <v>42</v>
      </c>
      <c r="B61" s="89" t="s">
        <v>204</v>
      </c>
      <c r="C61" s="90" t="s">
        <v>170</v>
      </c>
    </row>
    <row r="62" ht="12.75" customHeight="1">
      <c r="B62" s="50"/>
      <c r="C62" s="20"/>
    </row>
    <row r="63" ht="24.75" customHeight="1">
      <c r="A63" s="87" t="s">
        <v>98</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8">
        <f>A61+1</f>
        <v>43</v>
      </c>
      <c r="B64" s="89" t="s">
        <v>205</v>
      </c>
      <c r="C64" s="90" t="s">
        <v>162</v>
      </c>
    </row>
    <row r="65" ht="25.5" customHeight="1">
      <c r="A65" s="88">
        <f t="shared" ref="A65:A66" si="10">A64+1</f>
        <v>44</v>
      </c>
      <c r="B65" s="89" t="s">
        <v>206</v>
      </c>
      <c r="C65" s="90" t="s">
        <v>164</v>
      </c>
    </row>
    <row r="66" ht="51.0" customHeight="1">
      <c r="A66" s="88">
        <f t="shared" si="10"/>
        <v>45</v>
      </c>
      <c r="B66" s="89" t="s">
        <v>207</v>
      </c>
      <c r="C66" s="90" t="s">
        <v>164</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91" t="s">
        <v>208</v>
      </c>
      <c r="B1" s="91" t="s">
        <v>209</v>
      </c>
      <c r="C1" s="91" t="s">
        <v>210</v>
      </c>
    </row>
    <row r="2" ht="12.75" customHeight="1">
      <c r="A2" s="92">
        <v>0.0</v>
      </c>
      <c r="B2" s="25" t="str">
        <f>""</f>
        <v/>
      </c>
    </row>
    <row r="3" ht="12.75" customHeight="1">
      <c r="A3" s="92">
        <v>1.0</v>
      </c>
      <c r="B3" s="25" t="s">
        <v>211</v>
      </c>
      <c r="C3" s="93" t="s">
        <v>212</v>
      </c>
      <c r="D3" s="94">
        <f>A4</f>
        <v>29</v>
      </c>
    </row>
    <row r="4" ht="12.75" customHeight="1">
      <c r="A4" s="92">
        <v>29.0</v>
      </c>
      <c r="B4" s="11" t="s">
        <v>6</v>
      </c>
      <c r="C4" s="11" t="s">
        <v>213</v>
      </c>
      <c r="D4" s="94">
        <f t="shared" ref="D4:D7" si="1">A4</f>
        <v>29</v>
      </c>
      <c r="E4" s="95" t="s">
        <v>214</v>
      </c>
      <c r="F4" s="94">
        <f t="shared" ref="F4:F6" si="2">A5</f>
        <v>49</v>
      </c>
    </row>
    <row r="5" ht="12.75" customHeight="1">
      <c r="A5" s="92">
        <v>49.0</v>
      </c>
      <c r="B5" s="11" t="s">
        <v>7</v>
      </c>
      <c r="C5" s="11" t="s">
        <v>213</v>
      </c>
      <c r="D5" s="94">
        <f t="shared" si="1"/>
        <v>49</v>
      </c>
      <c r="E5" s="95" t="s">
        <v>214</v>
      </c>
      <c r="F5" s="94">
        <f t="shared" si="2"/>
        <v>69</v>
      </c>
    </row>
    <row r="6" ht="12.75" customHeight="1">
      <c r="A6" s="92">
        <v>69.0</v>
      </c>
      <c r="B6" s="11" t="s">
        <v>11</v>
      </c>
      <c r="C6" s="11" t="s">
        <v>213</v>
      </c>
      <c r="D6" s="94">
        <f t="shared" si="1"/>
        <v>69</v>
      </c>
      <c r="E6" s="95" t="s">
        <v>214</v>
      </c>
      <c r="F6" s="94">
        <f t="shared" si="2"/>
        <v>89</v>
      </c>
    </row>
    <row r="7" ht="12.75" customHeight="1">
      <c r="A7" s="92">
        <v>89.0</v>
      </c>
      <c r="B7" s="11" t="s">
        <v>12</v>
      </c>
      <c r="C7" s="93" t="s">
        <v>215</v>
      </c>
      <c r="D7" s="94">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