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DSW\8311_G4_ADSW\PREGAME\1. ELICITACION\1.3 Historias de Usuario\"/>
    </mc:Choice>
  </mc:AlternateContent>
  <xr:revisionPtr revIDLastSave="0" documentId="13_ncr:1_{56EB2596-D4CE-4AE2-8DED-49AFC4FD9B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1" hidden="1">'Historia de Usuario'!$C$9:$C$10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E22" i="2"/>
  <c r="L22" i="2"/>
  <c r="H15" i="2"/>
  <c r="D15" i="2"/>
  <c r="M15" i="2"/>
  <c r="H13" i="2"/>
  <c r="C13" i="2"/>
  <c r="E13" i="2"/>
  <c r="H10" i="2"/>
  <c r="E10" i="2"/>
  <c r="L108" i="2"/>
  <c r="E108" i="2"/>
  <c r="E105" i="2"/>
  <c r="M101" i="2"/>
  <c r="H101" i="2"/>
  <c r="D101" i="2"/>
  <c r="H99" i="2"/>
  <c r="E99" i="2"/>
  <c r="C99" i="2"/>
  <c r="H96" i="2"/>
  <c r="E96" i="2"/>
  <c r="L86" i="2"/>
  <c r="E86" i="2"/>
  <c r="E83" i="2"/>
  <c r="M79" i="2"/>
  <c r="H79" i="2"/>
  <c r="D79" i="2"/>
  <c r="H77" i="2"/>
  <c r="E77" i="2"/>
  <c r="C77" i="2"/>
  <c r="H74" i="2"/>
  <c r="E74" i="2"/>
  <c r="L43" i="2"/>
  <c r="E43" i="2"/>
  <c r="M36" i="2"/>
  <c r="H36" i="2"/>
  <c r="D36" i="2"/>
  <c r="C34" i="2"/>
  <c r="D57" i="2"/>
  <c r="E55" i="2"/>
  <c r="L64" i="2"/>
  <c r="E64" i="2"/>
  <c r="E61" i="2"/>
  <c r="M57" i="2"/>
  <c r="H57" i="2"/>
  <c r="C55" i="2"/>
  <c r="H52" i="2"/>
  <c r="H55" i="2"/>
  <c r="E52" i="2"/>
</calcChain>
</file>

<file path=xl/sharedStrings.xml><?xml version="1.0" encoding="utf-8"?>
<sst xmlns="http://schemas.openxmlformats.org/spreadsheetml/2006/main" count="192" uniqueCount="99">
  <si>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</si>
  <si>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</si>
  <si>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</si>
  <si>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</si>
  <si>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</si>
  <si>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</si>
  <si>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</si>
  <si>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</si>
  <si>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</si>
  <si>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</si>
  <si>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</si>
  <si>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</si>
  <si>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</si>
  <si>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</si>
  <si>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</si>
  <si>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</si>
  <si>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Cliente</t>
  </si>
  <si>
    <t>Dennis Parra</t>
  </si>
  <si>
    <t>Alta</t>
  </si>
  <si>
    <t>No iniciado</t>
  </si>
  <si>
    <t>REQ002</t>
  </si>
  <si>
    <t>El sistema debe tener una opción que permita eliminar un producto</t>
  </si>
  <si>
    <t>Eliminar productos del catalogo</t>
  </si>
  <si>
    <t>Tener registrados unicamente protuctos en stock</t>
  </si>
  <si>
    <t>Eliminar producto (nombre, precio, descripción, fotografía, categoría)</t>
  </si>
  <si>
    <t>Jorge Ramos</t>
  </si>
  <si>
    <t>Pruebas Unitarias que verifiquen que el producto se eliminó del catálogo (mensaje eliminado correctamente)</t>
  </si>
  <si>
    <t>Para la eliminación de un producto este primero debe estar registrado dentro del catálogo</t>
  </si>
  <si>
    <t>Eliminar producto</t>
  </si>
  <si>
    <t>REQ003</t>
  </si>
  <si>
    <t>El sistema debe tener una opción de agregar productos</t>
  </si>
  <si>
    <t>Registrar productos nuevos en el catálogo</t>
  </si>
  <si>
    <t>Mostrar en el catálogo productos disponibles</t>
  </si>
  <si>
    <t>Ingresar datos (nombre, precio, descripción, fotografía, categoría)</t>
  </si>
  <si>
    <t>Freddy Páez</t>
  </si>
  <si>
    <t>Pruebas Unitarias que permitan verificar que un producto se ha añadido correctamente al catálogo (producto añadido correctamente).</t>
  </si>
  <si>
    <t>Para realizarlo, primero se debe verificar que el producto nuevo a registrar no se encuentre previamente registrado.</t>
  </si>
  <si>
    <t>Registrar Producto</t>
  </si>
  <si>
    <t>REQ004</t>
  </si>
  <si>
    <t>Ingresar datos (nombre, duración, descuento).</t>
  </si>
  <si>
    <t>Pruebas Unitarias que permitan verificar que una oferta se haya añadido según el tiempo o duración especificado (emitir mensaje de oferta creada correctamente).</t>
  </si>
  <si>
    <t>Para realizarlo, primero se debe verificar que la o las ofertas no se encuentren activas o tengan similitud entre ellas.</t>
  </si>
  <si>
    <t>Crear Oferta</t>
  </si>
  <si>
    <t>REQ005</t>
  </si>
  <si>
    <t>El sistema debe tener una opción para eliminar ofertas</t>
  </si>
  <si>
    <t>Eliminar ofertas del emprendimiento</t>
  </si>
  <si>
    <t>Permite dar de baja o quitar ofertas del emprendimiento</t>
  </si>
  <si>
    <t>Administrador</t>
  </si>
  <si>
    <t>Eliminar oferta (nombre, duración, descuento)</t>
  </si>
  <si>
    <t>Pruebas Unitarias que permitan verificar que una oferta haya sido eliminada (Emitir mensaje de: oferta eliminada correctamente).</t>
  </si>
  <si>
    <t>Para realizarlo, primero se debe verificar quela oferta haya sido creada anteriormente</t>
  </si>
  <si>
    <t>Eliminar Oferta</t>
  </si>
  <si>
    <t>REQ006</t>
  </si>
  <si>
    <t>El sistema debe tener una opción para editar una oferta</t>
  </si>
  <si>
    <t>Actualizar datos de ofertas del emprendimiento</t>
  </si>
  <si>
    <t>Permite dar cambiar información o duración de las ofertas del emprendimiento</t>
  </si>
  <si>
    <t xml:space="preserve">Actualizar datos de oferta (nombre, descuento, duración). </t>
  </si>
  <si>
    <t>Pruebas Unitarias que permitan verificar que la información de una oferta hayan sido actualizados (emitir un mensaje: datos actualizados correctamente).</t>
  </si>
  <si>
    <t>Actualizar Oferta</t>
  </si>
  <si>
    <t>REQ007</t>
  </si>
  <si>
    <t>El sistema debe tener una opción que permite crear categorías</t>
  </si>
  <si>
    <t>Crear categorías</t>
  </si>
  <si>
    <t>Para enlazar con los diferentes productos disponibles</t>
  </si>
  <si>
    <t>Ingresar (nombre de categoría)</t>
  </si>
  <si>
    <t>Pruebas Unitarias que permitan verificar que la categoría haya sido creada correctamente (emitir un mensaje de agregado correctamente).</t>
  </si>
  <si>
    <t>Para realizarlo, primero se debe verificar que la categoría no haya sido creada anteriormente</t>
  </si>
  <si>
    <t>Agregar Categoría</t>
  </si>
  <si>
    <t>REQ008</t>
  </si>
  <si>
    <t>El sistema debe tener una opción que permite eliminar categorías</t>
  </si>
  <si>
    <t xml:space="preserve">Eliminar categorías </t>
  </si>
  <si>
    <t>Evitar un mal enlace con los productos.</t>
  </si>
  <si>
    <t>1. Verificar existencia de la oferta.
2. Actualizar datos de oferta. 
3. Guardar cambios realizados.</t>
  </si>
  <si>
    <t xml:space="preserve">Pruebas Unitarias que permitan verificar que la categoría se haya eliminado (emitir un mensaje de eliminado correctamente). </t>
  </si>
  <si>
    <t>Para realizarlo, primero se debe verificar que la oferta haya sido creada anteriormente</t>
  </si>
  <si>
    <t>Eliminar Categoría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</si>
  <si>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</si>
  <si>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</si>
  <si>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</si>
  <si>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</si>
  <si>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</si>
  <si>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</si>
  <si>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</si>
  <si>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</si>
  <si>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</si>
  <si>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</si>
  <si>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</si>
  <si>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</si>
  <si>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</si>
  <si>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</si>
  <si>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</si>
  <si>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Secundaria</t>
  </si>
  <si>
    <t>Eliminar Usuario</t>
  </si>
  <si>
    <t>Mostrar  Producto</t>
  </si>
  <si>
    <t>El sistema debe tener un apartado para visualizar los productos registrados.</t>
  </si>
  <si>
    <t>Permite visualizar todos los productos disponibles en el emprendiemiento</t>
  </si>
  <si>
    <t>Visualizar productos disponibles en el emprendimiento.</t>
  </si>
  <si>
    <t>Visualizar datos (nombre, precio, descripción, fotografía, categoría)</t>
  </si>
  <si>
    <t>Pruebas Unitarias que permitan verificar que un producto se pueda visulizar correctamente en el catálogo (producto añadido correctamente).</t>
  </si>
  <si>
    <t>Para realizarlo, primero se debe verificar que el producto nuevo a registrar se encuentre en el catálogo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</si>
</sst>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E699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13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8" borderId="4" xfId="0" applyFont="1" applyFill="1" applyBorder="1" applyAlignment="1">
      <alignment horizontal="center" vertical="center"/>
    </xf>
    <xf numFmtId="0" fontId="10" fillId="8" borderId="6" xfId="0" applyFont="1" applyFill="1" applyBorder="1"/>
    <xf numFmtId="0" fontId="15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29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529A444B-38E5-43EF-B42D-CCB377B53982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29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DEF0FE50-8FC3-47DE-B91F-5E1F41319A27}"/>
            </a:ext>
            <a:ext uri="{147F2762-F138-4A5C-976F-8EAC2B608ADB}">
              <a16:predDERef xmlns:a16="http://schemas.microsoft.com/office/drawing/2014/main" pred="{529A444B-38E5-43EF-B42D-CCB377B5398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50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31F81AB2-B294-4AF1-8A55-33B24A9E9BC3}"/>
            </a:ext>
            <a:ext uri="{147F2762-F138-4A5C-976F-8EAC2B608ADB}">
              <a16:predDERef xmlns:a16="http://schemas.microsoft.com/office/drawing/2014/main" pred="{DEF0FE50-8FC3-47DE-B91F-5E1F41319A2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50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02B90BDF-090B-4057-8EF7-2741C94C948A}"/>
            </a:ext>
            <a:ext uri="{147F2762-F138-4A5C-976F-8EAC2B608ADB}">
              <a16:predDERef xmlns:a16="http://schemas.microsoft.com/office/drawing/2014/main" pred="{31F81AB2-B294-4AF1-8A55-33B24A9E9B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113</xdr:row>
      <xdr:rowOff>95250</xdr:rowOff>
    </xdr:from>
    <xdr:to>
      <xdr:col>16</xdr:col>
      <xdr:colOff>19050</xdr:colOff>
      <xdr:row>138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D03A13-C199-D751-C0F9-BC0EB899C7B9}"/>
            </a:ext>
            <a:ext uri="{147F2762-F138-4A5C-976F-8EAC2B608ADB}">
              <a16:predDERef xmlns:a16="http://schemas.microsoft.com/office/drawing/2014/main" pred="{02B90BDF-090B-4057-8EF7-2741C94C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4145875"/>
          <a:ext cx="10944225" cy="5038725"/>
        </a:xfrm>
        <a:prstGeom prst="rect">
          <a:avLst/>
        </a:prstGeom>
      </xdr:spPr>
    </xdr:pic>
    <xdr:clientData/>
  </xdr:twoCellAnchor>
  <xdr:oneCellAnchor>
    <xdr:from>
      <xdr:col>13</xdr:col>
      <xdr:colOff>552450</xdr:colOff>
      <xdr:row>72</xdr:row>
      <xdr:rowOff>266700</xdr:rowOff>
    </xdr:from>
    <xdr:ext cx="1066800" cy="1162050"/>
    <xdr:pic>
      <xdr:nvPicPr>
        <xdr:cNvPr id="9" name="image1.jpg">
          <a:extLst>
            <a:ext uri="{FF2B5EF4-FFF2-40B4-BE49-F238E27FC236}">
              <a16:creationId xmlns:a16="http://schemas.microsoft.com/office/drawing/2014/main" id="{93A9F55D-2FB4-49B3-9B90-B39992E69823}"/>
            </a:ext>
            <a:ext uri="{147F2762-F138-4A5C-976F-8EAC2B608ADB}">
              <a16:predDERef xmlns:a16="http://schemas.microsoft.com/office/drawing/2014/main" pred="{46D03A13-C199-D751-C0F9-BC0EB899C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72</xdr:row>
      <xdr:rowOff>266700</xdr:rowOff>
    </xdr:from>
    <xdr:ext cx="1095375" cy="1162050"/>
    <xdr:pic>
      <xdr:nvPicPr>
        <xdr:cNvPr id="10" name="image2.jpg">
          <a:extLst>
            <a:ext uri="{FF2B5EF4-FFF2-40B4-BE49-F238E27FC236}">
              <a16:creationId xmlns:a16="http://schemas.microsoft.com/office/drawing/2014/main" id="{7ED08C49-72BC-422D-8420-B29A7F10E92F}"/>
            </a:ext>
            <a:ext uri="{147F2762-F138-4A5C-976F-8EAC2B608ADB}">
              <a16:predDERef xmlns:a16="http://schemas.microsoft.com/office/drawing/2014/main" pred="{93A9F55D-2FB4-49B3-9B90-B39992E698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94</xdr:row>
      <xdr:rowOff>266700</xdr:rowOff>
    </xdr:from>
    <xdr:ext cx="1066800" cy="1162050"/>
    <xdr:pic>
      <xdr:nvPicPr>
        <xdr:cNvPr id="11" name="image1.jpg">
          <a:extLst>
            <a:ext uri="{FF2B5EF4-FFF2-40B4-BE49-F238E27FC236}">
              <a16:creationId xmlns:a16="http://schemas.microsoft.com/office/drawing/2014/main" id="{8535DBB1-1B05-4E87-B62A-68526E646385}"/>
            </a:ext>
            <a:ext uri="{147F2762-F138-4A5C-976F-8EAC2B608ADB}">
              <a16:predDERef xmlns:a16="http://schemas.microsoft.com/office/drawing/2014/main" pred="{7ED08C49-72BC-422D-8420-B29A7F10E9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94</xdr:row>
      <xdr:rowOff>266700</xdr:rowOff>
    </xdr:from>
    <xdr:ext cx="1095375" cy="1162050"/>
    <xdr:pic>
      <xdr:nvPicPr>
        <xdr:cNvPr id="12" name="image2.jpg">
          <a:extLst>
            <a:ext uri="{FF2B5EF4-FFF2-40B4-BE49-F238E27FC236}">
              <a16:creationId xmlns:a16="http://schemas.microsoft.com/office/drawing/2014/main" id="{6E793902-E007-4977-8B95-202F67A41915}"/>
            </a:ext>
            <a:ext uri="{147F2762-F138-4A5C-976F-8EAC2B608ADB}">
              <a16:predDERef xmlns:a16="http://schemas.microsoft.com/office/drawing/2014/main" pred="{8535DBB1-1B05-4E87-B62A-68526E64638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6" zoomScale="85" zoomScaleNormal="85" workbookViewId="0">
      <selection activeCell="L6" sqref="L6:L8"/>
    </sheetView>
  </sheetViews>
  <sheetFormatPr baseColWidth="10" defaultColWidth="12.625" defaultRowHeight="15" customHeight="1" x14ac:dyDescent="0.2"/>
  <cols>
    <col min="1" max="1" width="4.625" customWidth="1"/>
    <col min="2" max="2" width="8.875" bestFit="1" customWidth="1"/>
    <col min="3" max="5" width="20.625" customWidth="1"/>
    <col min="6" max="6" width="14.125" customWidth="1"/>
    <col min="7" max="7" width="20.625" customWidth="1"/>
    <col min="8" max="8" width="10.625" customWidth="1"/>
    <col min="9" max="9" width="11.375" customWidth="1"/>
    <col min="10" max="10" width="17.625" customWidth="1"/>
    <col min="11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75.5" customHeight="1" x14ac:dyDescent="0.2">
      <c r="B6" s="7" t="s">
        <v>15</v>
      </c>
      <c r="C6" s="36" t="s">
        <v>30</v>
      </c>
      <c r="D6" s="35" t="s">
        <v>31</v>
      </c>
      <c r="E6" s="35" t="s">
        <v>32</v>
      </c>
      <c r="F6" s="35" t="s">
        <v>16</v>
      </c>
      <c r="G6" s="37" t="s">
        <v>33</v>
      </c>
      <c r="H6" s="35" t="s">
        <v>34</v>
      </c>
      <c r="I6" s="9">
        <v>5</v>
      </c>
      <c r="J6" s="10"/>
      <c r="K6" s="9" t="s">
        <v>18</v>
      </c>
      <c r="L6" s="25" t="s">
        <v>78</v>
      </c>
      <c r="M6" s="9" t="s">
        <v>35</v>
      </c>
      <c r="N6" s="9" t="s">
        <v>36</v>
      </c>
      <c r="O6" s="9" t="s">
        <v>37</v>
      </c>
    </row>
    <row r="7" spans="2:15" ht="92.25" customHeight="1" x14ac:dyDescent="0.2">
      <c r="B7" s="7" t="s">
        <v>20</v>
      </c>
      <c r="C7" s="8" t="s">
        <v>21</v>
      </c>
      <c r="D7" s="8" t="s">
        <v>22</v>
      </c>
      <c r="E7" s="8" t="s">
        <v>23</v>
      </c>
      <c r="F7" s="9" t="s">
        <v>16</v>
      </c>
      <c r="G7" s="8" t="s">
        <v>24</v>
      </c>
      <c r="H7" s="8" t="s">
        <v>25</v>
      </c>
      <c r="I7" s="9">
        <v>5</v>
      </c>
      <c r="J7" s="10"/>
      <c r="K7" s="9" t="s">
        <v>18</v>
      </c>
      <c r="L7" s="25" t="s">
        <v>78</v>
      </c>
      <c r="M7" s="8" t="s">
        <v>26</v>
      </c>
      <c r="N7" s="8" t="s">
        <v>27</v>
      </c>
      <c r="O7" s="9" t="s">
        <v>28</v>
      </c>
    </row>
    <row r="8" spans="2:15" ht="89.25" customHeight="1" x14ac:dyDescent="0.2">
      <c r="B8" s="7" t="s">
        <v>29</v>
      </c>
      <c r="C8" s="36" t="s">
        <v>30</v>
      </c>
      <c r="D8" s="35" t="s">
        <v>31</v>
      </c>
      <c r="E8" s="35" t="s">
        <v>32</v>
      </c>
      <c r="F8" s="35" t="s">
        <v>16</v>
      </c>
      <c r="G8" s="37" t="s">
        <v>96</v>
      </c>
      <c r="H8" s="35" t="s">
        <v>34</v>
      </c>
      <c r="I8" s="9">
        <v>5</v>
      </c>
      <c r="J8" s="10"/>
      <c r="K8" s="9" t="s">
        <v>18</v>
      </c>
      <c r="L8" s="25" t="s">
        <v>78</v>
      </c>
      <c r="M8" s="9" t="s">
        <v>97</v>
      </c>
      <c r="N8" s="9" t="s">
        <v>98</v>
      </c>
      <c r="O8" s="9" t="s">
        <v>92</v>
      </c>
    </row>
    <row r="9" spans="2:15" ht="112.5" hidden="1" customHeight="1" x14ac:dyDescent="0.2">
      <c r="B9" s="7" t="s">
        <v>38</v>
      </c>
      <c r="C9" s="36" t="s">
        <v>93</v>
      </c>
      <c r="D9" s="35" t="s">
        <v>94</v>
      </c>
      <c r="E9" s="35" t="s">
        <v>95</v>
      </c>
      <c r="F9" s="35" t="s">
        <v>16</v>
      </c>
      <c r="G9" s="37" t="s">
        <v>39</v>
      </c>
      <c r="H9" s="35" t="s">
        <v>25</v>
      </c>
      <c r="I9" s="9">
        <v>5</v>
      </c>
      <c r="J9" s="10"/>
      <c r="K9" s="9" t="s">
        <v>18</v>
      </c>
      <c r="L9" s="25" t="s">
        <v>19</v>
      </c>
      <c r="M9" s="9" t="s">
        <v>40</v>
      </c>
      <c r="N9" s="9" t="s">
        <v>41</v>
      </c>
      <c r="O9" s="9" t="s">
        <v>42</v>
      </c>
    </row>
    <row r="10" spans="2:15" ht="87" hidden="1" customHeight="1" x14ac:dyDescent="0.2">
      <c r="B10" s="7" t="s">
        <v>43</v>
      </c>
      <c r="C10" s="36" t="s">
        <v>44</v>
      </c>
      <c r="D10" s="35" t="s">
        <v>45</v>
      </c>
      <c r="E10" s="35" t="s">
        <v>46</v>
      </c>
      <c r="F10" s="35" t="s">
        <v>16</v>
      </c>
      <c r="G10" s="37" t="s">
        <v>48</v>
      </c>
      <c r="H10" s="35" t="s">
        <v>34</v>
      </c>
      <c r="I10" s="9">
        <v>5</v>
      </c>
      <c r="J10" s="10"/>
      <c r="K10" s="9" t="s">
        <v>18</v>
      </c>
      <c r="L10" s="25" t="s">
        <v>19</v>
      </c>
      <c r="M10" s="9" t="s">
        <v>49</v>
      </c>
      <c r="N10" s="9" t="s">
        <v>50</v>
      </c>
      <c r="O10" s="9" t="s">
        <v>51</v>
      </c>
    </row>
    <row r="11" spans="2:15" ht="92.25" hidden="1" customHeight="1" x14ac:dyDescent="0.2">
      <c r="B11" s="7" t="s">
        <v>52</v>
      </c>
      <c r="C11" s="36" t="s">
        <v>53</v>
      </c>
      <c r="D11" s="35" t="s">
        <v>54</v>
      </c>
      <c r="E11" s="35" t="s">
        <v>55</v>
      </c>
      <c r="F11" s="35" t="s">
        <v>16</v>
      </c>
      <c r="G11" s="37" t="s">
        <v>56</v>
      </c>
      <c r="H11" s="35" t="s">
        <v>17</v>
      </c>
      <c r="I11" s="9">
        <v>5</v>
      </c>
      <c r="J11" s="10"/>
      <c r="K11" s="9" t="s">
        <v>18</v>
      </c>
      <c r="L11" s="25" t="s">
        <v>19</v>
      </c>
      <c r="M11" s="9" t="s">
        <v>57</v>
      </c>
      <c r="N11" s="9" t="s">
        <v>50</v>
      </c>
      <c r="O11" s="9" t="s">
        <v>58</v>
      </c>
    </row>
    <row r="12" spans="2:15" ht="83.25" hidden="1" customHeight="1" x14ac:dyDescent="0.2">
      <c r="B12" s="7" t="s">
        <v>59</v>
      </c>
      <c r="C12" s="36" t="s">
        <v>60</v>
      </c>
      <c r="D12" s="35" t="s">
        <v>61</v>
      </c>
      <c r="E12" s="35" t="s">
        <v>62</v>
      </c>
      <c r="F12" s="35" t="s">
        <v>16</v>
      </c>
      <c r="G12" s="37" t="s">
        <v>63</v>
      </c>
      <c r="H12" s="35" t="s">
        <v>34</v>
      </c>
      <c r="I12" s="9">
        <v>5</v>
      </c>
      <c r="J12" s="10"/>
      <c r="K12" s="9" t="s">
        <v>18</v>
      </c>
      <c r="L12" s="25" t="s">
        <v>19</v>
      </c>
      <c r="M12" s="9" t="s">
        <v>64</v>
      </c>
      <c r="N12" s="9" t="s">
        <v>65</v>
      </c>
      <c r="O12" s="9" t="s">
        <v>66</v>
      </c>
    </row>
    <row r="13" spans="2:15" ht="81.75" hidden="1" customHeight="1" x14ac:dyDescent="0.2">
      <c r="B13" s="7" t="s">
        <v>67</v>
      </c>
      <c r="C13" s="36" t="s">
        <v>68</v>
      </c>
      <c r="D13" s="35" t="s">
        <v>69</v>
      </c>
      <c r="E13" s="35" t="s">
        <v>70</v>
      </c>
      <c r="F13" s="35" t="s">
        <v>16</v>
      </c>
      <c r="G13" s="37" t="s">
        <v>71</v>
      </c>
      <c r="H13" s="35" t="s">
        <v>25</v>
      </c>
      <c r="I13" s="9">
        <v>5</v>
      </c>
      <c r="J13" s="10"/>
      <c r="K13" s="9" t="s">
        <v>18</v>
      </c>
      <c r="L13" s="25" t="s">
        <v>19</v>
      </c>
      <c r="M13" s="9" t="s">
        <v>72</v>
      </c>
      <c r="N13" s="9" t="s">
        <v>73</v>
      </c>
      <c r="O13" s="9" t="s">
        <v>74</v>
      </c>
    </row>
    <row r="14" spans="2:15" ht="39.75" customHeight="1" x14ac:dyDescent="0.2"/>
    <row r="15" spans="2:15" ht="39.75" customHeight="1" x14ac:dyDescent="0.2"/>
    <row r="16" spans="2:15" ht="39.75" customHeight="1" x14ac:dyDescent="0.2"/>
    <row r="17" spans="9:13" ht="39.75" customHeight="1" x14ac:dyDescent="0.2"/>
    <row r="18" spans="9:13" ht="39.75" customHeight="1" x14ac:dyDescent="0.2"/>
    <row r="19" spans="9:13" ht="39.75" customHeight="1" x14ac:dyDescent="0.2"/>
    <row r="20" spans="9:13" ht="39.75" customHeight="1" x14ac:dyDescent="0.2"/>
    <row r="21" spans="9:13" ht="19.5" customHeight="1" x14ac:dyDescent="0.2">
      <c r="I21" s="3"/>
      <c r="J21" s="3"/>
      <c r="K21" s="11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">
      <c r="I25" s="1"/>
      <c r="J25" s="1"/>
      <c r="K25" s="12"/>
      <c r="L25" s="3"/>
    </row>
    <row r="26" spans="9:13" ht="19.5" customHeight="1" x14ac:dyDescent="0.2">
      <c r="I26" s="1"/>
      <c r="J26" s="1"/>
      <c r="K26" s="1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 t="s">
        <v>18</v>
      </c>
      <c r="L30" s="1" t="s">
        <v>19</v>
      </c>
      <c r="M30" s="4"/>
    </row>
    <row r="31" spans="9:13" ht="19.5" customHeight="1" x14ac:dyDescent="0.25">
      <c r="I31" s="1"/>
      <c r="J31" s="1"/>
      <c r="K31" s="2" t="s">
        <v>75</v>
      </c>
      <c r="L31" s="1" t="s">
        <v>76</v>
      </c>
      <c r="M31" s="4"/>
    </row>
    <row r="32" spans="9:13" ht="19.5" customHeight="1" x14ac:dyDescent="0.25">
      <c r="I32" s="1"/>
      <c r="J32" s="1"/>
      <c r="K32" s="2" t="s">
        <v>77</v>
      </c>
      <c r="L32" s="1" t="s">
        <v>78</v>
      </c>
      <c r="M32" s="4"/>
    </row>
    <row r="33" spans="9:13" ht="19.5" customHeight="1" x14ac:dyDescent="0.25">
      <c r="I33" s="1"/>
      <c r="J33" s="1"/>
      <c r="K33" s="2"/>
      <c r="L33" s="1" t="s">
        <v>79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13" xr:uid="{00000000-0002-0000-0000-000000000000}">
      <formula1>$L$30:$L$33</formula1>
    </dataValidation>
    <dataValidation type="list" allowBlank="1" showErrorMessage="1" sqref="K6:K13" xr:uid="{00000000-0002-0000-0000-000001000000}">
      <formula1>$K$30:$K$32</formula1>
    </dataValidation>
  </dataValidations>
  <pageMargins left="0.11811023622047245" right="0.11811023622047245" top="0.35433070866141736" bottom="0.55118110236220474" header="0" footer="0"/>
  <pageSetup paperSize="3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1"/>
  <sheetViews>
    <sheetView showGridLines="0" zoomScale="70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70" t="s">
        <v>80</v>
      </c>
      <c r="C6" s="71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7" t="s">
        <v>81</v>
      </c>
      <c r="F9" s="68"/>
      <c r="G9" s="16"/>
      <c r="H9" s="67" t="s">
        <v>11</v>
      </c>
      <c r="I9" s="68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74" t="s">
        <v>38</v>
      </c>
      <c r="D10" s="19"/>
      <c r="E10" s="69" t="str">
        <f>VLOOKUP('Historia de Usuario'!C10,'Formato descripción HU'!B6:O13,5,0)</f>
        <v>Cliente</v>
      </c>
      <c r="F10" s="68"/>
      <c r="G10" s="20"/>
      <c r="H10" s="69" t="str">
        <f>VLOOKUP(C10,'Formato descripción HU'!B6:O13,11,0)</f>
        <v>No iniciado</v>
      </c>
      <c r="I10" s="68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34"/>
      <c r="D11" s="19"/>
      <c r="E11" s="21"/>
      <c r="F11" s="21"/>
      <c r="G11" s="20"/>
      <c r="H11" s="21"/>
      <c r="I11" s="21"/>
      <c r="J11" s="20"/>
      <c r="K11" s="21"/>
      <c r="L11" s="21"/>
      <c r="M11" s="17"/>
      <c r="N11" s="21"/>
      <c r="O11" s="21"/>
      <c r="P11" s="32"/>
    </row>
    <row r="12" spans="2:16" ht="30" customHeight="1" x14ac:dyDescent="0.2">
      <c r="B12" s="31"/>
      <c r="C12" s="15" t="s">
        <v>82</v>
      </c>
      <c r="D12" s="19"/>
      <c r="E12" s="67" t="s">
        <v>10</v>
      </c>
      <c r="F12" s="68"/>
      <c r="G12" s="20"/>
      <c r="H12" s="67" t="s">
        <v>83</v>
      </c>
      <c r="I12" s="68"/>
      <c r="J12" s="20"/>
      <c r="K12" s="21"/>
      <c r="L12" s="21"/>
      <c r="M12" s="17"/>
      <c r="N12" s="21"/>
      <c r="O12" s="21"/>
      <c r="P12" s="32"/>
    </row>
    <row r="13" spans="2:16" ht="30" customHeight="1" x14ac:dyDescent="0.2">
      <c r="B13" s="31"/>
      <c r="C13" s="18">
        <f>VLOOKUP('Historia de Usuario'!C10,'Formato descripción HU'!B6:O13,8,0)</f>
        <v>5</v>
      </c>
      <c r="D13" s="19"/>
      <c r="E13" s="69" t="str">
        <f>VLOOKUP(C10,'Formato descripción HU'!B6:O13,10,0)</f>
        <v>Alta</v>
      </c>
      <c r="F13" s="68"/>
      <c r="G13" s="20"/>
      <c r="H13" s="69" t="str">
        <f>VLOOKUP(C10,'Formato descripción HU'!B6:O13,7,0)</f>
        <v>Jorge Ramos</v>
      </c>
      <c r="I13" s="68"/>
      <c r="J13" s="20"/>
      <c r="K13" s="21"/>
      <c r="L13" s="21"/>
      <c r="M13" s="17"/>
      <c r="N13" s="21"/>
      <c r="O13" s="21"/>
      <c r="P13" s="32"/>
    </row>
    <row r="14" spans="2:16" ht="9.75" customHeight="1" x14ac:dyDescent="0.2">
      <c r="B14" s="31"/>
      <c r="C14" s="33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46" t="s">
        <v>84</v>
      </c>
      <c r="D15" s="49" t="str">
        <f>VLOOKUP(C10,'Formato descripción HU'!B6:O13,3,0)</f>
        <v>Permite visualizar todos los productos disponibles en el emprendiemiento</v>
      </c>
      <c r="E15" s="59"/>
      <c r="F15" s="17"/>
      <c r="G15" s="46" t="s">
        <v>85</v>
      </c>
      <c r="H15" s="49" t="str">
        <f>VLOOKUP(C10,'Formato descripción HU'!B6:O13,4,0)</f>
        <v>Visualizar productos disponibles en el emprendimiento.</v>
      </c>
      <c r="I15" s="58"/>
      <c r="J15" s="59"/>
      <c r="K15" s="17"/>
      <c r="L15" s="46" t="s">
        <v>86</v>
      </c>
      <c r="M15" s="49" t="str">
        <f>VLOOKUP(C10,'Formato descripción HU'!B6:O13,6,0)</f>
        <v>Ingresar datos (nombre, duración, descuento).</v>
      </c>
      <c r="N15" s="50"/>
      <c r="O15" s="51"/>
      <c r="P15" s="32"/>
    </row>
    <row r="16" spans="2:16" ht="19.5" customHeight="1" x14ac:dyDescent="0.2">
      <c r="B16" s="31"/>
      <c r="C16" s="47"/>
      <c r="D16" s="60"/>
      <c r="E16" s="61"/>
      <c r="F16" s="17"/>
      <c r="G16" s="47"/>
      <c r="H16" s="60"/>
      <c r="I16" s="39"/>
      <c r="J16" s="61"/>
      <c r="K16" s="17"/>
      <c r="L16" s="47"/>
      <c r="M16" s="52"/>
      <c r="N16" s="53"/>
      <c r="O16" s="54"/>
      <c r="P16" s="32"/>
    </row>
    <row r="17" spans="2:16" ht="19.5" customHeight="1" x14ac:dyDescent="0.2">
      <c r="B17" s="31"/>
      <c r="C17" s="48"/>
      <c r="D17" s="62"/>
      <c r="E17" s="64"/>
      <c r="F17" s="17"/>
      <c r="G17" s="48"/>
      <c r="H17" s="62"/>
      <c r="I17" s="63"/>
      <c r="J17" s="64"/>
      <c r="K17" s="17"/>
      <c r="L17" s="48"/>
      <c r="M17" s="55"/>
      <c r="N17" s="56"/>
      <c r="O17" s="57"/>
      <c r="P17" s="32"/>
    </row>
    <row r="18" spans="2:16" ht="9.75" customHeight="1" x14ac:dyDescent="0.2">
      <c r="B18" s="31"/>
      <c r="C18" s="33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66" t="s">
        <v>87</v>
      </c>
      <c r="D19" s="59"/>
      <c r="E19" s="40" t="str">
        <f>VLOOKUP(C10,'Formato descripción HU'!B6:O13,14,0)</f>
        <v>Crear Oferta</v>
      </c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32"/>
    </row>
    <row r="20" spans="2:16" ht="19.5" customHeight="1" x14ac:dyDescent="0.2">
      <c r="B20" s="31"/>
      <c r="C20" s="62"/>
      <c r="D20" s="64"/>
      <c r="E20" s="43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32"/>
    </row>
    <row r="21" spans="2:16" ht="9.75" customHeight="1" x14ac:dyDescent="0.2">
      <c r="B21" s="31"/>
      <c r="C21" s="3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65" t="s">
        <v>88</v>
      </c>
      <c r="D22" s="59"/>
      <c r="E22" s="49" t="str">
        <f>VLOOKUP(C10,'Formato descripción HU'!B6:O13,12,0)</f>
        <v>Pruebas Unitarias que permitan verificar que una oferta se haya añadido según el tiempo o duración especificado (emitir mensaje de oferta creada correctamente).</v>
      </c>
      <c r="F22" s="50"/>
      <c r="G22" s="50"/>
      <c r="H22" s="51"/>
      <c r="I22" s="17"/>
      <c r="J22" s="65" t="s">
        <v>13</v>
      </c>
      <c r="K22" s="59"/>
      <c r="L22" s="49" t="str">
        <f>VLOOKUP(C10,'Formato descripción HU'!B6:O13,13,0)</f>
        <v>Para realizarlo, primero se debe verificar que la o las ofertas no se encuentren activas o tengan similitud entre ellas.</v>
      </c>
      <c r="M22" s="50"/>
      <c r="N22" s="50"/>
      <c r="O22" s="51"/>
      <c r="P22" s="32"/>
    </row>
    <row r="23" spans="2:16" ht="19.5" customHeight="1" x14ac:dyDescent="0.2">
      <c r="B23" s="31"/>
      <c r="C23" s="60"/>
      <c r="D23" s="61"/>
      <c r="E23" s="52"/>
      <c r="F23" s="53"/>
      <c r="G23" s="53"/>
      <c r="H23" s="54"/>
      <c r="I23" s="17"/>
      <c r="J23" s="60"/>
      <c r="K23" s="61"/>
      <c r="L23" s="52"/>
      <c r="M23" s="53"/>
      <c r="N23" s="53"/>
      <c r="O23" s="54"/>
      <c r="P23" s="32"/>
    </row>
    <row r="24" spans="2:16" ht="19.5" customHeight="1" x14ac:dyDescent="0.2">
      <c r="B24" s="31"/>
      <c r="C24" s="62"/>
      <c r="D24" s="64"/>
      <c r="E24" s="55"/>
      <c r="F24" s="56"/>
      <c r="G24" s="56"/>
      <c r="H24" s="57"/>
      <c r="I24" s="17"/>
      <c r="J24" s="62"/>
      <c r="K24" s="64"/>
      <c r="L24" s="55"/>
      <c r="M24" s="56"/>
      <c r="N24" s="56"/>
      <c r="O24" s="57"/>
      <c r="P24" s="32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6" ht="19.5" customHeight="1" x14ac:dyDescent="0.25">
      <c r="B29" s="26"/>
      <c r="C29" s="27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16" ht="19.5" customHeight="1" x14ac:dyDescent="0.2">
      <c r="B30" s="31"/>
      <c r="C30" s="15" t="s">
        <v>1</v>
      </c>
      <c r="D30" s="16"/>
      <c r="E30" s="67" t="s">
        <v>81</v>
      </c>
      <c r="F30" s="68"/>
      <c r="G30" s="16"/>
      <c r="H30" s="67" t="s">
        <v>11</v>
      </c>
      <c r="I30" s="68"/>
      <c r="J30" s="17"/>
      <c r="K30" s="17"/>
      <c r="L30" s="17"/>
      <c r="M30" s="17"/>
      <c r="N30" s="17"/>
      <c r="O30" s="17"/>
      <c r="P30" s="32"/>
    </row>
    <row r="31" spans="2:16" ht="19.5" customHeight="1" x14ac:dyDescent="0.2">
      <c r="B31" s="31"/>
      <c r="C31" s="18" t="s">
        <v>20</v>
      </c>
      <c r="D31" s="19"/>
      <c r="E31" s="69" t="s">
        <v>47</v>
      </c>
      <c r="F31" s="68"/>
      <c r="G31" s="20"/>
      <c r="H31" s="72" t="s">
        <v>89</v>
      </c>
      <c r="I31" s="73"/>
      <c r="J31" s="20"/>
      <c r="K31" s="17"/>
      <c r="L31" s="17"/>
      <c r="M31" s="17"/>
      <c r="N31" s="17"/>
      <c r="O31" s="17"/>
      <c r="P31" s="32"/>
    </row>
    <row r="32" spans="2:16" ht="19.5" customHeight="1" x14ac:dyDescent="0.2">
      <c r="B32" s="31"/>
      <c r="C32" s="34"/>
      <c r="D32" s="19"/>
      <c r="E32" s="21"/>
      <c r="F32" s="21"/>
      <c r="G32" s="20"/>
      <c r="H32" s="21"/>
      <c r="I32" s="21"/>
      <c r="J32" s="20"/>
      <c r="K32" s="21"/>
      <c r="L32" s="21"/>
      <c r="M32" s="17"/>
      <c r="N32" s="21"/>
      <c r="O32" s="21"/>
      <c r="P32" s="32"/>
    </row>
    <row r="33" spans="2:16" ht="19.5" customHeight="1" x14ac:dyDescent="0.2">
      <c r="B33" s="31"/>
      <c r="C33" s="15" t="s">
        <v>82</v>
      </c>
      <c r="D33" s="19"/>
      <c r="E33" s="67" t="s">
        <v>10</v>
      </c>
      <c r="F33" s="68"/>
      <c r="G33" s="20"/>
      <c r="H33" s="67" t="s">
        <v>83</v>
      </c>
      <c r="I33" s="68"/>
      <c r="J33" s="20"/>
      <c r="K33" s="21"/>
      <c r="L33" s="21"/>
      <c r="M33" s="17"/>
      <c r="N33" s="21"/>
      <c r="O33" s="21"/>
      <c r="P33" s="32"/>
    </row>
    <row r="34" spans="2:16" ht="19.5" customHeight="1" x14ac:dyDescent="0.2">
      <c r="B34" s="31"/>
      <c r="C34" s="18">
        <f>VLOOKUP('Historia de Usuario'!C31,'Formato descripción HU'!B6:O8,8,0)</f>
        <v>5</v>
      </c>
      <c r="D34" s="19"/>
      <c r="E34" s="69" t="s">
        <v>90</v>
      </c>
      <c r="F34" s="68"/>
      <c r="G34" s="20"/>
      <c r="H34" s="69" t="s">
        <v>25</v>
      </c>
      <c r="I34" s="68"/>
      <c r="J34" s="20"/>
      <c r="K34" s="21"/>
      <c r="L34" s="21"/>
      <c r="M34" s="17"/>
      <c r="N34" s="21"/>
      <c r="O34" s="21"/>
      <c r="P34" s="32"/>
    </row>
    <row r="35" spans="2:16" ht="19.5" customHeight="1" x14ac:dyDescent="0.2">
      <c r="B35" s="31"/>
      <c r="C35" s="33"/>
      <c r="D35" s="19"/>
      <c r="E35" s="17"/>
      <c r="F35" s="17"/>
      <c r="G35" s="20"/>
      <c r="H35" s="20"/>
      <c r="I35" s="17"/>
      <c r="J35" s="17"/>
      <c r="K35" s="17"/>
      <c r="L35" s="17"/>
      <c r="M35" s="17"/>
      <c r="N35" s="17"/>
      <c r="O35" s="17"/>
      <c r="P35" s="32"/>
    </row>
    <row r="36" spans="2:16" ht="19.5" customHeight="1" x14ac:dyDescent="0.2">
      <c r="B36" s="31"/>
      <c r="C36" s="46" t="s">
        <v>84</v>
      </c>
      <c r="D36" s="49" t="str">
        <f>VLOOKUP(C31,'Formato descripción HU'!B6:O8,3,0)</f>
        <v>Eliminar productos del catalogo</v>
      </c>
      <c r="E36" s="59"/>
      <c r="F36" s="17"/>
      <c r="G36" s="46" t="s">
        <v>85</v>
      </c>
      <c r="H36" s="49" t="str">
        <f>VLOOKUP(C31,'Formato descripción HU'!B6:O8,4,0)</f>
        <v>Tener registrados unicamente protuctos en stock</v>
      </c>
      <c r="I36" s="58"/>
      <c r="J36" s="59"/>
      <c r="K36" s="17"/>
      <c r="L36" s="46" t="s">
        <v>86</v>
      </c>
      <c r="M36" s="49" t="str">
        <f>VLOOKUP(C31,'Formato descripción HU'!B6:O8,6,0)</f>
        <v>Eliminar producto (nombre, precio, descripción, fotografía, categoría)</v>
      </c>
      <c r="N36" s="50"/>
      <c r="O36" s="51"/>
      <c r="P36" s="32"/>
    </row>
    <row r="37" spans="2:16" ht="19.5" customHeight="1" x14ac:dyDescent="0.2">
      <c r="B37" s="31"/>
      <c r="C37" s="47"/>
      <c r="D37" s="60"/>
      <c r="E37" s="61"/>
      <c r="F37" s="17"/>
      <c r="G37" s="47"/>
      <c r="H37" s="60"/>
      <c r="I37" s="39"/>
      <c r="J37" s="61"/>
      <c r="K37" s="17"/>
      <c r="L37" s="47"/>
      <c r="M37" s="52"/>
      <c r="N37" s="53"/>
      <c r="O37" s="54"/>
      <c r="P37" s="32"/>
    </row>
    <row r="38" spans="2:16" ht="19.5" customHeight="1" x14ac:dyDescent="0.2">
      <c r="B38" s="31"/>
      <c r="C38" s="48"/>
      <c r="D38" s="62"/>
      <c r="E38" s="64"/>
      <c r="F38" s="17"/>
      <c r="G38" s="48"/>
      <c r="H38" s="62"/>
      <c r="I38" s="63"/>
      <c r="J38" s="64"/>
      <c r="K38" s="17"/>
      <c r="L38" s="48"/>
      <c r="M38" s="55"/>
      <c r="N38" s="56"/>
      <c r="O38" s="57"/>
      <c r="P38" s="32"/>
    </row>
    <row r="39" spans="2:16" ht="19.5" customHeight="1" x14ac:dyDescent="0.2">
      <c r="B39" s="31"/>
      <c r="C39" s="33"/>
      <c r="D39" s="17"/>
      <c r="E39" s="17"/>
      <c r="F39" s="17"/>
      <c r="G39" s="20"/>
      <c r="H39" s="20"/>
      <c r="I39" s="20"/>
      <c r="J39" s="17"/>
      <c r="K39" s="17"/>
      <c r="L39" s="17"/>
      <c r="M39" s="17"/>
      <c r="N39" s="17"/>
      <c r="O39" s="17"/>
      <c r="P39" s="32"/>
    </row>
    <row r="40" spans="2:16" ht="19.5" customHeight="1" x14ac:dyDescent="0.2">
      <c r="B40" s="31"/>
      <c r="C40" s="66" t="s">
        <v>87</v>
      </c>
      <c r="D40" s="59"/>
      <c r="E40" s="40" t="s">
        <v>91</v>
      </c>
      <c r="F40" s="41"/>
      <c r="G40" s="41"/>
      <c r="H40" s="41"/>
      <c r="I40" s="41"/>
      <c r="J40" s="41"/>
      <c r="K40" s="41"/>
      <c r="L40" s="41"/>
      <c r="M40" s="41"/>
      <c r="N40" s="41"/>
      <c r="O40" s="42"/>
      <c r="P40" s="32"/>
    </row>
    <row r="41" spans="2:16" ht="19.5" customHeight="1" x14ac:dyDescent="0.2">
      <c r="B41" s="31"/>
      <c r="C41" s="62"/>
      <c r="D41" s="64"/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32"/>
    </row>
    <row r="42" spans="2:16" ht="19.5" customHeight="1" x14ac:dyDescent="0.2">
      <c r="B42" s="31"/>
      <c r="C42" s="3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2"/>
    </row>
    <row r="43" spans="2:16" ht="19.5" customHeight="1" x14ac:dyDescent="0.2">
      <c r="B43" s="31"/>
      <c r="C43" s="65" t="s">
        <v>88</v>
      </c>
      <c r="D43" s="59"/>
      <c r="E43" s="49" t="str">
        <f>VLOOKUP(C31,'Formato descripción HU'!B6:O8,12,0)</f>
        <v>Pruebas Unitarias que verifiquen que el producto se eliminó del catálogo (mensaje eliminado correctamente)</v>
      </c>
      <c r="F43" s="50"/>
      <c r="G43" s="50"/>
      <c r="H43" s="51"/>
      <c r="I43" s="17"/>
      <c r="J43" s="65" t="s">
        <v>13</v>
      </c>
      <c r="K43" s="59"/>
      <c r="L43" s="49" t="str">
        <f>VLOOKUP(C31,'Formato descripción HU'!B6:O8,13,0)</f>
        <v>Para la eliminación de un producto este primero debe estar registrado dentro del catálogo</v>
      </c>
      <c r="M43" s="50"/>
      <c r="N43" s="50"/>
      <c r="O43" s="51"/>
      <c r="P43" s="32"/>
    </row>
    <row r="44" spans="2:16" ht="19.5" customHeight="1" x14ac:dyDescent="0.2">
      <c r="B44" s="31"/>
      <c r="C44" s="60"/>
      <c r="D44" s="61"/>
      <c r="E44" s="52"/>
      <c r="F44" s="53"/>
      <c r="G44" s="53"/>
      <c r="H44" s="54"/>
      <c r="I44" s="17"/>
      <c r="J44" s="60"/>
      <c r="K44" s="61"/>
      <c r="L44" s="52"/>
      <c r="M44" s="53"/>
      <c r="N44" s="53"/>
      <c r="O44" s="54"/>
      <c r="P44" s="32"/>
    </row>
    <row r="45" spans="2:16" ht="19.5" customHeight="1" x14ac:dyDescent="0.2">
      <c r="B45" s="31"/>
      <c r="C45" s="62"/>
      <c r="D45" s="64"/>
      <c r="E45" s="55"/>
      <c r="F45" s="56"/>
      <c r="G45" s="56"/>
      <c r="H45" s="57"/>
      <c r="I45" s="17"/>
      <c r="J45" s="62"/>
      <c r="K45" s="64"/>
      <c r="L45" s="55"/>
      <c r="M45" s="56"/>
      <c r="N45" s="56"/>
      <c r="O45" s="57"/>
      <c r="P45" s="32"/>
    </row>
    <row r="46" spans="2:16" ht="19.5" customHeight="1" x14ac:dyDescent="0.2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</row>
    <row r="47" spans="2:16" ht="19.5" customHeight="1" x14ac:dyDescent="0.2"/>
    <row r="48" spans="2:16" ht="19.5" customHeight="1" x14ac:dyDescent="0.2">
      <c r="B48" s="70" t="s">
        <v>80</v>
      </c>
      <c r="C48" s="71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2:16" ht="19.5" customHeight="1" x14ac:dyDescent="0.2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6" ht="19.5" customHeight="1" x14ac:dyDescent="0.25">
      <c r="B50" s="26"/>
      <c r="C50" s="27"/>
      <c r="D50" s="27"/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30"/>
    </row>
    <row r="51" spans="2:16" ht="19.5" customHeight="1" x14ac:dyDescent="0.2">
      <c r="B51" s="31"/>
      <c r="C51" s="15" t="s">
        <v>1</v>
      </c>
      <c r="D51" s="16"/>
      <c r="E51" s="67" t="s">
        <v>81</v>
      </c>
      <c r="F51" s="68"/>
      <c r="G51" s="16"/>
      <c r="H51" s="67" t="s">
        <v>11</v>
      </c>
      <c r="I51" s="68"/>
      <c r="J51" s="17"/>
      <c r="K51" s="17"/>
      <c r="L51" s="17"/>
      <c r="M51" s="17"/>
      <c r="N51" s="17"/>
      <c r="O51" s="17"/>
      <c r="P51" s="32"/>
    </row>
    <row r="52" spans="2:16" ht="19.5" customHeight="1" x14ac:dyDescent="0.2">
      <c r="B52" s="31"/>
      <c r="C52" s="18" t="s">
        <v>29</v>
      </c>
      <c r="D52" s="19"/>
      <c r="E52" s="69" t="str">
        <f>VLOOKUP('Historia de Usuario'!C52,'Formato descripción HU'!B8:O8,5,0)</f>
        <v>Cliente</v>
      </c>
      <c r="F52" s="68"/>
      <c r="G52" s="20"/>
      <c r="H52" s="72" t="str">
        <f>VLOOKUP('Historia de Usuario'!C52,'Formato descripción HU'!B8:O8,11,0)</f>
        <v>Terminado</v>
      </c>
      <c r="I52" s="73"/>
      <c r="J52" s="20"/>
      <c r="K52" s="17"/>
      <c r="L52" s="17"/>
      <c r="M52" s="17"/>
      <c r="N52" s="17"/>
      <c r="O52" s="17"/>
      <c r="P52" s="32"/>
    </row>
    <row r="53" spans="2:16" ht="19.5" customHeight="1" x14ac:dyDescent="0.2">
      <c r="B53" s="31"/>
      <c r="C53" s="34"/>
      <c r="D53" s="19"/>
      <c r="E53" s="21"/>
      <c r="F53" s="21"/>
      <c r="G53" s="20"/>
      <c r="H53" s="21"/>
      <c r="I53" s="21"/>
      <c r="J53" s="20"/>
      <c r="K53" s="21"/>
      <c r="L53" s="21"/>
      <c r="M53" s="17"/>
      <c r="N53" s="21"/>
      <c r="O53" s="21"/>
      <c r="P53" s="32"/>
    </row>
    <row r="54" spans="2:16" ht="19.5" customHeight="1" x14ac:dyDescent="0.2">
      <c r="B54" s="31"/>
      <c r="C54" s="15" t="s">
        <v>82</v>
      </c>
      <c r="D54" s="19"/>
      <c r="E54" s="67" t="s">
        <v>10</v>
      </c>
      <c r="F54" s="68"/>
      <c r="G54" s="20"/>
      <c r="H54" s="67" t="s">
        <v>83</v>
      </c>
      <c r="I54" s="68"/>
      <c r="J54" s="20"/>
      <c r="K54" s="21"/>
      <c r="L54" s="21"/>
      <c r="M54" s="17"/>
      <c r="N54" s="21"/>
      <c r="O54" s="21"/>
      <c r="P54" s="32"/>
    </row>
    <row r="55" spans="2:16" ht="15.75" customHeight="1" x14ac:dyDescent="0.2">
      <c r="B55" s="31"/>
      <c r="C55" s="18">
        <f>VLOOKUP('Historia de Usuario'!C52,'Formato descripción HU'!B6:O8,8,0)</f>
        <v>5</v>
      </c>
      <c r="D55" s="19"/>
      <c r="E55" s="69" t="str">
        <f>VLOOKUP('Historia de Usuario'!C52,'Formato descripción HU'!B8:O8,10,0)</f>
        <v>Alta</v>
      </c>
      <c r="F55" s="68"/>
      <c r="G55" s="20"/>
      <c r="H55" s="69" t="str">
        <f>VLOOKUP('Historia de Usuario'!C52,'Formato descripción HU'!B8:O8,7,0)</f>
        <v>Freddy Páez</v>
      </c>
      <c r="I55" s="68"/>
      <c r="J55" s="20"/>
      <c r="K55" s="21"/>
      <c r="L55" s="21"/>
      <c r="M55" s="17"/>
      <c r="N55" s="21"/>
      <c r="O55" s="21"/>
      <c r="P55" s="32"/>
    </row>
    <row r="56" spans="2:16" ht="15.75" customHeight="1" x14ac:dyDescent="0.2">
      <c r="B56" s="31"/>
      <c r="C56" s="33"/>
      <c r="D56" s="19"/>
      <c r="E56" s="17"/>
      <c r="F56" s="17"/>
      <c r="G56" s="20"/>
      <c r="H56" s="20"/>
      <c r="I56" s="17"/>
      <c r="J56" s="17"/>
      <c r="K56" s="17"/>
      <c r="L56" s="17"/>
      <c r="M56" s="17"/>
      <c r="N56" s="17"/>
      <c r="O56" s="17"/>
      <c r="P56" s="32"/>
    </row>
    <row r="57" spans="2:16" ht="15.75" customHeight="1" x14ac:dyDescent="0.2">
      <c r="B57" s="31"/>
      <c r="C57" s="46" t="s">
        <v>84</v>
      </c>
      <c r="D57" s="49" t="str">
        <f>VLOOKUP(C52,'Formato descripción HU'!B8:O8,3,0)</f>
        <v>Registrar productos nuevos en el catálogo</v>
      </c>
      <c r="E57" s="59"/>
      <c r="F57" s="17"/>
      <c r="G57" s="46" t="s">
        <v>85</v>
      </c>
      <c r="H57" s="49" t="str">
        <f>VLOOKUP(C52,'Formato descripción HU'!B8:O8,4,0)</f>
        <v>Mostrar en el catálogo productos disponibles</v>
      </c>
      <c r="I57" s="58"/>
      <c r="J57" s="59"/>
      <c r="K57" s="17"/>
      <c r="L57" s="46" t="s">
        <v>86</v>
      </c>
      <c r="M57" s="49" t="str">
        <f>VLOOKUP(C52,'Formato descripción HU'!B8:O8,6,0)</f>
        <v>Visualizar datos (nombre, precio, descripción, fotografía, categoría)</v>
      </c>
      <c r="N57" s="50"/>
      <c r="O57" s="51"/>
      <c r="P57" s="32"/>
    </row>
    <row r="58" spans="2:16" ht="15.75" customHeight="1" x14ac:dyDescent="0.2">
      <c r="B58" s="31"/>
      <c r="C58" s="47"/>
      <c r="D58" s="60"/>
      <c r="E58" s="61"/>
      <c r="F58" s="17"/>
      <c r="G58" s="47"/>
      <c r="H58" s="60"/>
      <c r="I58" s="39"/>
      <c r="J58" s="61"/>
      <c r="K58" s="17"/>
      <c r="L58" s="47"/>
      <c r="M58" s="52"/>
      <c r="N58" s="53"/>
      <c r="O58" s="54"/>
      <c r="P58" s="32"/>
    </row>
    <row r="59" spans="2:16" ht="15.75" customHeight="1" x14ac:dyDescent="0.2">
      <c r="B59" s="31"/>
      <c r="C59" s="48"/>
      <c r="D59" s="62"/>
      <c r="E59" s="64"/>
      <c r="F59" s="17"/>
      <c r="G59" s="48"/>
      <c r="H59" s="62"/>
      <c r="I59" s="63"/>
      <c r="J59" s="64"/>
      <c r="K59" s="17"/>
      <c r="L59" s="48"/>
      <c r="M59" s="55"/>
      <c r="N59" s="56"/>
      <c r="O59" s="57"/>
      <c r="P59" s="32"/>
    </row>
    <row r="60" spans="2:16" ht="15.75" customHeight="1" x14ac:dyDescent="0.2">
      <c r="B60" s="31"/>
      <c r="C60" s="33"/>
      <c r="D60" s="17"/>
      <c r="E60" s="17"/>
      <c r="F60" s="17"/>
      <c r="G60" s="20"/>
      <c r="H60" s="20"/>
      <c r="I60" s="20"/>
      <c r="J60" s="17"/>
      <c r="K60" s="17"/>
      <c r="L60" s="17"/>
      <c r="M60" s="17"/>
      <c r="N60" s="17"/>
      <c r="O60" s="17"/>
      <c r="P60" s="32"/>
    </row>
    <row r="61" spans="2:16" ht="15.75" customHeight="1" x14ac:dyDescent="0.2">
      <c r="B61" s="31"/>
      <c r="C61" s="66" t="s">
        <v>87</v>
      </c>
      <c r="D61" s="59"/>
      <c r="E61" s="40" t="str">
        <f>VLOOKUP('Historia de Usuario'!C52,'Formato descripción HU'!B8:O8,14,0)</f>
        <v>Mostrar  Producto</v>
      </c>
      <c r="F61" s="41"/>
      <c r="G61" s="41"/>
      <c r="H61" s="41"/>
      <c r="I61" s="41"/>
      <c r="J61" s="41"/>
      <c r="K61" s="41"/>
      <c r="L61" s="41"/>
      <c r="M61" s="41"/>
      <c r="N61" s="41"/>
      <c r="O61" s="42"/>
      <c r="P61" s="32"/>
    </row>
    <row r="62" spans="2:16" ht="15.75" customHeight="1" x14ac:dyDescent="0.2">
      <c r="B62" s="31"/>
      <c r="C62" s="62"/>
      <c r="D62" s="64"/>
      <c r="E62" s="43"/>
      <c r="F62" s="44"/>
      <c r="G62" s="44"/>
      <c r="H62" s="44"/>
      <c r="I62" s="44"/>
      <c r="J62" s="44"/>
      <c r="K62" s="44"/>
      <c r="L62" s="44"/>
      <c r="M62" s="44"/>
      <c r="N62" s="44"/>
      <c r="O62" s="45"/>
      <c r="P62" s="32"/>
    </row>
    <row r="63" spans="2:16" ht="15.75" customHeight="1" x14ac:dyDescent="0.2">
      <c r="B63" s="31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2"/>
    </row>
    <row r="64" spans="2:16" ht="15.75" customHeight="1" x14ac:dyDescent="0.2">
      <c r="B64" s="31"/>
      <c r="C64" s="65" t="s">
        <v>88</v>
      </c>
      <c r="D64" s="59"/>
      <c r="E64" s="49" t="str">
        <f>VLOOKUP(C52,'Formato descripción HU'!B8:O8,12,0)</f>
        <v>Pruebas Unitarias que permitan verificar que un producto se pueda visulizar correctamente en el catálogo (producto añadido correctamente).</v>
      </c>
      <c r="F64" s="50"/>
      <c r="G64" s="50"/>
      <c r="H64" s="51"/>
      <c r="I64" s="17"/>
      <c r="J64" s="65" t="s">
        <v>13</v>
      </c>
      <c r="K64" s="59"/>
      <c r="L64" s="49" t="str">
        <f>VLOOKUP(C52,'Formato descripción HU'!B8:O8,13,0)</f>
        <v>Para realizarlo, primero se debe verificar que el producto nuevo a registrar se encuentre en el catálogo</v>
      </c>
      <c r="M64" s="50"/>
      <c r="N64" s="50"/>
      <c r="O64" s="51"/>
      <c r="P64" s="32"/>
    </row>
    <row r="65" spans="2:16" ht="15.75" customHeight="1" x14ac:dyDescent="0.2">
      <c r="B65" s="31"/>
      <c r="C65" s="60"/>
      <c r="D65" s="61"/>
      <c r="E65" s="52"/>
      <c r="F65" s="53"/>
      <c r="G65" s="53"/>
      <c r="H65" s="54"/>
      <c r="I65" s="17"/>
      <c r="J65" s="60"/>
      <c r="K65" s="61"/>
      <c r="L65" s="52"/>
      <c r="M65" s="53"/>
      <c r="N65" s="53"/>
      <c r="O65" s="54"/>
      <c r="P65" s="32"/>
    </row>
    <row r="66" spans="2:16" ht="15.75" customHeight="1" x14ac:dyDescent="0.2">
      <c r="B66" s="31"/>
      <c r="C66" s="62"/>
      <c r="D66" s="64"/>
      <c r="E66" s="55"/>
      <c r="F66" s="56"/>
      <c r="G66" s="56"/>
      <c r="H66" s="57"/>
      <c r="I66" s="17"/>
      <c r="J66" s="62"/>
      <c r="K66" s="64"/>
      <c r="L66" s="55"/>
      <c r="M66" s="56"/>
      <c r="N66" s="56"/>
      <c r="O66" s="57"/>
      <c r="P66" s="32"/>
    </row>
    <row r="67" spans="2:16" ht="15.75" customHeight="1" x14ac:dyDescent="0.2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</row>
    <row r="68" spans="2:16" ht="15.75" customHeight="1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ht="15.75" customHeight="1" x14ac:dyDescent="0.2"/>
    <row r="70" spans="2:16" ht="15.75" customHeight="1" x14ac:dyDescent="0.2">
      <c r="B70" s="70" t="s">
        <v>80</v>
      </c>
      <c r="C70" s="71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2:16" ht="15.75" customHeight="1" x14ac:dyDescent="0.2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6" ht="15.75" customHeight="1" x14ac:dyDescent="0.25">
      <c r="B72" s="26"/>
      <c r="C72" s="27"/>
      <c r="D72" s="27"/>
      <c r="E72" s="27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ht="15.75" customHeight="1" x14ac:dyDescent="0.2">
      <c r="B73" s="31"/>
      <c r="C73" s="15" t="s">
        <v>1</v>
      </c>
      <c r="D73" s="16"/>
      <c r="E73" s="67" t="s">
        <v>81</v>
      </c>
      <c r="F73" s="68"/>
      <c r="G73" s="16"/>
      <c r="H73" s="67" t="s">
        <v>11</v>
      </c>
      <c r="I73" s="68"/>
      <c r="J73" s="17"/>
      <c r="K73" s="17"/>
      <c r="L73" s="17"/>
      <c r="M73" s="17"/>
      <c r="N73" s="17"/>
      <c r="O73" s="17"/>
      <c r="P73" s="32"/>
    </row>
    <row r="74" spans="2:16" ht="15.75" customHeight="1" x14ac:dyDescent="0.2">
      <c r="B74" s="31"/>
      <c r="C74" s="18" t="s">
        <v>29</v>
      </c>
      <c r="D74" s="19"/>
      <c r="E74" s="69" t="e">
        <f>VLOOKUP('Historia de Usuario'!C74,'Formato descripción HU'!B30:O30,5,0)</f>
        <v>#N/A</v>
      </c>
      <c r="F74" s="68"/>
      <c r="G74" s="20"/>
      <c r="H74" s="72" t="e">
        <f>VLOOKUP('Historia de Usuario'!C74,'Formato descripción HU'!B30:O30,11,0)</f>
        <v>#N/A</v>
      </c>
      <c r="I74" s="73"/>
      <c r="J74" s="20"/>
      <c r="K74" s="17"/>
      <c r="L74" s="17"/>
      <c r="M74" s="17"/>
      <c r="N74" s="17"/>
      <c r="O74" s="17"/>
      <c r="P74" s="32"/>
    </row>
    <row r="75" spans="2:16" ht="15.75" customHeight="1" x14ac:dyDescent="0.2">
      <c r="B75" s="31"/>
      <c r="C75" s="34"/>
      <c r="D75" s="19"/>
      <c r="E75" s="21"/>
      <c r="F75" s="21"/>
      <c r="G75" s="20"/>
      <c r="H75" s="21"/>
      <c r="I75" s="21"/>
      <c r="J75" s="20"/>
      <c r="K75" s="21"/>
      <c r="L75" s="21"/>
      <c r="M75" s="17"/>
      <c r="N75" s="21"/>
      <c r="O75" s="21"/>
      <c r="P75" s="32"/>
    </row>
    <row r="76" spans="2:16" ht="15.75" customHeight="1" x14ac:dyDescent="0.2">
      <c r="B76" s="31"/>
      <c r="C76" s="15" t="s">
        <v>82</v>
      </c>
      <c r="D76" s="19"/>
      <c r="E76" s="67" t="s">
        <v>10</v>
      </c>
      <c r="F76" s="68"/>
      <c r="G76" s="20"/>
      <c r="H76" s="67" t="s">
        <v>83</v>
      </c>
      <c r="I76" s="68"/>
      <c r="J76" s="20"/>
      <c r="K76" s="21"/>
      <c r="L76" s="21"/>
      <c r="M76" s="17"/>
      <c r="N76" s="21"/>
      <c r="O76" s="21"/>
      <c r="P76" s="32"/>
    </row>
    <row r="77" spans="2:16" ht="15.75" customHeight="1" x14ac:dyDescent="0.2">
      <c r="B77" s="31"/>
      <c r="C77" s="18" t="e">
        <f>VLOOKUP('Historia de Usuario'!C74,'Formato descripción HU'!B28:O30,8,0)</f>
        <v>#N/A</v>
      </c>
      <c r="D77" s="19"/>
      <c r="E77" s="69" t="e">
        <f>VLOOKUP('Historia de Usuario'!C74,'Formato descripción HU'!B30:O30,10,0)</f>
        <v>#N/A</v>
      </c>
      <c r="F77" s="68"/>
      <c r="G77" s="20"/>
      <c r="H77" s="69" t="e">
        <f>VLOOKUP('Historia de Usuario'!C74,'Formato descripción HU'!B30:O30,7,0)</f>
        <v>#N/A</v>
      </c>
      <c r="I77" s="68"/>
      <c r="J77" s="20"/>
      <c r="K77" s="21"/>
      <c r="L77" s="21"/>
      <c r="M77" s="17"/>
      <c r="N77" s="21"/>
      <c r="O77" s="21"/>
      <c r="P77" s="32"/>
    </row>
    <row r="78" spans="2:16" ht="15.75" customHeight="1" x14ac:dyDescent="0.2">
      <c r="B78" s="31"/>
      <c r="C78" s="33"/>
      <c r="D78" s="19"/>
      <c r="E78" s="17"/>
      <c r="F78" s="17"/>
      <c r="G78" s="20"/>
      <c r="H78" s="20"/>
      <c r="I78" s="17"/>
      <c r="J78" s="17"/>
      <c r="K78" s="17"/>
      <c r="L78" s="17"/>
      <c r="M78" s="17"/>
      <c r="N78" s="17"/>
      <c r="O78" s="17"/>
      <c r="P78" s="32"/>
    </row>
    <row r="79" spans="2:16" ht="15.75" customHeight="1" x14ac:dyDescent="0.2">
      <c r="B79" s="31"/>
      <c r="C79" s="46" t="s">
        <v>84</v>
      </c>
      <c r="D79" s="49" t="e">
        <f>VLOOKUP(C74,'Formato descripción HU'!B30:O30,3,0)</f>
        <v>#N/A</v>
      </c>
      <c r="E79" s="59"/>
      <c r="F79" s="17"/>
      <c r="G79" s="46" t="s">
        <v>85</v>
      </c>
      <c r="H79" s="49" t="e">
        <f>VLOOKUP(C74,'Formato descripción HU'!B30:O30,4,0)</f>
        <v>#N/A</v>
      </c>
      <c r="I79" s="58"/>
      <c r="J79" s="59"/>
      <c r="K79" s="17"/>
      <c r="L79" s="46" t="s">
        <v>86</v>
      </c>
      <c r="M79" s="49" t="e">
        <f>VLOOKUP(C74,'Formato descripción HU'!B30:O30,6,0)</f>
        <v>#N/A</v>
      </c>
      <c r="N79" s="50"/>
      <c r="O79" s="51"/>
      <c r="P79" s="32"/>
    </row>
    <row r="80" spans="2:16" ht="15.75" customHeight="1" x14ac:dyDescent="0.2">
      <c r="B80" s="31"/>
      <c r="C80" s="47"/>
      <c r="D80" s="60"/>
      <c r="E80" s="61"/>
      <c r="F80" s="17"/>
      <c r="G80" s="47"/>
      <c r="H80" s="60"/>
      <c r="I80" s="39"/>
      <c r="J80" s="61"/>
      <c r="K80" s="17"/>
      <c r="L80" s="47"/>
      <c r="M80" s="52"/>
      <c r="N80" s="53"/>
      <c r="O80" s="54"/>
      <c r="P80" s="32"/>
    </row>
    <row r="81" spans="2:16" ht="15.75" customHeight="1" x14ac:dyDescent="0.2">
      <c r="B81" s="31"/>
      <c r="C81" s="48"/>
      <c r="D81" s="62"/>
      <c r="E81" s="64"/>
      <c r="F81" s="17"/>
      <c r="G81" s="48"/>
      <c r="H81" s="62"/>
      <c r="I81" s="63"/>
      <c r="J81" s="64"/>
      <c r="K81" s="17"/>
      <c r="L81" s="48"/>
      <c r="M81" s="55"/>
      <c r="N81" s="56"/>
      <c r="O81" s="57"/>
      <c r="P81" s="32"/>
    </row>
    <row r="82" spans="2:16" ht="15.75" customHeight="1" x14ac:dyDescent="0.2">
      <c r="B82" s="31"/>
      <c r="C82" s="33"/>
      <c r="D82" s="17"/>
      <c r="E82" s="17"/>
      <c r="F82" s="17"/>
      <c r="G82" s="20"/>
      <c r="H82" s="20"/>
      <c r="I82" s="20"/>
      <c r="J82" s="17"/>
      <c r="K82" s="17"/>
      <c r="L82" s="17"/>
      <c r="M82" s="17"/>
      <c r="N82" s="17"/>
      <c r="O82" s="17"/>
      <c r="P82" s="32"/>
    </row>
    <row r="83" spans="2:16" ht="15.75" customHeight="1" x14ac:dyDescent="0.2">
      <c r="B83" s="31"/>
      <c r="C83" s="66" t="s">
        <v>87</v>
      </c>
      <c r="D83" s="59"/>
      <c r="E83" s="40" t="e">
        <f>VLOOKUP('Historia de Usuario'!C74,'Formato descripción HU'!B30:O30,14,0)</f>
        <v>#N/A</v>
      </c>
      <c r="F83" s="41"/>
      <c r="G83" s="41"/>
      <c r="H83" s="41"/>
      <c r="I83" s="41"/>
      <c r="J83" s="41"/>
      <c r="K83" s="41"/>
      <c r="L83" s="41"/>
      <c r="M83" s="41"/>
      <c r="N83" s="41"/>
      <c r="O83" s="42"/>
      <c r="P83" s="32"/>
    </row>
    <row r="84" spans="2:16" ht="15.75" customHeight="1" x14ac:dyDescent="0.2">
      <c r="B84" s="31"/>
      <c r="C84" s="62"/>
      <c r="D84" s="64"/>
      <c r="E84" s="43"/>
      <c r="F84" s="44"/>
      <c r="G84" s="44"/>
      <c r="H84" s="44"/>
      <c r="I84" s="44"/>
      <c r="J84" s="44"/>
      <c r="K84" s="44"/>
      <c r="L84" s="44"/>
      <c r="M84" s="44"/>
      <c r="N84" s="44"/>
      <c r="O84" s="45"/>
      <c r="P84" s="32"/>
    </row>
    <row r="85" spans="2:16" ht="15.75" customHeight="1" x14ac:dyDescent="0.2">
      <c r="B85" s="31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2"/>
    </row>
    <row r="86" spans="2:16" ht="15.75" customHeight="1" x14ac:dyDescent="0.2">
      <c r="B86" s="31"/>
      <c r="C86" s="65" t="s">
        <v>88</v>
      </c>
      <c r="D86" s="59"/>
      <c r="E86" s="49" t="e">
        <f>VLOOKUP(C74,'Formato descripción HU'!B30:O30,12,0)</f>
        <v>#N/A</v>
      </c>
      <c r="F86" s="50"/>
      <c r="G86" s="50"/>
      <c r="H86" s="51"/>
      <c r="I86" s="17"/>
      <c r="J86" s="65" t="s">
        <v>13</v>
      </c>
      <c r="K86" s="59"/>
      <c r="L86" s="49" t="e">
        <f>VLOOKUP(C74,'Formato descripción HU'!B30:O30,13,0)</f>
        <v>#N/A</v>
      </c>
      <c r="M86" s="50"/>
      <c r="N86" s="50"/>
      <c r="O86" s="51"/>
      <c r="P86" s="32"/>
    </row>
    <row r="87" spans="2:16" ht="15.75" customHeight="1" x14ac:dyDescent="0.2">
      <c r="B87" s="31"/>
      <c r="C87" s="60"/>
      <c r="D87" s="61"/>
      <c r="E87" s="52"/>
      <c r="F87" s="53"/>
      <c r="G87" s="53"/>
      <c r="H87" s="54"/>
      <c r="I87" s="17"/>
      <c r="J87" s="60"/>
      <c r="K87" s="61"/>
      <c r="L87" s="52"/>
      <c r="M87" s="53"/>
      <c r="N87" s="53"/>
      <c r="O87" s="54"/>
      <c r="P87" s="32"/>
    </row>
    <row r="88" spans="2:16" ht="15.75" customHeight="1" x14ac:dyDescent="0.2">
      <c r="B88" s="31"/>
      <c r="C88" s="62"/>
      <c r="D88" s="64"/>
      <c r="E88" s="55"/>
      <c r="F88" s="56"/>
      <c r="G88" s="56"/>
      <c r="H88" s="57"/>
      <c r="I88" s="17"/>
      <c r="J88" s="62"/>
      <c r="K88" s="64"/>
      <c r="L88" s="55"/>
      <c r="M88" s="56"/>
      <c r="N88" s="56"/>
      <c r="O88" s="57"/>
      <c r="P88" s="32"/>
    </row>
    <row r="89" spans="2:16" ht="15.75" customHeight="1" x14ac:dyDescent="0.2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2:16" ht="15.75" customHeight="1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ht="15.75" customHeight="1" x14ac:dyDescent="0.2"/>
    <row r="92" spans="2:16" ht="15.75" customHeight="1" x14ac:dyDescent="0.2">
      <c r="B92" s="70" t="s">
        <v>80</v>
      </c>
      <c r="C92" s="71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</row>
    <row r="93" spans="2:16" ht="15.75" customHeight="1" x14ac:dyDescent="0.2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6" ht="15.75" customHeight="1" x14ac:dyDescent="0.25">
      <c r="B94" s="26"/>
      <c r="C94" s="27"/>
      <c r="D94" s="27"/>
      <c r="E94" s="27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30"/>
    </row>
    <row r="95" spans="2:16" ht="15.75" customHeight="1" x14ac:dyDescent="0.2">
      <c r="B95" s="31"/>
      <c r="C95" s="15" t="s">
        <v>1</v>
      </c>
      <c r="D95" s="16"/>
      <c r="E95" s="67" t="s">
        <v>81</v>
      </c>
      <c r="F95" s="68"/>
      <c r="G95" s="16"/>
      <c r="H95" s="67" t="s">
        <v>11</v>
      </c>
      <c r="I95" s="68"/>
      <c r="J95" s="17"/>
      <c r="K95" s="17"/>
      <c r="L95" s="17"/>
      <c r="M95" s="17"/>
      <c r="N95" s="17"/>
      <c r="O95" s="17"/>
      <c r="P95" s="32"/>
    </row>
    <row r="96" spans="2:16" ht="15.75" customHeight="1" x14ac:dyDescent="0.2">
      <c r="B96" s="31"/>
      <c r="C96" s="18" t="s">
        <v>29</v>
      </c>
      <c r="D96" s="19"/>
      <c r="E96" s="69" t="e">
        <f>VLOOKUP('Historia de Usuario'!C96,'Formato descripción HU'!B52:O52,5,0)</f>
        <v>#N/A</v>
      </c>
      <c r="F96" s="68"/>
      <c r="G96" s="20"/>
      <c r="H96" s="72" t="e">
        <f>VLOOKUP('Historia de Usuario'!C96,'Formato descripción HU'!B52:O52,11,0)</f>
        <v>#N/A</v>
      </c>
      <c r="I96" s="73"/>
      <c r="J96" s="20"/>
      <c r="K96" s="17"/>
      <c r="L96" s="17"/>
      <c r="M96" s="17"/>
      <c r="N96" s="17"/>
      <c r="O96" s="17"/>
      <c r="P96" s="32"/>
    </row>
    <row r="97" spans="2:16" ht="15.75" customHeight="1" x14ac:dyDescent="0.2">
      <c r="B97" s="31"/>
      <c r="C97" s="34"/>
      <c r="D97" s="19"/>
      <c r="E97" s="21"/>
      <c r="F97" s="21"/>
      <c r="G97" s="20"/>
      <c r="H97" s="21"/>
      <c r="I97" s="21"/>
      <c r="J97" s="20"/>
      <c r="K97" s="21"/>
      <c r="L97" s="21"/>
      <c r="M97" s="17"/>
      <c r="N97" s="21"/>
      <c r="O97" s="21"/>
      <c r="P97" s="32"/>
    </row>
    <row r="98" spans="2:16" ht="15.75" customHeight="1" x14ac:dyDescent="0.2">
      <c r="B98" s="31"/>
      <c r="C98" s="15" t="s">
        <v>82</v>
      </c>
      <c r="D98" s="19"/>
      <c r="E98" s="67" t="s">
        <v>10</v>
      </c>
      <c r="F98" s="68"/>
      <c r="G98" s="20"/>
      <c r="H98" s="67" t="s">
        <v>83</v>
      </c>
      <c r="I98" s="68"/>
      <c r="J98" s="20"/>
      <c r="K98" s="21"/>
      <c r="L98" s="21"/>
      <c r="M98" s="17"/>
      <c r="N98" s="21"/>
      <c r="O98" s="21"/>
      <c r="P98" s="32"/>
    </row>
    <row r="99" spans="2:16" ht="15.75" customHeight="1" x14ac:dyDescent="0.2">
      <c r="B99" s="31"/>
      <c r="C99" s="18" t="e">
        <f>VLOOKUP('Historia de Usuario'!C96,'Formato descripción HU'!B50:O52,8,0)</f>
        <v>#N/A</v>
      </c>
      <c r="D99" s="19"/>
      <c r="E99" s="69" t="e">
        <f>VLOOKUP('Historia de Usuario'!C96,'Formato descripción HU'!B52:O52,10,0)</f>
        <v>#N/A</v>
      </c>
      <c r="F99" s="68"/>
      <c r="G99" s="20"/>
      <c r="H99" s="69" t="e">
        <f>VLOOKUP('Historia de Usuario'!C96,'Formato descripción HU'!B52:O52,7,0)</f>
        <v>#N/A</v>
      </c>
      <c r="I99" s="68"/>
      <c r="J99" s="20"/>
      <c r="K99" s="21"/>
      <c r="L99" s="21"/>
      <c r="M99" s="17"/>
      <c r="N99" s="21"/>
      <c r="O99" s="21"/>
      <c r="P99" s="32"/>
    </row>
    <row r="100" spans="2:16" ht="15.75" customHeight="1" x14ac:dyDescent="0.2">
      <c r="B100" s="31"/>
      <c r="C100" s="33"/>
      <c r="D100" s="19"/>
      <c r="E100" s="17"/>
      <c r="F100" s="17"/>
      <c r="G100" s="20"/>
      <c r="H100" s="20"/>
      <c r="I100" s="17"/>
      <c r="J100" s="17"/>
      <c r="K100" s="17"/>
      <c r="L100" s="17"/>
      <c r="M100" s="17"/>
      <c r="N100" s="17"/>
      <c r="O100" s="17"/>
      <c r="P100" s="32"/>
    </row>
    <row r="101" spans="2:16" ht="15.75" customHeight="1" x14ac:dyDescent="0.2">
      <c r="B101" s="31"/>
      <c r="C101" s="46" t="s">
        <v>84</v>
      </c>
      <c r="D101" s="49" t="e">
        <f>VLOOKUP(C96,'Formato descripción HU'!B52:O52,3,0)</f>
        <v>#N/A</v>
      </c>
      <c r="E101" s="59"/>
      <c r="F101" s="17"/>
      <c r="G101" s="46" t="s">
        <v>85</v>
      </c>
      <c r="H101" s="49" t="e">
        <f>VLOOKUP(C96,'Formato descripción HU'!B52:O52,4,0)</f>
        <v>#N/A</v>
      </c>
      <c r="I101" s="58"/>
      <c r="J101" s="59"/>
      <c r="K101" s="17"/>
      <c r="L101" s="46" t="s">
        <v>86</v>
      </c>
      <c r="M101" s="49" t="e">
        <f>VLOOKUP(C96,'Formato descripción HU'!B52:O52,6,0)</f>
        <v>#N/A</v>
      </c>
      <c r="N101" s="50"/>
      <c r="O101" s="51"/>
      <c r="P101" s="32"/>
    </row>
    <row r="102" spans="2:16" ht="15.75" customHeight="1" x14ac:dyDescent="0.2">
      <c r="B102" s="31"/>
      <c r="C102" s="47"/>
      <c r="D102" s="60"/>
      <c r="E102" s="61"/>
      <c r="F102" s="17"/>
      <c r="G102" s="47"/>
      <c r="H102" s="60"/>
      <c r="I102" s="39"/>
      <c r="J102" s="61"/>
      <c r="K102" s="17"/>
      <c r="L102" s="47"/>
      <c r="M102" s="52"/>
      <c r="N102" s="53"/>
      <c r="O102" s="54"/>
      <c r="P102" s="32"/>
    </row>
    <row r="103" spans="2:16" ht="15.75" customHeight="1" x14ac:dyDescent="0.2">
      <c r="B103" s="31"/>
      <c r="C103" s="48"/>
      <c r="D103" s="62"/>
      <c r="E103" s="64"/>
      <c r="F103" s="17"/>
      <c r="G103" s="48"/>
      <c r="H103" s="62"/>
      <c r="I103" s="63"/>
      <c r="J103" s="64"/>
      <c r="K103" s="17"/>
      <c r="L103" s="48"/>
      <c r="M103" s="55"/>
      <c r="N103" s="56"/>
      <c r="O103" s="57"/>
      <c r="P103" s="32"/>
    </row>
    <row r="104" spans="2:16" ht="15.75" customHeight="1" x14ac:dyDescent="0.2">
      <c r="B104" s="31"/>
      <c r="C104" s="33"/>
      <c r="D104" s="17"/>
      <c r="E104" s="17"/>
      <c r="F104" s="17"/>
      <c r="G104" s="20"/>
      <c r="H104" s="20"/>
      <c r="I104" s="20"/>
      <c r="J104" s="17"/>
      <c r="K104" s="17"/>
      <c r="L104" s="17"/>
      <c r="M104" s="17"/>
      <c r="N104" s="17"/>
      <c r="O104" s="17"/>
      <c r="P104" s="32"/>
    </row>
    <row r="105" spans="2:16" ht="15.75" customHeight="1" x14ac:dyDescent="0.2">
      <c r="B105" s="31"/>
      <c r="C105" s="66" t="s">
        <v>87</v>
      </c>
      <c r="D105" s="59"/>
      <c r="E105" s="40" t="e">
        <f>VLOOKUP('Historia de Usuario'!C96,'Formato descripción HU'!B52:O52,14,0)</f>
        <v>#N/A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2"/>
      <c r="P105" s="32"/>
    </row>
    <row r="106" spans="2:16" ht="15.75" customHeight="1" x14ac:dyDescent="0.2">
      <c r="B106" s="31"/>
      <c r="C106" s="62"/>
      <c r="D106" s="64"/>
      <c r="E106" s="43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32"/>
    </row>
    <row r="107" spans="2:16" ht="15.75" customHeight="1" x14ac:dyDescent="0.2">
      <c r="B107" s="31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2"/>
    </row>
    <row r="108" spans="2:16" ht="15.75" customHeight="1" x14ac:dyDescent="0.2">
      <c r="B108" s="31"/>
      <c r="C108" s="65" t="s">
        <v>88</v>
      </c>
      <c r="D108" s="59"/>
      <c r="E108" s="49" t="e">
        <f>VLOOKUP(C96,'Formato descripción HU'!B52:O52,12,0)</f>
        <v>#N/A</v>
      </c>
      <c r="F108" s="50"/>
      <c r="G108" s="50"/>
      <c r="H108" s="51"/>
      <c r="I108" s="17"/>
      <c r="J108" s="65" t="s">
        <v>13</v>
      </c>
      <c r="K108" s="59"/>
      <c r="L108" s="49" t="e">
        <f>VLOOKUP(C96,'Formato descripción HU'!B52:O52,13,0)</f>
        <v>#N/A</v>
      </c>
      <c r="M108" s="50"/>
      <c r="N108" s="50"/>
      <c r="O108" s="51"/>
      <c r="P108" s="32"/>
    </row>
    <row r="109" spans="2:16" ht="15.75" customHeight="1" x14ac:dyDescent="0.2">
      <c r="B109" s="31"/>
      <c r="C109" s="60"/>
      <c r="D109" s="61"/>
      <c r="E109" s="52"/>
      <c r="F109" s="53"/>
      <c r="G109" s="53"/>
      <c r="H109" s="54"/>
      <c r="I109" s="17"/>
      <c r="J109" s="60"/>
      <c r="K109" s="61"/>
      <c r="L109" s="52"/>
      <c r="M109" s="53"/>
      <c r="N109" s="53"/>
      <c r="O109" s="54"/>
      <c r="P109" s="32"/>
    </row>
    <row r="110" spans="2:16" ht="15.75" customHeight="1" x14ac:dyDescent="0.2">
      <c r="B110" s="31"/>
      <c r="C110" s="62"/>
      <c r="D110" s="64"/>
      <c r="E110" s="55"/>
      <c r="F110" s="56"/>
      <c r="G110" s="56"/>
      <c r="H110" s="57"/>
      <c r="I110" s="17"/>
      <c r="J110" s="62"/>
      <c r="K110" s="64"/>
      <c r="L110" s="55"/>
      <c r="M110" s="56"/>
      <c r="N110" s="56"/>
      <c r="O110" s="57"/>
      <c r="P110" s="32"/>
    </row>
    <row r="111" spans="2:16" ht="15.75" customHeight="1" x14ac:dyDescent="0.2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/>
    </row>
    <row r="112" spans="2:16" ht="15.75" customHeight="1" x14ac:dyDescent="0.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</sheetData>
  <mergeCells count="104">
    <mergeCell ref="L101:L103"/>
    <mergeCell ref="M101:O103"/>
    <mergeCell ref="C105:D106"/>
    <mergeCell ref="E105:O106"/>
    <mergeCell ref="C108:D110"/>
    <mergeCell ref="E108:H110"/>
    <mergeCell ref="J108:K110"/>
    <mergeCell ref="L108:O110"/>
    <mergeCell ref="E98:F98"/>
    <mergeCell ref="H98:I98"/>
    <mergeCell ref="E99:F99"/>
    <mergeCell ref="H99:I99"/>
    <mergeCell ref="C101:C103"/>
    <mergeCell ref="D101:E103"/>
    <mergeCell ref="G101:G103"/>
    <mergeCell ref="H101:J103"/>
    <mergeCell ref="B92:P92"/>
    <mergeCell ref="E95:F95"/>
    <mergeCell ref="H95:I95"/>
    <mergeCell ref="E96:F96"/>
    <mergeCell ref="H96:I96"/>
    <mergeCell ref="M79:O81"/>
    <mergeCell ref="C83:D84"/>
    <mergeCell ref="E83:O84"/>
    <mergeCell ref="C86:D88"/>
    <mergeCell ref="E86:H88"/>
    <mergeCell ref="J86:K88"/>
    <mergeCell ref="L86:O88"/>
    <mergeCell ref="C79:C81"/>
    <mergeCell ref="D79:E81"/>
    <mergeCell ref="G79:G81"/>
    <mergeCell ref="H79:J81"/>
    <mergeCell ref="L79:L81"/>
    <mergeCell ref="E74:F74"/>
    <mergeCell ref="H74:I74"/>
    <mergeCell ref="E76:F76"/>
    <mergeCell ref="H76:I76"/>
    <mergeCell ref="E77:F77"/>
    <mergeCell ref="H77:I77"/>
    <mergeCell ref="H15:J17"/>
    <mergeCell ref="L15:L17"/>
    <mergeCell ref="M15:O17"/>
    <mergeCell ref="B70:P70"/>
    <mergeCell ref="E73:F73"/>
    <mergeCell ref="H73:I73"/>
    <mergeCell ref="E30:F30"/>
    <mergeCell ref="H30:I30"/>
    <mergeCell ref="E31:F31"/>
    <mergeCell ref="H31:I31"/>
    <mergeCell ref="E43:H45"/>
    <mergeCell ref="J43:K45"/>
    <mergeCell ref="L43:O45"/>
    <mergeCell ref="E33:F33"/>
    <mergeCell ref="H33:I33"/>
    <mergeCell ref="E34:F34"/>
    <mergeCell ref="H34:I34"/>
    <mergeCell ref="D36:E38"/>
    <mergeCell ref="H51:I51"/>
    <mergeCell ref="E52:F52"/>
    <mergeCell ref="H52:I52"/>
    <mergeCell ref="L36:L38"/>
    <mergeCell ref="M36:O38"/>
    <mergeCell ref="E9:F9"/>
    <mergeCell ref="H9:I9"/>
    <mergeCell ref="E10:F10"/>
    <mergeCell ref="H10:I10"/>
    <mergeCell ref="E19:O20"/>
    <mergeCell ref="E12:F12"/>
    <mergeCell ref="E13:F13"/>
    <mergeCell ref="B6:P6"/>
    <mergeCell ref="C22:D24"/>
    <mergeCell ref="C19:D20"/>
    <mergeCell ref="C15:C17"/>
    <mergeCell ref="E22:H24"/>
    <mergeCell ref="J22:K24"/>
    <mergeCell ref="L22:O24"/>
    <mergeCell ref="H12:I12"/>
    <mergeCell ref="H13:I13"/>
    <mergeCell ref="D15:E17"/>
    <mergeCell ref="G15:G17"/>
    <mergeCell ref="E40:O41"/>
    <mergeCell ref="L57:L59"/>
    <mergeCell ref="M57:O59"/>
    <mergeCell ref="E61:O62"/>
    <mergeCell ref="E64:H66"/>
    <mergeCell ref="G36:G38"/>
    <mergeCell ref="H36:J38"/>
    <mergeCell ref="C43:D45"/>
    <mergeCell ref="C40:D41"/>
    <mergeCell ref="J64:K66"/>
    <mergeCell ref="L64:O66"/>
    <mergeCell ref="E54:F54"/>
    <mergeCell ref="H54:I54"/>
    <mergeCell ref="E55:F55"/>
    <mergeCell ref="H55:I55"/>
    <mergeCell ref="D57:E59"/>
    <mergeCell ref="G57:G59"/>
    <mergeCell ref="H57:J59"/>
    <mergeCell ref="C64:D66"/>
    <mergeCell ref="C61:D62"/>
    <mergeCell ref="C57:C59"/>
    <mergeCell ref="C36:C38"/>
    <mergeCell ref="B48:P48"/>
    <mergeCell ref="E51:F51"/>
  </mergeCells>
  <conditionalFormatting sqref="H10:I11">
    <cfRule type="cellIs" dxfId="19" priority="17" operator="equal">
      <formula>"Atrasado"</formula>
    </cfRule>
  </conditionalFormatting>
  <conditionalFormatting sqref="H10:I11">
    <cfRule type="cellIs" dxfId="18" priority="18" operator="equal">
      <formula>"Terminado"</formula>
    </cfRule>
  </conditionalFormatting>
  <conditionalFormatting sqref="H10:I11">
    <cfRule type="cellIs" dxfId="17" priority="19" operator="equal">
      <formula>"En proceso"</formula>
    </cfRule>
  </conditionalFormatting>
  <conditionalFormatting sqref="H10:I11">
    <cfRule type="cellIs" dxfId="16" priority="20" operator="equal">
      <formula>"No Iniciado"</formula>
    </cfRule>
  </conditionalFormatting>
  <conditionalFormatting sqref="H31:I32">
    <cfRule type="cellIs" dxfId="15" priority="13" operator="equal">
      <formula>"Atrasado"</formula>
    </cfRule>
  </conditionalFormatting>
  <conditionalFormatting sqref="H31:I32">
    <cfRule type="cellIs" dxfId="14" priority="14" operator="equal">
      <formula>"Terminado"</formula>
    </cfRule>
  </conditionalFormatting>
  <conditionalFormatting sqref="H31:I32">
    <cfRule type="cellIs" dxfId="13" priority="15" operator="equal">
      <formula>"En proceso"</formula>
    </cfRule>
  </conditionalFormatting>
  <conditionalFormatting sqref="H31:I32">
    <cfRule type="cellIs" dxfId="12" priority="16" operator="equal">
      <formula>"No Iniciado"</formula>
    </cfRule>
  </conditionalFormatting>
  <conditionalFormatting sqref="H52:I53">
    <cfRule type="cellIs" dxfId="11" priority="9" operator="equal">
      <formula>"Atrasado"</formula>
    </cfRule>
  </conditionalFormatting>
  <conditionalFormatting sqref="H52:I53">
    <cfRule type="cellIs" dxfId="10" priority="10" operator="equal">
      <formula>"Terminado"</formula>
    </cfRule>
  </conditionalFormatting>
  <conditionalFormatting sqref="H52:I53">
    <cfRule type="cellIs" dxfId="9" priority="11" operator="equal">
      <formula>"En proceso"</formula>
    </cfRule>
  </conditionalFormatting>
  <conditionalFormatting sqref="H52:I53">
    <cfRule type="cellIs" dxfId="8" priority="12" operator="equal">
      <formula>"No Iniciado"</formula>
    </cfRule>
  </conditionalFormatting>
  <conditionalFormatting sqref="H74:I75">
    <cfRule type="cellIs" dxfId="7" priority="5" operator="equal">
      <formula>"Atrasado"</formula>
    </cfRule>
  </conditionalFormatting>
  <conditionalFormatting sqref="H74:I75">
    <cfRule type="cellIs" dxfId="6" priority="6" operator="equal">
      <formula>"Terminado"</formula>
    </cfRule>
  </conditionalFormatting>
  <conditionalFormatting sqref="H74:I75">
    <cfRule type="cellIs" dxfId="5" priority="7" operator="equal">
      <formula>"En proceso"</formula>
    </cfRule>
  </conditionalFormatting>
  <conditionalFormatting sqref="H74:I75">
    <cfRule type="cellIs" dxfId="4" priority="8" operator="equal">
      <formula>"No Iniciado"</formula>
    </cfRule>
  </conditionalFormatting>
  <conditionalFormatting sqref="H96:I97">
    <cfRule type="cellIs" dxfId="3" priority="1" operator="equal">
      <formula>"Atrasado"</formula>
    </cfRule>
  </conditionalFormatting>
  <conditionalFormatting sqref="H96:I97">
    <cfRule type="cellIs" dxfId="2" priority="2" operator="equal">
      <formula>"Terminado"</formula>
    </cfRule>
  </conditionalFormatting>
  <conditionalFormatting sqref="H96:I97">
    <cfRule type="cellIs" dxfId="1" priority="3" operator="equal">
      <formula>"En proceso"</formula>
    </cfRule>
  </conditionalFormatting>
  <conditionalFormatting sqref="H96:I97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C96:C97 C52:C53 C31:C32 C74:C75 C11</xm:sqref>
        </x14:dataValidation>
        <x14:dataValidation type="list" allowBlank="1" showErrorMessage="1" xr:uid="{841C5CB7-A2BC-4DF3-BB4B-279F217C0AC9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G o i V h u w s 2 2 k A A A A 9 g A A A B I A H A B D b 2 5 m a W c v U G F j a 2 F n Z S 5 4 b W w g o h g A K K A U A A A A A A A A A A A A A A A A A A A A A A A A A A A A h Y 9 N C s I w G E S v U r J v / g S R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j O E l 5 Z g C m S H k x n 4 F P u 1 9 t j 8 Q 1 k P j h 1 4 L 7 e J N A W S O Q N 4 f x A N Q S w M E F A A C A A g A s G o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q I l Y o i k e 4 D g A A A B E A A A A T A B w A R m 9 y b X V s Y X M v U 2 V j d G l v b j E u b S C i G A A o o B Q A A A A A A A A A A A A A A A A A A A A A A A A A A A A r T k 0 u y c z P U w i G 0 I b W A F B L A Q I t A B Q A A g A I A L B q I l Y b s L N t p A A A A P Y A A A A S A A A A A A A A A A A A A A A A A A A A A A B D b 2 5 m a W c v U G F j a 2 F n Z S 5 4 b W x Q S w E C L Q A U A A I A C A C w a i J W D 8 r p q 6 Q A A A D p A A A A E w A A A A A A A A A A A A A A A A D w A A A A W 0 N v b n R l b n R f V H l w Z X N d L n h t b F B L A Q I t A B Q A A g A I A L B q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V r 7 t s G n u Q a f u i 1 R j J o + 3 A A A A A A I A A A A A A B B m A A A A A Q A A I A A A A G k t x 4 K Z F m M N 9 l Q m + T W N Y j D B H e X R o 4 y h o x k + g t H I d f u R A A A A A A 6 A A A A A A g A A I A A A A J E g z I E Z v K o / Z 2 D e A L q s f 6 M F o G w h C / 8 s n L f O C j w D m T 6 d U A A A A J a N A l w A 0 Z b S V i N 5 d N V m H e 2 K i A 2 X E z Y H 3 2 W 1 7 0 1 a A R a j r O r V W Q P E v 0 2 7 + Q 3 h k B v d N A W U R e B j 4 x w y E 2 5 G 6 C c c E d u e H E o 0 J j X 3 5 T R z Z p 3 B D M s b Q A A A A L f 6 N b j R L 3 P + K H z J W n Q K Z 6 7 / Y r D 3 s r O 6 9 j H 8 C 9 p D z B n t 9 n Y d d n N z 4 K L D y M 3 R k + I 1 e E 7 T d J q 8 Y S w r W x S e + Z T p J n o = < / D a t a M a s h u p > 
</file>

<file path=customXml/itemProps1.xml><?xml version="1.0" encoding="utf-8"?>
<ds:datastoreItem xmlns:ds="http://schemas.openxmlformats.org/officeDocument/2006/customXml" ds:itemID="{F2EA69D6-D27A-49D4-881A-48DF1A82C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cp:lastPrinted>2022-12-05T02:30:44Z</cp:lastPrinted>
  <dcterms:created xsi:type="dcterms:W3CDTF">2019-10-21T15:37:14Z</dcterms:created>
  <dcterms:modified xsi:type="dcterms:W3CDTF">2023-01-02T18:25:13Z</dcterms:modified>
  <cp:category/>
  <cp:contentStatus/>
</cp:coreProperties>
</file>