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Programacion Web\inforlan\Inventario\"/>
    </mc:Choice>
  </mc:AlternateContent>
  <xr:revisionPtr revIDLastSave="0" documentId="13_ncr:1_{3BA8FA89-C65D-4B30-94EB-53A77959E2CB}" xr6:coauthVersionLast="47" xr6:coauthVersionMax="47" xr10:uidLastSave="{00000000-0000-0000-0000-000000000000}"/>
  <bookViews>
    <workbookView xWindow="-120" yWindow="-120" windowWidth="20730" windowHeight="11160" xr2:uid="{A47C7D30-35B2-4ED6-8300-31AE86293C7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42" i="1"/>
  <c r="G41" i="1"/>
  <c r="H41" i="1" s="1"/>
  <c r="I41" i="1" s="1"/>
  <c r="H40" i="1"/>
  <c r="I40" i="1" s="1"/>
  <c r="G40" i="1"/>
  <c r="G39" i="1"/>
  <c r="G38" i="1"/>
  <c r="G37" i="1"/>
  <c r="H37" i="1" s="1"/>
  <c r="I37" i="1" s="1"/>
  <c r="H36" i="1"/>
  <c r="I36" i="1" s="1"/>
  <c r="G36" i="1"/>
  <c r="G35" i="1"/>
  <c r="G34" i="1"/>
  <c r="G33" i="1"/>
  <c r="H33" i="1" s="1"/>
  <c r="I33" i="1" s="1"/>
  <c r="H32" i="1"/>
  <c r="I32" i="1" s="1"/>
  <c r="G32" i="1"/>
  <c r="G31" i="1"/>
  <c r="G30" i="1"/>
  <c r="G29" i="1"/>
  <c r="H29" i="1" s="1"/>
  <c r="I29" i="1" s="1"/>
  <c r="H28" i="1"/>
  <c r="I28" i="1" s="1"/>
  <c r="G28" i="1"/>
  <c r="G27" i="1"/>
  <c r="G26" i="1"/>
  <c r="G25" i="1"/>
  <c r="H25" i="1" s="1"/>
  <c r="I25" i="1" s="1"/>
  <c r="H24" i="1"/>
  <c r="I24" i="1" s="1"/>
  <c r="G24" i="1"/>
  <c r="G23" i="1"/>
  <c r="G22" i="1"/>
  <c r="G21" i="1"/>
  <c r="H21" i="1" s="1"/>
  <c r="I21" i="1" s="1"/>
  <c r="H20" i="1"/>
  <c r="I20" i="1" s="1"/>
  <c r="G20" i="1"/>
  <c r="G19" i="1"/>
  <c r="G18" i="1"/>
  <c r="G7" i="2"/>
  <c r="H7" i="2"/>
  <c r="I7" i="2" s="1"/>
  <c r="G8" i="2"/>
  <c r="G5" i="2"/>
  <c r="G2" i="2"/>
  <c r="G24" i="2"/>
  <c r="G3" i="2"/>
  <c r="G15" i="2"/>
  <c r="G4" i="2"/>
  <c r="G25" i="2"/>
  <c r="G23" i="2"/>
  <c r="G22" i="2"/>
  <c r="G14" i="2"/>
  <c r="G13" i="2"/>
  <c r="G21" i="2"/>
  <c r="H14" i="2"/>
  <c r="I14" i="2" s="1"/>
  <c r="H3" i="2"/>
  <c r="G6" i="2"/>
  <c r="G20" i="2"/>
  <c r="G11" i="2"/>
  <c r="G12" i="2"/>
  <c r="G10" i="2"/>
  <c r="G26" i="2"/>
  <c r="H26" i="2"/>
  <c r="I26" i="2" s="1"/>
  <c r="H8" i="2"/>
  <c r="I8" i="2" s="1"/>
  <c r="H13" i="2"/>
  <c r="I13" i="2" s="1"/>
  <c r="H10" i="2"/>
  <c r="I10" i="2" s="1"/>
  <c r="G9" i="2"/>
  <c r="H23" i="2"/>
  <c r="I23" i="2" s="1"/>
  <c r="H20" i="2"/>
  <c r="G19" i="2"/>
  <c r="H19" i="2" s="1"/>
  <c r="I19" i="2" s="1"/>
  <c r="G18" i="2"/>
  <c r="H18" i="2" s="1"/>
  <c r="I18" i="2" s="1"/>
  <c r="G17" i="2"/>
  <c r="G16" i="2"/>
  <c r="I43" i="1"/>
  <c r="G16" i="1"/>
  <c r="H16" i="1" s="1"/>
  <c r="I16" i="1" s="1"/>
  <c r="G17" i="1"/>
  <c r="G9" i="1"/>
  <c r="H9" i="1" s="1"/>
  <c r="I9" i="1" s="1"/>
  <c r="G10" i="1"/>
  <c r="H10" i="1" s="1"/>
  <c r="I10" i="1" s="1"/>
  <c r="G11" i="1"/>
  <c r="H11" i="1" s="1"/>
  <c r="G12" i="1"/>
  <c r="H12" i="1" s="1"/>
  <c r="G13" i="1"/>
  <c r="H13" i="1" s="1"/>
  <c r="I13" i="1" s="1"/>
  <c r="G14" i="1"/>
  <c r="H14" i="1" s="1"/>
  <c r="I14" i="1" s="1"/>
  <c r="G15" i="1"/>
  <c r="H15" i="1" s="1"/>
  <c r="G8" i="1"/>
  <c r="H8" i="1" s="1"/>
  <c r="G7" i="1"/>
  <c r="H7" i="1"/>
  <c r="G6" i="1"/>
  <c r="H6" i="1" s="1"/>
  <c r="G5" i="1"/>
  <c r="G4" i="1"/>
  <c r="I4" i="1" s="1"/>
  <c r="I31" i="1" l="1"/>
  <c r="I35" i="1"/>
  <c r="I38" i="1"/>
  <c r="I26" i="1"/>
  <c r="I39" i="1"/>
  <c r="H19" i="1"/>
  <c r="I19" i="1" s="1"/>
  <c r="H23" i="1"/>
  <c r="I23" i="1" s="1"/>
  <c r="H27" i="1"/>
  <c r="I27" i="1" s="1"/>
  <c r="H31" i="1"/>
  <c r="H35" i="1"/>
  <c r="H39" i="1"/>
  <c r="H18" i="1"/>
  <c r="I18" i="1" s="1"/>
  <c r="H22" i="1"/>
  <c r="I22" i="1" s="1"/>
  <c r="H26" i="1"/>
  <c r="H30" i="1"/>
  <c r="I30" i="1" s="1"/>
  <c r="H34" i="1"/>
  <c r="I34" i="1" s="1"/>
  <c r="H38" i="1"/>
  <c r="H42" i="1"/>
  <c r="I42" i="1" s="1"/>
  <c r="H17" i="2"/>
  <c r="I17" i="2" s="1"/>
  <c r="H9" i="2"/>
  <c r="I9" i="2" s="1"/>
  <c r="H6" i="2"/>
  <c r="I6" i="2" s="1"/>
  <c r="H5" i="2"/>
  <c r="I5" i="2" s="1"/>
  <c r="H22" i="2"/>
  <c r="I22" i="2" s="1"/>
  <c r="H12" i="2"/>
  <c r="I12" i="2" s="1"/>
  <c r="H4" i="2"/>
  <c r="I4" i="2" s="1"/>
  <c r="I20" i="2"/>
  <c r="H25" i="2"/>
  <c r="I25" i="2" s="1"/>
  <c r="I3" i="2"/>
  <c r="H16" i="2"/>
  <c r="I16" i="2" s="1"/>
  <c r="H21" i="2"/>
  <c r="I21" i="2" s="1"/>
  <c r="H24" i="2"/>
  <c r="I24" i="2" s="1"/>
  <c r="H11" i="2"/>
  <c r="I11" i="2" s="1"/>
  <c r="H15" i="2"/>
  <c r="I15" i="2" s="1"/>
  <c r="H2" i="2"/>
  <c r="I2" i="2" s="1"/>
  <c r="I8" i="1"/>
  <c r="H17" i="1"/>
  <c r="I17" i="1" s="1"/>
  <c r="I15" i="1"/>
  <c r="I11" i="1"/>
  <c r="I12" i="1"/>
  <c r="I7" i="1"/>
  <c r="I6" i="1"/>
  <c r="H5" i="1"/>
  <c r="I5" i="1" s="1"/>
</calcChain>
</file>

<file path=xl/sharedStrings.xml><?xml version="1.0" encoding="utf-8"?>
<sst xmlns="http://schemas.openxmlformats.org/spreadsheetml/2006/main" count="211" uniqueCount="67">
  <si>
    <t>CATALOGO DE PRODUCTOS</t>
  </si>
  <si>
    <t>CATEGORIA</t>
  </si>
  <si>
    <t>NOMBRE</t>
  </si>
  <si>
    <t>MARCA</t>
  </si>
  <si>
    <t>DESCRIPCION</t>
  </si>
  <si>
    <t>Guitarra acustica</t>
  </si>
  <si>
    <t>Guitarra clasica</t>
  </si>
  <si>
    <t>Violin</t>
  </si>
  <si>
    <t>Española</t>
  </si>
  <si>
    <t>Omega</t>
  </si>
  <si>
    <t>Instrumentos</t>
  </si>
  <si>
    <t>Soportes y Pedestales</t>
  </si>
  <si>
    <t>Pedestal para Piano</t>
  </si>
  <si>
    <t>Pedestal Atril</t>
  </si>
  <si>
    <t>Pedestal para Microfono</t>
  </si>
  <si>
    <t>Pedestal para Guitarras</t>
  </si>
  <si>
    <t>Pedestal para Filmador</t>
  </si>
  <si>
    <t>Soporte para TV</t>
  </si>
  <si>
    <t>Pedestal para Parlante pequeño</t>
  </si>
  <si>
    <t>Pedestal para Parlante mediano</t>
  </si>
  <si>
    <t>Pedestal para Parlante grande</t>
  </si>
  <si>
    <t>ItalyAudio</t>
  </si>
  <si>
    <t>Fidck</t>
  </si>
  <si>
    <t>WVNGR</t>
  </si>
  <si>
    <t>Soundking</t>
  </si>
  <si>
    <t>Beston</t>
  </si>
  <si>
    <t>Computador</t>
  </si>
  <si>
    <t>HP</t>
  </si>
  <si>
    <t>HP NoteBook 348</t>
  </si>
  <si>
    <t xml:space="preserve">HP NoteBook 14-dk1002la </t>
  </si>
  <si>
    <t>HP NoteBook 14-dk1014la</t>
  </si>
  <si>
    <t>HP NoteBook 245</t>
  </si>
  <si>
    <t>HP Comp AIO 24-dP0009la</t>
  </si>
  <si>
    <t>HP NoteBook 15-eh0010la</t>
  </si>
  <si>
    <t>HP Comp AIO 27-dp1001la</t>
  </si>
  <si>
    <t>HP NoteBook Envi x360</t>
  </si>
  <si>
    <t>HP NoteBook 15-ec1029la Gaming</t>
  </si>
  <si>
    <t>HP NoteBook EliteBook 840</t>
  </si>
  <si>
    <t>DELL</t>
  </si>
  <si>
    <t>DELL NoteBook LATITUDE 3420</t>
  </si>
  <si>
    <t>DELL Comp VOSTRO 3681</t>
  </si>
  <si>
    <t>DELL NoteBook LATITUDE 3410</t>
  </si>
  <si>
    <t>DELL NoteBook VOSTRO 3400</t>
  </si>
  <si>
    <t>DELL NoteBook INSPIRON</t>
  </si>
  <si>
    <t>DELL NoteBook IVOSTRO 5410</t>
  </si>
  <si>
    <t>DELL NoteBook INSPIRON 5515 GAMING</t>
  </si>
  <si>
    <t>APPLE MacBook Air M1</t>
  </si>
  <si>
    <t>APPLE MacBook Air</t>
  </si>
  <si>
    <t>APPLE Comp iMac</t>
  </si>
  <si>
    <t>APPLE</t>
  </si>
  <si>
    <t>Computador Medio Uso</t>
  </si>
  <si>
    <t>DELL NoteBook INSPIRON 3437</t>
  </si>
  <si>
    <t>MONITORES</t>
  </si>
  <si>
    <t>LG</t>
  </si>
  <si>
    <t xml:space="preserve">LG Monitor  32INC </t>
  </si>
  <si>
    <t>PRECIO INIC.</t>
  </si>
  <si>
    <t>PRECIO FIN</t>
  </si>
  <si>
    <t>IVA</t>
  </si>
  <si>
    <t>PORCEN. GANANCIA (20%)</t>
  </si>
  <si>
    <t>NoteBook 240</t>
  </si>
  <si>
    <t>Otro</t>
  </si>
  <si>
    <t>PRECIO INIC</t>
  </si>
  <si>
    <t>PORCE. GANANCIA</t>
  </si>
  <si>
    <t>PRECIO DE VENTA</t>
  </si>
  <si>
    <t>ASUS</t>
  </si>
  <si>
    <t>ASUS ROG Zephyrus</t>
  </si>
  <si>
    <t>ASUS ZenBook UM425UA-KI198T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</si>
</sst>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  <xf numFmtId="44" fontId="0" fillId="0" borderId="0" xfId="0" applyNumberFormat="1" applyFill="1"/>
    <xf numFmtId="0" fontId="0" fillId="0" borderId="0" xfId="0" applyFill="1"/>
    <xf numFmtId="0" fontId="0" fillId="3" borderId="0" xfId="0" applyFill="1"/>
    <xf numFmtId="44" fontId="0" fillId="3" borderId="0" xfId="1" applyFont="1" applyFill="1"/>
    <xf numFmtId="44" fontId="0" fillId="3" borderId="0" xfId="0" applyNumberFormat="1" applyFill="1"/>
    <xf numFmtId="0" fontId="0" fillId="4" borderId="0" xfId="0" applyFill="1"/>
    <xf numFmtId="44" fontId="0" fillId="4" borderId="0" xfId="1" applyFont="1" applyFill="1"/>
    <xf numFmtId="44" fontId="0" fillId="4" borderId="0" xfId="0" applyNumberFormat="1" applyFill="1"/>
    <xf numFmtId="0" fontId="0" fillId="5" borderId="0" xfId="0" applyFill="1"/>
    <xf numFmtId="44" fontId="0" fillId="5" borderId="0" xfId="1" applyFont="1" applyFill="1"/>
    <xf numFmtId="44" fontId="0" fillId="5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8E90F-B81B-405D-922C-ED5E7586F1CD}">
  <dimension ref="B2:L44"/>
  <sheetViews>
    <sheetView tabSelected="1" zoomScale="80" zoomScaleNormal="80" workbookViewId="0">
      <selection activeCell="J15" sqref="J15"/>
    </sheetView>
  </sheetViews>
  <sheetFormatPr baseColWidth="10" defaultRowHeight="15" x14ac:dyDescent="0.25"/>
  <cols>
    <col min="2" max="2" width="44.28515625" customWidth="1"/>
    <col min="3" max="3" width="20.42578125" customWidth="1"/>
    <col min="4" max="4" width="24.28515625" customWidth="1"/>
    <col min="5" max="5" width="20.5703125" customWidth="1"/>
    <col min="6" max="6" width="18.5703125" customWidth="1"/>
    <col min="7" max="8" width="27.85546875" customWidth="1"/>
    <col min="9" max="9" width="19.28515625" customWidth="1"/>
  </cols>
  <sheetData>
    <row r="2" spans="2:12" x14ac:dyDescent="0.25">
      <c r="B2" s="2" t="s">
        <v>0</v>
      </c>
      <c r="C2" s="2"/>
      <c r="D2" s="2"/>
      <c r="E2" s="2"/>
      <c r="F2" s="2"/>
      <c r="G2" s="2"/>
      <c r="H2" s="1"/>
    </row>
    <row r="3" spans="2:12" x14ac:dyDescent="0.25">
      <c r="B3" t="s">
        <v>2</v>
      </c>
      <c r="C3" t="s">
        <v>3</v>
      </c>
      <c r="D3" t="s">
        <v>1</v>
      </c>
      <c r="E3" t="s">
        <v>4</v>
      </c>
      <c r="F3" s="3" t="s">
        <v>55</v>
      </c>
      <c r="G3" t="s">
        <v>58</v>
      </c>
      <c r="H3" t="s">
        <v>57</v>
      </c>
      <c r="I3" t="s">
        <v>56</v>
      </c>
    </row>
    <row r="4" spans="2:12" x14ac:dyDescent="0.25">
      <c r="B4" s="4" t="s">
        <v>5</v>
      </c>
      <c r="C4" s="4" t="s">
        <v>8</v>
      </c>
      <c r="D4" s="4" t="s">
        <v>10</v>
      </c>
      <c r="E4" s="4"/>
      <c r="F4" s="5">
        <v>42</v>
      </c>
      <c r="G4" s="6">
        <f>F4*0.5</f>
        <v>21</v>
      </c>
      <c r="H4" s="6">
        <f>SUM(F4,G4)*0.12</f>
        <v>7.56</v>
      </c>
      <c r="I4" s="6">
        <f>SUM(F4:H4)</f>
        <v>70.56</v>
      </c>
      <c r="L4" s="15">
        <v>50</v>
      </c>
    </row>
    <row r="5" spans="2:12" x14ac:dyDescent="0.25">
      <c r="B5" s="9" t="s">
        <v>6</v>
      </c>
      <c r="C5" s="9" t="s">
        <v>9</v>
      </c>
      <c r="D5" s="9" t="s">
        <v>10</v>
      </c>
      <c r="E5" s="9"/>
      <c r="F5" s="10">
        <v>26.23</v>
      </c>
      <c r="G5" s="11">
        <f>F5*0.4</f>
        <v>10.492000000000001</v>
      </c>
      <c r="H5" s="11">
        <f t="shared" ref="H5:H43" si="0">SUM(F5,G5)*0.12</f>
        <v>4.4066400000000003</v>
      </c>
      <c r="I5" s="11">
        <f t="shared" ref="I5:I43" si="1">SUM(F5:H5)</f>
        <v>41.128640000000004</v>
      </c>
      <c r="J5" s="8"/>
      <c r="L5" s="9">
        <v>40</v>
      </c>
    </row>
    <row r="6" spans="2:12" x14ac:dyDescent="0.25">
      <c r="B6" s="12" t="s">
        <v>7</v>
      </c>
      <c r="C6" s="12"/>
      <c r="D6" s="12" t="s">
        <v>10</v>
      </c>
      <c r="E6" s="12"/>
      <c r="F6" s="13">
        <v>45</v>
      </c>
      <c r="G6" s="14">
        <f>F6*0.2</f>
        <v>9</v>
      </c>
      <c r="H6" s="14">
        <f t="shared" si="0"/>
        <v>6.4799999999999995</v>
      </c>
      <c r="I6" s="14">
        <f t="shared" si="1"/>
        <v>60.48</v>
      </c>
      <c r="J6" s="8"/>
      <c r="L6" s="12">
        <v>20</v>
      </c>
    </row>
    <row r="7" spans="2:12" x14ac:dyDescent="0.25">
      <c r="B7" s="15" t="s">
        <v>12</v>
      </c>
      <c r="C7" s="15"/>
      <c r="D7" s="15" t="s">
        <v>11</v>
      </c>
      <c r="E7" s="15"/>
      <c r="F7" s="16">
        <v>12</v>
      </c>
      <c r="G7" s="17">
        <f>F7*0.4</f>
        <v>4.8000000000000007</v>
      </c>
      <c r="H7" s="17">
        <f t="shared" si="0"/>
        <v>2.016</v>
      </c>
      <c r="I7" s="17">
        <f t="shared" si="1"/>
        <v>18.816000000000003</v>
      </c>
      <c r="J7" s="8"/>
    </row>
    <row r="8" spans="2:12" x14ac:dyDescent="0.25">
      <c r="B8" s="9" t="s">
        <v>13</v>
      </c>
      <c r="C8" s="9"/>
      <c r="D8" s="9" t="s">
        <v>11</v>
      </c>
      <c r="E8" s="9"/>
      <c r="F8" s="10">
        <v>30</v>
      </c>
      <c r="G8" s="11">
        <f>F8*0.4</f>
        <v>12</v>
      </c>
      <c r="H8" s="11">
        <f t="shared" si="0"/>
        <v>5.04</v>
      </c>
      <c r="I8" s="11">
        <f t="shared" si="1"/>
        <v>47.04</v>
      </c>
      <c r="J8" s="8"/>
    </row>
    <row r="9" spans="2:12" x14ac:dyDescent="0.25">
      <c r="B9" s="9" t="s">
        <v>14</v>
      </c>
      <c r="C9" s="9" t="s">
        <v>23</v>
      </c>
      <c r="D9" s="9" t="s">
        <v>11</v>
      </c>
      <c r="E9" s="9"/>
      <c r="F9" s="10">
        <v>25</v>
      </c>
      <c r="G9" s="11">
        <f t="shared" ref="G9:G17" si="2">F9*0.4</f>
        <v>10</v>
      </c>
      <c r="H9" s="11">
        <f t="shared" si="0"/>
        <v>4.2</v>
      </c>
      <c r="I9" s="11">
        <f t="shared" si="1"/>
        <v>39.200000000000003</v>
      </c>
      <c r="J9" s="8"/>
    </row>
    <row r="10" spans="2:12" x14ac:dyDescent="0.25">
      <c r="B10" s="9" t="s">
        <v>18</v>
      </c>
      <c r="C10" s="9" t="s">
        <v>23</v>
      </c>
      <c r="D10" s="9" t="s">
        <v>11</v>
      </c>
      <c r="E10" s="9"/>
      <c r="F10" s="10">
        <v>20</v>
      </c>
      <c r="G10" s="11">
        <f t="shared" si="2"/>
        <v>8</v>
      </c>
      <c r="H10" s="11">
        <f t="shared" si="0"/>
        <v>3.36</v>
      </c>
      <c r="I10" s="11">
        <f t="shared" si="1"/>
        <v>31.36</v>
      </c>
      <c r="J10" s="8"/>
    </row>
    <row r="11" spans="2:12" x14ac:dyDescent="0.25">
      <c r="B11" s="9" t="s">
        <v>18</v>
      </c>
      <c r="C11" s="9" t="s">
        <v>22</v>
      </c>
      <c r="D11" s="9" t="s">
        <v>11</v>
      </c>
      <c r="E11" s="9"/>
      <c r="F11" s="10">
        <v>20</v>
      </c>
      <c r="G11" s="11">
        <f t="shared" si="2"/>
        <v>8</v>
      </c>
      <c r="H11" s="11">
        <f t="shared" si="0"/>
        <v>3.36</v>
      </c>
      <c r="I11" s="11">
        <f t="shared" si="1"/>
        <v>31.36</v>
      </c>
      <c r="J11" s="8"/>
    </row>
    <row r="12" spans="2:12" x14ac:dyDescent="0.25">
      <c r="B12" s="9" t="s">
        <v>19</v>
      </c>
      <c r="C12" s="9" t="s">
        <v>22</v>
      </c>
      <c r="D12" s="9" t="s">
        <v>11</v>
      </c>
      <c r="E12" s="9"/>
      <c r="F12" s="10">
        <v>25</v>
      </c>
      <c r="G12" s="11">
        <f t="shared" si="2"/>
        <v>10</v>
      </c>
      <c r="H12" s="11">
        <f t="shared" si="0"/>
        <v>4.2</v>
      </c>
      <c r="I12" s="11">
        <f t="shared" si="1"/>
        <v>39.200000000000003</v>
      </c>
      <c r="J12" s="8"/>
    </row>
    <row r="13" spans="2:12" x14ac:dyDescent="0.25">
      <c r="B13" s="9" t="s">
        <v>20</v>
      </c>
      <c r="C13" s="9" t="s">
        <v>21</v>
      </c>
      <c r="D13" s="9" t="s">
        <v>11</v>
      </c>
      <c r="E13" s="9"/>
      <c r="F13" s="10">
        <v>35</v>
      </c>
      <c r="G13" s="11">
        <f t="shared" si="2"/>
        <v>14</v>
      </c>
      <c r="H13" s="11">
        <f t="shared" si="0"/>
        <v>5.88</v>
      </c>
      <c r="I13" s="11">
        <f t="shared" si="1"/>
        <v>54.88</v>
      </c>
      <c r="J13" s="8"/>
    </row>
    <row r="14" spans="2:12" x14ac:dyDescent="0.25">
      <c r="B14" s="9" t="s">
        <v>20</v>
      </c>
      <c r="C14" s="9" t="s">
        <v>22</v>
      </c>
      <c r="D14" s="9" t="s">
        <v>11</v>
      </c>
      <c r="E14" s="9"/>
      <c r="F14" s="10">
        <v>30</v>
      </c>
      <c r="G14" s="11">
        <f t="shared" si="2"/>
        <v>12</v>
      </c>
      <c r="H14" s="11">
        <f t="shared" si="0"/>
        <v>5.04</v>
      </c>
      <c r="I14" s="11">
        <f t="shared" si="1"/>
        <v>47.04</v>
      </c>
      <c r="J14" s="8"/>
    </row>
    <row r="15" spans="2:12" x14ac:dyDescent="0.25">
      <c r="B15" s="9" t="s">
        <v>15</v>
      </c>
      <c r="C15" s="9" t="s">
        <v>24</v>
      </c>
      <c r="D15" s="9" t="s">
        <v>11</v>
      </c>
      <c r="E15" s="9"/>
      <c r="F15" s="10">
        <v>38</v>
      </c>
      <c r="G15" s="11">
        <f t="shared" si="2"/>
        <v>15.200000000000001</v>
      </c>
      <c r="H15" s="11">
        <f t="shared" si="0"/>
        <v>6.3840000000000003</v>
      </c>
      <c r="I15" s="11">
        <f t="shared" si="1"/>
        <v>59.584000000000003</v>
      </c>
    </row>
    <row r="16" spans="2:12" x14ac:dyDescent="0.25">
      <c r="B16" t="s">
        <v>16</v>
      </c>
      <c r="C16" t="s">
        <v>25</v>
      </c>
      <c r="D16" t="s">
        <v>11</v>
      </c>
      <c r="F16" s="3">
        <v>35</v>
      </c>
      <c r="G16" s="7">
        <f t="shared" si="2"/>
        <v>14</v>
      </c>
      <c r="H16" s="7">
        <f t="shared" si="0"/>
        <v>5.88</v>
      </c>
      <c r="I16" s="7">
        <f t="shared" si="1"/>
        <v>54.88</v>
      </c>
    </row>
    <row r="17" spans="2:9" x14ac:dyDescent="0.25">
      <c r="B17" s="9" t="s">
        <v>17</v>
      </c>
      <c r="C17" s="9"/>
      <c r="D17" s="9" t="s">
        <v>11</v>
      </c>
      <c r="E17" s="9"/>
      <c r="F17" s="10">
        <v>15</v>
      </c>
      <c r="G17" s="11">
        <f t="shared" si="2"/>
        <v>6</v>
      </c>
      <c r="H17" s="11">
        <f t="shared" si="0"/>
        <v>2.52</v>
      </c>
      <c r="I17" s="11">
        <f t="shared" si="1"/>
        <v>23.52</v>
      </c>
    </row>
    <row r="18" spans="2:9" x14ac:dyDescent="0.25">
      <c r="B18" s="12" t="s">
        <v>47</v>
      </c>
      <c r="C18" s="12" t="s">
        <v>49</v>
      </c>
      <c r="D18" s="12" t="s">
        <v>26</v>
      </c>
      <c r="E18" s="12"/>
      <c r="F18" s="13">
        <v>1202.97</v>
      </c>
      <c r="G18" s="14">
        <f>F18*0.1</f>
        <v>120.29700000000001</v>
      </c>
      <c r="H18" s="14">
        <f>SUM(F18,G18)*0.12</f>
        <v>158.79204000000001</v>
      </c>
      <c r="I18" s="14">
        <f>SUM(F18:H18)</f>
        <v>1482.0590400000001</v>
      </c>
    </row>
    <row r="19" spans="2:9" x14ac:dyDescent="0.25">
      <c r="B19" s="12" t="s">
        <v>46</v>
      </c>
      <c r="C19" s="12" t="s">
        <v>49</v>
      </c>
      <c r="D19" s="12" t="s">
        <v>26</v>
      </c>
      <c r="E19" s="12"/>
      <c r="F19" s="13">
        <v>1252.3599999999999</v>
      </c>
      <c r="G19" s="14">
        <f>F19*0.1</f>
        <v>125.23599999999999</v>
      </c>
      <c r="H19" s="14">
        <f>SUM(F19,G19)*0.12</f>
        <v>165.31152</v>
      </c>
      <c r="I19" s="14">
        <f>SUM(F19:H19)</f>
        <v>1542.90752</v>
      </c>
    </row>
    <row r="20" spans="2:9" x14ac:dyDescent="0.25">
      <c r="B20" s="12" t="s">
        <v>47</v>
      </c>
      <c r="C20" s="12" t="s">
        <v>49</v>
      </c>
      <c r="D20" s="12" t="s">
        <v>26</v>
      </c>
      <c r="E20" s="12"/>
      <c r="F20" s="13">
        <v>1392.85</v>
      </c>
      <c r="G20" s="14">
        <f>F20*0.1</f>
        <v>139.285</v>
      </c>
      <c r="H20" s="14">
        <f>SUM(F20,G20)*0.12</f>
        <v>183.8562</v>
      </c>
      <c r="I20" s="14">
        <f>SUM(F20:H20)</f>
        <v>1715.9911999999999</v>
      </c>
    </row>
    <row r="21" spans="2:9" x14ac:dyDescent="0.25">
      <c r="B21" s="12" t="s">
        <v>48</v>
      </c>
      <c r="C21" s="12" t="s">
        <v>49</v>
      </c>
      <c r="D21" s="12" t="s">
        <v>26</v>
      </c>
      <c r="E21" s="12"/>
      <c r="F21" s="13">
        <v>2688.02</v>
      </c>
      <c r="G21" s="14">
        <f>F21*0.055</f>
        <v>147.84110000000001</v>
      </c>
      <c r="H21" s="14">
        <f>SUM(F21,G21)*0.12</f>
        <v>340.30333200000001</v>
      </c>
      <c r="I21" s="14">
        <f>SUM(F21:H21)</f>
        <v>3176.164432</v>
      </c>
    </row>
    <row r="22" spans="2:9" x14ac:dyDescent="0.25">
      <c r="B22" s="12" t="s">
        <v>66</v>
      </c>
      <c r="C22" s="12" t="s">
        <v>64</v>
      </c>
      <c r="D22" s="12" t="s">
        <v>26</v>
      </c>
      <c r="E22" s="12"/>
      <c r="F22" s="13">
        <v>861.62</v>
      </c>
      <c r="G22" s="14">
        <f>F22*0.17</f>
        <v>146.47540000000001</v>
      </c>
      <c r="H22" s="14">
        <f>SUM(F22,G22)*0.12</f>
        <v>120.971448</v>
      </c>
      <c r="I22" s="14">
        <f>SUM(F22:H22)</f>
        <v>1129.0668479999999</v>
      </c>
    </row>
    <row r="23" spans="2:9" x14ac:dyDescent="0.25">
      <c r="B23" s="12" t="s">
        <v>65</v>
      </c>
      <c r="C23" s="12" t="s">
        <v>64</v>
      </c>
      <c r="D23" s="12" t="s">
        <v>26</v>
      </c>
      <c r="E23" s="12"/>
      <c r="F23" s="13">
        <v>1621.16</v>
      </c>
      <c r="G23" s="14">
        <f>F23*0.088</f>
        <v>142.66208</v>
      </c>
      <c r="H23" s="14">
        <f>SUM(F23,G23)*0.12</f>
        <v>211.65864960000002</v>
      </c>
      <c r="I23" s="14">
        <f>SUM(F23:H23)</f>
        <v>1975.4807296000001</v>
      </c>
    </row>
    <row r="24" spans="2:9" x14ac:dyDescent="0.25">
      <c r="B24" s="12" t="s">
        <v>65</v>
      </c>
      <c r="C24" s="12" t="s">
        <v>64</v>
      </c>
      <c r="D24" s="12" t="s">
        <v>26</v>
      </c>
      <c r="E24" s="12"/>
      <c r="F24" s="13">
        <v>1974.78</v>
      </c>
      <c r="G24" s="14">
        <f>F24*0.075</f>
        <v>148.10849999999999</v>
      </c>
      <c r="H24" s="14">
        <f>SUM(F24,G24)*0.12</f>
        <v>254.74662000000001</v>
      </c>
      <c r="I24" s="14">
        <f>SUM(F24:H24)</f>
        <v>2377.6351199999999</v>
      </c>
    </row>
    <row r="25" spans="2:9" x14ac:dyDescent="0.25">
      <c r="B25" s="12" t="s">
        <v>39</v>
      </c>
      <c r="C25" s="12" t="s">
        <v>38</v>
      </c>
      <c r="D25" s="12" t="s">
        <v>26</v>
      </c>
      <c r="E25" s="12"/>
      <c r="F25" s="13">
        <v>558.88</v>
      </c>
      <c r="G25" s="14">
        <f>F25*0.2</f>
        <v>111.77600000000001</v>
      </c>
      <c r="H25" s="14">
        <f>SUM(F25,G25)*0.12</f>
        <v>80.478719999999996</v>
      </c>
      <c r="I25" s="14">
        <f>SUM(F25:H25)</f>
        <v>751.1347199999999</v>
      </c>
    </row>
    <row r="26" spans="2:9" x14ac:dyDescent="0.25">
      <c r="B26" s="12" t="s">
        <v>40</v>
      </c>
      <c r="C26" s="12" t="s">
        <v>38</v>
      </c>
      <c r="D26" s="12" t="s">
        <v>26</v>
      </c>
      <c r="E26" s="12"/>
      <c r="F26" s="13">
        <v>778.2</v>
      </c>
      <c r="G26" s="14">
        <f>F26*0.18</f>
        <v>140.07599999999999</v>
      </c>
      <c r="H26" s="14">
        <f>SUM(F26,G26)*0.12</f>
        <v>110.19312000000001</v>
      </c>
      <c r="I26" s="14">
        <f>SUM(F26:H26)</f>
        <v>1028.46912</v>
      </c>
    </row>
    <row r="27" spans="2:9" x14ac:dyDescent="0.25">
      <c r="B27" s="12" t="s">
        <v>41</v>
      </c>
      <c r="C27" s="12" t="s">
        <v>38</v>
      </c>
      <c r="D27" s="12" t="s">
        <v>26</v>
      </c>
      <c r="E27" s="12"/>
      <c r="F27" s="13">
        <v>805.67</v>
      </c>
      <c r="G27" s="14">
        <f>F27*0.18</f>
        <v>145.02059999999997</v>
      </c>
      <c r="H27" s="14">
        <f>SUM(F27,G27)*0.12</f>
        <v>114.08287199999998</v>
      </c>
      <c r="I27" s="14">
        <f>SUM(F27:H27)</f>
        <v>1064.7734719999999</v>
      </c>
    </row>
    <row r="28" spans="2:9" x14ac:dyDescent="0.25">
      <c r="B28" s="12" t="s">
        <v>42</v>
      </c>
      <c r="C28" s="12" t="s">
        <v>38</v>
      </c>
      <c r="D28" s="12" t="s">
        <v>26</v>
      </c>
      <c r="E28" s="12"/>
      <c r="F28" s="13">
        <v>825.4</v>
      </c>
      <c r="G28" s="14">
        <f>F28*0.18</f>
        <v>148.572</v>
      </c>
      <c r="H28" s="14">
        <f>SUM(F28,G28)*0.12</f>
        <v>116.87663999999999</v>
      </c>
      <c r="I28" s="14">
        <f>SUM(F28:H28)</f>
        <v>1090.8486399999999</v>
      </c>
    </row>
    <row r="29" spans="2:9" x14ac:dyDescent="0.25">
      <c r="B29" s="12" t="s">
        <v>43</v>
      </c>
      <c r="C29" s="12" t="s">
        <v>38</v>
      </c>
      <c r="D29" s="12" t="s">
        <v>26</v>
      </c>
      <c r="E29" s="12"/>
      <c r="F29" s="13">
        <v>942.84</v>
      </c>
      <c r="G29" s="14">
        <f>F29*0.16</f>
        <v>150.8544</v>
      </c>
      <c r="H29" s="14">
        <f>SUM(F29,G29)*0.12</f>
        <v>131.24332800000002</v>
      </c>
      <c r="I29" s="14">
        <f>SUM(F29:H29)</f>
        <v>1224.9377280000001</v>
      </c>
    </row>
    <row r="30" spans="2:9" x14ac:dyDescent="0.25">
      <c r="B30" s="12" t="s">
        <v>44</v>
      </c>
      <c r="C30" s="12" t="s">
        <v>38</v>
      </c>
      <c r="D30" s="12" t="s">
        <v>26</v>
      </c>
      <c r="E30" s="12"/>
      <c r="F30" s="13">
        <v>954.91</v>
      </c>
      <c r="G30" s="14">
        <f>F30*0.15</f>
        <v>143.23649999999998</v>
      </c>
      <c r="H30" s="14">
        <f>SUM(F30,G30)*0.12</f>
        <v>131.77757999999997</v>
      </c>
      <c r="I30" s="14">
        <f>SUM(F30:H30)</f>
        <v>1229.9240799999998</v>
      </c>
    </row>
    <row r="31" spans="2:9" x14ac:dyDescent="0.25">
      <c r="B31" s="12" t="s">
        <v>45</v>
      </c>
      <c r="C31" s="12" t="s">
        <v>38</v>
      </c>
      <c r="D31" s="12" t="s">
        <v>26</v>
      </c>
      <c r="E31" s="12"/>
      <c r="F31" s="13">
        <v>1262.24</v>
      </c>
      <c r="G31" s="14">
        <f>F31*0.1</f>
        <v>126.224</v>
      </c>
      <c r="H31" s="14">
        <f>SUM(F31,G31)*0.12</f>
        <v>166.61568</v>
      </c>
      <c r="I31" s="14">
        <f>SUM(F31:H31)</f>
        <v>1555.0796799999998</v>
      </c>
    </row>
    <row r="32" spans="2:9" x14ac:dyDescent="0.25">
      <c r="B32" s="12" t="s">
        <v>28</v>
      </c>
      <c r="C32" s="12" t="s">
        <v>27</v>
      </c>
      <c r="D32" s="12" t="s">
        <v>26</v>
      </c>
      <c r="E32" s="12"/>
      <c r="F32" s="13">
        <v>465.38</v>
      </c>
      <c r="G32" s="14">
        <f>F32*0.2</f>
        <v>93.076000000000008</v>
      </c>
      <c r="H32" s="14">
        <f>SUM(F32,G32)*0.12</f>
        <v>67.014719999999997</v>
      </c>
      <c r="I32" s="14">
        <f>SUM(F32:H32)</f>
        <v>625.47072000000003</v>
      </c>
    </row>
    <row r="33" spans="2:9" x14ac:dyDescent="0.25">
      <c r="B33" s="12" t="s">
        <v>29</v>
      </c>
      <c r="C33" s="12" t="s">
        <v>27</v>
      </c>
      <c r="D33" s="12" t="s">
        <v>26</v>
      </c>
      <c r="E33" s="12"/>
      <c r="F33" s="13">
        <v>466.48</v>
      </c>
      <c r="G33" s="14">
        <f>F33*0.2</f>
        <v>93.296000000000006</v>
      </c>
      <c r="H33" s="14">
        <f>SUM(F33,G33)*0.12</f>
        <v>67.173120000000011</v>
      </c>
      <c r="I33" s="14">
        <f>SUM(F33:H33)</f>
        <v>626.94912000000011</v>
      </c>
    </row>
    <row r="34" spans="2:9" x14ac:dyDescent="0.25">
      <c r="B34" s="12" t="s">
        <v>30</v>
      </c>
      <c r="C34" s="12" t="s">
        <v>27</v>
      </c>
      <c r="D34" s="12" t="s">
        <v>26</v>
      </c>
      <c r="E34" s="12"/>
      <c r="F34" s="13">
        <v>485.14</v>
      </c>
      <c r="G34" s="14">
        <f>F34*0.2</f>
        <v>97.028000000000006</v>
      </c>
      <c r="H34" s="14">
        <f>SUM(F34,G34)*0.12</f>
        <v>69.860159999999993</v>
      </c>
      <c r="I34" s="14">
        <f>SUM(F34:H34)</f>
        <v>652.02815999999996</v>
      </c>
    </row>
    <row r="35" spans="2:9" x14ac:dyDescent="0.25">
      <c r="B35" s="12" t="s">
        <v>31</v>
      </c>
      <c r="C35" s="12" t="s">
        <v>27</v>
      </c>
      <c r="D35" s="12" t="s">
        <v>26</v>
      </c>
      <c r="E35" s="12"/>
      <c r="F35" s="13">
        <v>491.72</v>
      </c>
      <c r="G35" s="14">
        <f>F35*0.2</f>
        <v>98.344000000000008</v>
      </c>
      <c r="H35" s="14">
        <f>SUM(F35,G35)*0.12</f>
        <v>70.807680000000005</v>
      </c>
      <c r="I35" s="14">
        <f>SUM(F35:H35)</f>
        <v>660.87168000000008</v>
      </c>
    </row>
    <row r="36" spans="2:9" x14ac:dyDescent="0.25">
      <c r="B36" s="12" t="s">
        <v>33</v>
      </c>
      <c r="C36" s="12" t="s">
        <v>27</v>
      </c>
      <c r="D36" s="12" t="s">
        <v>26</v>
      </c>
      <c r="E36" s="12"/>
      <c r="F36" s="13">
        <v>790.27</v>
      </c>
      <c r="G36" s="14">
        <f>F36*0.18</f>
        <v>142.24859999999998</v>
      </c>
      <c r="H36" s="14">
        <f>SUM(F36,G36)*0.12</f>
        <v>111.902232</v>
      </c>
      <c r="I36" s="14">
        <f>SUM(F36:H36)</f>
        <v>1044.420832</v>
      </c>
    </row>
    <row r="37" spans="2:9" x14ac:dyDescent="0.25">
      <c r="B37" s="12" t="s">
        <v>32</v>
      </c>
      <c r="C37" s="12" t="s">
        <v>27</v>
      </c>
      <c r="D37" s="12" t="s">
        <v>26</v>
      </c>
      <c r="E37" s="12"/>
      <c r="F37" s="13">
        <v>906.62</v>
      </c>
      <c r="G37" s="14">
        <f>F37*0.16</f>
        <v>145.0592</v>
      </c>
      <c r="H37" s="14">
        <f>SUM(F37,G37)*0.12</f>
        <v>126.201504</v>
      </c>
      <c r="I37" s="14">
        <f>SUM(F37:H37)</f>
        <v>1177.8807040000002</v>
      </c>
    </row>
    <row r="38" spans="2:9" x14ac:dyDescent="0.25">
      <c r="B38" s="12" t="s">
        <v>34</v>
      </c>
      <c r="C38" s="12" t="s">
        <v>27</v>
      </c>
      <c r="D38" s="12" t="s">
        <v>26</v>
      </c>
      <c r="E38" s="12"/>
      <c r="F38" s="13">
        <v>1117.3599999999999</v>
      </c>
      <c r="G38" s="14">
        <f>F38*0.13</f>
        <v>145.2568</v>
      </c>
      <c r="H38" s="14">
        <f>SUM(F38,G38)*0.12</f>
        <v>151.51401599999997</v>
      </c>
      <c r="I38" s="14">
        <f>SUM(F38:H38)</f>
        <v>1414.1308159999999</v>
      </c>
    </row>
    <row r="39" spans="2:9" x14ac:dyDescent="0.25">
      <c r="B39" s="12" t="s">
        <v>35</v>
      </c>
      <c r="C39" s="12" t="s">
        <v>27</v>
      </c>
      <c r="D39" s="12" t="s">
        <v>26</v>
      </c>
      <c r="E39" s="12"/>
      <c r="F39" s="13">
        <v>1176.6300000000001</v>
      </c>
      <c r="G39" s="14">
        <f>F39*0.1</f>
        <v>117.66300000000001</v>
      </c>
      <c r="H39" s="14">
        <f>SUM(F39,G39)*0.12</f>
        <v>155.31516000000002</v>
      </c>
      <c r="I39" s="14">
        <f>SUM(F39:H39)</f>
        <v>1449.6081600000002</v>
      </c>
    </row>
    <row r="40" spans="2:9" x14ac:dyDescent="0.25">
      <c r="B40" s="12" t="s">
        <v>36</v>
      </c>
      <c r="C40" s="12" t="s">
        <v>27</v>
      </c>
      <c r="D40" s="12" t="s">
        <v>26</v>
      </c>
      <c r="E40" s="12"/>
      <c r="F40" s="13">
        <v>1205.1600000000001</v>
      </c>
      <c r="G40" s="14">
        <f>F40*0.1</f>
        <v>120.51600000000002</v>
      </c>
      <c r="H40" s="14">
        <f>SUM(F40,G40)*0.12</f>
        <v>159.08112000000003</v>
      </c>
      <c r="I40" s="14">
        <f>SUM(F40:H40)</f>
        <v>1484.7571200000002</v>
      </c>
    </row>
    <row r="41" spans="2:9" x14ac:dyDescent="0.25">
      <c r="B41" s="12" t="s">
        <v>37</v>
      </c>
      <c r="C41" s="12" t="s">
        <v>27</v>
      </c>
      <c r="D41" s="12" t="s">
        <v>26</v>
      </c>
      <c r="E41" s="12"/>
      <c r="F41" s="13">
        <v>1469.69</v>
      </c>
      <c r="G41" s="14">
        <f>F41*0.1</f>
        <v>146.96900000000002</v>
      </c>
      <c r="H41" s="14">
        <f>SUM(F41,G41)*0.12</f>
        <v>193.99907999999999</v>
      </c>
      <c r="I41" s="14">
        <f>SUM(F41:H41)</f>
        <v>1810.6580800000002</v>
      </c>
    </row>
    <row r="42" spans="2:9" x14ac:dyDescent="0.25">
      <c r="B42" s="12" t="s">
        <v>59</v>
      </c>
      <c r="C42" s="12" t="s">
        <v>60</v>
      </c>
      <c r="D42" s="12" t="s">
        <v>26</v>
      </c>
      <c r="E42" s="12"/>
      <c r="F42" s="13">
        <v>426.97</v>
      </c>
      <c r="G42" s="14">
        <f>F42*0.2</f>
        <v>85.394000000000005</v>
      </c>
      <c r="H42" s="14">
        <f>SUM(F42,G42)*0.12</f>
        <v>61.48368</v>
      </c>
      <c r="I42" s="14">
        <f>SUM(F42:H42)</f>
        <v>573.84768000000008</v>
      </c>
    </row>
    <row r="43" spans="2:9" x14ac:dyDescent="0.25">
      <c r="B43" s="12" t="s">
        <v>51</v>
      </c>
      <c r="C43" s="12" t="s">
        <v>38</v>
      </c>
      <c r="D43" s="12" t="s">
        <v>50</v>
      </c>
      <c r="E43" s="12"/>
      <c r="F43" s="13">
        <v>360</v>
      </c>
      <c r="G43" s="14"/>
      <c r="H43" s="14"/>
      <c r="I43" s="14">
        <f t="shared" si="1"/>
        <v>360</v>
      </c>
    </row>
    <row r="44" spans="2:9" x14ac:dyDescent="0.25">
      <c r="B44" t="s">
        <v>54</v>
      </c>
      <c r="C44" t="s">
        <v>53</v>
      </c>
      <c r="D44" t="s">
        <v>52</v>
      </c>
    </row>
  </sheetData>
  <mergeCells count="1">
    <mergeCell ref="B2:G2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67F6-92A8-4A4E-9EFE-092F6B3EA05A}">
  <dimension ref="B1:I26"/>
  <sheetViews>
    <sheetView topLeftCell="A6" workbookViewId="0">
      <selection activeCell="B2" sqref="B2:I26"/>
    </sheetView>
  </sheetViews>
  <sheetFormatPr baseColWidth="10" defaultRowHeight="15" x14ac:dyDescent="0.25"/>
  <cols>
    <col min="2" max="2" width="40.42578125" customWidth="1"/>
    <col min="3" max="3" width="11.5703125" customWidth="1"/>
    <col min="7" max="7" width="22.42578125" customWidth="1"/>
    <col min="8" max="8" width="14.42578125" customWidth="1"/>
    <col min="9" max="9" width="18.5703125" customWidth="1"/>
  </cols>
  <sheetData>
    <row r="1" spans="2:9" x14ac:dyDescent="0.25">
      <c r="B1" t="s">
        <v>2</v>
      </c>
      <c r="C1" t="s">
        <v>3</v>
      </c>
      <c r="D1" t="s">
        <v>1</v>
      </c>
      <c r="E1" t="s">
        <v>4</v>
      </c>
      <c r="F1" t="s">
        <v>61</v>
      </c>
      <c r="G1" t="s">
        <v>62</v>
      </c>
      <c r="H1" t="s">
        <v>57</v>
      </c>
      <c r="I1" t="s">
        <v>63</v>
      </c>
    </row>
    <row r="2" spans="2:9" x14ac:dyDescent="0.25">
      <c r="B2" s="12" t="s">
        <v>47</v>
      </c>
      <c r="C2" s="12" t="s">
        <v>49</v>
      </c>
      <c r="D2" s="12" t="s">
        <v>26</v>
      </c>
      <c r="E2" s="12"/>
      <c r="F2" s="13">
        <v>1202.97</v>
      </c>
      <c r="G2" s="14">
        <f>F2*0.1</f>
        <v>120.29700000000001</v>
      </c>
      <c r="H2" s="14">
        <f>SUM(F2,G2)*0.12</f>
        <v>158.79204000000001</v>
      </c>
      <c r="I2" s="14">
        <f>SUM(F2:H2)</f>
        <v>1482.0590400000001</v>
      </c>
    </row>
    <row r="3" spans="2:9" x14ac:dyDescent="0.25">
      <c r="B3" s="12" t="s">
        <v>46</v>
      </c>
      <c r="C3" s="12" t="s">
        <v>49</v>
      </c>
      <c r="D3" s="12" t="s">
        <v>26</v>
      </c>
      <c r="E3" s="12"/>
      <c r="F3" s="13">
        <v>1252.3599999999999</v>
      </c>
      <c r="G3" s="14">
        <f>F3*0.1</f>
        <v>125.23599999999999</v>
      </c>
      <c r="H3" s="14">
        <f>SUM(F3,G3)*0.12</f>
        <v>165.31152</v>
      </c>
      <c r="I3" s="14">
        <f>SUM(F3:H3)</f>
        <v>1542.90752</v>
      </c>
    </row>
    <row r="4" spans="2:9" x14ac:dyDescent="0.25">
      <c r="B4" s="12" t="s">
        <v>47</v>
      </c>
      <c r="C4" s="12" t="s">
        <v>49</v>
      </c>
      <c r="D4" s="12" t="s">
        <v>26</v>
      </c>
      <c r="E4" s="12"/>
      <c r="F4" s="13">
        <v>1392.85</v>
      </c>
      <c r="G4" s="14">
        <f>F4*0.1</f>
        <v>139.285</v>
      </c>
      <c r="H4" s="14">
        <f>SUM(F4,G4)*0.12</f>
        <v>183.8562</v>
      </c>
      <c r="I4" s="14">
        <f>SUM(F4:H4)</f>
        <v>1715.9911999999999</v>
      </c>
    </row>
    <row r="5" spans="2:9" x14ac:dyDescent="0.25">
      <c r="B5" s="12" t="s">
        <v>48</v>
      </c>
      <c r="C5" s="12" t="s">
        <v>49</v>
      </c>
      <c r="D5" s="12" t="s">
        <v>26</v>
      </c>
      <c r="E5" s="12"/>
      <c r="F5" s="13">
        <v>2688.02</v>
      </c>
      <c r="G5" s="14">
        <f>F5*0.055</f>
        <v>147.84110000000001</v>
      </c>
      <c r="H5" s="14">
        <f>SUM(F5,G5)*0.12</f>
        <v>340.30333200000001</v>
      </c>
      <c r="I5" s="14">
        <f>SUM(F5:H5)</f>
        <v>3176.164432</v>
      </c>
    </row>
    <row r="6" spans="2:9" x14ac:dyDescent="0.25">
      <c r="B6" s="12" t="s">
        <v>66</v>
      </c>
      <c r="C6" s="12" t="s">
        <v>64</v>
      </c>
      <c r="D6" s="12" t="s">
        <v>26</v>
      </c>
      <c r="E6" s="12"/>
      <c r="F6" s="13">
        <v>861.62</v>
      </c>
      <c r="G6" s="14">
        <f>F6*0.17</f>
        <v>146.47540000000001</v>
      </c>
      <c r="H6" s="14">
        <f>SUM(F6,G6)*0.12</f>
        <v>120.971448</v>
      </c>
      <c r="I6" s="14">
        <f>SUM(F6:H6)</f>
        <v>1129.0668479999999</v>
      </c>
    </row>
    <row r="7" spans="2:9" x14ac:dyDescent="0.25">
      <c r="B7" s="12" t="s">
        <v>65</v>
      </c>
      <c r="C7" s="12" t="s">
        <v>64</v>
      </c>
      <c r="D7" s="12" t="s">
        <v>26</v>
      </c>
      <c r="E7" s="12"/>
      <c r="F7" s="13">
        <v>1621.16</v>
      </c>
      <c r="G7" s="14">
        <f>F7*0.088</f>
        <v>142.66208</v>
      </c>
      <c r="H7" s="14">
        <f>SUM(F7,G7)*0.12</f>
        <v>211.65864960000002</v>
      </c>
      <c r="I7" s="14">
        <f>SUM(F7:H7)</f>
        <v>1975.4807296000001</v>
      </c>
    </row>
    <row r="8" spans="2:9" x14ac:dyDescent="0.25">
      <c r="B8" s="12" t="s">
        <v>65</v>
      </c>
      <c r="C8" s="12" t="s">
        <v>64</v>
      </c>
      <c r="D8" s="12" t="s">
        <v>26</v>
      </c>
      <c r="E8" s="12"/>
      <c r="F8" s="13">
        <v>1974.78</v>
      </c>
      <c r="G8" s="14">
        <f>F8*0.075</f>
        <v>148.10849999999999</v>
      </c>
      <c r="H8" s="14">
        <f>SUM(F8,G8)*0.12</f>
        <v>254.74662000000001</v>
      </c>
      <c r="I8" s="14">
        <f>SUM(F8:H8)</f>
        <v>2377.6351199999999</v>
      </c>
    </row>
    <row r="9" spans="2:9" x14ac:dyDescent="0.25">
      <c r="B9" s="12" t="s">
        <v>39</v>
      </c>
      <c r="C9" s="12" t="s">
        <v>38</v>
      </c>
      <c r="D9" s="12" t="s">
        <v>26</v>
      </c>
      <c r="E9" s="12"/>
      <c r="F9" s="13">
        <v>558.88</v>
      </c>
      <c r="G9" s="14">
        <f>F9*0.2</f>
        <v>111.77600000000001</v>
      </c>
      <c r="H9" s="14">
        <f>SUM(F9,G9)*0.12</f>
        <v>80.478719999999996</v>
      </c>
      <c r="I9" s="14">
        <f>SUM(F9:H9)</f>
        <v>751.1347199999999</v>
      </c>
    </row>
    <row r="10" spans="2:9" x14ac:dyDescent="0.25">
      <c r="B10" s="12" t="s">
        <v>40</v>
      </c>
      <c r="C10" s="12" t="s">
        <v>38</v>
      </c>
      <c r="D10" s="12" t="s">
        <v>26</v>
      </c>
      <c r="E10" s="12"/>
      <c r="F10" s="13">
        <v>778.2</v>
      </c>
      <c r="G10" s="14">
        <f>F10*0.18</f>
        <v>140.07599999999999</v>
      </c>
      <c r="H10" s="14">
        <f>SUM(F10,G10)*0.12</f>
        <v>110.19312000000001</v>
      </c>
      <c r="I10" s="14">
        <f>SUM(F10:H10)</f>
        <v>1028.46912</v>
      </c>
    </row>
    <row r="11" spans="2:9" x14ac:dyDescent="0.25">
      <c r="B11" s="12" t="s">
        <v>41</v>
      </c>
      <c r="C11" s="12" t="s">
        <v>38</v>
      </c>
      <c r="D11" s="12" t="s">
        <v>26</v>
      </c>
      <c r="E11" s="12"/>
      <c r="F11" s="13">
        <v>805.67</v>
      </c>
      <c r="G11" s="14">
        <f>F11*0.18</f>
        <v>145.02059999999997</v>
      </c>
      <c r="H11" s="14">
        <f>SUM(F11,G11)*0.12</f>
        <v>114.08287199999998</v>
      </c>
      <c r="I11" s="14">
        <f>SUM(F11:H11)</f>
        <v>1064.7734719999999</v>
      </c>
    </row>
    <row r="12" spans="2:9" x14ac:dyDescent="0.25">
      <c r="B12" s="12" t="s">
        <v>42</v>
      </c>
      <c r="C12" s="12" t="s">
        <v>38</v>
      </c>
      <c r="D12" s="12" t="s">
        <v>26</v>
      </c>
      <c r="E12" s="12"/>
      <c r="F12" s="13">
        <v>825.4</v>
      </c>
      <c r="G12" s="14">
        <f>F12*0.18</f>
        <v>148.572</v>
      </c>
      <c r="H12" s="14">
        <f>SUM(F12,G12)*0.12</f>
        <v>116.87663999999999</v>
      </c>
      <c r="I12" s="14">
        <f>SUM(F12:H12)</f>
        <v>1090.8486399999999</v>
      </c>
    </row>
    <row r="13" spans="2:9" x14ac:dyDescent="0.25">
      <c r="B13" s="12" t="s">
        <v>43</v>
      </c>
      <c r="C13" s="12" t="s">
        <v>38</v>
      </c>
      <c r="D13" s="12" t="s">
        <v>26</v>
      </c>
      <c r="E13" s="12"/>
      <c r="F13" s="13">
        <v>942.84</v>
      </c>
      <c r="G13" s="14">
        <f>F13*0.16</f>
        <v>150.8544</v>
      </c>
      <c r="H13" s="14">
        <f>SUM(F13,G13)*0.12</f>
        <v>131.24332800000002</v>
      </c>
      <c r="I13" s="14">
        <f>SUM(F13:H13)</f>
        <v>1224.9377280000001</v>
      </c>
    </row>
    <row r="14" spans="2:9" x14ac:dyDescent="0.25">
      <c r="B14" s="12" t="s">
        <v>44</v>
      </c>
      <c r="C14" s="12" t="s">
        <v>38</v>
      </c>
      <c r="D14" s="12" t="s">
        <v>26</v>
      </c>
      <c r="E14" s="12"/>
      <c r="F14" s="13">
        <v>954.91</v>
      </c>
      <c r="G14" s="14">
        <f>F14*0.15</f>
        <v>143.23649999999998</v>
      </c>
      <c r="H14" s="14">
        <f>SUM(F14,G14)*0.12</f>
        <v>131.77757999999997</v>
      </c>
      <c r="I14" s="14">
        <f>SUM(F14:H14)</f>
        <v>1229.9240799999998</v>
      </c>
    </row>
    <row r="15" spans="2:9" x14ac:dyDescent="0.25">
      <c r="B15" s="12" t="s">
        <v>45</v>
      </c>
      <c r="C15" s="12" t="s">
        <v>38</v>
      </c>
      <c r="D15" s="12" t="s">
        <v>26</v>
      </c>
      <c r="E15" s="12"/>
      <c r="F15" s="13">
        <v>1262.24</v>
      </c>
      <c r="G15" s="14">
        <f>F15*0.1</f>
        <v>126.224</v>
      </c>
      <c r="H15" s="14">
        <f>SUM(F15,G15)*0.12</f>
        <v>166.61568</v>
      </c>
      <c r="I15" s="14">
        <f>SUM(F15:H15)</f>
        <v>1555.0796799999998</v>
      </c>
    </row>
    <row r="16" spans="2:9" x14ac:dyDescent="0.25">
      <c r="B16" s="12" t="s">
        <v>28</v>
      </c>
      <c r="C16" s="12" t="s">
        <v>27</v>
      </c>
      <c r="D16" s="12" t="s">
        <v>26</v>
      </c>
      <c r="E16" s="12"/>
      <c r="F16" s="13">
        <v>465.38</v>
      </c>
      <c r="G16" s="14">
        <f>F16*0.2</f>
        <v>93.076000000000008</v>
      </c>
      <c r="H16" s="14">
        <f>SUM(F16,G16)*0.12</f>
        <v>67.014719999999997</v>
      </c>
      <c r="I16" s="14">
        <f>SUM(F16:H16)</f>
        <v>625.47072000000003</v>
      </c>
    </row>
    <row r="17" spans="2:9" x14ac:dyDescent="0.25">
      <c r="B17" s="12" t="s">
        <v>29</v>
      </c>
      <c r="C17" s="12" t="s">
        <v>27</v>
      </c>
      <c r="D17" s="12" t="s">
        <v>26</v>
      </c>
      <c r="E17" s="12"/>
      <c r="F17" s="13">
        <v>466.48</v>
      </c>
      <c r="G17" s="14">
        <f>F17*0.2</f>
        <v>93.296000000000006</v>
      </c>
      <c r="H17" s="14">
        <f>SUM(F17,G17)*0.12</f>
        <v>67.173120000000011</v>
      </c>
      <c r="I17" s="14">
        <f>SUM(F17:H17)</f>
        <v>626.94912000000011</v>
      </c>
    </row>
    <row r="18" spans="2:9" x14ac:dyDescent="0.25">
      <c r="B18" s="12" t="s">
        <v>30</v>
      </c>
      <c r="C18" s="12" t="s">
        <v>27</v>
      </c>
      <c r="D18" s="12" t="s">
        <v>26</v>
      </c>
      <c r="E18" s="12"/>
      <c r="F18" s="13">
        <v>485.14</v>
      </c>
      <c r="G18" s="14">
        <f>F18*0.2</f>
        <v>97.028000000000006</v>
      </c>
      <c r="H18" s="14">
        <f>SUM(F18,G18)*0.12</f>
        <v>69.860159999999993</v>
      </c>
      <c r="I18" s="14">
        <f>SUM(F18:H18)</f>
        <v>652.02815999999996</v>
      </c>
    </row>
    <row r="19" spans="2:9" x14ac:dyDescent="0.25">
      <c r="B19" s="12" t="s">
        <v>31</v>
      </c>
      <c r="C19" s="12" t="s">
        <v>27</v>
      </c>
      <c r="D19" s="12" t="s">
        <v>26</v>
      </c>
      <c r="E19" s="12"/>
      <c r="F19" s="13">
        <v>491.72</v>
      </c>
      <c r="G19" s="14">
        <f>F19*0.2</f>
        <v>98.344000000000008</v>
      </c>
      <c r="H19" s="14">
        <f>SUM(F19,G19)*0.12</f>
        <v>70.807680000000005</v>
      </c>
      <c r="I19" s="14">
        <f>SUM(F19:H19)</f>
        <v>660.87168000000008</v>
      </c>
    </row>
    <row r="20" spans="2:9" x14ac:dyDescent="0.25">
      <c r="B20" s="12" t="s">
        <v>33</v>
      </c>
      <c r="C20" s="12" t="s">
        <v>27</v>
      </c>
      <c r="D20" s="12" t="s">
        <v>26</v>
      </c>
      <c r="E20" s="12"/>
      <c r="F20" s="13">
        <v>790.27</v>
      </c>
      <c r="G20" s="14">
        <f>F20*0.18</f>
        <v>142.24859999999998</v>
      </c>
      <c r="H20" s="14">
        <f>SUM(F20,G20)*0.12</f>
        <v>111.902232</v>
      </c>
      <c r="I20" s="14">
        <f>SUM(F20:H20)</f>
        <v>1044.420832</v>
      </c>
    </row>
    <row r="21" spans="2:9" x14ac:dyDescent="0.25">
      <c r="B21" s="12" t="s">
        <v>32</v>
      </c>
      <c r="C21" s="12" t="s">
        <v>27</v>
      </c>
      <c r="D21" s="12" t="s">
        <v>26</v>
      </c>
      <c r="E21" s="12"/>
      <c r="F21" s="13">
        <v>906.62</v>
      </c>
      <c r="G21" s="14">
        <f>F21*0.16</f>
        <v>145.0592</v>
      </c>
      <c r="H21" s="14">
        <f>SUM(F21,G21)*0.12</f>
        <v>126.201504</v>
      </c>
      <c r="I21" s="14">
        <f>SUM(F21:H21)</f>
        <v>1177.8807040000002</v>
      </c>
    </row>
    <row r="22" spans="2:9" x14ac:dyDescent="0.25">
      <c r="B22" s="12" t="s">
        <v>34</v>
      </c>
      <c r="C22" s="12" t="s">
        <v>27</v>
      </c>
      <c r="D22" s="12" t="s">
        <v>26</v>
      </c>
      <c r="E22" s="12"/>
      <c r="F22" s="13">
        <v>1117.3599999999999</v>
      </c>
      <c r="G22" s="14">
        <f>F22*0.13</f>
        <v>145.2568</v>
      </c>
      <c r="H22" s="14">
        <f>SUM(F22,G22)*0.12</f>
        <v>151.51401599999997</v>
      </c>
      <c r="I22" s="14">
        <f>SUM(F22:H22)</f>
        <v>1414.1308159999999</v>
      </c>
    </row>
    <row r="23" spans="2:9" x14ac:dyDescent="0.25">
      <c r="B23" s="12" t="s">
        <v>35</v>
      </c>
      <c r="C23" s="12" t="s">
        <v>27</v>
      </c>
      <c r="D23" s="12" t="s">
        <v>26</v>
      </c>
      <c r="E23" s="12"/>
      <c r="F23" s="13">
        <v>1176.6300000000001</v>
      </c>
      <c r="G23" s="14">
        <f>F23*0.1</f>
        <v>117.66300000000001</v>
      </c>
      <c r="H23" s="14">
        <f>SUM(F23,G23)*0.12</f>
        <v>155.31516000000002</v>
      </c>
      <c r="I23" s="14">
        <f>SUM(F23:H23)</f>
        <v>1449.6081600000002</v>
      </c>
    </row>
    <row r="24" spans="2:9" x14ac:dyDescent="0.25">
      <c r="B24" s="12" t="s">
        <v>36</v>
      </c>
      <c r="C24" s="12" t="s">
        <v>27</v>
      </c>
      <c r="D24" s="12" t="s">
        <v>26</v>
      </c>
      <c r="E24" s="12"/>
      <c r="F24" s="13">
        <v>1205.1600000000001</v>
      </c>
      <c r="G24" s="14">
        <f>F24*0.1</f>
        <v>120.51600000000002</v>
      </c>
      <c r="H24" s="14">
        <f>SUM(F24,G24)*0.12</f>
        <v>159.08112000000003</v>
      </c>
      <c r="I24" s="14">
        <f>SUM(F24:H24)</f>
        <v>1484.7571200000002</v>
      </c>
    </row>
    <row r="25" spans="2:9" x14ac:dyDescent="0.25">
      <c r="B25" s="12" t="s">
        <v>37</v>
      </c>
      <c r="C25" s="12" t="s">
        <v>27</v>
      </c>
      <c r="D25" s="12" t="s">
        <v>26</v>
      </c>
      <c r="E25" s="12"/>
      <c r="F25" s="13">
        <v>1469.69</v>
      </c>
      <c r="G25" s="14">
        <f>F25*0.1</f>
        <v>146.96900000000002</v>
      </c>
      <c r="H25" s="14">
        <f>SUM(F25,G25)*0.12</f>
        <v>193.99907999999999</v>
      </c>
      <c r="I25" s="14">
        <f>SUM(F25:H25)</f>
        <v>1810.6580800000002</v>
      </c>
    </row>
    <row r="26" spans="2:9" x14ac:dyDescent="0.25">
      <c r="B26" s="12" t="s">
        <v>59</v>
      </c>
      <c r="C26" s="12" t="s">
        <v>60</v>
      </c>
      <c r="D26" s="12" t="s">
        <v>26</v>
      </c>
      <c r="E26" s="12"/>
      <c r="F26" s="13">
        <v>426.97</v>
      </c>
      <c r="G26" s="14">
        <f>F26*0.2</f>
        <v>85.394000000000005</v>
      </c>
      <c r="H26" s="14">
        <f>SUM(F26,G26)*0.12</f>
        <v>61.48368</v>
      </c>
      <c r="I26" s="14">
        <f>SUM(F26:H26)</f>
        <v>573.84768000000008</v>
      </c>
    </row>
  </sheetData>
  <sortState xmlns:xlrd2="http://schemas.microsoft.com/office/spreadsheetml/2017/richdata2" ref="B2:I26">
    <sortCondition ref="C2:C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ramos</dc:creator>
  <cp:lastModifiedBy>jorge ramos</cp:lastModifiedBy>
  <dcterms:created xsi:type="dcterms:W3CDTF">2021-09-20T14:08:20Z</dcterms:created>
  <dcterms:modified xsi:type="dcterms:W3CDTF">2021-09-22T20:26:20Z</dcterms:modified>
</cp:coreProperties>
</file>