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15"/>
  <workbookPr/>
  <mc:AlternateContent xmlns:mc="http://schemas.openxmlformats.org/markup-compatibility/2006">
    <mc:Choice Requires="x15">
      <x15ac:absPath xmlns:x15ac="http://schemas.microsoft.com/office/spreadsheetml/2010/11/ac" url="https://tecmx-my.sharepoint.com/personal/edfernand_itesm_mx/Documents/MallasAD18/"/>
    </mc:Choice>
  </mc:AlternateContent>
  <xr:revisionPtr revIDLastSave="0" documentId="8_{E7544A35-FBBF-4484-BF93-735F819F7937}" xr6:coauthVersionLast="40" xr6:coauthVersionMax="40" xr10:uidLastSave="{00000000-0000-0000-0000-000000000000}"/>
  <bookViews>
    <workbookView xWindow="0" yWindow="460" windowWidth="12780" windowHeight="15540" tabRatio="500" firstSheet="3" activeTab="3" xr2:uid="{00000000-000D-0000-FFFF-FFFF00000000}"/>
  </bookViews>
  <sheets>
    <sheet name="Malla" sheetId="1" r:id="rId1"/>
    <sheet name="Evidencia" sheetId="2" r:id="rId2"/>
    <sheet name="Evaluación" sheetId="3" r:id="rId3"/>
    <sheet name="Revisiones" sheetId="4" r:id="rId4"/>
  </sheets>
  <calcPr calcId="17902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3" l="1"/>
  <c r="F5" i="2"/>
  <c r="B22" i="3"/>
  <c r="F6" i="2"/>
  <c r="B23" i="3"/>
  <c r="F7" i="2"/>
  <c r="B24" i="3"/>
  <c r="F4" i="2"/>
  <c r="B21" i="3"/>
  <c r="B25" i="3"/>
  <c r="F20" i="3"/>
  <c r="B5" i="3"/>
  <c r="G11" i="3"/>
  <c r="B2" i="3"/>
  <c r="G12" i="3"/>
  <c r="B3" i="3"/>
  <c r="G13" i="3"/>
  <c r="B4" i="3"/>
  <c r="G14" i="3"/>
  <c r="B6" i="3"/>
  <c r="G15" i="3"/>
  <c r="G16" i="3"/>
  <c r="G17" i="3"/>
  <c r="G18" i="3"/>
  <c r="B8" i="3"/>
  <c r="H8" i="3"/>
</calcChain>
</file>

<file path=xl/sharedStrings.xml><?xml version="1.0" encoding="utf-8"?>
<sst xmlns="http://schemas.openxmlformats.org/spreadsheetml/2006/main" count="124" uniqueCount="82">
  <si>
    <t>Competencia</t>
  </si>
  <si>
    <t>Ejempos de Evidencias</t>
  </si>
  <si>
    <t>Niveles</t>
  </si>
  <si>
    <t>0
Inicial</t>
  </si>
  <si>
    <t>1
Aprendiz</t>
  </si>
  <si>
    <t>2
Practicante</t>
  </si>
  <si>
    <t>3
Ingeniero</t>
  </si>
  <si>
    <t>4
Master</t>
  </si>
  <si>
    <t>-1
Mala actitud</t>
  </si>
  <si>
    <t>Wood</t>
  </si>
  <si>
    <t>Bronce</t>
  </si>
  <si>
    <t>Plata</t>
  </si>
  <si>
    <t>Oro</t>
  </si>
  <si>
    <t>Platino</t>
  </si>
  <si>
    <t>Villano</t>
  </si>
  <si>
    <t>VJ1</t>
  </si>
  <si>
    <t>Crea sistemas multimedia en tiempo real mediante el uso de Threads, animaciones con sprites, procesamiento de audio y motores e física</t>
  </si>
  <si>
    <t>- Clase de ciclo de animación en Thread.
- Double Buffer
- Clases de audio en thread
- Métodos y atributos compartidos con propiedades volatile y synchronized
- Apuntes de lecturas
- Notas y recomendaciones de compañeros que recibieron ayuda y asesoría
- ImageLoader
- SoundLoader
- Rectángulos de colisión
- Clases Sprite
- Funciones para realizar el movimiento de partículas o cuerpos rígidos
- Notas y recomendaciones de compañeros que recibieron ayuda y asesoría</t>
  </si>
  <si>
    <t>No produce un programa de tiempo real con threads.
No genera un ciclo de animación update, render, sleep con estrategia de dobule buffer
Produce una solución pero no es un sistema en tiempo real
No integra la estrategia de ImageLoader y SoundLoader a la solución
La solución no contiene áreas de colisión ni reglas básicas de movimiento</t>
  </si>
  <si>
    <t>Crea una solución en tiempo real básica con un ciclo de animación en un Thread
Introduce la carga de archivos multimedia de manera básica: una variable o atributo por cada archivo.
Los Loaders son de propósito específico, solo funcionan con el juego actual.
La física permite el movimiento básico y detecta colisiones entre objetos</t>
  </si>
  <si>
    <t>Crea una solución en tiempo real con un ciclo de animación en un Thread.
La animación usa la estrategia de Double Buffer
Introduce la carga de archivos multimedia mediante el uso de estructuras de datos.
Los Loaders son de propósito específico, solo funcionan con el juego actual.
La física permite el movimiento básico y detecta colisiones entre objetos</t>
  </si>
  <si>
    <t>Crea una solución en tiempo real con un ciclo de animación en un Thread.
La animación usa la estrategia de Double Buffer
Utiliza estrategias para sincronizar el acceso a recursos compartidos
Implementa recursos multimedia de audio en un thread separado
Introduce la carga de archivos multimedia mediante el uso de estructuras de datos dinámicas
Los Loaders son de propósito general y pueden ser usados en diferentes juegos
Introduce reglas de física para gravedad, aceleración y velocidad</t>
  </si>
  <si>
    <t>Crea una solución en tiempo real con un ciclo de animación en un Thread.
La animación usa la estrategia de Double Buffer
Utiliza estrategias para sincronizar el acceso a recursos compartidos
Implementa recursos multimedia de audio en un thread separado
Ayuda a uno o más compañeros a desarrollar habilidades brindándoles asesoría y recibe el reconocimiento de estos
Introduce la carga de archivos multimedia mediante el uso de estructuras de datos dinámicas
Los Loaders son de propósito general y pueden ser usados en diferentes juegos
Introduce reglas de física para gravedad, aceleración y velocidad
Ayuda a uno o más compañeros a desarrollar habilidades brindándoles asesoría y recibe el reconocimiento de estos</t>
  </si>
  <si>
    <t>Crea una solución de videojuego sin respetar las estrategias planteadas.
El código contiene plagio de otros sistemas o compañeros
El alumno muestra indisciplina con su equipo, comunicación ineficiente o faltas de respeto a sus compañeros</t>
  </si>
  <si>
    <t>VJ2</t>
  </si>
  <si>
    <t>Produce la documentación de ingeniería del sistema mediante un proceso ordenado de análisis y diseño de software</t>
  </si>
  <si>
    <t xml:space="preserve">- Definición de requerimientos
- Definición de la solución
- Diagramas de secuencia
- Diagramas de estado
- StoryBoards
- Casos de prueba
- Reporte de ejecución
</t>
  </si>
  <si>
    <t>No produce la documentación que sustenta su programa
No se hace el análisis y diseño de la solución y se pasa directamente al código</t>
  </si>
  <si>
    <t>Genera una definición básica del proyecto (historias de usuario, concepto del juego, storyboard)
Incluye un solo diagrama de diseño</t>
  </si>
  <si>
    <t xml:space="preserve">Genera una definición del proyecto: Requerimientos, Concepto, StoryBoard y Stakeholders
Incluye un diagrama de estados y uno de secuencias para el sistema como caja negra
Define los casos de prueba que se deben realizar al juego
</t>
  </si>
  <si>
    <t>Genera una definición del proyecto: Requerimientos, Concepto, StoryBoard y Stakeholders
Incluye diagramas de estado para los objetos con estados y diagramas de secuencia para representar la interacción entre usuario y sistema y diagrmas para la interacción entre objetos
Define los casos de prueba que se deben realizar al juego
Integra el reporte de los casos de prueba y cada vez que se ejecutaron, con el resultado de cada prueba</t>
  </si>
  <si>
    <t>Genera una definición del proyecto: Requerimientos, Concepto, StoryBoard y Stakeholders
Incluye diagramas de estado para los objetos con estados y diagramas de secuencia para representar la interacción entre usuario y sistema y diagrmas para la interacción entre objetos
Integra el reporte de los casos de prueba y cada vez que se ejecutaron, con el resultado de cada prueba
Ayuda a sus compañeros en la implementación de las prácticas de análisis y diseño de sistemas</t>
  </si>
  <si>
    <t>Produce la documentación solo por cumplir
La documentación no es hecha a la par del sistema, sino que se realiza al finalizar el código
Sistemáticamente decide no utilizar las prácticas de ingeniería para análisis y diseño, y realiza el sistema mediante prueba y error del código</t>
  </si>
  <si>
    <t>VJ3</t>
  </si>
  <si>
    <t>Produce código orientado a objetos mantenible y eficiente con el uso de Patrones de Diseño</t>
  </si>
  <si>
    <t>- Implementación de los estados del juego mediante clases que siguen el patrón STATE
- Implementación de los niveles del juego mediante clases que siguen el patrón Strategy
- Implementación de Polimorfismo con Herencia.
- Implementación de clases polimórficas altamente cohesivas y bajamente acopladas con el Patrón Factory
- Implementación de recursos compartidos (como el HUD) con el patrón Singleton
- Implementación de respuesta de eventos mediante el patrón Observer
- Implementación de clases y objetos que siguen los principios de encapsulamiento y ocultamiento de la información
- Notas y recomendaciones de compañeros que recibieron ayuda y asesoría</t>
  </si>
  <si>
    <t>No introduce patrones de diseño a su solución</t>
  </si>
  <si>
    <t>Introduce el patrón State para controlar las acciones y estados del juego</t>
  </si>
  <si>
    <t>Introduce el patrón State para controlar las acciones y estados del juego
Usa un Factory para mantener el bajo acoplamiento</t>
  </si>
  <si>
    <t>Introduce el patrón State para controlar las acciones y estados del juego
Usa un Factory para mantener el bajo acoplamiento
Usa el patrón singleton para las instancias compartidas (como Factory)
Implementa una Estrategia para los niveles del juego</t>
  </si>
  <si>
    <t>Introduce el patrón State para controlar las acciones y estados del juego
Usa un Factory para mantener el bajo acoplamiento
Usa el patrón singleton para las instancias compartidas (como Factory)
Implementa una Estrategia para los niveles del juego
Implementa la respuesta al input del usuario mediante observers de eventos.
Ayuda a uno o más compañeros a desarrollar habilidades brindándoles asesoría y recibe el reconocimiento de estos</t>
  </si>
  <si>
    <t>Rompe los principios de POO con tal de hacer funcionar la solución como sea.
El código contiene plagio de otros sistemas o compañeros
El alumno muestra indisciplina con su equipo, comunicación ineficiente o faltas de respeto a sus compañeros</t>
  </si>
  <si>
    <t>VJ4</t>
  </si>
  <si>
    <t>Controla la ejecución de su proyecto individual y de equipo para completar exitosamente los requerimientos mediante un plan de trabajo</t>
  </si>
  <si>
    <t xml:space="preserve">- Plan de proyecto.
- WBS del proyecto y paquetes de trabajo.
- Gantt de proyecto
- Diagrama de PERT y dependencias
- Análisis de riesgos
- Minutas de evaluación de estatus
- TimeLog
- Casos de prueba
- Notas y recomendaciones de compañeros que recibieron ayuda y asesoría
</t>
  </si>
  <si>
    <t>No utiliza un plan de proyecto para controlar el progreso de su trabajo</t>
  </si>
  <si>
    <t>Utiliza una lista de actividades básica, para llevar el orden de ejecución y las fechas de inicio y fin de cada tarea</t>
  </si>
  <si>
    <t>Crea un plan de proyecto con base en Paquetes de trabajo WBS
Lleva una lista de tareas con detalle
Registra el tiempo estimado y real de cada actividad
Hace un análisis de riesgos básico</t>
  </si>
  <si>
    <t>Crea un plan de proyecto con base en Paquetes de trabajo WBS
Lleva una lista de tareas con detalle
Registra el tiempo estimado y real de cada actividad
Realiza análisis y ajustes al plan cuando detecta desviaciones en el desempeño
Hace un análisis de riesgos básico</t>
  </si>
  <si>
    <t>Crea un plan de proyecto con base en Paquetes de trabajo WBS
Lleva una lista de tareas con detalle
Registra el tiempo estimado y real de cada actividad
Realiza análisis y ajustes al plan cuando detecta desviaciones en el desempeño
Hace un análisis de riesgos continuo
Ayuda a uno o más compañeros a desarrollar habilidades brindándoles asesoría y recibe el reconocimiento de estos</t>
  </si>
  <si>
    <t>Crea un plan de trabajo pero no lo actualiza.
Incumple con sus compromisos de equipo constantemente.
El alumno muestra indisciplina con su equipo, comunicación ineficiente o faltas de respeto a sus compañeros</t>
  </si>
  <si>
    <t>Ejemplos de Evidencias</t>
  </si>
  <si>
    <t>Nivel Logrado</t>
  </si>
  <si>
    <t>Historial de evaluación</t>
  </si>
  <si>
    <t>Crea sistemas en tiempo real mediante el uso de Threads para ofrecer respuestas inmediatas a los usuarios</t>
  </si>
  <si>
    <t>4 oct. Bronce</t>
  </si>
  <si>
    <t>Cantidad</t>
  </si>
  <si>
    <t>Calificación Individual</t>
  </si>
  <si>
    <t>Calificación del proyecto en equipo</t>
  </si>
  <si>
    <t>Calificación Final</t>
  </si>
  <si>
    <t>Especificación de la calificación individual final</t>
  </si>
  <si>
    <t>Hay una subcompetencia en nivel villano</t>
  </si>
  <si>
    <t>Al menos una subcomentencia se quedó en Wood</t>
  </si>
  <si>
    <t>Todas las subcompetencias están en nivel Bronce</t>
  </si>
  <si>
    <t>Todas las subcompetencias están en nivel Plata</t>
  </si>
  <si>
    <t>Todas las subcompetencias están en nivel Plata y al menos una en Oro</t>
  </si>
  <si>
    <t>Todas las subcompetencias están en nivel Oro</t>
  </si>
  <si>
    <t>Todas las subcompetencias están en nivel Oro y al menos una en Platino</t>
  </si>
  <si>
    <t>Todas las subcompetencias están en nivel Platino</t>
  </si>
  <si>
    <t>Calificación Parcial</t>
  </si>
  <si>
    <t>Evaluador</t>
  </si>
  <si>
    <t>Fecha</t>
  </si>
  <si>
    <t>Edgar Fernández</t>
  </si>
  <si>
    <t>Al iniciar su plan de riesgos, usa como base los reqs funcionales y no funcionales
Menciona que existen riesgos como los de tiempo y calendario
No menciona que la evaluación incluye su probabilidad y estimación de impacto
No se ha definido una mitigación
Identificaste como riesgo el que te distraiga: Eso no es riesgo</t>
  </si>
  <si>
    <t>Ma. Guadalupe Castro Brito</t>
  </si>
  <si>
    <t> </t>
  </si>
  <si>
    <t>Falta mayor detalle en el plan. Se prenta un diagrama de gant, sin generar con anterioridad una WBS . Los riegos presentados son ambiguos, no se presenta el impacto y los planes de mitigación y contingencia</t>
  </si>
  <si>
    <t>Bruno Maglioni</t>
  </si>
  <si>
    <t>29/09/18</t>
  </si>
  <si>
    <t>-</t>
  </si>
  <si>
    <t>Definición de la solución.
Definición básica de requerimientos.</t>
  </si>
  <si>
    <t>Identifiación básica de riesgos.
Planeación básica, cuenta con un 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</si>
</sst>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2"/>
      <name val="Calibri"/>
      <family val="2"/>
      <scheme val="minor"/>
    </font>
  </fonts>
  <fills count="11">
    <fill>
      <patternFill patternType="none"/>
    </fill>
    <fill>
      <patternFill patternType="gray125"/>
    </fill>
    <fill>
      <patternFill patternType="solid">
        <fgColor rgb="FF945200"/>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bgColor indexed="64"/>
      </patternFill>
    </fill>
    <fill>
      <patternFill patternType="solid">
        <fgColor theme="2"/>
        <bgColor indexed="64"/>
      </patternFill>
    </fill>
  </fills>
  <borders count="34">
    <border>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95">
    <xf numFmtId="0" fontId="0" fillId="0" borderId="0" xfId="0"/>
    <xf numFmtId="0" fontId="2" fillId="0" borderId="0" xfId="0" applyFont="1"/>
    <xf numFmtId="0" fontId="1" fillId="2" borderId="7"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6" borderId="10" xfId="0" applyFont="1" applyFill="1" applyBorder="1" applyAlignment="1">
      <alignment horizontal="center" vertical="center" wrapText="1"/>
    </xf>
    <xf numFmtId="49" fontId="1" fillId="7" borderId="6" xfId="0" applyNumberFormat="1" applyFont="1" applyFill="1" applyBorder="1" applyAlignment="1">
      <alignment horizontal="center" vertical="center" wrapText="1"/>
    </xf>
    <xf numFmtId="0" fontId="1" fillId="2" borderId="7" xfId="0" applyFont="1" applyFill="1" applyBorder="1" applyAlignment="1">
      <alignment horizontal="center" vertical="center"/>
    </xf>
    <xf numFmtId="0" fontId="1" fillId="3" borderId="10" xfId="0" applyFont="1" applyFill="1" applyBorder="1" applyAlignment="1">
      <alignment horizontal="center" vertical="center"/>
    </xf>
    <xf numFmtId="0" fontId="1" fillId="4" borderId="10" xfId="0" applyFont="1" applyFill="1" applyBorder="1" applyAlignment="1">
      <alignment horizontal="center" vertical="center"/>
    </xf>
    <xf numFmtId="0" fontId="1" fillId="5" borderId="10" xfId="0" applyFont="1" applyFill="1" applyBorder="1" applyAlignment="1">
      <alignment horizontal="center" vertical="center"/>
    </xf>
    <xf numFmtId="0" fontId="1" fillId="6" borderId="10" xfId="0" applyFont="1" applyFill="1" applyBorder="1" applyAlignment="1">
      <alignment horizontal="center" vertical="center"/>
    </xf>
    <xf numFmtId="0" fontId="1" fillId="7" borderId="6" xfId="0" applyFont="1" applyFill="1" applyBorder="1" applyAlignment="1">
      <alignment horizontal="center" vertical="center"/>
    </xf>
    <xf numFmtId="0" fontId="0" fillId="8" borderId="14" xfId="0" applyFill="1" applyBorder="1" applyAlignment="1">
      <alignment horizontal="center" vertical="center"/>
    </xf>
    <xf numFmtId="0" fontId="0" fillId="0" borderId="12" xfId="0" applyBorder="1" applyAlignment="1">
      <alignment vertical="top" wrapText="1"/>
    </xf>
    <xf numFmtId="49" fontId="0" fillId="0" borderId="11" xfId="0" applyNumberFormat="1" applyBorder="1" applyAlignment="1">
      <alignment vertical="top" wrapText="1"/>
    </xf>
    <xf numFmtId="0" fontId="6" fillId="0" borderId="11" xfId="0" applyFont="1" applyBorder="1" applyAlignment="1">
      <alignment vertical="top" wrapText="1"/>
    </xf>
    <xf numFmtId="0" fontId="6" fillId="0" borderId="17" xfId="0" applyFont="1" applyBorder="1" applyAlignment="1">
      <alignment vertical="top" wrapText="1"/>
    </xf>
    <xf numFmtId="0" fontId="0" fillId="8" borderId="15" xfId="0" applyFill="1" applyBorder="1" applyAlignment="1">
      <alignment horizontal="center" vertical="center"/>
    </xf>
    <xf numFmtId="0" fontId="0" fillId="0" borderId="13" xfId="0" applyBorder="1" applyAlignment="1">
      <alignment vertical="top" wrapText="1"/>
    </xf>
    <xf numFmtId="49" fontId="0" fillId="0" borderId="9" xfId="0" applyNumberFormat="1" applyBorder="1" applyAlignment="1">
      <alignment vertical="top" wrapText="1"/>
    </xf>
    <xf numFmtId="0" fontId="6" fillId="0" borderId="9" xfId="0" applyFont="1" applyBorder="1" applyAlignment="1">
      <alignment vertical="top" wrapText="1"/>
    </xf>
    <xf numFmtId="0" fontId="6" fillId="0" borderId="18" xfId="0" applyFont="1" applyBorder="1" applyAlignment="1">
      <alignment vertical="top" wrapText="1"/>
    </xf>
    <xf numFmtId="0" fontId="0" fillId="8" borderId="16" xfId="0" applyFill="1" applyBorder="1" applyAlignment="1">
      <alignment horizontal="center" vertical="center"/>
    </xf>
    <xf numFmtId="0" fontId="0" fillId="0" borderId="19" xfId="0" applyBorder="1" applyAlignment="1">
      <alignment vertical="top" wrapText="1"/>
    </xf>
    <xf numFmtId="49" fontId="0" fillId="0" borderId="20" xfId="0" applyNumberForma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0" fillId="0" borderId="0" xfId="0" applyAlignment="1">
      <alignment horizontal="center"/>
    </xf>
    <xf numFmtId="49" fontId="6" fillId="0" borderId="9" xfId="0" applyNumberFormat="1" applyFont="1" applyBorder="1" applyAlignment="1">
      <alignment vertical="top" wrapText="1"/>
    </xf>
    <xf numFmtId="49" fontId="6" fillId="0" borderId="20" xfId="0" applyNumberFormat="1" applyFont="1" applyBorder="1" applyAlignment="1">
      <alignment vertical="top" wrapText="1"/>
    </xf>
    <xf numFmtId="0" fontId="2" fillId="0" borderId="9" xfId="0" applyFont="1" applyBorder="1" applyAlignment="1">
      <alignment horizontal="center" vertical="center"/>
    </xf>
    <xf numFmtId="0" fontId="0" fillId="8" borderId="22" xfId="0"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0" fillId="0" borderId="25" xfId="0" applyBorder="1" applyAlignment="1">
      <alignment vertical="top" wrapText="1"/>
    </xf>
    <xf numFmtId="0" fontId="0" fillId="0" borderId="26" xfId="0" applyBorder="1" applyAlignment="1">
      <alignment vertical="top" wrapText="1"/>
    </xf>
    <xf numFmtId="0" fontId="0" fillId="8" borderId="9" xfId="0" applyFill="1" applyBorder="1"/>
    <xf numFmtId="0" fontId="3" fillId="2" borderId="9" xfId="0" applyFont="1" applyFill="1" applyBorder="1"/>
    <xf numFmtId="0" fontId="0" fillId="0" borderId="9" xfId="0" applyBorder="1" applyAlignment="1">
      <alignment horizontal="center"/>
    </xf>
    <xf numFmtId="0" fontId="3" fillId="3" borderId="9" xfId="0" applyFont="1" applyFill="1" applyBorder="1"/>
    <xf numFmtId="0" fontId="3" fillId="4" borderId="9" xfId="0" applyFont="1" applyFill="1" applyBorder="1"/>
    <xf numFmtId="0" fontId="3" fillId="5" borderId="9" xfId="0" applyFont="1" applyFill="1" applyBorder="1"/>
    <xf numFmtId="0" fontId="3" fillId="6" borderId="9" xfId="0" applyFont="1" applyFill="1" applyBorder="1"/>
    <xf numFmtId="0" fontId="3" fillId="7" borderId="9" xfId="0" applyFont="1" applyFill="1" applyBorder="1"/>
    <xf numFmtId="0" fontId="7" fillId="7" borderId="9" xfId="0" applyFont="1" applyFill="1" applyBorder="1" applyAlignment="1">
      <alignment horizontal="center"/>
    </xf>
    <xf numFmtId="0" fontId="7" fillId="9" borderId="9" xfId="0" applyFont="1" applyFill="1" applyBorder="1" applyAlignment="1">
      <alignment horizontal="center"/>
    </xf>
    <xf numFmtId="2" fontId="3" fillId="0" borderId="0" xfId="0" applyNumberFormat="1" applyFont="1"/>
    <xf numFmtId="0" fontId="0" fillId="8" borderId="9" xfId="0" applyFill="1" applyBorder="1" applyAlignment="1">
      <alignment horizontal="center" vertical="center" wrapText="1"/>
    </xf>
    <xf numFmtId="0" fontId="2" fillId="0" borderId="9" xfId="0" applyFont="1" applyBorder="1" applyAlignment="1" applyProtection="1">
      <alignment horizontal="center" vertical="center"/>
      <protection locked="0"/>
    </xf>
    <xf numFmtId="0" fontId="0" fillId="0" borderId="27" xfId="0" applyBorder="1" applyAlignment="1">
      <alignment vertical="top" wrapText="1"/>
    </xf>
    <xf numFmtId="49" fontId="0" fillId="0" borderId="28" xfId="0" applyNumberFormat="1" applyBorder="1" applyAlignment="1">
      <alignment vertical="top" wrapText="1"/>
    </xf>
    <xf numFmtId="0" fontId="2" fillId="0" borderId="28"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7" fillId="0" borderId="0" xfId="0" applyFont="1" applyAlignment="1">
      <alignment horizontal="center"/>
    </xf>
    <xf numFmtId="0" fontId="3" fillId="0" borderId="0" xfId="0" applyFont="1"/>
    <xf numFmtId="0" fontId="2" fillId="10" borderId="9" xfId="0" applyFont="1" applyFill="1" applyBorder="1" applyProtection="1">
      <protection locked="0"/>
    </xf>
    <xf numFmtId="0" fontId="0" fillId="0" borderId="0" xfId="0" applyProtection="1">
      <protection locked="0"/>
    </xf>
    <xf numFmtId="0" fontId="0" fillId="10" borderId="9" xfId="0" applyFill="1" applyBorder="1" applyProtection="1">
      <protection locked="0"/>
    </xf>
    <xf numFmtId="0" fontId="0" fillId="0" borderId="9" xfId="0" applyBorder="1" applyProtection="1">
      <protection locked="0"/>
    </xf>
    <xf numFmtId="0" fontId="0" fillId="0" borderId="29" xfId="0" applyBorder="1" applyAlignment="1" applyProtection="1">
      <alignment horizontal="left" vertical="top"/>
      <protection locked="0"/>
    </xf>
    <xf numFmtId="0" fontId="0" fillId="0" borderId="18" xfId="0" applyBorder="1" applyAlignment="1" applyProtection="1">
      <alignment horizontal="left" vertical="top"/>
      <protection locked="0"/>
    </xf>
    <xf numFmtId="0" fontId="0" fillId="0" borderId="21" xfId="0" applyBorder="1" applyAlignment="1" applyProtection="1">
      <alignment horizontal="left" vertical="top"/>
      <protection locked="0"/>
    </xf>
    <xf numFmtId="0" fontId="2" fillId="10" borderId="9" xfId="0" applyFont="1" applyFill="1" applyBorder="1" applyAlignment="1" applyProtection="1">
      <alignment vertical="top"/>
      <protection locked="0"/>
    </xf>
    <xf numFmtId="16" fontId="0" fillId="10" borderId="9" xfId="0" applyNumberFormat="1" applyFill="1" applyBorder="1" applyAlignment="1" applyProtection="1">
      <alignment vertical="top"/>
      <protection locked="0"/>
    </xf>
    <xf numFmtId="0" fontId="0" fillId="10" borderId="9" xfId="0" applyFill="1" applyBorder="1" applyAlignment="1" applyProtection="1">
      <alignment vertical="top"/>
      <protection locked="0"/>
    </xf>
    <xf numFmtId="0" fontId="0" fillId="0" borderId="9" xfId="0" applyBorder="1" applyAlignment="1" applyProtection="1">
      <alignment vertical="top" wrapText="1"/>
      <protection locked="0"/>
    </xf>
    <xf numFmtId="0" fontId="0" fillId="0" borderId="0" xfId="0" applyAlignment="1" applyProtection="1">
      <alignment vertical="top"/>
      <protection locked="0"/>
    </xf>
    <xf numFmtId="14" fontId="0" fillId="0" borderId="9" xfId="0" applyNumberFormat="1" applyBorder="1" applyAlignment="1" applyProtection="1">
      <alignment vertical="top" wrapText="1"/>
      <protection locked="0"/>
    </xf>
    <xf numFmtId="0" fontId="0" fillId="0" borderId="9" xfId="0" applyBorder="1" applyAlignment="1" applyProtection="1">
      <alignment vertical="top"/>
      <protection locked="0"/>
    </xf>
    <xf numFmtId="0" fontId="0" fillId="0" borderId="32" xfId="0" applyBorder="1" applyAlignment="1" applyProtection="1">
      <alignment vertical="top" wrapText="1"/>
      <protection locked="0"/>
    </xf>
    <xf numFmtId="0" fontId="0" fillId="0" borderId="32" xfId="0" applyBorder="1" applyAlignment="1" applyProtection="1">
      <alignment vertical="top"/>
      <protection locked="0"/>
    </xf>
    <xf numFmtId="0" fontId="0" fillId="0" borderId="32" xfId="0" applyBorder="1" applyAlignment="1" applyProtection="1">
      <alignment horizontal="center" vertical="top" wrapText="1"/>
      <protection locked="0"/>
    </xf>
    <xf numFmtId="0" fontId="0" fillId="0" borderId="9" xfId="0" applyBorder="1" applyAlignment="1" applyProtection="1">
      <alignment horizontal="center" vertical="center"/>
      <protection locked="0"/>
    </xf>
    <xf numFmtId="0" fontId="0" fillId="0" borderId="9" xfId="0" applyBorder="1" applyAlignment="1" applyProtection="1">
      <alignment vertical="center" wrapText="1"/>
      <protection locked="0"/>
    </xf>
    <xf numFmtId="14" fontId="0" fillId="0" borderId="9" xfId="0" applyNumberFormat="1" applyBorder="1" applyAlignment="1" applyProtection="1">
      <alignment horizontal="center" vertical="center"/>
      <protection locked="0"/>
    </xf>
    <xf numFmtId="0" fontId="0" fillId="8" borderId="4" xfId="0" applyFill="1" applyBorder="1" applyAlignment="1">
      <alignment horizontal="center"/>
    </xf>
    <xf numFmtId="0" fontId="0" fillId="8" borderId="6" xfId="0" applyFill="1" applyBorder="1" applyAlignment="1">
      <alignment horizontal="center"/>
    </xf>
    <xf numFmtId="0" fontId="0" fillId="8" borderId="8" xfId="0"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8" borderId="2"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30" xfId="0" applyFont="1" applyFill="1" applyBorder="1" applyAlignment="1">
      <alignment horizontal="center"/>
    </xf>
    <xf numFmtId="0" fontId="2" fillId="8" borderId="31" xfId="0" applyFont="1" applyFill="1" applyBorder="1" applyAlignment="1">
      <alignment horizontal="center"/>
    </xf>
    <xf numFmtId="0" fontId="2" fillId="8" borderId="13" xfId="0" applyFont="1" applyFill="1" applyBorder="1" applyAlignment="1">
      <alignment horizontal="center"/>
    </xf>
    <xf numFmtId="0" fontId="0" fillId="0" borderId="9" xfId="0" applyBorder="1" applyAlignment="1">
      <alignment horizontal="left"/>
    </xf>
    <xf numFmtId="0" fontId="2" fillId="8" borderId="9" xfId="0" applyFont="1" applyFill="1" applyBorder="1" applyAlignment="1">
      <alignment horizontal="center"/>
    </xf>
    <xf numFmtId="0" fontId="0" fillId="0" borderId="32" xfId="0"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0" borderId="11" xfId="0" applyBorder="1" applyAlignment="1" applyProtection="1">
      <alignment horizontal="center" vertical="center"/>
      <protection locked="0"/>
    </xf>
  </cellXfs>
  <cellStyles count="3">
    <cellStyle name="Followed Hyperlink" xfId="2" builtinId="9" hidden="1"/>
    <cellStyle name="Hyperlink" xfId="1" builtinId="8" hidden="1"/>
    <cellStyle name="Normal" xfId="0" builtinId="0"/>
  </cellStyles>
  <dxfs count="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rgb="FF945200"/>
        </patternFill>
      </fill>
    </dxf>
    <dxf>
      <font>
        <color theme="0"/>
      </font>
      <fill>
        <patternFill>
          <bgColor theme="0" tint="-0.499984740745262"/>
        </patternFill>
      </fill>
    </dxf>
    <dxf>
      <font>
        <color theme="0"/>
      </font>
      <fill>
        <patternFill>
          <bgColor theme="7"/>
        </patternFill>
      </fill>
    </dxf>
    <dxf>
      <font>
        <color theme="0"/>
      </font>
      <fill>
        <patternFill>
          <bgColor theme="5" tint="-0.24994659260841701"/>
        </patternFill>
      </fill>
    </dxf>
    <dxf>
      <font>
        <color theme="0"/>
      </font>
      <fill>
        <patternFill>
          <bgColor theme="8"/>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
      <font>
        <color theme="0"/>
      </font>
      <fill>
        <patternFill>
          <bgColor rgb="FF945200"/>
        </patternFill>
      </fill>
    </dxf>
    <dxf>
      <font>
        <color theme="0"/>
      </font>
      <fill>
        <patternFill>
          <bgColor theme="0" tint="-0.499984740745262"/>
        </patternFill>
      </fill>
    </dxf>
    <dxf>
      <font>
        <color theme="0"/>
      </font>
      <fill>
        <patternFill>
          <bgColor theme="7"/>
        </patternFill>
      </fill>
    </dxf>
    <dxf>
      <font>
        <color theme="0"/>
      </font>
      <fill>
        <patternFill>
          <bgColor theme="5" tint="-0.24994659260841701"/>
        </patternFill>
      </fill>
    </dxf>
    <dxf>
      <font>
        <color theme="0"/>
      </font>
      <fill>
        <patternFill>
          <bgColor theme="8"/>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
      <font>
        <b/>
        <i val="0"/>
        <strike val="0"/>
        <condense val="0"/>
        <extend val="0"/>
        <outline val="0"/>
        <shadow val="0"/>
        <u val="none"/>
        <vertAlign val="baseline"/>
        <sz val="12"/>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medium">
          <color auto="1"/>
        </left>
        <right/>
        <top/>
        <bottom/>
        <vertical/>
        <horizontal/>
      </border>
      <protection locked="1" hidden="0"/>
    </dxf>
    <dxf>
      <font>
        <b/>
        <i val="0"/>
        <strike val="0"/>
        <condense val="0"/>
        <extend val="0"/>
        <outline val="0"/>
        <shadow val="0"/>
        <u val="none"/>
        <vertAlign val="baseline"/>
        <sz val="12"/>
        <color theme="0"/>
        <name val="Calibri"/>
        <scheme val="minor"/>
      </font>
      <fill>
        <patternFill patternType="solid">
          <fgColor indexed="64"/>
          <bgColor theme="8"/>
        </patternFill>
      </fill>
      <alignment horizontal="center" vertical="center" textRotation="0" wrapText="0" indent="0" justifyLastLine="0" shrinkToFit="0" readingOrder="0"/>
      <border diagonalUp="0" diagonalDown="0">
        <left style="medium">
          <color auto="1"/>
        </left>
        <right style="medium">
          <color auto="1"/>
        </right>
        <top/>
        <bottom/>
        <vertical/>
        <horizontal/>
      </border>
      <protection locked="1" hidden="0"/>
    </dxf>
    <dxf>
      <font>
        <b/>
        <i val="0"/>
        <strike val="0"/>
        <condense val="0"/>
        <extend val="0"/>
        <outline val="0"/>
        <shadow val="0"/>
        <u val="none"/>
        <vertAlign val="baseline"/>
        <sz val="12"/>
        <color theme="0"/>
        <name val="Calibri"/>
        <scheme val="minor"/>
      </font>
      <fill>
        <patternFill patternType="solid">
          <fgColor indexed="64"/>
          <bgColor theme="7"/>
        </patternFill>
      </fill>
      <alignment horizontal="center" vertical="center" textRotation="0" wrapText="0" indent="0" justifyLastLine="0" shrinkToFit="0" readingOrder="0"/>
      <border diagonalUp="0" diagonalDown="0">
        <left style="medium">
          <color auto="1"/>
        </left>
        <right style="medium">
          <color auto="1"/>
        </right>
        <top/>
        <bottom/>
        <vertical/>
        <horizontal/>
      </border>
      <protection locked="1" hidden="0"/>
    </dxf>
    <dxf>
      <font>
        <b/>
        <i val="0"/>
        <strike val="0"/>
        <condense val="0"/>
        <extend val="0"/>
        <outline val="0"/>
        <shadow val="0"/>
        <u val="none"/>
        <vertAlign val="baseline"/>
        <sz val="12"/>
        <color theme="0"/>
        <name val="Calibri"/>
        <scheme val="minor"/>
      </font>
      <fill>
        <patternFill patternType="solid">
          <fgColor indexed="64"/>
          <bgColor theme="0" tint="-0.499984740745262"/>
        </patternFill>
      </fill>
      <alignment horizontal="center" vertical="center" textRotation="0" wrapText="0" indent="0" justifyLastLine="0" shrinkToFit="0" readingOrder="0"/>
      <border diagonalUp="0" diagonalDown="0">
        <left style="medium">
          <color auto="1"/>
        </left>
        <right style="medium">
          <color auto="1"/>
        </right>
        <top/>
        <bottom/>
        <vertical/>
        <horizontal/>
      </border>
      <protection locked="1" hidden="0"/>
    </dxf>
    <dxf>
      <font>
        <b/>
        <i val="0"/>
        <strike val="0"/>
        <condense val="0"/>
        <extend val="0"/>
        <outline val="0"/>
        <shadow val="0"/>
        <u val="none"/>
        <vertAlign val="baseline"/>
        <sz val="12"/>
        <color theme="0"/>
        <name val="Calibri"/>
        <scheme val="minor"/>
      </font>
      <fill>
        <patternFill patternType="solid">
          <fgColor indexed="64"/>
          <bgColor theme="5" tint="-0.249977111117893"/>
        </patternFill>
      </fill>
      <alignment horizontal="center" vertical="center" textRotation="0" wrapText="0" indent="0" justifyLastLine="0" shrinkToFit="0" readingOrder="0"/>
      <border diagonalUp="0" diagonalDown="0">
        <left style="medium">
          <color auto="1"/>
        </left>
        <right style="medium">
          <color auto="1"/>
        </right>
        <top/>
        <bottom/>
        <vertical/>
        <horizontal/>
      </border>
      <protection locked="1" hidden="0"/>
    </dxf>
    <dxf>
      <font>
        <b/>
        <i val="0"/>
        <strike val="0"/>
        <condense val="0"/>
        <extend val="0"/>
        <outline val="0"/>
        <shadow val="0"/>
        <u val="none"/>
        <vertAlign val="baseline"/>
        <sz val="12"/>
        <color theme="0"/>
        <name val="Calibri"/>
        <scheme val="minor"/>
      </font>
      <fill>
        <patternFill patternType="solid">
          <fgColor indexed="64"/>
          <bgColor rgb="FF945200"/>
        </patternFill>
      </fill>
      <alignment horizontal="center" vertical="center" textRotation="0" wrapText="0" indent="0" justifyLastLine="0" shrinkToFit="0" readingOrder="0"/>
      <border diagonalUp="0" diagonalDown="0">
        <left/>
        <right style="medium">
          <color auto="1"/>
        </right>
        <top/>
        <bottom/>
        <vertical/>
        <horizontal/>
      </border>
      <protection locked="1" hidden="0"/>
    </dxf>
    <dxf>
      <border outline="0">
        <left style="medium">
          <color auto="1"/>
        </left>
        <right style="medium">
          <color auto="1"/>
        </right>
        <top style="medium">
          <color auto="1"/>
        </top>
        <bottom style="medium">
          <color auto="1"/>
        </bottom>
      </border>
    </dxf>
    <dxf>
      <protection locked="1" hidden="0"/>
    </dxf>
    <dxf>
      <protection locked="1" hidden="0"/>
    </dxf>
  </dxfs>
  <tableStyles count="0" defaultTableStyle="TableStyleMedium9" defaultPivotStyle="PivotStyleMedium7"/>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D2:I3" totalsRowShown="0" headerRowDxfId="28" dataDxfId="27" tableBorderDxfId="26">
  <tableColumns count="6">
    <tableColumn id="1" xr3:uid="{00000000-0010-0000-0000-000001000000}" name="0_x000a_Inicial" dataDxfId="25"/>
    <tableColumn id="2" xr3:uid="{00000000-0010-0000-0000-000002000000}" name="1_x000a_Aprendiz" dataDxfId="24"/>
    <tableColumn id="3" xr3:uid="{00000000-0010-0000-0000-000003000000}" name="2_x000a_Practicante" dataDxfId="23"/>
    <tableColumn id="4" xr3:uid="{00000000-0010-0000-0000-000004000000}" name="3_x000a_Ingeniero" dataDxfId="22"/>
    <tableColumn id="5" xr3:uid="{00000000-0010-0000-0000-000005000000}" name="4_x000a_Master" dataDxfId="21"/>
    <tableColumn id="6" xr3:uid="{00000000-0010-0000-0000-000006000000}" name="-1_x000a_Mala actitud" dataDxfId="2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workbookViewId="0" xr3:uid="{AEA406A1-0E4B-5B11-9CD5-51D6E497D94C}">
      <selection activeCell="B1" sqref="B1:B3"/>
    </sheetView>
  </sheetViews>
  <sheetFormatPr defaultColWidth="10.875" defaultRowHeight="15.95"/>
  <cols>
    <col min="1" max="1" width="4.875" style="29" customWidth="1"/>
    <col min="2" max="3" width="32.125" customWidth="1"/>
    <col min="4" max="9" width="24.875" customWidth="1"/>
  </cols>
  <sheetData>
    <row r="1" spans="1:9" s="1" customFormat="1">
      <c r="A1" s="77"/>
      <c r="B1" s="82" t="s">
        <v>0</v>
      </c>
      <c r="C1" s="82" t="s">
        <v>1</v>
      </c>
      <c r="D1" s="80" t="s">
        <v>2</v>
      </c>
      <c r="E1" s="80"/>
      <c r="F1" s="80"/>
      <c r="G1" s="80"/>
      <c r="H1" s="80"/>
      <c r="I1" s="81"/>
    </row>
    <row r="2" spans="1:9" s="1" customFormat="1" ht="33.950000000000003">
      <c r="A2" s="78"/>
      <c r="B2" s="83"/>
      <c r="C2" s="83"/>
      <c r="D2" s="2" t="s">
        <v>3</v>
      </c>
      <c r="E2" s="3" t="s">
        <v>4</v>
      </c>
      <c r="F2" s="4" t="s">
        <v>5</v>
      </c>
      <c r="G2" s="5" t="s">
        <v>6</v>
      </c>
      <c r="H2" s="6" t="s">
        <v>7</v>
      </c>
      <c r="I2" s="7" t="s">
        <v>8</v>
      </c>
    </row>
    <row r="3" spans="1:9" s="1" customFormat="1" ht="17.100000000000001" thickBot="1">
      <c r="A3" s="79"/>
      <c r="B3" s="84"/>
      <c r="C3" s="84"/>
      <c r="D3" s="8" t="s">
        <v>9</v>
      </c>
      <c r="E3" s="9" t="s">
        <v>10</v>
      </c>
      <c r="F3" s="10" t="s">
        <v>11</v>
      </c>
      <c r="G3" s="11" t="s">
        <v>12</v>
      </c>
      <c r="H3" s="12" t="s">
        <v>13</v>
      </c>
      <c r="I3" s="13" t="s">
        <v>14</v>
      </c>
    </row>
    <row r="4" spans="1:9" ht="369.95">
      <c r="A4" s="14" t="s">
        <v>15</v>
      </c>
      <c r="B4" s="15" t="s">
        <v>16</v>
      </c>
      <c r="C4" s="16" t="s">
        <v>17</v>
      </c>
      <c r="D4" s="17" t="s">
        <v>18</v>
      </c>
      <c r="E4" s="17" t="s">
        <v>19</v>
      </c>
      <c r="F4" s="17" t="s">
        <v>20</v>
      </c>
      <c r="G4" s="17" t="s">
        <v>21</v>
      </c>
      <c r="H4" s="17" t="s">
        <v>22</v>
      </c>
      <c r="I4" s="18" t="s">
        <v>23</v>
      </c>
    </row>
    <row r="5" spans="1:9" ht="240">
      <c r="A5" s="19" t="s">
        <v>24</v>
      </c>
      <c r="B5" s="20" t="s">
        <v>25</v>
      </c>
      <c r="C5" s="21" t="s">
        <v>26</v>
      </c>
      <c r="D5" s="22" t="s">
        <v>27</v>
      </c>
      <c r="E5" s="22" t="s">
        <v>28</v>
      </c>
      <c r="F5" s="22" t="s">
        <v>29</v>
      </c>
      <c r="G5" s="22" t="s">
        <v>30</v>
      </c>
      <c r="H5" s="22" t="s">
        <v>31</v>
      </c>
      <c r="I5" s="23" t="s">
        <v>32</v>
      </c>
    </row>
    <row r="6" spans="1:9" ht="404.1">
      <c r="A6" s="19" t="s">
        <v>33</v>
      </c>
      <c r="B6" s="20" t="s">
        <v>34</v>
      </c>
      <c r="C6" s="21" t="s">
        <v>35</v>
      </c>
      <c r="D6" s="22" t="s">
        <v>36</v>
      </c>
      <c r="E6" s="22" t="s">
        <v>37</v>
      </c>
      <c r="F6" s="22" t="s">
        <v>38</v>
      </c>
      <c r="G6" s="22" t="s">
        <v>39</v>
      </c>
      <c r="H6" s="22" t="s">
        <v>40</v>
      </c>
      <c r="I6" s="23" t="s">
        <v>41</v>
      </c>
    </row>
    <row r="7" spans="1:9" ht="222" thickBot="1">
      <c r="A7" s="24" t="s">
        <v>42</v>
      </c>
      <c r="B7" s="25" t="s">
        <v>43</v>
      </c>
      <c r="C7" s="26" t="s">
        <v>44</v>
      </c>
      <c r="D7" s="27" t="s">
        <v>45</v>
      </c>
      <c r="E7" s="27" t="s">
        <v>46</v>
      </c>
      <c r="F7" s="27" t="s">
        <v>47</v>
      </c>
      <c r="G7" s="27" t="s">
        <v>48</v>
      </c>
      <c r="H7" s="27" t="s">
        <v>49</v>
      </c>
      <c r="I7" s="28" t="s">
        <v>50</v>
      </c>
    </row>
  </sheetData>
  <sheetProtection algorithmName="SHA-512" hashValue="uS34bPF6ydMRLS/6hK9piyu15BT403QLRJ/yUXJVExRmAstXJh1Gv7eeBvmoZWl6NqduN3VCXfl8QS9u2wWaVw==" saltValue="FuvpsIlfKpeIR6pntHLUMw==" spinCount="100000" sheet="1" objects="1" scenarios="1"/>
  <mergeCells count="4">
    <mergeCell ref="A1:A3"/>
    <mergeCell ref="D1:I1"/>
    <mergeCell ref="B1:B3"/>
    <mergeCell ref="C1:C3"/>
  </mergeCells>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topLeftCell="C5" workbookViewId="0" xr3:uid="{958C4451-9541-5A59-BF78-D2F731DF1C81}">
      <selection activeCell="E8" sqref="E8"/>
    </sheetView>
  </sheetViews>
  <sheetFormatPr defaultColWidth="10.875" defaultRowHeight="15.95"/>
  <cols>
    <col min="1" max="1" width="3.875" bestFit="1" customWidth="1"/>
    <col min="2" max="2" width="33" customWidth="1"/>
    <col min="3" max="3" width="45.125" customWidth="1"/>
    <col min="4" max="4" width="26.875" customWidth="1"/>
    <col min="5" max="5" width="28.625" customWidth="1"/>
  </cols>
  <sheetData>
    <row r="1" spans="1:6">
      <c r="A1" s="77"/>
      <c r="B1" s="85" t="s">
        <v>0</v>
      </c>
      <c r="C1" s="82" t="s">
        <v>51</v>
      </c>
      <c r="D1" s="85" t="s">
        <v>52</v>
      </c>
      <c r="E1" s="85" t="s">
        <v>53</v>
      </c>
    </row>
    <row r="2" spans="1:6">
      <c r="A2" s="78"/>
      <c r="B2" s="86"/>
      <c r="C2" s="83"/>
      <c r="D2" s="86"/>
      <c r="E2" s="86"/>
    </row>
    <row r="3" spans="1:6" ht="17.100000000000001" thickBot="1">
      <c r="A3" s="79"/>
      <c r="B3" s="86"/>
      <c r="C3" s="83"/>
      <c r="D3" s="86"/>
      <c r="E3" s="86"/>
    </row>
    <row r="4" spans="1:6" ht="272.10000000000002">
      <c r="A4" s="33" t="s">
        <v>15</v>
      </c>
      <c r="B4" s="51" t="s">
        <v>54</v>
      </c>
      <c r="C4" s="52" t="s">
        <v>17</v>
      </c>
      <c r="D4" s="53" t="s">
        <v>10</v>
      </c>
      <c r="E4" s="61" t="s">
        <v>55</v>
      </c>
      <c r="F4" s="56">
        <f>IF(D4=Tabla4[-1
Mala actitud],0,IF(D4=Tabla4[0
Inicial],50,IF(D4=Tabla4[1
Aprendiz],70,IF(D4=Tabla4[2
Practicante],80,IF(D4=Tabla4[3
Ingeniero],90,IF(D4=Tabla4[4
Master],100,0))))))</f>
        <v>70</v>
      </c>
    </row>
    <row r="5" spans="1:6" ht="135.94999999999999">
      <c r="A5" s="34" t="s">
        <v>24</v>
      </c>
      <c r="B5" s="36" t="s">
        <v>25</v>
      </c>
      <c r="C5" s="21" t="s">
        <v>26</v>
      </c>
      <c r="D5" s="50" t="s">
        <v>10</v>
      </c>
      <c r="E5" s="62" t="s">
        <v>55</v>
      </c>
      <c r="F5" s="56">
        <f>IF(D5=Tabla4[-1
Mala actitud],0,IF(D5=Tabla4[0
Inicial],50,IF(D5=Tabla4[1
Aprendiz],70,IF(D5=Tabla4[2
Practicante],80,IF(D5=Tabla4[3
Ingeniero],90,IF(D5=Tabla4[4
Master],100,0))))))</f>
        <v>70</v>
      </c>
    </row>
    <row r="6" spans="1:6" ht="225">
      <c r="A6" s="34" t="s">
        <v>33</v>
      </c>
      <c r="B6" s="36" t="s">
        <v>34</v>
      </c>
      <c r="C6" s="30" t="s">
        <v>35</v>
      </c>
      <c r="D6" s="50" t="s">
        <v>9</v>
      </c>
      <c r="E6" s="62"/>
      <c r="F6" s="56">
        <f>IF(D6=Tabla4[-1
Mala actitud],0,IF(D6=Tabla4[0
Inicial],50,IF(D6=Tabla4[1
Aprendiz],70,IF(D6=Tabla4[2
Practicante],80,IF(D6=Tabla4[3
Ingeniero],90,IF(D6=Tabla4[4
Master],100,0))))))</f>
        <v>50</v>
      </c>
    </row>
    <row r="7" spans="1:6" ht="165.95" thickBot="1">
      <c r="A7" s="35" t="s">
        <v>42</v>
      </c>
      <c r="B7" s="37" t="s">
        <v>43</v>
      </c>
      <c r="C7" s="31" t="s">
        <v>44</v>
      </c>
      <c r="D7" s="54" t="s">
        <v>10</v>
      </c>
      <c r="E7" s="63" t="s">
        <v>55</v>
      </c>
      <c r="F7" s="56">
        <f>IF(D7=Tabla4[-1
Mala actitud],0,IF(D7=Tabla4[0
Inicial],50,IF(D7=Tabla4[1
Aprendiz],70,IF(D7=Tabla4[2
Practicante],80,IF(D7=Tabla4[3
Ingeniero],90,IF(D7=Tabla4[4
Master],100,0))))))</f>
        <v>70</v>
      </c>
    </row>
  </sheetData>
  <sheetProtection algorithmName="SHA-512" hashValue="4dFqn+ncfNwkOuQE/K6QJmlKQETML2dyLWVbvo3lBH2mJqM48SMVM0hd1MMBiA2DywHwn98IpmOA7I4ayVwoGw==" saltValue="vFVafP23TuFfema5os+iuA==" spinCount="100000" sheet="1" objects="1" scenarios="1"/>
  <mergeCells count="5">
    <mergeCell ref="A1:A3"/>
    <mergeCell ref="B1:B3"/>
    <mergeCell ref="C1:C3"/>
    <mergeCell ref="D1:D3"/>
    <mergeCell ref="E1:E3"/>
  </mergeCells>
  <conditionalFormatting sqref="D4">
    <cfRule type="containsText" dxfId="19" priority="13" operator="containsText" text="Villano">
      <formula>NOT(ISERROR(SEARCH("Villano",D4)))</formula>
    </cfRule>
    <cfRule type="containsText" dxfId="18" priority="14" operator="containsText" text="Platino">
      <formula>NOT(ISERROR(SEARCH("Platino",D4)))</formula>
    </cfRule>
    <cfRule type="containsText" dxfId="17" priority="15" operator="containsText" text="Bronce">
      <formula>NOT(ISERROR(SEARCH("Bronce",D4)))</formula>
    </cfRule>
    <cfRule type="containsText" dxfId="16" priority="16" operator="containsText" text="Oro">
      <formula>NOT(ISERROR(SEARCH("Oro",D4)))</formula>
    </cfRule>
    <cfRule type="containsText" dxfId="15" priority="17" operator="containsText" text="Plata">
      <formula>NOT(ISERROR(SEARCH("Plata",D4)))</formula>
    </cfRule>
    <cfRule type="containsText" dxfId="14" priority="18" operator="containsText" text="Wood">
      <formula>NOT(ISERROR(SEARCH("Wood",D4)))</formula>
    </cfRule>
  </conditionalFormatting>
  <conditionalFormatting sqref="D5:D7">
    <cfRule type="containsText" dxfId="13" priority="1" operator="containsText" text="Villano">
      <formula>NOT(ISERROR(SEARCH("Villano",D5)))</formula>
    </cfRule>
    <cfRule type="containsText" dxfId="12" priority="2" operator="containsText" text="Platino">
      <formula>NOT(ISERROR(SEARCH("Platino",D5)))</formula>
    </cfRule>
    <cfRule type="containsText" dxfId="11" priority="3" operator="containsText" text="Bronce">
      <formula>NOT(ISERROR(SEARCH("Bronce",D5)))</formula>
    </cfRule>
    <cfRule type="containsText" dxfId="10" priority="4" operator="containsText" text="Oro">
      <formula>NOT(ISERROR(SEARCH("Oro",D5)))</formula>
    </cfRule>
    <cfRule type="containsText" dxfId="9" priority="5" operator="containsText" text="Plata">
      <formula>NOT(ISERROR(SEARCH("Plata",D5)))</formula>
    </cfRule>
    <cfRule type="containsText" dxfId="8" priority="6" operator="containsText" text="Wood">
      <formula>NOT(ISERROR(SEARCH("Wood",D5)))</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Malla!$D$3:$I$3</xm:f>
          </x14:formula1>
          <xm:sqref>D4:D7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xr3:uid="{842E5F09-E766-5B8D-85AF-A39847EA96FD}">
      <selection activeCell="B8" sqref="B8"/>
    </sheetView>
  </sheetViews>
  <sheetFormatPr defaultColWidth="10.875" defaultRowHeight="15.95"/>
  <cols>
    <col min="3" max="3" width="11.375" bestFit="1" customWidth="1"/>
    <col min="4" max="4" width="20.625" customWidth="1"/>
    <col min="5" max="5" width="14.375" customWidth="1"/>
    <col min="7" max="7" width="14.625" bestFit="1" customWidth="1"/>
  </cols>
  <sheetData>
    <row r="1" spans="1:8">
      <c r="A1" s="38" t="s">
        <v>2</v>
      </c>
      <c r="B1" s="38" t="s">
        <v>56</v>
      </c>
    </row>
    <row r="2" spans="1:8">
      <c r="A2" s="39" t="s">
        <v>9</v>
      </c>
      <c r="B2" s="40">
        <f>COUNTIF(Evidencia!$D$4:$D$7,Tabla4[0
Inicial])</f>
        <v>1</v>
      </c>
    </row>
    <row r="3" spans="1:8">
      <c r="A3" s="41" t="s">
        <v>10</v>
      </c>
      <c r="B3" s="40">
        <f>COUNTIF(Evidencia!$D$4:$D$7,Tabla4[1
Aprendiz])</f>
        <v>3</v>
      </c>
    </row>
    <row r="4" spans="1:8">
      <c r="A4" s="42" t="s">
        <v>11</v>
      </c>
      <c r="B4" s="40">
        <f>COUNTIF(Evidencia!$D$4:$D$7,Tabla4[2
Practicante])</f>
        <v>0</v>
      </c>
    </row>
    <row r="5" spans="1:8">
      <c r="A5" s="43" t="s">
        <v>12</v>
      </c>
      <c r="B5" s="40">
        <f>COUNTIF(Evidencia!$D$4:$D$7,Tabla4[3
Ingeniero])</f>
        <v>0</v>
      </c>
    </row>
    <row r="6" spans="1:8">
      <c r="A6" s="44" t="s">
        <v>13</v>
      </c>
      <c r="B6" s="40">
        <f>COUNTIF(Evidencia!$D$4:$D$7,Tabla4[4
Master])</f>
        <v>0</v>
      </c>
    </row>
    <row r="7" spans="1:8">
      <c r="A7" s="45" t="s">
        <v>14</v>
      </c>
      <c r="B7" s="40">
        <f>COUNTIF(Evidencia!$D$4:$D$7,Tabla4[-1
Mala actitud])</f>
        <v>0</v>
      </c>
    </row>
    <row r="8" spans="1:8" ht="33.950000000000003">
      <c r="A8" s="49" t="s">
        <v>57</v>
      </c>
      <c r="B8" s="32">
        <f>IF(G11,A11,IF(G12,A12,IF(G13,A13,IF(G14,A14,IF(G15,A15,IF(G16,A16,IF(G17,A17,IF(G18,A18,0))))))))</f>
        <v>50</v>
      </c>
      <c r="D8" s="49" t="s">
        <v>58</v>
      </c>
      <c r="E8" s="50">
        <v>95</v>
      </c>
      <c r="G8" s="49" t="s">
        <v>59</v>
      </c>
      <c r="H8" s="32">
        <f>B8*0.7+E8*0.3</f>
        <v>63.5</v>
      </c>
    </row>
    <row r="10" spans="1:8">
      <c r="A10" s="91" t="s">
        <v>60</v>
      </c>
      <c r="B10" s="91"/>
      <c r="C10" s="91"/>
      <c r="D10" s="91"/>
      <c r="E10" s="91"/>
      <c r="F10" s="91"/>
    </row>
    <row r="11" spans="1:8">
      <c r="A11" s="46">
        <v>0</v>
      </c>
      <c r="B11" s="90" t="s">
        <v>61</v>
      </c>
      <c r="C11" s="90"/>
      <c r="D11" s="90"/>
      <c r="E11" s="90"/>
      <c r="F11" s="90"/>
      <c r="G11" s="48" t="b">
        <f>IF(B7&gt;=1,TRUE)</f>
        <v>0</v>
      </c>
    </row>
    <row r="12" spans="1:8">
      <c r="A12" s="46">
        <v>50</v>
      </c>
      <c r="B12" s="90" t="s">
        <v>62</v>
      </c>
      <c r="C12" s="90"/>
      <c r="D12" s="90"/>
      <c r="E12" s="90"/>
      <c r="F12" s="90"/>
      <c r="G12" s="48" t="b">
        <f>AND(B7=0,B2&gt;0)</f>
        <v>1</v>
      </c>
    </row>
    <row r="13" spans="1:8">
      <c r="A13" s="47">
        <v>70</v>
      </c>
      <c r="B13" s="90" t="s">
        <v>63</v>
      </c>
      <c r="C13" s="90"/>
      <c r="D13" s="90"/>
      <c r="E13" s="90"/>
      <c r="F13" s="90"/>
      <c r="G13" s="48" t="b">
        <f>AND(B7=0,B3&gt;=1,B2=0)</f>
        <v>0</v>
      </c>
    </row>
    <row r="14" spans="1:8">
      <c r="A14" s="47">
        <v>80</v>
      </c>
      <c r="B14" s="90" t="s">
        <v>64</v>
      </c>
      <c r="C14" s="90"/>
      <c r="D14" s="90"/>
      <c r="E14" s="90"/>
      <c r="F14" s="90"/>
      <c r="G14" s="48" t="b">
        <f>AND(B7=0,B4=4)</f>
        <v>0</v>
      </c>
    </row>
    <row r="15" spans="1:8">
      <c r="A15" s="47">
        <v>85</v>
      </c>
      <c r="B15" s="90" t="s">
        <v>65</v>
      </c>
      <c r="C15" s="90"/>
      <c r="D15" s="90"/>
      <c r="E15" s="90"/>
      <c r="F15" s="90"/>
      <c r="G15" s="48" t="b">
        <f>AND(B7=0,B2=0,B3=0,B4&gt;=1,OR(B5&gt;=1,B6&gt;=1))</f>
        <v>0</v>
      </c>
    </row>
    <row r="16" spans="1:8">
      <c r="A16" s="47">
        <v>90</v>
      </c>
      <c r="B16" s="90" t="s">
        <v>66</v>
      </c>
      <c r="C16" s="90"/>
      <c r="D16" s="90"/>
      <c r="E16" s="90"/>
      <c r="F16" s="90"/>
      <c r="G16" s="48" t="b">
        <f>AND(B7=0,B5=4)</f>
        <v>0</v>
      </c>
    </row>
    <row r="17" spans="1:7">
      <c r="A17" s="47">
        <v>95</v>
      </c>
      <c r="B17" s="90" t="s">
        <v>67</v>
      </c>
      <c r="C17" s="90"/>
      <c r="D17" s="90"/>
      <c r="E17" s="90"/>
      <c r="F17" s="90"/>
      <c r="G17" s="48" t="b">
        <f>AND(B5&gt;=1,B6&gt;=1,B7=0,B2=0,B3=0,B4=0)</f>
        <v>0</v>
      </c>
    </row>
    <row r="18" spans="1:7">
      <c r="A18" s="47">
        <v>100</v>
      </c>
      <c r="B18" s="90" t="s">
        <v>68</v>
      </c>
      <c r="C18" s="90"/>
      <c r="D18" s="90"/>
      <c r="E18" s="90"/>
      <c r="F18" s="90"/>
      <c r="G18" s="48" t="b">
        <f>AND(B7=0,B6=4)</f>
        <v>0</v>
      </c>
    </row>
    <row r="20" spans="1:7">
      <c r="A20" s="87" t="s">
        <v>69</v>
      </c>
      <c r="B20" s="88"/>
      <c r="C20" s="88"/>
      <c r="D20" s="88"/>
      <c r="E20" s="89"/>
      <c r="F20" s="32">
        <f>B25*0.7+E8*0.3</f>
        <v>63.5</v>
      </c>
    </row>
    <row r="21" spans="1:7">
      <c r="A21" s="55" t="s">
        <v>15</v>
      </c>
      <c r="B21">
        <f>Evidencia!F4*0.25</f>
        <v>17.5</v>
      </c>
    </row>
    <row r="22" spans="1:7">
      <c r="A22" s="55" t="s">
        <v>24</v>
      </c>
      <c r="B22">
        <f>Evidencia!F5*0.25</f>
        <v>17.5</v>
      </c>
    </row>
    <row r="23" spans="1:7">
      <c r="A23" s="55" t="s">
        <v>33</v>
      </c>
      <c r="B23">
        <f>Evidencia!F6*0.25</f>
        <v>12.5</v>
      </c>
    </row>
    <row r="24" spans="1:7">
      <c r="A24" s="55" t="s">
        <v>42</v>
      </c>
      <c r="B24">
        <f>Evidencia!F7*0.25</f>
        <v>17.5</v>
      </c>
    </row>
    <row r="25" spans="1:7">
      <c r="B25">
        <f>IF(B7&gt;=1,0,IF(SUM(B21:B24)&lt;70,50,MROUND(SUM(B21:B24),5)))</f>
        <v>50</v>
      </c>
    </row>
    <row r="26" spans="1:7">
      <c r="A26" s="1"/>
      <c r="B26" s="1"/>
      <c r="C26" s="1"/>
      <c r="D26" s="1"/>
      <c r="E26" s="1"/>
    </row>
    <row r="27" spans="1:7">
      <c r="A27" s="55"/>
    </row>
    <row r="28" spans="1:7">
      <c r="A28" s="55"/>
    </row>
    <row r="29" spans="1:7">
      <c r="A29" s="55"/>
    </row>
    <row r="30" spans="1:7">
      <c r="A30" s="55"/>
    </row>
    <row r="31" spans="1:7">
      <c r="A31" s="55"/>
    </row>
  </sheetData>
  <sheetProtection algorithmName="SHA-512" hashValue="0RBaQw8sM89FevR+GN3xGpMs/aUoleOiGLc0K7iwGoASwN9NvQtq8TciJVjxEKWqELkc2GQbDgxQmcGTlyJJ0g==" saltValue="sDK7jhHuF8uJVCAZWwcX5w==" spinCount="100000" sheet="1" objects="1" scenarios="1"/>
  <mergeCells count="10">
    <mergeCell ref="A20:E20"/>
    <mergeCell ref="B17:F17"/>
    <mergeCell ref="B18:F18"/>
    <mergeCell ref="A10:F10"/>
    <mergeCell ref="B11:F11"/>
    <mergeCell ref="B12:F12"/>
    <mergeCell ref="B13:F13"/>
    <mergeCell ref="B14:F14"/>
    <mergeCell ref="B15:F15"/>
    <mergeCell ref="B16:F16"/>
  </mergeCells>
  <conditionalFormatting sqref="B8">
    <cfRule type="cellIs" dxfId="7" priority="11" operator="greaterThanOrEqual">
      <formula>70</formula>
    </cfRule>
    <cfRule type="cellIs" dxfId="6" priority="12" operator="lessThan">
      <formula>70</formula>
    </cfRule>
  </conditionalFormatting>
  <conditionalFormatting sqref="E8">
    <cfRule type="cellIs" dxfId="5" priority="9" operator="greaterThanOrEqual">
      <formula>70</formula>
    </cfRule>
    <cfRule type="cellIs" dxfId="4" priority="10" operator="lessThan">
      <formula>70</formula>
    </cfRule>
  </conditionalFormatting>
  <conditionalFormatting sqref="H8">
    <cfRule type="cellIs" dxfId="3" priority="7" operator="greaterThanOrEqual">
      <formula>70</formula>
    </cfRule>
    <cfRule type="cellIs" dxfId="2" priority="8" operator="lessThan">
      <formula>70</formula>
    </cfRule>
  </conditionalFormatting>
  <conditionalFormatting sqref="F20">
    <cfRule type="cellIs" dxfId="1" priority="1" operator="greaterThanOrEqual">
      <formula>70</formula>
    </cfRule>
    <cfRule type="cellIs" dxfId="0" priority="2" operator="lessThan">
      <formula>70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93BB-1C97-1B49-8C31-6D823F331B4F}">
  <dimension ref="A1:E13"/>
  <sheetViews>
    <sheetView tabSelected="1" topLeftCell="B8" workbookViewId="0" xr3:uid="{006C4397-C0DE-532D-8169-C4C42FF842CC}">
      <selection activeCell="D10" sqref="D10:D13"/>
    </sheetView>
  </sheetViews>
  <sheetFormatPr defaultColWidth="10.875" defaultRowHeight="15.95"/>
  <cols>
    <col min="1" max="1" width="21.625" style="58" customWidth="1"/>
    <col min="2" max="2" width="31.5" style="68" customWidth="1"/>
    <col min="3" max="3" width="32.625" style="68" customWidth="1"/>
    <col min="4" max="4" width="31.125" style="68" customWidth="1"/>
    <col min="5" max="5" width="37.5" style="68" customWidth="1"/>
    <col min="6" max="16384" width="10.875" style="58"/>
  </cols>
  <sheetData>
    <row r="1" spans="1:5">
      <c r="A1" s="57" t="s">
        <v>70</v>
      </c>
      <c r="B1" s="64" t="s">
        <v>71</v>
      </c>
      <c r="C1" s="64"/>
      <c r="D1" s="64"/>
      <c r="E1" s="64"/>
    </row>
    <row r="2" spans="1:5">
      <c r="A2" s="59"/>
      <c r="B2" s="65">
        <v>43347</v>
      </c>
      <c r="C2" s="66"/>
      <c r="D2" s="66"/>
      <c r="E2" s="66"/>
    </row>
    <row r="3" spans="1:5" ht="186.95">
      <c r="A3" s="60" t="s">
        <v>72</v>
      </c>
      <c r="B3" s="67" t="s">
        <v>73</v>
      </c>
      <c r="C3" s="67"/>
      <c r="D3" s="67"/>
      <c r="E3" s="67"/>
    </row>
    <row r="4" spans="1:5" ht="17.100000000000001">
      <c r="A4" s="60"/>
      <c r="B4" s="67" t="s">
        <v>0</v>
      </c>
      <c r="C4" s="69">
        <v>43352</v>
      </c>
      <c r="D4" s="67"/>
      <c r="E4" s="67"/>
    </row>
    <row r="5" spans="1:5" ht="17.100000000000001">
      <c r="A5" s="92" t="s">
        <v>74</v>
      </c>
      <c r="B5" s="67" t="s">
        <v>15</v>
      </c>
      <c r="C5" s="67" t="s">
        <v>75</v>
      </c>
      <c r="D5" s="67"/>
      <c r="E5" s="67"/>
    </row>
    <row r="6" spans="1:5" ht="17.100000000000001">
      <c r="A6" s="93"/>
      <c r="B6" s="67" t="s">
        <v>24</v>
      </c>
      <c r="C6" s="67"/>
      <c r="D6" s="67"/>
      <c r="E6" s="67"/>
    </row>
    <row r="7" spans="1:5" ht="17.100000000000001">
      <c r="A7" s="93"/>
      <c r="B7" s="71" t="s">
        <v>33</v>
      </c>
      <c r="C7" s="71"/>
      <c r="D7" s="71"/>
      <c r="E7" s="71"/>
    </row>
    <row r="8" spans="1:5" ht="75" customHeight="1">
      <c r="A8" s="93"/>
      <c r="B8" s="72" t="s">
        <v>42</v>
      </c>
      <c r="C8" s="73" t="s">
        <v>76</v>
      </c>
      <c r="D8" s="72"/>
      <c r="E8" s="72"/>
    </row>
    <row r="9" spans="1:5" ht="15.75">
      <c r="A9" s="92" t="s">
        <v>77</v>
      </c>
      <c r="B9" s="50" t="s">
        <v>0</v>
      </c>
      <c r="C9" s="74" t="s">
        <v>78</v>
      </c>
      <c r="D9" s="76">
        <v>43444</v>
      </c>
      <c r="E9" s="70"/>
    </row>
    <row r="10" spans="1:5" ht="93.75" customHeight="1">
      <c r="A10" s="93"/>
      <c r="B10" s="74" t="s">
        <v>15</v>
      </c>
      <c r="C10" s="70"/>
      <c r="D10" s="74" t="s">
        <v>79</v>
      </c>
      <c r="E10" s="70"/>
    </row>
    <row r="11" spans="1:5" ht="93.75" customHeight="1">
      <c r="A11" s="93"/>
      <c r="B11" s="74" t="s">
        <v>24</v>
      </c>
      <c r="C11" s="75" t="s">
        <v>80</v>
      </c>
      <c r="D11" s="74" t="s">
        <v>79</v>
      </c>
      <c r="E11" s="70"/>
    </row>
    <row r="12" spans="1:5" ht="93.75" customHeight="1">
      <c r="A12" s="93"/>
      <c r="B12" s="74" t="s">
        <v>33</v>
      </c>
      <c r="C12" s="70"/>
      <c r="D12" s="74" t="s">
        <v>79</v>
      </c>
      <c r="E12" s="70"/>
    </row>
    <row r="13" spans="1:5" ht="93.75" customHeight="1">
      <c r="A13" s="94"/>
      <c r="B13" s="74" t="s">
        <v>42</v>
      </c>
      <c r="C13" s="75" t="s">
        <v>81</v>
      </c>
      <c r="D13" s="74" t="s">
        <v>79</v>
      </c>
      <c r="E13" s="70"/>
    </row>
  </sheetData>
  <mergeCells count="2">
    <mergeCell ref="A5:A8"/>
    <mergeCell ref="A9: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Daniel Fernández Rodríguez</dc:creator>
  <cp:keywords/>
  <dc:description/>
  <cp:lastModifiedBy>Bruno Maglioni Granada</cp:lastModifiedBy>
  <cp:revision/>
  <dcterms:created xsi:type="dcterms:W3CDTF">2017-12-29T17:15:42Z</dcterms:created>
  <dcterms:modified xsi:type="dcterms:W3CDTF">2018-10-18T18:18:09Z</dcterms:modified>
  <cp:category/>
  <cp:contentStatus/>
</cp:coreProperties>
</file>