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80" yWindow="380" windowWidth="24720" windowHeight="16740"/>
  </bookViews>
  <sheets>
    <sheet name="~IQ17" sheetId="1" r:id="rId1"/>
  </sheets>
  <calcPr calcId="11421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19" i="1"/>
  <c r="E318"/>
  <c r="E317"/>
  <c r="E316"/>
  <c r="E315"/>
  <c r="E314"/>
  <c r="E313"/>
  <c r="E312"/>
  <c r="E311"/>
  <c r="E310"/>
  <c r="E309"/>
  <c r="E308"/>
  <c r="E307"/>
  <c r="E306"/>
  <c r="E305"/>
  <c r="E304"/>
  <c r="E303"/>
  <c r="D301"/>
  <c r="D300"/>
  <c r="D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I173"/>
  <c r="E173"/>
  <c r="E172"/>
  <c r="I171"/>
  <c r="E171"/>
  <c r="I170"/>
  <c r="E170"/>
  <c r="E169"/>
  <c r="I168"/>
  <c r="E168"/>
  <c r="E167"/>
  <c r="L166"/>
  <c r="J166"/>
  <c r="E166"/>
  <c r="J165"/>
  <c r="I165"/>
  <c r="E165"/>
  <c r="E164"/>
  <c r="E163"/>
  <c r="M162"/>
  <c r="L162"/>
  <c r="K162"/>
  <c r="J162"/>
  <c r="E162"/>
  <c r="M161"/>
  <c r="L161"/>
  <c r="K161"/>
  <c r="J161"/>
  <c r="E161"/>
  <c r="M160"/>
  <c r="L160"/>
  <c r="K160"/>
  <c r="J160"/>
  <c r="E160"/>
  <c r="M159"/>
  <c r="L159"/>
  <c r="K159"/>
  <c r="J159"/>
  <c r="E159"/>
  <c r="M158"/>
  <c r="L158"/>
  <c r="K158"/>
  <c r="J158"/>
  <c r="E158"/>
  <c r="M157"/>
  <c r="L157"/>
  <c r="K157"/>
  <c r="J157"/>
  <c r="E157"/>
  <c r="M156"/>
  <c r="L156"/>
  <c r="K156"/>
  <c r="J156"/>
  <c r="E156"/>
  <c r="M155"/>
  <c r="L155"/>
  <c r="K155"/>
  <c r="J155"/>
  <c r="E155"/>
  <c r="M154"/>
  <c r="L154"/>
  <c r="K154"/>
  <c r="J154"/>
  <c r="E154"/>
  <c r="M153"/>
  <c r="L153"/>
  <c r="K153"/>
  <c r="J153"/>
  <c r="E153"/>
  <c r="M152"/>
  <c r="L152"/>
  <c r="K152"/>
  <c r="J152"/>
  <c r="E152"/>
  <c r="M151"/>
  <c r="L151"/>
  <c r="K151"/>
  <c r="J151"/>
  <c r="E151"/>
  <c r="M150"/>
  <c r="L150"/>
  <c r="K150"/>
  <c r="J150"/>
  <c r="E150"/>
  <c r="M149"/>
  <c r="L149"/>
  <c r="K149"/>
  <c r="J149"/>
  <c r="E149"/>
  <c r="M148"/>
  <c r="L148"/>
  <c r="K148"/>
  <c r="J148"/>
  <c r="E148"/>
  <c r="M147"/>
  <c r="L147"/>
  <c r="K147"/>
  <c r="J147"/>
  <c r="E147"/>
  <c r="M146"/>
  <c r="L146"/>
  <c r="K146"/>
  <c r="J146"/>
  <c r="E146"/>
  <c r="M145"/>
  <c r="L145"/>
  <c r="K145"/>
  <c r="J145"/>
  <c r="E145"/>
  <c r="E144"/>
  <c r="E143"/>
  <c r="E142"/>
  <c r="E141"/>
  <c r="E140"/>
  <c r="E139"/>
  <c r="AJ138"/>
  <c r="AA138"/>
  <c r="R138"/>
  <c r="I138"/>
  <c r="E138"/>
  <c r="E137"/>
  <c r="AJ136"/>
  <c r="AA136"/>
  <c r="R136"/>
  <c r="I136"/>
  <c r="E136"/>
  <c r="AJ135"/>
  <c r="AA135"/>
  <c r="R135"/>
  <c r="I135"/>
  <c r="E135"/>
  <c r="E134"/>
  <c r="AJ133"/>
  <c r="AA133"/>
  <c r="R133"/>
  <c r="I133"/>
  <c r="E133"/>
  <c r="E132"/>
  <c r="AM131"/>
  <c r="AK131"/>
  <c r="AD131"/>
  <c r="AB131"/>
  <c r="U131"/>
  <c r="S131"/>
  <c r="L131"/>
  <c r="J131"/>
  <c r="E131"/>
  <c r="AK130"/>
  <c r="AJ130"/>
  <c r="AB130"/>
  <c r="AA130"/>
  <c r="S130"/>
  <c r="R130"/>
  <c r="J130"/>
  <c r="I130"/>
  <c r="E130"/>
  <c r="E129"/>
  <c r="E128"/>
  <c r="E127"/>
  <c r="AE126"/>
  <c r="AD126"/>
  <c r="AC126"/>
  <c r="AB126"/>
  <c r="V126"/>
  <c r="U126"/>
  <c r="T126"/>
  <c r="S126"/>
  <c r="M126"/>
  <c r="L126"/>
  <c r="K126"/>
  <c r="J126"/>
  <c r="E126"/>
  <c r="AE125"/>
  <c r="AD125"/>
  <c r="AC125"/>
  <c r="AB125"/>
  <c r="V125"/>
  <c r="U125"/>
  <c r="T125"/>
  <c r="S125"/>
  <c r="M125"/>
  <c r="L125"/>
  <c r="K125"/>
  <c r="J125"/>
  <c r="E125"/>
  <c r="AE124"/>
  <c r="AD124"/>
  <c r="AC124"/>
  <c r="AB124"/>
  <c r="V124"/>
  <c r="U124"/>
  <c r="T124"/>
  <c r="S124"/>
  <c r="M124"/>
  <c r="L124"/>
  <c r="K124"/>
  <c r="J124"/>
  <c r="E124"/>
  <c r="AE123"/>
  <c r="AD123"/>
  <c r="AC123"/>
  <c r="AB123"/>
  <c r="V123"/>
  <c r="U123"/>
  <c r="T123"/>
  <c r="S123"/>
  <c r="M123"/>
  <c r="L123"/>
  <c r="K123"/>
  <c r="J123"/>
  <c r="E123"/>
  <c r="AN122"/>
  <c r="AM122"/>
  <c r="AL122"/>
  <c r="AK122"/>
  <c r="AE122"/>
  <c r="AD122"/>
  <c r="AC122"/>
  <c r="AB122"/>
  <c r="V122"/>
  <c r="U122"/>
  <c r="T122"/>
  <c r="S122"/>
  <c r="M122"/>
  <c r="L122"/>
  <c r="K122"/>
  <c r="J122"/>
  <c r="E122"/>
  <c r="AN121"/>
  <c r="AM121"/>
  <c r="AL121"/>
  <c r="AK121"/>
  <c r="AE121"/>
  <c r="AD121"/>
  <c r="AC121"/>
  <c r="AB121"/>
  <c r="V121"/>
  <c r="U121"/>
  <c r="T121"/>
  <c r="S121"/>
  <c r="M121"/>
  <c r="L121"/>
  <c r="K121"/>
  <c r="J121"/>
  <c r="E121"/>
  <c r="AN120"/>
  <c r="AM120"/>
  <c r="AL120"/>
  <c r="AK120"/>
  <c r="AE120"/>
  <c r="AD120"/>
  <c r="AC120"/>
  <c r="AB120"/>
  <c r="V120"/>
  <c r="U120"/>
  <c r="T120"/>
  <c r="S120"/>
  <c r="M120"/>
  <c r="L120"/>
  <c r="K120"/>
  <c r="J120"/>
  <c r="E120"/>
  <c r="AN119"/>
  <c r="AM119"/>
  <c r="AL119"/>
  <c r="AK119"/>
  <c r="AE119"/>
  <c r="AD119"/>
  <c r="AC119"/>
  <c r="AB119"/>
  <c r="V119"/>
  <c r="U119"/>
  <c r="T119"/>
  <c r="S119"/>
  <c r="M119"/>
  <c r="L119"/>
  <c r="K119"/>
  <c r="J119"/>
  <c r="E119"/>
  <c r="AN118"/>
  <c r="AM118"/>
  <c r="AL118"/>
  <c r="AK118"/>
  <c r="AE118"/>
  <c r="AD118"/>
  <c r="AC118"/>
  <c r="AB118"/>
  <c r="V118"/>
  <c r="U118"/>
  <c r="T118"/>
  <c r="S118"/>
  <c r="M118"/>
  <c r="L118"/>
  <c r="K118"/>
  <c r="J118"/>
  <c r="E118"/>
  <c r="AN117"/>
  <c r="AM117"/>
  <c r="AL117"/>
  <c r="AK117"/>
  <c r="AE117"/>
  <c r="AD117"/>
  <c r="AC117"/>
  <c r="AB117"/>
  <c r="V117"/>
  <c r="U117"/>
  <c r="T117"/>
  <c r="S117"/>
  <c r="M117"/>
  <c r="L117"/>
  <c r="K117"/>
  <c r="J117"/>
  <c r="E117"/>
  <c r="AN116"/>
  <c r="AM116"/>
  <c r="AL116"/>
  <c r="AK116"/>
  <c r="AE116"/>
  <c r="AD116"/>
  <c r="AC116"/>
  <c r="AB116"/>
  <c r="V116"/>
  <c r="U116"/>
  <c r="T116"/>
  <c r="S116"/>
  <c r="M116"/>
  <c r="L116"/>
  <c r="K116"/>
  <c r="J116"/>
  <c r="E116"/>
  <c r="AN115"/>
  <c r="AM115"/>
  <c r="AL115"/>
  <c r="AK115"/>
  <c r="AE115"/>
  <c r="AD115"/>
  <c r="AC115"/>
  <c r="AB115"/>
  <c r="V115"/>
  <c r="U115"/>
  <c r="T115"/>
  <c r="S115"/>
  <c r="M115"/>
  <c r="L115"/>
  <c r="K115"/>
  <c r="J115"/>
  <c r="E115"/>
  <c r="AN114"/>
  <c r="AM114"/>
  <c r="AL114"/>
  <c r="AK114"/>
  <c r="AE114"/>
  <c r="AD114"/>
  <c r="AC114"/>
  <c r="AB114"/>
  <c r="V114"/>
  <c r="U114"/>
  <c r="T114"/>
  <c r="S114"/>
  <c r="M114"/>
  <c r="L114"/>
  <c r="K114"/>
  <c r="J114"/>
  <c r="E114"/>
  <c r="AN113"/>
  <c r="AM113"/>
  <c r="AL113"/>
  <c r="AK113"/>
  <c r="AE113"/>
  <c r="AD113"/>
  <c r="AC113"/>
  <c r="AB113"/>
  <c r="V113"/>
  <c r="U113"/>
  <c r="T113"/>
  <c r="S113"/>
  <c r="M113"/>
  <c r="L113"/>
  <c r="K113"/>
  <c r="J113"/>
  <c r="E113"/>
  <c r="AN112"/>
  <c r="AM112"/>
  <c r="AL112"/>
  <c r="AK112"/>
  <c r="AE112"/>
  <c r="AD112"/>
  <c r="AC112"/>
  <c r="AB112"/>
  <c r="V112"/>
  <c r="U112"/>
  <c r="T112"/>
  <c r="S112"/>
  <c r="M112"/>
  <c r="L112"/>
  <c r="K112"/>
  <c r="J112"/>
  <c r="E112"/>
  <c r="AN111"/>
  <c r="AM111"/>
  <c r="AL111"/>
  <c r="AK111"/>
  <c r="AE111"/>
  <c r="AD111"/>
  <c r="AC111"/>
  <c r="AB111"/>
  <c r="V111"/>
  <c r="U111"/>
  <c r="T111"/>
  <c r="S111"/>
  <c r="M111"/>
  <c r="L111"/>
  <c r="K111"/>
  <c r="J111"/>
  <c r="E111"/>
  <c r="AN110"/>
  <c r="AM110"/>
  <c r="AL110"/>
  <c r="AK110"/>
  <c r="AE110"/>
  <c r="AD110"/>
  <c r="AC110"/>
  <c r="AB110"/>
  <c r="V110"/>
  <c r="U110"/>
  <c r="T110"/>
  <c r="S110"/>
  <c r="M110"/>
  <c r="L110"/>
  <c r="K110"/>
  <c r="J110"/>
  <c r="E110"/>
  <c r="E109"/>
  <c r="E108"/>
  <c r="E107"/>
  <c r="E106"/>
  <c r="E105"/>
  <c r="E104"/>
  <c r="AJ103"/>
  <c r="AA103"/>
  <c r="R103"/>
  <c r="I103"/>
  <c r="E103"/>
  <c r="E102"/>
  <c r="AJ101"/>
  <c r="AA101"/>
  <c r="R101"/>
  <c r="I101"/>
  <c r="E101"/>
  <c r="AJ100"/>
  <c r="AA100"/>
  <c r="R100"/>
  <c r="I100"/>
  <c r="E100"/>
  <c r="E99"/>
  <c r="AJ98"/>
  <c r="AA98"/>
  <c r="R98"/>
  <c r="I98"/>
  <c r="E98"/>
  <c r="E97"/>
  <c r="AM96"/>
  <c r="AK96"/>
  <c r="AD96"/>
  <c r="AB96"/>
  <c r="U96"/>
  <c r="S96"/>
  <c r="L96"/>
  <c r="J96"/>
  <c r="E96"/>
  <c r="AK95"/>
  <c r="AJ95"/>
  <c r="AB95"/>
  <c r="AA95"/>
  <c r="S95"/>
  <c r="R95"/>
  <c r="J95"/>
  <c r="I95"/>
  <c r="E95"/>
  <c r="E94"/>
  <c r="E93"/>
  <c r="AE92"/>
  <c r="AD92"/>
  <c r="AC92"/>
  <c r="AB92"/>
  <c r="E92"/>
  <c r="AE91"/>
  <c r="AD91"/>
  <c r="AC91"/>
  <c r="AB91"/>
  <c r="E91"/>
  <c r="AE90"/>
  <c r="AD90"/>
  <c r="AC90"/>
  <c r="AB90"/>
  <c r="V90"/>
  <c r="U90"/>
  <c r="T90"/>
  <c r="S90"/>
  <c r="M90"/>
  <c r="L90"/>
  <c r="K90"/>
  <c r="J90"/>
  <c r="E90"/>
  <c r="AN89"/>
  <c r="AM89"/>
  <c r="AL89"/>
  <c r="AK89"/>
  <c r="AE89"/>
  <c r="AD89"/>
  <c r="AC89"/>
  <c r="AB89"/>
  <c r="V89"/>
  <c r="U89"/>
  <c r="T89"/>
  <c r="S89"/>
  <c r="M89"/>
  <c r="L89"/>
  <c r="K89"/>
  <c r="J89"/>
  <c r="E89"/>
  <c r="AN88"/>
  <c r="AM88"/>
  <c r="AL88"/>
  <c r="AK88"/>
  <c r="AE88"/>
  <c r="AD88"/>
  <c r="AC88"/>
  <c r="AB88"/>
  <c r="V88"/>
  <c r="U88"/>
  <c r="T88"/>
  <c r="S88"/>
  <c r="M88"/>
  <c r="L88"/>
  <c r="K88"/>
  <c r="J88"/>
  <c r="E88"/>
  <c r="AN87"/>
  <c r="AM87"/>
  <c r="AL87"/>
  <c r="AK87"/>
  <c r="AE87"/>
  <c r="AD87"/>
  <c r="AC87"/>
  <c r="AB87"/>
  <c r="V87"/>
  <c r="U87"/>
  <c r="T87"/>
  <c r="S87"/>
  <c r="M87"/>
  <c r="L87"/>
  <c r="K87"/>
  <c r="J87"/>
  <c r="E87"/>
  <c r="AN86"/>
  <c r="AM86"/>
  <c r="AL86"/>
  <c r="AK86"/>
  <c r="AE86"/>
  <c r="AD86"/>
  <c r="AC86"/>
  <c r="AB86"/>
  <c r="V86"/>
  <c r="U86"/>
  <c r="T86"/>
  <c r="S86"/>
  <c r="M86"/>
  <c r="L86"/>
  <c r="K86"/>
  <c r="J86"/>
  <c r="E86"/>
  <c r="AN85"/>
  <c r="AM85"/>
  <c r="AL85"/>
  <c r="AK85"/>
  <c r="AE85"/>
  <c r="AD85"/>
  <c r="AC85"/>
  <c r="AB85"/>
  <c r="V85"/>
  <c r="U85"/>
  <c r="T85"/>
  <c r="S85"/>
  <c r="M85"/>
  <c r="L85"/>
  <c r="K85"/>
  <c r="J85"/>
  <c r="E85"/>
  <c r="AN84"/>
  <c r="AM84"/>
  <c r="AL84"/>
  <c r="AK84"/>
  <c r="AE84"/>
  <c r="AD84"/>
  <c r="AC84"/>
  <c r="AB84"/>
  <c r="V84"/>
  <c r="U84"/>
  <c r="T84"/>
  <c r="S84"/>
  <c r="M84"/>
  <c r="L84"/>
  <c r="K84"/>
  <c r="J84"/>
  <c r="E84"/>
  <c r="AN83"/>
  <c r="AM83"/>
  <c r="AL83"/>
  <c r="AK83"/>
  <c r="AE83"/>
  <c r="AD83"/>
  <c r="AC83"/>
  <c r="AB83"/>
  <c r="V83"/>
  <c r="U83"/>
  <c r="T83"/>
  <c r="S83"/>
  <c r="M83"/>
  <c r="L83"/>
  <c r="K83"/>
  <c r="J83"/>
  <c r="E83"/>
  <c r="AN82"/>
  <c r="AM82"/>
  <c r="AL82"/>
  <c r="AK82"/>
  <c r="AE82"/>
  <c r="AD82"/>
  <c r="AC82"/>
  <c r="AB82"/>
  <c r="V82"/>
  <c r="U82"/>
  <c r="T82"/>
  <c r="S82"/>
  <c r="M82"/>
  <c r="L82"/>
  <c r="K82"/>
  <c r="J82"/>
  <c r="E82"/>
  <c r="AN81"/>
  <c r="AM81"/>
  <c r="AL81"/>
  <c r="AK81"/>
  <c r="AE81"/>
  <c r="AD81"/>
  <c r="AC81"/>
  <c r="AB81"/>
  <c r="V81"/>
  <c r="U81"/>
  <c r="T81"/>
  <c r="S81"/>
  <c r="M81"/>
  <c r="L81"/>
  <c r="K81"/>
  <c r="J81"/>
  <c r="E81"/>
  <c r="AN80"/>
  <c r="AM80"/>
  <c r="AL80"/>
  <c r="AK80"/>
  <c r="AE80"/>
  <c r="AD80"/>
  <c r="AC80"/>
  <c r="AB80"/>
  <c r="V80"/>
  <c r="U80"/>
  <c r="T80"/>
  <c r="S80"/>
  <c r="M80"/>
  <c r="L80"/>
  <c r="K80"/>
  <c r="J80"/>
  <c r="E80"/>
  <c r="AN79"/>
  <c r="AM79"/>
  <c r="AL79"/>
  <c r="AK79"/>
  <c r="AE79"/>
  <c r="AD79"/>
  <c r="AC79"/>
  <c r="AB79"/>
  <c r="V79"/>
  <c r="U79"/>
  <c r="T79"/>
  <c r="S79"/>
  <c r="M79"/>
  <c r="L79"/>
  <c r="K79"/>
  <c r="J79"/>
  <c r="E79"/>
  <c r="AN78"/>
  <c r="AM78"/>
  <c r="AL78"/>
  <c r="AK78"/>
  <c r="AE78"/>
  <c r="AD78"/>
  <c r="AC78"/>
  <c r="AB78"/>
  <c r="V78"/>
  <c r="U78"/>
  <c r="T78"/>
  <c r="S78"/>
  <c r="M78"/>
  <c r="L78"/>
  <c r="K78"/>
  <c r="J78"/>
  <c r="E78"/>
  <c r="AN77"/>
  <c r="AM77"/>
  <c r="AL77"/>
  <c r="AK77"/>
  <c r="AE77"/>
  <c r="AD77"/>
  <c r="AC77"/>
  <c r="AB77"/>
  <c r="V77"/>
  <c r="U77"/>
  <c r="T77"/>
  <c r="S77"/>
  <c r="M77"/>
  <c r="L77"/>
  <c r="K77"/>
  <c r="J77"/>
  <c r="E77"/>
  <c r="AN76"/>
  <c r="AM76"/>
  <c r="AL76"/>
  <c r="AK76"/>
  <c r="AE76"/>
  <c r="AD76"/>
  <c r="AC76"/>
  <c r="AB76"/>
  <c r="V76"/>
  <c r="U76"/>
  <c r="T76"/>
  <c r="S76"/>
  <c r="M76"/>
  <c r="L76"/>
  <c r="K76"/>
  <c r="J76"/>
  <c r="E76"/>
  <c r="AN75"/>
  <c r="AM75"/>
  <c r="AL75"/>
  <c r="AK75"/>
  <c r="AE75"/>
  <c r="AD75"/>
  <c r="AC75"/>
  <c r="AB75"/>
  <c r="V75"/>
  <c r="U75"/>
  <c r="T75"/>
  <c r="S75"/>
  <c r="M75"/>
  <c r="L75"/>
  <c r="K75"/>
  <c r="J75"/>
  <c r="E75"/>
  <c r="E74"/>
  <c r="E73"/>
  <c r="E72"/>
  <c r="E71"/>
  <c r="E70"/>
  <c r="E69"/>
  <c r="AJ68"/>
  <c r="AA68"/>
  <c r="R68"/>
  <c r="I68"/>
  <c r="E68"/>
  <c r="E67"/>
  <c r="AJ66"/>
  <c r="AA66"/>
  <c r="R66"/>
  <c r="I66"/>
  <c r="E66"/>
  <c r="AJ65"/>
  <c r="AA65"/>
  <c r="R65"/>
  <c r="I65"/>
  <c r="E65"/>
  <c r="E64"/>
  <c r="AJ63"/>
  <c r="AA63"/>
  <c r="R63"/>
  <c r="I63"/>
  <c r="E63"/>
  <c r="E62"/>
  <c r="AM61"/>
  <c r="AK61"/>
  <c r="AD61"/>
  <c r="AB61"/>
  <c r="U61"/>
  <c r="S61"/>
  <c r="L61"/>
  <c r="J61"/>
  <c r="E61"/>
  <c r="AK60"/>
  <c r="AJ60"/>
  <c r="AB60"/>
  <c r="AA60"/>
  <c r="S60"/>
  <c r="R60"/>
  <c r="J60"/>
  <c r="I60"/>
  <c r="E60"/>
  <c r="E59"/>
  <c r="E58"/>
  <c r="E57"/>
  <c r="AN56"/>
  <c r="AM56"/>
  <c r="AL56"/>
  <c r="AK56"/>
  <c r="E56"/>
  <c r="AN55"/>
  <c r="AM55"/>
  <c r="AL55"/>
  <c r="AK55"/>
  <c r="E55"/>
  <c r="AN54"/>
  <c r="AM54"/>
  <c r="AL54"/>
  <c r="AK54"/>
  <c r="AE54"/>
  <c r="AD54"/>
  <c r="AC54"/>
  <c r="AB54"/>
  <c r="E54"/>
  <c r="AN53"/>
  <c r="AM53"/>
  <c r="AL53"/>
  <c r="AK53"/>
  <c r="AE53"/>
  <c r="AD53"/>
  <c r="AC53"/>
  <c r="AB53"/>
  <c r="M53"/>
  <c r="L53"/>
  <c r="K53"/>
  <c r="J53"/>
  <c r="E53"/>
  <c r="AN52"/>
  <c r="AM52"/>
  <c r="AL52"/>
  <c r="AK52"/>
  <c r="AE52"/>
  <c r="AD52"/>
  <c r="AC52"/>
  <c r="AB52"/>
  <c r="V52"/>
  <c r="U52"/>
  <c r="T52"/>
  <c r="S52"/>
  <c r="M52"/>
  <c r="L52"/>
  <c r="K52"/>
  <c r="J52"/>
  <c r="AN51"/>
  <c r="AM51"/>
  <c r="AL51"/>
  <c r="AK51"/>
  <c r="AE51"/>
  <c r="AD51"/>
  <c r="AC51"/>
  <c r="AB51"/>
  <c r="V51"/>
  <c r="U51"/>
  <c r="T51"/>
  <c r="S51"/>
  <c r="M51"/>
  <c r="L51"/>
  <c r="K51"/>
  <c r="J51"/>
  <c r="AN50"/>
  <c r="AM50"/>
  <c r="AL50"/>
  <c r="AK50"/>
  <c r="AE50"/>
  <c r="AD50"/>
  <c r="AC50"/>
  <c r="AB50"/>
  <c r="V50"/>
  <c r="U50"/>
  <c r="T50"/>
  <c r="S50"/>
  <c r="M50"/>
  <c r="L50"/>
  <c r="K50"/>
  <c r="J50"/>
  <c r="AN49"/>
  <c r="AM49"/>
  <c r="AL49"/>
  <c r="AK49"/>
  <c r="AE49"/>
  <c r="AD49"/>
  <c r="AC49"/>
  <c r="AB49"/>
  <c r="V49"/>
  <c r="U49"/>
  <c r="T49"/>
  <c r="S49"/>
  <c r="M49"/>
  <c r="L49"/>
  <c r="K49"/>
  <c r="J49"/>
  <c r="AN48"/>
  <c r="AM48"/>
  <c r="AL48"/>
  <c r="AK48"/>
  <c r="AE48"/>
  <c r="AD48"/>
  <c r="AC48"/>
  <c r="AB48"/>
  <c r="V48"/>
  <c r="U48"/>
  <c r="T48"/>
  <c r="S48"/>
  <c r="M48"/>
  <c r="L48"/>
  <c r="K48"/>
  <c r="J48"/>
  <c r="AN47"/>
  <c r="AM47"/>
  <c r="AL47"/>
  <c r="AK47"/>
  <c r="AE47"/>
  <c r="AD47"/>
  <c r="AC47"/>
  <c r="AB47"/>
  <c r="V47"/>
  <c r="U47"/>
  <c r="T47"/>
  <c r="S47"/>
  <c r="M47"/>
  <c r="L47"/>
  <c r="K47"/>
  <c r="J47"/>
  <c r="AN46"/>
  <c r="AM46"/>
  <c r="AL46"/>
  <c r="AK46"/>
  <c r="AE46"/>
  <c r="AD46"/>
  <c r="AC46"/>
  <c r="AB46"/>
  <c r="V46"/>
  <c r="U46"/>
  <c r="T46"/>
  <c r="S46"/>
  <c r="M46"/>
  <c r="L46"/>
  <c r="K46"/>
  <c r="J46"/>
  <c r="AN45"/>
  <c r="AM45"/>
  <c r="AL45"/>
  <c r="AK45"/>
  <c r="AE45"/>
  <c r="AD45"/>
  <c r="AC45"/>
  <c r="AB45"/>
  <c r="V45"/>
  <c r="U45"/>
  <c r="T45"/>
  <c r="S45"/>
  <c r="M45"/>
  <c r="L45"/>
  <c r="K45"/>
  <c r="J45"/>
  <c r="AN44"/>
  <c r="AM44"/>
  <c r="AL44"/>
  <c r="AK44"/>
  <c r="AE44"/>
  <c r="AD44"/>
  <c r="AC44"/>
  <c r="AB44"/>
  <c r="V44"/>
  <c r="U44"/>
  <c r="T44"/>
  <c r="S44"/>
  <c r="M44"/>
  <c r="L44"/>
  <c r="K44"/>
  <c r="J44"/>
  <c r="AN43"/>
  <c r="AM43"/>
  <c r="AL43"/>
  <c r="AK43"/>
  <c r="AE43"/>
  <c r="AD43"/>
  <c r="AC43"/>
  <c r="AB43"/>
  <c r="V43"/>
  <c r="U43"/>
  <c r="T43"/>
  <c r="S43"/>
  <c r="M43"/>
  <c r="L43"/>
  <c r="K43"/>
  <c r="J43"/>
  <c r="AN42"/>
  <c r="AM42"/>
  <c r="AL42"/>
  <c r="AK42"/>
  <c r="AE42"/>
  <c r="AD42"/>
  <c r="AC42"/>
  <c r="AB42"/>
  <c r="V42"/>
  <c r="U42"/>
  <c r="T42"/>
  <c r="S42"/>
  <c r="M42"/>
  <c r="L42"/>
  <c r="K42"/>
  <c r="J42"/>
  <c r="AN41"/>
  <c r="AM41"/>
  <c r="AL41"/>
  <c r="AK41"/>
  <c r="AE41"/>
  <c r="AD41"/>
  <c r="AC41"/>
  <c r="AB41"/>
  <c r="V41"/>
  <c r="U41"/>
  <c r="T41"/>
  <c r="S41"/>
  <c r="M41"/>
  <c r="L41"/>
  <c r="K41"/>
  <c r="J41"/>
  <c r="AN40"/>
  <c r="AM40"/>
  <c r="AL40"/>
  <c r="AK40"/>
  <c r="AE40"/>
  <c r="AD40"/>
  <c r="AC40"/>
  <c r="AB40"/>
  <c r="V40"/>
  <c r="U40"/>
  <c r="T40"/>
  <c r="S40"/>
  <c r="M40"/>
  <c r="L40"/>
  <c r="K40"/>
  <c r="J40"/>
  <c r="D35"/>
  <c r="D34"/>
  <c r="AJ33"/>
  <c r="AA33"/>
  <c r="R33"/>
  <c r="I33"/>
  <c r="D33"/>
  <c r="D32"/>
  <c r="AJ31"/>
  <c r="AA31"/>
  <c r="R31"/>
  <c r="I31"/>
  <c r="D31"/>
  <c r="AJ30"/>
  <c r="AA30"/>
  <c r="R30"/>
  <c r="I30"/>
  <c r="D30"/>
  <c r="D29"/>
  <c r="AJ28"/>
  <c r="AA28"/>
  <c r="R28"/>
  <c r="I28"/>
  <c r="D28"/>
  <c r="D27"/>
  <c r="AM26"/>
  <c r="AK26"/>
  <c r="AD26"/>
  <c r="AB26"/>
  <c r="U26"/>
  <c r="S26"/>
  <c r="L26"/>
  <c r="J26"/>
  <c r="D26"/>
  <c r="AK25"/>
  <c r="AJ25"/>
  <c r="AB25"/>
  <c r="AA25"/>
  <c r="S25"/>
  <c r="R25"/>
  <c r="J25"/>
  <c r="I25"/>
  <c r="D25"/>
  <c r="D24"/>
  <c r="V22"/>
  <c r="U22"/>
  <c r="T22"/>
  <c r="S22"/>
  <c r="E22"/>
  <c r="V21"/>
  <c r="U21"/>
  <c r="T21"/>
  <c r="S21"/>
  <c r="E21"/>
  <c r="V20"/>
  <c r="U20"/>
  <c r="T20"/>
  <c r="S20"/>
  <c r="E20"/>
  <c r="AE19"/>
  <c r="AD19"/>
  <c r="AC19"/>
  <c r="AB19"/>
  <c r="V19"/>
  <c r="U19"/>
  <c r="T19"/>
  <c r="S19"/>
  <c r="E19"/>
  <c r="AN18"/>
  <c r="AM18"/>
  <c r="AL18"/>
  <c r="AK18"/>
  <c r="AE18"/>
  <c r="AD18"/>
  <c r="AC18"/>
  <c r="AB18"/>
  <c r="V18"/>
  <c r="U18"/>
  <c r="T18"/>
  <c r="S18"/>
  <c r="E18"/>
  <c r="AN17"/>
  <c r="AM17"/>
  <c r="AL17"/>
  <c r="AK17"/>
  <c r="AE17"/>
  <c r="AD17"/>
  <c r="AC17"/>
  <c r="AB17"/>
  <c r="V17"/>
  <c r="U17"/>
  <c r="T17"/>
  <c r="S17"/>
  <c r="E17"/>
  <c r="AN16"/>
  <c r="AM16"/>
  <c r="AL16"/>
  <c r="AK16"/>
  <c r="AE16"/>
  <c r="AD16"/>
  <c r="AC16"/>
  <c r="AB16"/>
  <c r="V16"/>
  <c r="U16"/>
  <c r="T16"/>
  <c r="S16"/>
  <c r="E16"/>
  <c r="AN15"/>
  <c r="AM15"/>
  <c r="AL15"/>
  <c r="AK15"/>
  <c r="AE15"/>
  <c r="AD15"/>
  <c r="AC15"/>
  <c r="AB15"/>
  <c r="V15"/>
  <c r="U15"/>
  <c r="T15"/>
  <c r="S15"/>
  <c r="E15"/>
  <c r="AN14"/>
  <c r="AM14"/>
  <c r="AL14"/>
  <c r="AK14"/>
  <c r="AE14"/>
  <c r="AD14"/>
  <c r="AC14"/>
  <c r="AB14"/>
  <c r="V14"/>
  <c r="U14"/>
  <c r="T14"/>
  <c r="S14"/>
  <c r="M14"/>
  <c r="L14"/>
  <c r="K14"/>
  <c r="J14"/>
  <c r="E14"/>
  <c r="AN13"/>
  <c r="AM13"/>
  <c r="AL13"/>
  <c r="AK13"/>
  <c r="AE13"/>
  <c r="AD13"/>
  <c r="AC13"/>
  <c r="AB13"/>
  <c r="V13"/>
  <c r="U13"/>
  <c r="T13"/>
  <c r="S13"/>
  <c r="M13"/>
  <c r="L13"/>
  <c r="K13"/>
  <c r="J13"/>
  <c r="E13"/>
  <c r="AN12"/>
  <c r="AM12"/>
  <c r="AL12"/>
  <c r="AK12"/>
  <c r="AE12"/>
  <c r="AD12"/>
  <c r="AC12"/>
  <c r="AB12"/>
  <c r="V12"/>
  <c r="U12"/>
  <c r="T12"/>
  <c r="S12"/>
  <c r="M12"/>
  <c r="L12"/>
  <c r="K12"/>
  <c r="J12"/>
  <c r="E12"/>
  <c r="AN11"/>
  <c r="AM11"/>
  <c r="AL11"/>
  <c r="AK11"/>
  <c r="AE11"/>
  <c r="AD11"/>
  <c r="AC11"/>
  <c r="AB11"/>
  <c r="V11"/>
  <c r="U11"/>
  <c r="T11"/>
  <c r="S11"/>
  <c r="M11"/>
  <c r="L11"/>
  <c r="K11"/>
  <c r="J11"/>
  <c r="E11"/>
  <c r="AN10"/>
  <c r="AM10"/>
  <c r="AL10"/>
  <c r="AK10"/>
  <c r="AE10"/>
  <c r="AD10"/>
  <c r="AC10"/>
  <c r="AB10"/>
  <c r="V10"/>
  <c r="U10"/>
  <c r="T10"/>
  <c r="S10"/>
  <c r="M10"/>
  <c r="L10"/>
  <c r="K10"/>
  <c r="J10"/>
  <c r="E10"/>
  <c r="AN9"/>
  <c r="AM9"/>
  <c r="AL9"/>
  <c r="AK9"/>
  <c r="AE9"/>
  <c r="AD9"/>
  <c r="AC9"/>
  <c r="AB9"/>
  <c r="V9"/>
  <c r="U9"/>
  <c r="T9"/>
  <c r="S9"/>
  <c r="M9"/>
  <c r="L9"/>
  <c r="K9"/>
  <c r="J9"/>
  <c r="E9"/>
  <c r="AN8"/>
  <c r="AM8"/>
  <c r="AL8"/>
  <c r="AK8"/>
  <c r="AE8"/>
  <c r="AD8"/>
  <c r="AC8"/>
  <c r="AB8"/>
  <c r="V8"/>
  <c r="U8"/>
  <c r="T8"/>
  <c r="S8"/>
  <c r="M8"/>
  <c r="L8"/>
  <c r="K8"/>
  <c r="J8"/>
  <c r="E8"/>
  <c r="AN7"/>
  <c r="AM7"/>
  <c r="AL7"/>
  <c r="AK7"/>
  <c r="AE7"/>
  <c r="AD7"/>
  <c r="AC7"/>
  <c r="AB7"/>
  <c r="V7"/>
  <c r="U7"/>
  <c r="T7"/>
  <c r="S7"/>
  <c r="M7"/>
  <c r="L7"/>
  <c r="K7"/>
  <c r="J7"/>
  <c r="E7"/>
  <c r="AN6"/>
  <c r="AM6"/>
  <c r="AL6"/>
  <c r="AK6"/>
  <c r="AE6"/>
  <c r="AD6"/>
  <c r="AC6"/>
  <c r="AB6"/>
  <c r="V6"/>
  <c r="U6"/>
  <c r="T6"/>
  <c r="S6"/>
  <c r="M6"/>
  <c r="L6"/>
  <c r="K6"/>
  <c r="J6"/>
  <c r="E6"/>
  <c r="AN5"/>
  <c r="AM5"/>
  <c r="AL5"/>
  <c r="AK5"/>
  <c r="AE5"/>
  <c r="AD5"/>
  <c r="AC5"/>
  <c r="AB5"/>
  <c r="V5"/>
  <c r="U5"/>
  <c r="T5"/>
  <c r="S5"/>
  <c r="M5"/>
  <c r="L5"/>
  <c r="K5"/>
  <c r="J5"/>
  <c r="D3"/>
</calcChain>
</file>

<file path=xl/sharedStrings.xml><?xml version="1.0" encoding="utf-8"?>
<sst xmlns="http://schemas.openxmlformats.org/spreadsheetml/2006/main" count="1305" uniqueCount="757">
  <si>
    <t>DG427</t>
    <phoneticPr fontId="0" type="noConversion"/>
  </si>
  <si>
    <t>DG428</t>
    <phoneticPr fontId="0" type="noConversion"/>
  </si>
  <si>
    <t>DG429</t>
    <phoneticPr fontId="0" type="noConversion"/>
  </si>
  <si>
    <t>DG430</t>
    <phoneticPr fontId="0" type="noConversion"/>
  </si>
  <si>
    <t>DG431</t>
    <phoneticPr fontId="0" type="noConversion"/>
  </si>
  <si>
    <t>DG432</t>
    <phoneticPr fontId="0" type="noConversion"/>
  </si>
  <si>
    <t>DG433</t>
    <phoneticPr fontId="0" type="noConversion"/>
  </si>
  <si>
    <t>DG434</t>
    <phoneticPr fontId="0" type="noConversion"/>
  </si>
  <si>
    <t>DG435</t>
    <phoneticPr fontId="0" type="noConversion"/>
  </si>
  <si>
    <t>DG436</t>
    <phoneticPr fontId="0" type="noConversion"/>
  </si>
  <si>
    <t>DG437</t>
    <phoneticPr fontId="0" type="noConversion"/>
  </si>
  <si>
    <t>DG438</t>
    <phoneticPr fontId="0" type="noConversion"/>
  </si>
  <si>
    <t>DG439</t>
    <phoneticPr fontId="0" type="noConversion"/>
  </si>
  <si>
    <t>IQ_20120623_a.xlsx</t>
    <phoneticPr fontId="0" type="noConversion"/>
  </si>
  <si>
    <t>%AY</t>
  </si>
  <si>
    <t>%PY</t>
  </si>
  <si>
    <t>APR</t>
  </si>
  <si>
    <t>RECT-  44</t>
  </si>
  <si>
    <t>RECT-  45</t>
  </si>
  <si>
    <t>RECT-  46</t>
  </si>
  <si>
    <t>RECT-  47</t>
  </si>
  <si>
    <t>RECT-  48</t>
  </si>
  <si>
    <t>RECT-  49</t>
  </si>
  <si>
    <t>RECT-  50</t>
  </si>
  <si>
    <t>RECT-  51</t>
  </si>
  <si>
    <t>RECT-  52</t>
  </si>
  <si>
    <t>RECT-  53</t>
  </si>
  <si>
    <t>RECT-  54</t>
  </si>
  <si>
    <t>RECT-  55</t>
  </si>
  <si>
    <t>RECT-  56</t>
  </si>
  <si>
    <t>RECT-  57</t>
  </si>
  <si>
    <t>RECT-  58</t>
  </si>
  <si>
    <t>RECT-  59</t>
  </si>
  <si>
    <t>RECT-  60</t>
  </si>
  <si>
    <t>RECT-  61</t>
  </si>
  <si>
    <t>RECT-  62</t>
  </si>
  <si>
    <t>RECT-  63</t>
  </si>
  <si>
    <t>Total Abort</t>
    <phoneticPr fontId="0" type="noConversion"/>
  </si>
  <si>
    <t>Total RNA</t>
    <phoneticPr fontId="0" type="noConversion"/>
  </si>
  <si>
    <t>%AY</t>
    <phoneticPr fontId="0" type="noConversion"/>
  </si>
  <si>
    <t>%PY</t>
    <phoneticPr fontId="0" type="noConversion"/>
  </si>
  <si>
    <t>APR</t>
    <phoneticPr fontId="0" type="noConversion"/>
  </si>
  <si>
    <t>RECT-  65</t>
  </si>
  <si>
    <t>RECT-  66</t>
  </si>
  <si>
    <t>RECT-  67</t>
  </si>
  <si>
    <t>RECT-  68</t>
  </si>
  <si>
    <t>RECT-  69</t>
  </si>
  <si>
    <t>RECT-  70</t>
  </si>
  <si>
    <t>RECT-  71</t>
  </si>
  <si>
    <t>RECT-  72</t>
  </si>
  <si>
    <t>RECT-  73</t>
  </si>
  <si>
    <t>RECT-  74</t>
  </si>
  <si>
    <t>RECT-  75</t>
  </si>
  <si>
    <t>RECT-  76</t>
  </si>
  <si>
    <t>RECT-  77</t>
  </si>
  <si>
    <t>RECT-  78</t>
  </si>
  <si>
    <t>RECT-  79</t>
  </si>
  <si>
    <t>RECT-  80</t>
  </si>
  <si>
    <t>RECT-  81</t>
  </si>
  <si>
    <t>RECT-  82</t>
  </si>
  <si>
    <t>RECT-  83</t>
  </si>
  <si>
    <t>RECT-  84</t>
  </si>
  <si>
    <t>RECT-  85</t>
  </si>
  <si>
    <t>RECT-  86</t>
  </si>
  <si>
    <t>RECT-  87</t>
  </si>
  <si>
    <t>RECT-  88</t>
  </si>
  <si>
    <t>RECT-  89</t>
  </si>
  <si>
    <t>RECT-  90</t>
  </si>
  <si>
    <t>RECT-  91</t>
  </si>
  <si>
    <t>RECT-  92</t>
  </si>
  <si>
    <t>RECT-  93</t>
  </si>
  <si>
    <t>RECT-  94</t>
  </si>
  <si>
    <t>RECT-  95</t>
  </si>
  <si>
    <t>RECT-  96</t>
  </si>
  <si>
    <t>RECT-  97</t>
  </si>
  <si>
    <t>RECT-  98</t>
  </si>
  <si>
    <t>RECT-  99</t>
  </si>
  <si>
    <t>RECT- 100</t>
  </si>
  <si>
    <t>RECT- 101</t>
  </si>
  <si>
    <t>RECT- 102</t>
  </si>
  <si>
    <t>RECT- 103</t>
  </si>
  <si>
    <t>RECT- 104</t>
  </si>
  <si>
    <t>RECT- 105</t>
  </si>
  <si>
    <t>RECT- 106</t>
  </si>
  <si>
    <t>RECT- 107</t>
  </si>
  <si>
    <t>RECT- 108</t>
  </si>
  <si>
    <t>RECT- 109</t>
  </si>
  <si>
    <t>RECT- 110</t>
  </si>
  <si>
    <t>RECT- 111</t>
  </si>
  <si>
    <t>RECT- 112</t>
  </si>
  <si>
    <t>RECT- 113</t>
  </si>
  <si>
    <t>RECT- 114</t>
  </si>
  <si>
    <t>SUMMARY</t>
    <phoneticPr fontId="0" type="noConversion"/>
  </si>
  <si>
    <t>Promoter</t>
    <phoneticPr fontId="0" type="noConversion"/>
  </si>
  <si>
    <t>FL RNA</t>
    <phoneticPr fontId="0" type="noConversion"/>
  </si>
  <si>
    <t>N25</t>
    <phoneticPr fontId="0" type="noConversion"/>
  </si>
  <si>
    <t>DG115a</t>
    <phoneticPr fontId="0" type="noConversion"/>
  </si>
  <si>
    <t>DG133</t>
    <phoneticPr fontId="0" type="noConversion"/>
  </si>
  <si>
    <t>N25/A1anti</t>
    <phoneticPr fontId="0" type="noConversion"/>
  </si>
  <si>
    <t>RECT- 178</t>
  </si>
  <si>
    <t>RECT- 179</t>
  </si>
  <si>
    <t>RECT- 180</t>
  </si>
  <si>
    <t>RECT- 181</t>
  </si>
  <si>
    <t>RECT- 182</t>
  </si>
  <si>
    <t>RECT- 183</t>
  </si>
  <si>
    <t>RECT- 184</t>
  </si>
  <si>
    <t>RECT- 185</t>
  </si>
  <si>
    <t>RECT- 186</t>
  </si>
  <si>
    <t>RECT- 187</t>
  </si>
  <si>
    <t>RECT- 188</t>
  </si>
  <si>
    <t>RECT- 189</t>
  </si>
  <si>
    <t>RECT- 190</t>
  </si>
  <si>
    <t>RECT- 191</t>
  </si>
  <si>
    <t>RECT- 192</t>
  </si>
  <si>
    <t>RECT- 193</t>
  </si>
  <si>
    <t>RECT- 195</t>
  </si>
  <si>
    <t>RECT- 196</t>
  </si>
  <si>
    <t>RECT- 197</t>
  </si>
  <si>
    <t>DG133: 9 mer</t>
  </si>
  <si>
    <t>RECT- 198</t>
  </si>
  <si>
    <t>RECT- 199</t>
  </si>
  <si>
    <t>RECT- 200</t>
  </si>
  <si>
    <t>RECT- 201</t>
  </si>
  <si>
    <t>RECT- 202</t>
  </si>
  <si>
    <t>RECT- 203</t>
  </si>
  <si>
    <t>RECT- 204</t>
  </si>
  <si>
    <t>2 mer</t>
  </si>
  <si>
    <t>RECT- 205</t>
  </si>
  <si>
    <t>RECT- 206</t>
  </si>
  <si>
    <t>RECT- 207</t>
  </si>
  <si>
    <t>RECT- 208</t>
  </si>
  <si>
    <t>RECT- 209</t>
  </si>
  <si>
    <t>RECT- 210</t>
  </si>
  <si>
    <t>RECT- 211</t>
  </si>
  <si>
    <t>RECT- 212</t>
  </si>
  <si>
    <t>RECT- 213</t>
  </si>
  <si>
    <t>RECT- 214</t>
  </si>
  <si>
    <t>RECT- 215</t>
  </si>
  <si>
    <t>RECT- 216</t>
  </si>
  <si>
    <t>RECT- 217</t>
  </si>
  <si>
    <t>RECT- 218</t>
  </si>
  <si>
    <t>RECT- 219</t>
  </si>
  <si>
    <t>RECT- 220</t>
  </si>
  <si>
    <t>RECT- 221</t>
  </si>
  <si>
    <t>RECT- 222</t>
  </si>
  <si>
    <t>RECT- 223</t>
  </si>
  <si>
    <t>RECT- 224</t>
  </si>
  <si>
    <t>RECT- 225</t>
  </si>
  <si>
    <t>RECT- 226</t>
  </si>
  <si>
    <t>RECT- 227</t>
  </si>
  <si>
    <t>RECT- 228</t>
  </si>
  <si>
    <t>RECT- 229</t>
  </si>
  <si>
    <t>RECT- 230</t>
  </si>
  <si>
    <t>RECT- 231</t>
  </si>
  <si>
    <t>RECT- 232</t>
  </si>
  <si>
    <t>RECT- 233</t>
  </si>
  <si>
    <t>RECT- 234</t>
  </si>
  <si>
    <t>RECT- 235</t>
  </si>
  <si>
    <t>RECT- 236</t>
  </si>
  <si>
    <t>RECT- 237</t>
  </si>
  <si>
    <t>RECT- 238</t>
  </si>
  <si>
    <t>RECT- 239</t>
  </si>
  <si>
    <t>RECT- 240</t>
  </si>
  <si>
    <t>RECT- 241</t>
  </si>
  <si>
    <t>RECT- 242</t>
  </si>
  <si>
    <t>RECT- 243</t>
  </si>
  <si>
    <t>RECT- 244</t>
  </si>
  <si>
    <t>RECT- 245</t>
  </si>
  <si>
    <t>RECT- 246</t>
  </si>
  <si>
    <t>RECT- 247</t>
  </si>
  <si>
    <t>RECT- 248</t>
  </si>
  <si>
    <t>RECT- 249</t>
  </si>
  <si>
    <t>RECT- 250</t>
  </si>
  <si>
    <t>RECT- 251</t>
  </si>
  <si>
    <t>RECT- 252</t>
  </si>
  <si>
    <t>RECT- 253</t>
  </si>
  <si>
    <t>Name</t>
  </si>
  <si>
    <t>3 mer</t>
  </si>
  <si>
    <t>4 mer</t>
  </si>
  <si>
    <t>5 mer</t>
  </si>
  <si>
    <t>6 mer</t>
  </si>
  <si>
    <t>7 mer</t>
  </si>
  <si>
    <t>8 mer</t>
  </si>
  <si>
    <t>9 mer</t>
  </si>
  <si>
    <t>10 mer</t>
  </si>
  <si>
    <t>11 mer</t>
  </si>
  <si>
    <t>12 mer</t>
  </si>
  <si>
    <t>13 mer</t>
  </si>
  <si>
    <t>14 mer</t>
  </si>
  <si>
    <t>15 mer</t>
  </si>
  <si>
    <t>16 mer</t>
  </si>
  <si>
    <t>17 mer</t>
  </si>
  <si>
    <t>18 mer</t>
  </si>
  <si>
    <t>19 mer</t>
  </si>
  <si>
    <t>FL</t>
  </si>
  <si>
    <t xml:space="preserve">Total RNA </t>
    <phoneticPr fontId="0" type="noConversion"/>
  </si>
  <si>
    <t>20 mer</t>
    <phoneticPr fontId="0" type="noConversion"/>
  </si>
  <si>
    <t>21 mer</t>
    <phoneticPr fontId="0" type="noConversion"/>
  </si>
  <si>
    <t>IQ20120623a.xlsx</t>
    <phoneticPr fontId="0" type="noConversion"/>
  </si>
  <si>
    <t>% Yield</t>
    <phoneticPr fontId="0" type="noConversion"/>
  </si>
  <si>
    <r>
      <t>(</t>
    </r>
    <r>
      <rPr>
        <i/>
        <u/>
        <sz val="10"/>
        <rFont val="Arial"/>
      </rPr>
      <t>i</t>
    </r>
    <r>
      <rPr>
        <u/>
        <sz val="10"/>
        <rFont val="Arial"/>
      </rPr>
      <t xml:space="preserve"> to FL)</t>
    </r>
    <phoneticPr fontId="0" type="noConversion"/>
  </si>
  <si>
    <t>% RNAP</t>
    <phoneticPr fontId="0" type="noConversion"/>
  </si>
  <si>
    <t>Ab. Prob.</t>
    <phoneticPr fontId="0" type="noConversion"/>
  </si>
  <si>
    <t>RECT-  20</t>
  </si>
  <si>
    <t>RECT-  21</t>
  </si>
  <si>
    <t>RECT-  22</t>
  </si>
  <si>
    <t>RECT-  23</t>
  </si>
  <si>
    <t>RECT-  24</t>
  </si>
  <si>
    <t>RECT-  25</t>
  </si>
  <si>
    <t>RECT-  26</t>
  </si>
  <si>
    <t>RECT-  27</t>
  </si>
  <si>
    <t>RECT-  28</t>
  </si>
  <si>
    <t>RECT-  29</t>
  </si>
  <si>
    <t>RECT-  30</t>
  </si>
  <si>
    <t>RECT-  31</t>
  </si>
  <si>
    <t>RECT-  32</t>
  </si>
  <si>
    <t>RECT-  33</t>
  </si>
  <si>
    <t>RECT-  34</t>
  </si>
  <si>
    <t>RECT-  35</t>
  </si>
  <si>
    <t>RECT-  36</t>
  </si>
  <si>
    <t>RECT-  37</t>
  </si>
  <si>
    <t>RECT-  38</t>
  </si>
  <si>
    <t>RECT-  39</t>
  </si>
  <si>
    <t>RECT-  40</t>
  </si>
  <si>
    <t>RECT-  41</t>
  </si>
  <si>
    <t>RECT-  42</t>
  </si>
  <si>
    <t>RECT-  43</t>
  </si>
  <si>
    <t>RECT- 304</t>
  </si>
  <si>
    <t>RECT- 305</t>
  </si>
  <si>
    <t>RECT- 306</t>
  </si>
  <si>
    <t>RECT- 307</t>
  </si>
  <si>
    <t>RECT- 308</t>
  </si>
  <si>
    <t>RECT- 309</t>
  </si>
  <si>
    <t>RECT- 310</t>
  </si>
  <si>
    <t>RECT- 311</t>
  </si>
  <si>
    <t>RECT- 312</t>
  </si>
  <si>
    <t>RECT- 313</t>
  </si>
  <si>
    <t>RECT- 314</t>
  </si>
  <si>
    <t>RECT- 315</t>
  </si>
  <si>
    <t>RECT- 316</t>
  </si>
  <si>
    <t>Identity</t>
  </si>
  <si>
    <t>2 mer control: C2</t>
  </si>
  <si>
    <t>2 mer control: C1</t>
  </si>
  <si>
    <t>2 mer control: C3</t>
  </si>
  <si>
    <t>DG430: 4 mer</t>
  </si>
  <si>
    <t>2 mer control: C4</t>
  </si>
  <si>
    <t>2 mer: promoter 1</t>
  </si>
  <si>
    <t>2 mer: promoter 10</t>
  </si>
  <si>
    <t>2 mer: promoter 2</t>
  </si>
  <si>
    <t>2 mer: promoter 3</t>
  </si>
  <si>
    <t>RECT-  64</t>
  </si>
  <si>
    <t>2 mer: promoter 4</t>
  </si>
  <si>
    <t>2 mer: promoter 5</t>
  </si>
  <si>
    <t>2 mer: promoter 6</t>
  </si>
  <si>
    <t>2 mer: promoter 7</t>
  </si>
  <si>
    <t>2 mer: promoter 8</t>
  </si>
  <si>
    <t>2 mer: promoter 9</t>
  </si>
  <si>
    <t>2 mer: promoter 11</t>
  </si>
  <si>
    <t>2 mer: promoter 12</t>
  </si>
  <si>
    <t>2 mer: promoter 13</t>
  </si>
  <si>
    <t>2 mer: promoter 14</t>
  </si>
  <si>
    <t>2 mer: promoter 15</t>
  </si>
  <si>
    <t>2 mer: promoter 16</t>
  </si>
  <si>
    <t>2 mer: promoter 17</t>
  </si>
  <si>
    <t>Left edge blank: 4 mer</t>
  </si>
  <si>
    <t>Left edge blank: 5 mer</t>
  </si>
  <si>
    <t>Left edge blank: 6 mer</t>
  </si>
  <si>
    <t>Left edge blank: 7 mer</t>
  </si>
  <si>
    <t>Left edge blank: 8 mer</t>
  </si>
  <si>
    <t>Left edge blank: 9 mer</t>
  </si>
  <si>
    <t>Left edge blank: 10 mer</t>
  </si>
  <si>
    <t>Left edge blank: 11 mer</t>
  </si>
  <si>
    <t>Left edge blank: 12 mer</t>
  </si>
  <si>
    <t>Left edge blank: 13 mer</t>
  </si>
  <si>
    <t>Left edge blank: 14 mer</t>
  </si>
  <si>
    <t>Left edge blank: 15 mer</t>
  </si>
  <si>
    <t>Left edge blank: 3 mer (A)</t>
  </si>
  <si>
    <t>Right edge blank: 3 mer (G)</t>
  </si>
  <si>
    <t>Right edge blank: 4 mer</t>
  </si>
  <si>
    <t>Right edge blank: 5 mer</t>
  </si>
  <si>
    <t>RECT- 115</t>
  </si>
  <si>
    <t>RECT- 116</t>
  </si>
  <si>
    <t>RECT- 117</t>
  </si>
  <si>
    <t>RECT- 118</t>
  </si>
  <si>
    <t>RECT- 119</t>
  </si>
  <si>
    <t>RECT- 120</t>
  </si>
  <si>
    <t>RECT- 121</t>
  </si>
  <si>
    <t>RECT- 122</t>
  </si>
  <si>
    <t>RECT- 123</t>
  </si>
  <si>
    <t>RECT- 124</t>
  </si>
  <si>
    <t>RECT- 125</t>
  </si>
  <si>
    <t xml:space="preserve">Average = </t>
    <phoneticPr fontId="0" type="noConversion"/>
  </si>
  <si>
    <t>Blank</t>
    <phoneticPr fontId="0" type="noConversion"/>
  </si>
  <si>
    <t>Subtracted BKG</t>
    <phoneticPr fontId="0" type="noConversion"/>
  </si>
  <si>
    <t>Abortive Probabilities &amp; % Full Length</t>
  </si>
  <si>
    <t>RNA</t>
  </si>
  <si>
    <t>RECT- 147</t>
  </si>
  <si>
    <t>RECT- 148</t>
  </si>
  <si>
    <t>RECT- 149</t>
  </si>
  <si>
    <t>RECT- 150</t>
  </si>
  <si>
    <t>RECT- 151</t>
  </si>
  <si>
    <t>RECT- 152</t>
  </si>
  <si>
    <t>RECT- 153</t>
  </si>
  <si>
    <t>RECT- 154</t>
  </si>
  <si>
    <t>RECT- 155</t>
  </si>
  <si>
    <t>RECT- 156</t>
  </si>
  <si>
    <t>RECT- 157</t>
  </si>
  <si>
    <t>RECT- 158</t>
  </si>
  <si>
    <t>RECT- 159</t>
  </si>
  <si>
    <t>RECT- 160</t>
  </si>
  <si>
    <t>RECT- 161</t>
  </si>
  <si>
    <t>RECT- 162</t>
  </si>
  <si>
    <t>RECT- 163</t>
  </si>
  <si>
    <t>RECT- 164</t>
  </si>
  <si>
    <t>RECT- 165</t>
  </si>
  <si>
    <t>RECT- 166</t>
  </si>
  <si>
    <t>RECT- 167</t>
  </si>
  <si>
    <t>RECT- 168</t>
  </si>
  <si>
    <t>RECT- 169</t>
  </si>
  <si>
    <t>RECT- 170</t>
  </si>
  <si>
    <t>RECT- 171</t>
  </si>
  <si>
    <t>RECT- 172</t>
  </si>
  <si>
    <t>RECT- 173</t>
  </si>
  <si>
    <t>RECT- 174</t>
  </si>
  <si>
    <t>RECT- 175</t>
  </si>
  <si>
    <t>RECT- 176</t>
  </si>
  <si>
    <t>RECT- 177</t>
  </si>
  <si>
    <t>DG115a: 13 mer</t>
  </si>
  <si>
    <t>DG115a: 14 mer</t>
  </si>
  <si>
    <t>DG115a: 15 mer</t>
  </si>
  <si>
    <t>DG115a: 16 mer</t>
  </si>
  <si>
    <t>DG115a: 17 mer</t>
  </si>
  <si>
    <t>DG115a: 18 mer</t>
  </si>
  <si>
    <t>DG115a: 19 mer</t>
  </si>
  <si>
    <t>DG133: 3 mer</t>
  </si>
  <si>
    <t>DG133: 4 mer</t>
  </si>
  <si>
    <t>DG133: 5 mer</t>
  </si>
  <si>
    <t>DG133: 6 mer</t>
  </si>
  <si>
    <t>DG133: 7 mer</t>
  </si>
  <si>
    <t>DG133: 8 mer</t>
  </si>
  <si>
    <t>DG436: 13 mer</t>
  </si>
  <si>
    <t>DG133: 10 mer</t>
  </si>
  <si>
    <t>DG133: 11 mer</t>
  </si>
  <si>
    <t>DG133: 12 mer</t>
  </si>
  <si>
    <t>DG133: 13 mer</t>
  </si>
  <si>
    <t>DG133: 14 mer</t>
  </si>
  <si>
    <t>DG133: 15 mer</t>
  </si>
  <si>
    <t>DG133: 16 mer</t>
  </si>
  <si>
    <t>A1anti: 3 mer</t>
  </si>
  <si>
    <t>A1anti: 4 mer</t>
  </si>
  <si>
    <t>A1anti: 5 mer</t>
  </si>
  <si>
    <t>A1anti: 6 mer</t>
  </si>
  <si>
    <t>A1anti: 7 mer</t>
  </si>
  <si>
    <t>A1anti: 8 mer</t>
  </si>
  <si>
    <t>A1anti: 9 mer</t>
  </si>
  <si>
    <t>A1anti: 10 mer</t>
  </si>
  <si>
    <t>A1anti: 11 mer</t>
  </si>
  <si>
    <t>A1anti: 12 mer</t>
  </si>
  <si>
    <t>A1anti: 13 mer</t>
  </si>
  <si>
    <t>A1anti: 14 mer</t>
  </si>
  <si>
    <t>A1anti: 15 mer</t>
  </si>
  <si>
    <t>DG427: 3 mer</t>
  </si>
  <si>
    <t>DG428: 3 mer</t>
  </si>
  <si>
    <t>DG427: 4 mer</t>
  </si>
  <si>
    <t>DG427: 5 mer</t>
  </si>
  <si>
    <t>DG427: 6 mer</t>
  </si>
  <si>
    <t>DG427: 7 mer</t>
  </si>
  <si>
    <t>DG427: 8 mer</t>
  </si>
  <si>
    <t>DG427: 9 mer</t>
  </si>
  <si>
    <t>DG427: 10 mer</t>
  </si>
  <si>
    <t>DG427: 11 mer</t>
  </si>
  <si>
    <t>DG427: 12 mer</t>
  </si>
  <si>
    <t>DG427: 13 mer</t>
  </si>
  <si>
    <t>DG427: 14 mer</t>
  </si>
  <si>
    <t>DG427: 15 mer</t>
  </si>
  <si>
    <t>DG428: 4 mer</t>
  </si>
  <si>
    <t>DG428: 5 mer</t>
  </si>
  <si>
    <t>DG428: 6 mer</t>
  </si>
  <si>
    <t>DG428: 7 mer</t>
  </si>
  <si>
    <t>DG428: 8 mer</t>
  </si>
  <si>
    <t>DG428: 9 mer</t>
  </si>
  <si>
    <t>DG428: 10 mer</t>
  </si>
  <si>
    <t>DG428: 11 mer</t>
  </si>
  <si>
    <t>DG428: 12 mer</t>
  </si>
  <si>
    <t>DG428: 13 mer</t>
  </si>
  <si>
    <t>DG428: 14 mer</t>
  </si>
  <si>
    <t>DG429: 3 mer</t>
  </si>
  <si>
    <t>DG430: 3 mer</t>
  </si>
  <si>
    <t>DG430: 18 mer</t>
  </si>
  <si>
    <t>SumAboveBG</t>
  </si>
  <si>
    <t>RECT-   1</t>
  </si>
  <si>
    <t>RECT-   2</t>
  </si>
  <si>
    <t>RECT-   3</t>
  </si>
  <si>
    <t>RECT-   4</t>
  </si>
  <si>
    <t>RECT-   5</t>
  </si>
  <si>
    <t>RECT-   6</t>
  </si>
  <si>
    <t>RECT-   7</t>
  </si>
  <si>
    <t>RECT-   8</t>
  </si>
  <si>
    <t>RECT-   9</t>
  </si>
  <si>
    <t>RECT-  10</t>
  </si>
  <si>
    <t>RECT-  11</t>
  </si>
  <si>
    <t>RECT-  12</t>
  </si>
  <si>
    <t>RECT-  13</t>
  </si>
  <si>
    <t>RECT-  14</t>
  </si>
  <si>
    <t>RECT-  15</t>
  </si>
  <si>
    <t>RECT-  16</t>
  </si>
  <si>
    <t>RECT-  17</t>
  </si>
  <si>
    <t>RECT-  18</t>
  </si>
  <si>
    <t>RECT-  19</t>
  </si>
  <si>
    <t>RECT- 274</t>
  </si>
  <si>
    <t>RECT- 275</t>
  </si>
  <si>
    <t>RECT- 276</t>
  </si>
  <si>
    <t>RECT- 277</t>
  </si>
  <si>
    <t>RECT- 278</t>
  </si>
  <si>
    <t>RECT- 279</t>
  </si>
  <si>
    <t>RECT- 280</t>
  </si>
  <si>
    <t>RECT- 281</t>
  </si>
  <si>
    <t>RECT- 282</t>
  </si>
  <si>
    <t>RECT- 283</t>
  </si>
  <si>
    <t>RECT- 284</t>
  </si>
  <si>
    <t>RECT- 285</t>
  </si>
  <si>
    <t>RECT- 286</t>
  </si>
  <si>
    <t>RECT- 287</t>
  </si>
  <si>
    <t>RECT- 288</t>
  </si>
  <si>
    <t>RECT- 289</t>
  </si>
  <si>
    <t>RECT- 290</t>
  </si>
  <si>
    <t>RECT- 291</t>
  </si>
  <si>
    <t>RECT- 292</t>
  </si>
  <si>
    <t>RECT- 293</t>
  </si>
  <si>
    <t>RECT- 294</t>
  </si>
  <si>
    <t>RECT- 295</t>
  </si>
  <si>
    <t>RECT- 296</t>
  </si>
  <si>
    <t>RECT- 297</t>
  </si>
  <si>
    <t>RECT- 298</t>
  </si>
  <si>
    <t>RECT- 299</t>
  </si>
  <si>
    <t>RECT- 300</t>
  </si>
  <si>
    <t>RECT- 301</t>
  </si>
  <si>
    <t>RECT- 302</t>
  </si>
  <si>
    <t>RECT- 303</t>
  </si>
  <si>
    <t>DG429: 5 mer</t>
  </si>
  <si>
    <t>DG429: 6 mer</t>
  </si>
  <si>
    <t>DG429: 7 mer</t>
  </si>
  <si>
    <t>DG429: 8 mer</t>
  </si>
  <si>
    <t>DG429: 9 mer</t>
  </si>
  <si>
    <t>DG429: 10 mer</t>
  </si>
  <si>
    <t>DG429: 11 mer</t>
  </si>
  <si>
    <t>DG429: 12 mer</t>
  </si>
  <si>
    <t>DG429: 13 mer</t>
  </si>
  <si>
    <t>DG430: 14 mer</t>
  </si>
  <si>
    <t>DG430: 15 mer</t>
  </si>
  <si>
    <t>DG430: 16 mer</t>
  </si>
  <si>
    <t>DG430: 17 mer</t>
  </si>
  <si>
    <t>DG437: 3 mer</t>
  </si>
  <si>
    <t>DG430: 5 mer</t>
  </si>
  <si>
    <t>DG430: 6 mer</t>
  </si>
  <si>
    <t>DG430: 7 mer</t>
  </si>
  <si>
    <t>DG430: 8 mer</t>
  </si>
  <si>
    <t>DG430: 9 mer</t>
  </si>
  <si>
    <t>DG430: 10 mer</t>
  </si>
  <si>
    <t>DG430: 11 mer</t>
  </si>
  <si>
    <t>DG430: 12 mer</t>
  </si>
  <si>
    <t>DG430: 13 mer</t>
  </si>
  <si>
    <t>DG431: 4 mer</t>
  </si>
  <si>
    <t>DG431: 5 mer</t>
  </si>
  <si>
    <t>DG431: 6 mer</t>
  </si>
  <si>
    <t>DG431: 7 mer</t>
  </si>
  <si>
    <t>DG431: 8 mer</t>
  </si>
  <si>
    <t>DG431: 9 mer</t>
  </si>
  <si>
    <t>DG431: 10 mer</t>
  </si>
  <si>
    <t>DG431: 11 mer</t>
  </si>
  <si>
    <t>DG431: 12 mer</t>
  </si>
  <si>
    <t>DG431: 13 mer</t>
  </si>
  <si>
    <t>DG431: 14 mer</t>
  </si>
  <si>
    <t>DG431: 15 mer</t>
  </si>
  <si>
    <t>DG431: 16 mer</t>
  </si>
  <si>
    <t>DG432: 4 mer</t>
  </si>
  <si>
    <t>DG432: 5 mer</t>
  </si>
  <si>
    <t>DG432: 6 mer</t>
  </si>
  <si>
    <t>DG432: 7 mer</t>
  </si>
  <si>
    <t>DG432: 8 mer</t>
  </si>
  <si>
    <t>DG432: 9 mer</t>
  </si>
  <si>
    <t>DG432: 10 mer</t>
  </si>
  <si>
    <t>DG432: 11 mer</t>
  </si>
  <si>
    <t>DG432: 12 mer</t>
  </si>
  <si>
    <t>DG432: 13 mer</t>
  </si>
  <si>
    <t>DG432: 14 mer</t>
  </si>
  <si>
    <t>DG432: 15 mer</t>
  </si>
  <si>
    <t>DG432: 16 mer</t>
  </si>
  <si>
    <t>DG433: 4 mer</t>
  </si>
  <si>
    <t>DG433: 5 mer</t>
  </si>
  <si>
    <t>DG433: 6 mer</t>
  </si>
  <si>
    <t>DG433: 7 mer</t>
  </si>
  <si>
    <t>DG433: 8 mer</t>
  </si>
  <si>
    <t>DG433: 9 mer</t>
  </si>
  <si>
    <t>DG433: 10 mer</t>
  </si>
  <si>
    <t>DG433: 11 mer</t>
  </si>
  <si>
    <t>DG433: 12 mer</t>
  </si>
  <si>
    <t>DG433: 13 mer</t>
  </si>
  <si>
    <t>DG433: 14 mer</t>
  </si>
  <si>
    <t>DG433: 15 mer</t>
  </si>
  <si>
    <t>DG433: 16 mer</t>
  </si>
  <si>
    <t>DG433: 17 mer</t>
  </si>
  <si>
    <t>RECT- 126</t>
  </si>
  <si>
    <t>RECT- 127</t>
  </si>
  <si>
    <t>RECT- 128</t>
  </si>
  <si>
    <t>RECT- 129</t>
  </si>
  <si>
    <t>RECT- 130</t>
  </si>
  <si>
    <t>RECT- 131</t>
  </si>
  <si>
    <t>RECT- 132</t>
  </si>
  <si>
    <t>RECT- 133</t>
  </si>
  <si>
    <t>RECT- 134</t>
  </si>
  <si>
    <t>RECT- 135</t>
  </si>
  <si>
    <t>RECT- 136</t>
  </si>
  <si>
    <t>RECT- 137</t>
  </si>
  <si>
    <t>RECT- 138</t>
  </si>
  <si>
    <t>RECT- 139</t>
  </si>
  <si>
    <t>RECT- 140</t>
  </si>
  <si>
    <t>RECT- 141</t>
  </si>
  <si>
    <t>RECT- 142</t>
  </si>
  <si>
    <t>RECT- 143</t>
  </si>
  <si>
    <t>RECT- 144</t>
  </si>
  <si>
    <t>RECT- 145</t>
  </si>
  <si>
    <t>RECT- 146</t>
  </si>
  <si>
    <t>Right edge blank: 17 mer</t>
  </si>
  <si>
    <t>Right edge blank: 18 mer</t>
  </si>
  <si>
    <t>Right edge blank: 19 mer</t>
  </si>
  <si>
    <t>N25: 3 mer</t>
  </si>
  <si>
    <t>N25: 4 mer</t>
  </si>
  <si>
    <t>N25: 5 mer</t>
  </si>
  <si>
    <t>N25: 6 mer</t>
  </si>
  <si>
    <t>N25: 7 mer</t>
  </si>
  <si>
    <t>N25: 8 mer</t>
  </si>
  <si>
    <t>N25: 9 mer</t>
  </si>
  <si>
    <t>N25: 10 mer</t>
  </si>
  <si>
    <t>N25: 11 mer</t>
  </si>
  <si>
    <t>DG115a: 3 mer</t>
  </si>
  <si>
    <t>DG115a: 4 mer</t>
  </si>
  <si>
    <t>DG115a: 5 mer</t>
  </si>
  <si>
    <t>DG115a: 6 mer</t>
  </si>
  <si>
    <t>DG115a: 7 mer</t>
  </si>
  <si>
    <t>DG115a: 8 mer</t>
  </si>
  <si>
    <t>DG115a: 9 mer</t>
  </si>
  <si>
    <t>DG115a: 10 mer</t>
  </si>
  <si>
    <t>DG115a: 11 mer</t>
  </si>
  <si>
    <t>DG115a: 12 mer</t>
  </si>
  <si>
    <t>DG435: 14 mer</t>
  </si>
  <si>
    <t>DG435: 15 mer</t>
  </si>
  <si>
    <t>DG435: 16 mer</t>
  </si>
  <si>
    <t>DG435: 17 mer</t>
  </si>
  <si>
    <t>DG436: 4 mer</t>
  </si>
  <si>
    <t>DG436: 5 mer</t>
  </si>
  <si>
    <t>DG436: 6 mer</t>
  </si>
  <si>
    <t>DG436: 7 mer</t>
  </si>
  <si>
    <t>DG436: 8 mer</t>
  </si>
  <si>
    <t>DG436: 9 mer</t>
  </si>
  <si>
    <t>DG436: 10 mer</t>
  </si>
  <si>
    <t>DG436: 11 mer</t>
  </si>
  <si>
    <t>DG436: 12 mer</t>
  </si>
  <si>
    <t>DG450</t>
  </si>
  <si>
    <t>DG451</t>
  </si>
  <si>
    <t>DG452</t>
  </si>
  <si>
    <t>DG436: 14 mer</t>
  </si>
  <si>
    <t>DG436: 15 mer</t>
  </si>
  <si>
    <t>DG436: 16 mer</t>
  </si>
  <si>
    <t>DG436: 17 mer</t>
  </si>
  <si>
    <t>DG437: 4 mer</t>
  </si>
  <si>
    <t>DG437: 5 mer</t>
  </si>
  <si>
    <t>DG437: 6 mer</t>
  </si>
  <si>
    <t>DG437: 7 mer</t>
  </si>
  <si>
    <t>DG437: 8 mer</t>
  </si>
  <si>
    <t>Promoter 17: DG439</t>
    <phoneticPr fontId="0" type="noConversion"/>
  </si>
  <si>
    <t>DG439</t>
    <phoneticPr fontId="0" type="noConversion"/>
  </si>
  <si>
    <t>DG437: 9 mer</t>
  </si>
  <si>
    <t>DG437: 10 mer</t>
  </si>
  <si>
    <t>DG437: 11 mer</t>
  </si>
  <si>
    <t>DG437: 12 mer</t>
  </si>
  <si>
    <t>DG437: 13 mer</t>
  </si>
  <si>
    <t>DG437: 14 mer</t>
  </si>
  <si>
    <t>DG437: 15 mer</t>
  </si>
  <si>
    <t>DG437: 16 mer</t>
  </si>
  <si>
    <t>DG437: 17 mer</t>
  </si>
  <si>
    <t>DG438: 4 mer</t>
  </si>
  <si>
    <t>DG438: 5 mer</t>
  </si>
  <si>
    <t>DG438: 6 mer</t>
  </si>
  <si>
    <t>DG438: 7 mer</t>
  </si>
  <si>
    <t>DG438: 8 mer</t>
  </si>
  <si>
    <t>DG438: 9 mer</t>
  </si>
  <si>
    <t>DG438: 10 mer</t>
  </si>
  <si>
    <t>DG438: 11 mer</t>
  </si>
  <si>
    <t>DG438: 12 mer</t>
  </si>
  <si>
    <t>DG438: 13 mer</t>
  </si>
  <si>
    <t>DG439: 4 mer</t>
  </si>
  <si>
    <t>DG439: 5 mer</t>
  </si>
  <si>
    <t>DG439: 6 mer</t>
  </si>
  <si>
    <t>DG439: 7 mer</t>
  </si>
  <si>
    <t>DG439: 8 mer</t>
  </si>
  <si>
    <t>DG439: 9 mer</t>
  </si>
  <si>
    <t>DG439: 10 mer</t>
  </si>
  <si>
    <t>DG439: 11 mer</t>
  </si>
  <si>
    <t>DG439: 12 mer</t>
  </si>
  <si>
    <t>DG439: 13 mer</t>
  </si>
  <si>
    <t>DG439: 14 mer</t>
  </si>
  <si>
    <t>DG439: 15 mer</t>
  </si>
  <si>
    <t>DG439: 16 mer</t>
  </si>
  <si>
    <t>DG439: 17 mer</t>
  </si>
  <si>
    <t>DG439: 18 mer</t>
  </si>
  <si>
    <t>RECT- 317</t>
  </si>
  <si>
    <t>RECT- 318</t>
  </si>
  <si>
    <t>RECT- 319</t>
  </si>
  <si>
    <t>DG429: 14 mer</t>
  </si>
  <si>
    <t>DG431: 3 mer</t>
  </si>
  <si>
    <t>RECT- 254</t>
  </si>
  <si>
    <t>RECT- 255</t>
  </si>
  <si>
    <t>RECT- 256</t>
  </si>
  <si>
    <t>RECT- 257</t>
  </si>
  <si>
    <t>RECT- 258</t>
  </si>
  <si>
    <t>RECT- 259</t>
  </si>
  <si>
    <t>RECT- 260</t>
  </si>
  <si>
    <t>RECT- 261</t>
  </si>
  <si>
    <t>RECT- 262</t>
  </si>
  <si>
    <t>RECT- 263</t>
  </si>
  <si>
    <t>RECT- 264</t>
  </si>
  <si>
    <t>RECT- 265</t>
  </si>
  <si>
    <t>RECT- 266</t>
  </si>
  <si>
    <t>RECT- 267</t>
  </si>
  <si>
    <t>RECT- 268</t>
  </si>
  <si>
    <t>RECT- 269</t>
  </si>
  <si>
    <t>RECT- 270</t>
  </si>
  <si>
    <t>RECT- 271</t>
  </si>
  <si>
    <t>RECT- 272</t>
  </si>
  <si>
    <t>RECT- 273</t>
  </si>
  <si>
    <t>FL blank: C2</t>
  </si>
  <si>
    <t>FL blank: C3</t>
  </si>
  <si>
    <t>FL blank: C4</t>
  </si>
  <si>
    <t>FL: promoter 1</t>
  </si>
  <si>
    <t>FL: promoter 2</t>
  </si>
  <si>
    <t>FL: promoter 3</t>
  </si>
  <si>
    <t>FL: promoter 4</t>
  </si>
  <si>
    <t>FL: promoter 5</t>
  </si>
  <si>
    <t>FL: promoter 6</t>
  </si>
  <si>
    <t>FL: promoter 7</t>
  </si>
  <si>
    <t>FL: promoter 8</t>
  </si>
  <si>
    <t>FL: promoter 9</t>
  </si>
  <si>
    <t>FL: promoter 10</t>
  </si>
  <si>
    <t>FL: promoter 11</t>
  </si>
  <si>
    <t>FL: promoter 12</t>
  </si>
  <si>
    <t>FL: promoter 13</t>
  </si>
  <si>
    <t>FL: promoter 14</t>
  </si>
  <si>
    <t>FL: promoter 15</t>
  </si>
  <si>
    <t>FL: promoter 16</t>
  </si>
  <si>
    <t>FL: promoter 17</t>
  </si>
  <si>
    <t>DG429: 4 mer</t>
  </si>
  <si>
    <t>DG429: 15 mer</t>
  </si>
  <si>
    <t>DG429: 16 mer</t>
  </si>
  <si>
    <t>DG431: 17 mer</t>
  </si>
  <si>
    <t>DG432: 3 mer</t>
  </si>
  <si>
    <t>DG432: 17 mer</t>
  </si>
  <si>
    <t>DG433: 3 mer</t>
  </si>
  <si>
    <t>DG433: 19 mer</t>
  </si>
  <si>
    <t>DG434: 3 mer</t>
  </si>
  <si>
    <t>DG434: 16 mer</t>
  </si>
  <si>
    <t>DG435: 3 mer</t>
  </si>
  <si>
    <t>DG435: 18 mer</t>
  </si>
  <si>
    <t>DG436: 3 mer</t>
  </si>
  <si>
    <t>DG436: 18 mer</t>
  </si>
  <si>
    <t>Total RNA</t>
  </si>
  <si>
    <t>FL RNA</t>
  </si>
  <si>
    <t>DG437: 18 mer</t>
  </si>
  <si>
    <t>DG438: 3 mer</t>
  </si>
  <si>
    <t>DG438: 14 mer</t>
  </si>
  <si>
    <t>DG439: 3 mer</t>
  </si>
  <si>
    <t>DG439: 19 mer</t>
  </si>
  <si>
    <t>FL blank: C1</t>
  </si>
  <si>
    <t>N25</t>
    <phoneticPr fontId="0" type="noConversion"/>
  </si>
  <si>
    <t>Promoter 1: N25</t>
    <phoneticPr fontId="0" type="noConversion"/>
  </si>
  <si>
    <t>Promoter 2: DG115a</t>
    <phoneticPr fontId="0" type="noConversion"/>
  </si>
  <si>
    <t>DG115a</t>
    <phoneticPr fontId="0" type="noConversion"/>
  </si>
  <si>
    <t>Promoter 3: DG133</t>
    <phoneticPr fontId="0" type="noConversion"/>
  </si>
  <si>
    <t>DG133</t>
    <phoneticPr fontId="0" type="noConversion"/>
  </si>
  <si>
    <t>Promoter 4: N25/A1anti</t>
    <phoneticPr fontId="0" type="noConversion"/>
  </si>
  <si>
    <t>N25/A1anti</t>
    <phoneticPr fontId="0" type="noConversion"/>
  </si>
  <si>
    <t>Promoter 5: DG427</t>
    <phoneticPr fontId="0" type="noConversion"/>
  </si>
  <si>
    <t>DG427</t>
    <phoneticPr fontId="0" type="noConversion"/>
  </si>
  <si>
    <t>Promoter 6: DG428</t>
    <phoneticPr fontId="0" type="noConversion"/>
  </si>
  <si>
    <t>DG428</t>
    <phoneticPr fontId="0" type="noConversion"/>
  </si>
  <si>
    <t>Promoter 7: DG429</t>
    <phoneticPr fontId="0" type="noConversion"/>
  </si>
  <si>
    <t>DG429</t>
    <phoneticPr fontId="0" type="noConversion"/>
  </si>
  <si>
    <t>Promoter 8: DG430</t>
    <phoneticPr fontId="0" type="noConversion"/>
  </si>
  <si>
    <t>DG430</t>
    <phoneticPr fontId="0" type="noConversion"/>
  </si>
  <si>
    <t>Promoter 9: DG431</t>
    <phoneticPr fontId="0" type="noConversion"/>
  </si>
  <si>
    <t>DG431</t>
    <phoneticPr fontId="0" type="noConversion"/>
  </si>
  <si>
    <t>Promoter 10: DG432</t>
    <phoneticPr fontId="0" type="noConversion"/>
  </si>
  <si>
    <t>DG432</t>
    <phoneticPr fontId="0" type="noConversion"/>
  </si>
  <si>
    <t>DG433</t>
    <phoneticPr fontId="0" type="noConversion"/>
  </si>
  <si>
    <t>Promoter 11: DG433</t>
    <phoneticPr fontId="0" type="noConversion"/>
  </si>
  <si>
    <t>Promoter 12: DG434</t>
    <phoneticPr fontId="0" type="noConversion"/>
  </si>
  <si>
    <t>DG434</t>
    <phoneticPr fontId="0" type="noConversion"/>
  </si>
  <si>
    <t>Promoter 16: DG438</t>
    <phoneticPr fontId="0" type="noConversion"/>
  </si>
  <si>
    <t>DG438</t>
    <phoneticPr fontId="0" type="noConversion"/>
  </si>
  <si>
    <t>Promoter 15: DG437</t>
    <phoneticPr fontId="0" type="noConversion"/>
  </si>
  <si>
    <t>DG437</t>
    <phoneticPr fontId="0" type="noConversion"/>
  </si>
  <si>
    <t>Promoter 14: DG436</t>
    <phoneticPr fontId="0" type="noConversion"/>
  </si>
  <si>
    <t>DG436</t>
    <phoneticPr fontId="0" type="noConversion"/>
  </si>
  <si>
    <t>Promoter 13: DG435</t>
    <phoneticPr fontId="0" type="noConversion"/>
  </si>
  <si>
    <t>DG435</t>
    <phoneticPr fontId="0" type="noConversion"/>
  </si>
  <si>
    <t>Right edge blank: 6 mer</t>
  </si>
  <si>
    <t>Right edge blank: 7 mer</t>
  </si>
  <si>
    <t>Right edge blank: 8 mer</t>
  </si>
  <si>
    <t>Right edge blank: 9 mer</t>
  </si>
  <si>
    <t>Right edge blank: 10 mer</t>
  </si>
  <si>
    <t>Right edge blank: 11 mer</t>
  </si>
  <si>
    <t>Right edge blank: 12 mer</t>
  </si>
  <si>
    <t>Right edge blank: 13 mer</t>
  </si>
  <si>
    <t>Right edge blank: 14 mer</t>
  </si>
  <si>
    <t>Right edge blank: 15 mer</t>
  </si>
  <si>
    <t>Right edge blank: 16 mer</t>
  </si>
  <si>
    <t>DG433: 18 mer</t>
  </si>
  <si>
    <t>DG434: 4 mer</t>
  </si>
  <si>
    <t>DG434: 5 mer</t>
  </si>
  <si>
    <t>DG434: 6 mer</t>
  </si>
  <si>
    <t>DG434: 7 mer</t>
  </si>
  <si>
    <t>DG434: 8 mer</t>
  </si>
  <si>
    <t>DG434: 9 mer</t>
  </si>
  <si>
    <t>DG434: 10 mer</t>
  </si>
  <si>
    <t>DG434: 11 mer</t>
  </si>
  <si>
    <t>DG434: 12 mer</t>
  </si>
  <si>
    <t>DG434: 13 mer</t>
  </si>
  <si>
    <t>DG434: 14 mer</t>
  </si>
  <si>
    <t>DG434: 15 mer</t>
  </si>
  <si>
    <t>DG435: 4 mer</t>
  </si>
  <si>
    <t>DG435: 5 mer</t>
  </si>
  <si>
    <t>DG435: 6 mer</t>
  </si>
  <si>
    <t>DG435: 7 mer</t>
  </si>
  <si>
    <t>DG435: 8 mer</t>
  </si>
  <si>
    <t>DG435: 9 mer</t>
  </si>
  <si>
    <t>DG435: 10 mer</t>
  </si>
  <si>
    <t>DG435: 11 mer</t>
  </si>
  <si>
    <t>DG435: 12 mer</t>
  </si>
  <si>
    <t>DG435: 13 mer</t>
  </si>
  <si>
    <t>Ab RNA</t>
  </si>
  <si>
    <t>Ab RNA</t>
    <phoneticPr fontId="0" type="noConversion"/>
  </si>
  <si>
    <t>IQ_20120623_b.xlsx</t>
  </si>
  <si>
    <t>Promoter</t>
  </si>
  <si>
    <t>N25</t>
  </si>
  <si>
    <t>DG115a</t>
  </si>
  <si>
    <t>DG133</t>
  </si>
  <si>
    <t>N25/A1anti</t>
  </si>
  <si>
    <t>DG440</t>
  </si>
  <si>
    <t>DG441</t>
  </si>
  <si>
    <t>DG442</t>
  </si>
  <si>
    <t>DG443</t>
  </si>
  <si>
    <t>DG444</t>
  </si>
  <si>
    <t>DG445</t>
  </si>
  <si>
    <t>DG446</t>
  </si>
  <si>
    <t>DG447</t>
  </si>
  <si>
    <t>DG448</t>
  </si>
  <si>
    <t>DG449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</si>
</sst>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69" formatCode="0"/>
  </numFmts>
  <fonts count="7">
    <font>
      <sz val="10"/>
      <name val="Arial"/>
    </font>
    <font>
      <sz val="10"/>
      <name val="Arial"/>
    </font>
    <font>
      <u/>
      <sz val="10"/>
      <name val="Arial"/>
    </font>
    <font>
      <sz val="10"/>
      <color indexed="10"/>
      <name val="Arial"/>
    </font>
    <font>
      <sz val="10"/>
      <color indexed="12"/>
      <name val="Arial"/>
    </font>
    <font>
      <i/>
      <u/>
      <sz val="10"/>
      <name val="Arial"/>
    </font>
    <font>
      <u/>
      <sz val="10"/>
      <color indexed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1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1" fontId="4" fillId="0" borderId="0" xfId="0" applyNumberFormat="1" applyFon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6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" fontId="2" fillId="0" borderId="0" xfId="0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P523"/>
  <sheetViews>
    <sheetView tabSelected="1" topLeftCell="H180" zoomScale="150" workbookViewId="0">
      <selection activeCell="H208" sqref="H208:Y208"/>
    </sheetView>
  </sheetViews>
  <sheetFormatPr baseColWidth="10" defaultColWidth="8.83203125" defaultRowHeight="12"/>
  <cols>
    <col min="1" max="1" width="10.83203125" customWidth="1"/>
    <col min="2" max="2" width="14.83203125" customWidth="1"/>
    <col min="3" max="3" width="23.6640625" customWidth="1"/>
    <col min="4" max="4" width="13.5" customWidth="1"/>
    <col min="5" max="5" width="13.6640625" customWidth="1"/>
    <col min="8" max="8" width="10.5" customWidth="1"/>
    <col min="9" max="11" width="10.1640625" customWidth="1"/>
    <col min="12" max="12" width="10.83203125" customWidth="1"/>
    <col min="13" max="13" width="10.5" customWidth="1"/>
    <col min="14" max="14" width="10.33203125" customWidth="1"/>
    <col min="15" max="15" width="10.1640625" customWidth="1"/>
    <col min="16" max="16" width="10.6640625" customWidth="1"/>
    <col min="17" max="17" width="10.1640625" customWidth="1"/>
    <col min="18" max="18" width="10.6640625" customWidth="1"/>
    <col min="19" max="20" width="10.5" customWidth="1"/>
    <col min="21" max="21" width="10.6640625" customWidth="1"/>
    <col min="22" max="22" width="10.1640625" customWidth="1"/>
    <col min="23" max="24" width="10.5" customWidth="1"/>
    <col min="25" max="25" width="10.83203125" customWidth="1"/>
  </cols>
  <sheetData>
    <row r="1" spans="1:42">
      <c r="A1" t="s">
        <v>176</v>
      </c>
      <c r="B1" s="2" t="s">
        <v>389</v>
      </c>
      <c r="C1" s="2" t="s">
        <v>240</v>
      </c>
      <c r="D1" s="2" t="s">
        <v>292</v>
      </c>
      <c r="E1" s="2" t="s">
        <v>293</v>
      </c>
      <c r="H1" t="s">
        <v>198</v>
      </c>
      <c r="J1" t="s">
        <v>294</v>
      </c>
      <c r="Q1" t="s">
        <v>198</v>
      </c>
      <c r="S1" t="s">
        <v>294</v>
      </c>
      <c r="Z1" t="s">
        <v>198</v>
      </c>
      <c r="AB1" t="s">
        <v>294</v>
      </c>
      <c r="AI1" t="s">
        <v>198</v>
      </c>
      <c r="AK1" t="s">
        <v>294</v>
      </c>
    </row>
    <row r="2" spans="1:42">
      <c r="A2" t="s">
        <v>390</v>
      </c>
      <c r="B2" s="1">
        <v>13608877.199999999</v>
      </c>
      <c r="C2" t="s">
        <v>242</v>
      </c>
      <c r="D2" s="8" t="s">
        <v>291</v>
      </c>
      <c r="E2" s="8"/>
      <c r="F2" s="8"/>
      <c r="G2" s="8"/>
      <c r="H2" s="11" t="s">
        <v>674</v>
      </c>
      <c r="I2" s="8"/>
      <c r="J2" s="8"/>
      <c r="K2" s="8"/>
      <c r="L2" s="8"/>
      <c r="M2" s="8"/>
      <c r="N2" s="8"/>
      <c r="Q2" s="11" t="s">
        <v>675</v>
      </c>
      <c r="R2" s="8"/>
      <c r="S2" s="8"/>
      <c r="T2" s="8"/>
      <c r="U2" s="8"/>
      <c r="V2" s="8"/>
      <c r="Z2" s="11" t="s">
        <v>677</v>
      </c>
      <c r="AA2" s="8"/>
      <c r="AB2" s="8"/>
      <c r="AC2" s="8"/>
      <c r="AD2" s="8"/>
      <c r="AE2" s="8"/>
      <c r="AI2" s="11" t="s">
        <v>679</v>
      </c>
      <c r="AJ2" s="8"/>
      <c r="AK2" s="8"/>
      <c r="AL2" s="8"/>
      <c r="AM2" s="8"/>
      <c r="AN2" s="8"/>
    </row>
    <row r="3" spans="1:42">
      <c r="A3" t="s">
        <v>391</v>
      </c>
      <c r="B3" s="1">
        <v>13559822.52</v>
      </c>
      <c r="C3" t="s">
        <v>241</v>
      </c>
      <c r="D3" s="8">
        <f>(B2+B3+B4+B5)/4</f>
        <v>13555452.8375</v>
      </c>
      <c r="E3" s="8"/>
      <c r="F3" s="8"/>
      <c r="G3" s="8"/>
      <c r="H3" s="13"/>
      <c r="I3" s="13"/>
      <c r="J3" s="9"/>
      <c r="K3" s="13" t="s">
        <v>195</v>
      </c>
      <c r="L3" s="13"/>
      <c r="M3" s="13"/>
      <c r="N3" s="8"/>
      <c r="Q3" s="13"/>
      <c r="R3" s="13"/>
      <c r="S3" s="9"/>
      <c r="T3" s="13" t="s">
        <v>195</v>
      </c>
      <c r="U3" s="13"/>
      <c r="V3" s="13"/>
      <c r="Z3" s="13"/>
      <c r="AA3" s="13"/>
      <c r="AB3" s="9"/>
      <c r="AC3" s="13" t="s">
        <v>195</v>
      </c>
      <c r="AD3" s="13"/>
      <c r="AE3" s="13"/>
      <c r="AI3" s="13"/>
      <c r="AJ3" s="13"/>
      <c r="AK3" s="9"/>
      <c r="AL3" s="13" t="s">
        <v>195</v>
      </c>
      <c r="AM3" s="13"/>
      <c r="AN3" s="13"/>
    </row>
    <row r="4" spans="1:42">
      <c r="A4" t="s">
        <v>392</v>
      </c>
      <c r="B4" s="1">
        <v>14211165.67</v>
      </c>
      <c r="C4" t="s">
        <v>243</v>
      </c>
      <c r="D4" s="8"/>
      <c r="E4" s="8"/>
      <c r="F4" s="8"/>
      <c r="G4" s="8"/>
      <c r="H4" s="14" t="s">
        <v>295</v>
      </c>
      <c r="I4" s="32" t="s">
        <v>673</v>
      </c>
      <c r="J4" s="2" t="s">
        <v>199</v>
      </c>
      <c r="K4" s="14" t="s">
        <v>200</v>
      </c>
      <c r="L4" s="14" t="s">
        <v>201</v>
      </c>
      <c r="M4" s="14" t="s">
        <v>202</v>
      </c>
      <c r="N4" s="8"/>
      <c r="Q4" s="14" t="s">
        <v>295</v>
      </c>
      <c r="R4" s="32" t="s">
        <v>676</v>
      </c>
      <c r="S4" s="2" t="s">
        <v>199</v>
      </c>
      <c r="T4" s="14" t="s">
        <v>200</v>
      </c>
      <c r="U4" s="14" t="s">
        <v>201</v>
      </c>
      <c r="V4" s="14" t="s">
        <v>202</v>
      </c>
      <c r="Z4" s="14" t="s">
        <v>295</v>
      </c>
      <c r="AA4" s="32" t="s">
        <v>678</v>
      </c>
      <c r="AB4" s="2" t="s">
        <v>199</v>
      </c>
      <c r="AC4" s="14" t="s">
        <v>200</v>
      </c>
      <c r="AD4" s="14" t="s">
        <v>201</v>
      </c>
      <c r="AE4" s="14" t="s">
        <v>202</v>
      </c>
      <c r="AI4" s="14" t="s">
        <v>295</v>
      </c>
      <c r="AJ4" s="32" t="s">
        <v>680</v>
      </c>
      <c r="AK4" s="2" t="s">
        <v>199</v>
      </c>
      <c r="AL4" s="14" t="s">
        <v>200</v>
      </c>
      <c r="AM4" s="14" t="s">
        <v>201</v>
      </c>
      <c r="AN4" s="14" t="s">
        <v>202</v>
      </c>
    </row>
    <row r="5" spans="1:42">
      <c r="A5" t="s">
        <v>393</v>
      </c>
      <c r="B5" s="1">
        <v>12841945.960000001</v>
      </c>
      <c r="C5" t="s">
        <v>245</v>
      </c>
      <c r="D5" s="8"/>
      <c r="E5" s="8"/>
      <c r="F5" s="8"/>
      <c r="G5" s="8"/>
      <c r="H5" s="8" t="s">
        <v>126</v>
      </c>
      <c r="I5" s="15">
        <v>2268837.9024999999</v>
      </c>
      <c r="J5" s="36">
        <f>I5/$I$28*100</f>
        <v>24.440932758859457</v>
      </c>
      <c r="K5" s="15">
        <f>SUM(I5:I14)+I26</f>
        <v>9282943.1875</v>
      </c>
      <c r="L5" s="36">
        <f>K5/$I$28*100</f>
        <v>100</v>
      </c>
      <c r="M5" s="36">
        <f>J5/L5*100</f>
        <v>24.440932758859457</v>
      </c>
      <c r="N5" s="15"/>
      <c r="O5" s="15"/>
      <c r="Q5" s="8" t="s">
        <v>126</v>
      </c>
      <c r="R5" s="16">
        <v>2177974.6024999991</v>
      </c>
      <c r="S5" s="36">
        <f>R5/$R$28*100</f>
        <v>20.672521450391891</v>
      </c>
      <c r="T5" s="16">
        <f>SUM(R5:R22)+R26</f>
        <v>10535602.092499999</v>
      </c>
      <c r="U5" s="36">
        <f>T5/$R$28*100</f>
        <v>100</v>
      </c>
      <c r="V5" s="37">
        <f>S5/U5*100</f>
        <v>20.672521450391891</v>
      </c>
      <c r="W5" s="16"/>
      <c r="X5" s="16"/>
      <c r="Z5" s="8" t="s">
        <v>126</v>
      </c>
      <c r="AA5" s="17">
        <v>6364278.5024999995</v>
      </c>
      <c r="AB5" s="37">
        <f>AA5/$AA$28*100</f>
        <v>37.754930571523019</v>
      </c>
      <c r="AC5" s="17">
        <f>SUM(AA5:AA19)+AA26</f>
        <v>16856814.212499999</v>
      </c>
      <c r="AD5" s="37">
        <f>AC5/$AA$28*100</f>
        <v>100</v>
      </c>
      <c r="AE5" s="37">
        <f>AB5/AD5*100</f>
        <v>37.754930571523019</v>
      </c>
      <c r="AF5" s="17"/>
      <c r="AG5" s="17"/>
      <c r="AI5" s="8" t="s">
        <v>126</v>
      </c>
      <c r="AJ5" s="18">
        <v>11994933.042499999</v>
      </c>
      <c r="AK5" s="37">
        <f>AJ5/$AJ$28*100</f>
        <v>48.735000496033756</v>
      </c>
      <c r="AL5" s="18">
        <f>SUM(AJ5:AJ18)+AJ26</f>
        <v>24612563.702499997</v>
      </c>
      <c r="AM5" s="37">
        <f>AL5/$AJ$28*100</f>
        <v>100</v>
      </c>
      <c r="AN5" s="37">
        <f>AK5/AM5*100</f>
        <v>48.735000496033756</v>
      </c>
      <c r="AO5" s="18"/>
      <c r="AP5" s="18"/>
    </row>
    <row r="6" spans="1:42">
      <c r="A6" t="s">
        <v>394</v>
      </c>
      <c r="B6" s="5">
        <v>15824290.74</v>
      </c>
      <c r="C6" t="s">
        <v>246</v>
      </c>
      <c r="E6" s="12">
        <f xml:space="preserve"> B6-$D$3</f>
        <v>2268837.9024999999</v>
      </c>
      <c r="F6" s="8"/>
      <c r="G6" s="8"/>
      <c r="H6" s="8" t="s">
        <v>177</v>
      </c>
      <c r="I6" s="15">
        <v>702042.36</v>
      </c>
      <c r="J6" s="36">
        <f t="shared" ref="J6:J26" si="0">I6/$I$28*100</f>
        <v>7.5627130945424632</v>
      </c>
      <c r="K6" s="15">
        <f>SUM(I6:I14)+I26</f>
        <v>7014105.2850000011</v>
      </c>
      <c r="L6" s="36">
        <f t="shared" ref="L6:L26" si="1">K6/$I$28*100</f>
        <v>75.559067241140554</v>
      </c>
      <c r="M6" s="36">
        <f t="shared" ref="M6:M14" si="2">J6/L6*100</f>
        <v>10.00900801277322</v>
      </c>
      <c r="N6" s="15"/>
      <c r="O6" s="15"/>
      <c r="Q6" s="8" t="s">
        <v>177</v>
      </c>
      <c r="R6" s="16">
        <v>449851.56999999995</v>
      </c>
      <c r="S6" s="36">
        <f t="shared" ref="S6:S26" si="3">R6/$R$28*100</f>
        <v>4.2698230822539953</v>
      </c>
      <c r="T6" s="16">
        <f>SUM(R6:R22)+R26</f>
        <v>8357627.4899999993</v>
      </c>
      <c r="U6" s="36">
        <f t="shared" ref="U6:U26" si="4">T6/$R$28*100</f>
        <v>79.327478549608102</v>
      </c>
      <c r="V6" s="37">
        <f t="shared" ref="V6:V22" si="5">S6/U6*100</f>
        <v>5.3825271650148636</v>
      </c>
      <c r="W6" s="16"/>
      <c r="X6" s="16"/>
      <c r="Z6" s="8" t="s">
        <v>177</v>
      </c>
      <c r="AA6" s="17">
        <v>285778.84999999998</v>
      </c>
      <c r="AB6" s="37">
        <f t="shared" ref="AB6:AB26" si="6">AA6/$AA$28*100</f>
        <v>1.6953313146684832</v>
      </c>
      <c r="AC6" s="17">
        <f>SUM(AA6:AA19)+AA26</f>
        <v>10492535.709999997</v>
      </c>
      <c r="AD6" s="37">
        <f t="shared" ref="AD6:AD26" si="7">AC6/$AA$28*100</f>
        <v>62.245069428476974</v>
      </c>
      <c r="AE6" s="37">
        <f t="shared" ref="AE6:AE19" si="8">AB6/AD6*100</f>
        <v>2.7236395271701199</v>
      </c>
      <c r="AF6" s="17"/>
      <c r="AG6" s="17"/>
      <c r="AI6" s="8" t="s">
        <v>177</v>
      </c>
      <c r="AJ6" s="18">
        <v>373053.65</v>
      </c>
      <c r="AK6" s="37">
        <f t="shared" ref="AK6:AK26" si="9">AJ6/$AJ$28*100</f>
        <v>1.5157041521932453</v>
      </c>
      <c r="AL6" s="18">
        <f>SUM(AJ6:AJ18)+AJ26</f>
        <v>12617630.660000002</v>
      </c>
      <c r="AM6" s="37">
        <f t="shared" ref="AM6:AM26" si="10">AL6/$AJ$28*100</f>
        <v>51.264999503966258</v>
      </c>
      <c r="AN6" s="37">
        <f t="shared" ref="AN6:AN18" si="11">AK6/AM6*100</f>
        <v>2.9566061969355499</v>
      </c>
      <c r="AO6" s="18"/>
      <c r="AP6" s="18"/>
    </row>
    <row r="7" spans="1:42">
      <c r="A7" t="s">
        <v>395</v>
      </c>
      <c r="B7" s="5">
        <v>15733427.439999999</v>
      </c>
      <c r="C7" t="s">
        <v>248</v>
      </c>
      <c r="E7" s="12">
        <f t="shared" ref="E7:E22" si="12" xml:space="preserve"> B7-$D$3</f>
        <v>2177974.6024999991</v>
      </c>
      <c r="F7" s="8"/>
      <c r="G7" s="8"/>
      <c r="H7" s="8" t="s">
        <v>178</v>
      </c>
      <c r="I7" s="15">
        <v>556358.58500000008</v>
      </c>
      <c r="J7" s="36">
        <f t="shared" si="0"/>
        <v>5.9933425613243854</v>
      </c>
      <c r="K7" s="15">
        <f>SUM(I7:I14)+I26</f>
        <v>6312062.9250000007</v>
      </c>
      <c r="L7" s="36">
        <f t="shared" si="1"/>
        <v>67.99635414659808</v>
      </c>
      <c r="M7" s="36">
        <f t="shared" si="2"/>
        <v>8.8142116390577652</v>
      </c>
      <c r="N7" s="15"/>
      <c r="O7" s="15"/>
      <c r="Q7" s="8" t="s">
        <v>178</v>
      </c>
      <c r="R7" s="16">
        <v>396558.96499999997</v>
      </c>
      <c r="S7" s="36">
        <f t="shared" si="3"/>
        <v>3.7639895804559593</v>
      </c>
      <c r="T7" s="16">
        <f>SUM(R7:R22)+R26</f>
        <v>7907775.9199999999</v>
      </c>
      <c r="U7" s="36">
        <f t="shared" si="4"/>
        <v>75.05765546735411</v>
      </c>
      <c r="V7" s="37">
        <f t="shared" si="5"/>
        <v>5.0147977005398001</v>
      </c>
      <c r="W7" s="16"/>
      <c r="X7" s="16"/>
      <c r="Z7" s="8" t="s">
        <v>178</v>
      </c>
      <c r="AA7" s="17">
        <v>292196.45499999996</v>
      </c>
      <c r="AB7" s="37">
        <f t="shared" si="6"/>
        <v>1.7334025950367575</v>
      </c>
      <c r="AC7" s="17">
        <f>SUM(AA7:AA19)+AA26</f>
        <v>10206756.859999999</v>
      </c>
      <c r="AD7" s="37">
        <f t="shared" si="7"/>
        <v>60.549738113808495</v>
      </c>
      <c r="AE7" s="37">
        <f t="shared" si="8"/>
        <v>2.8627747188248391</v>
      </c>
      <c r="AF7" s="17"/>
      <c r="AG7" s="17"/>
      <c r="AI7" s="8" t="s">
        <v>178</v>
      </c>
      <c r="AJ7" s="18">
        <v>725247.96500000008</v>
      </c>
      <c r="AK7" s="37">
        <f t="shared" si="9"/>
        <v>2.9466575435468911</v>
      </c>
      <c r="AL7" s="18">
        <f>SUM(AJ7:AJ18)+AJ26</f>
        <v>12244577.01</v>
      </c>
      <c r="AM7" s="37">
        <f t="shared" si="10"/>
        <v>49.749295351773</v>
      </c>
      <c r="AN7" s="37">
        <f t="shared" si="11"/>
        <v>5.923013628055088</v>
      </c>
      <c r="AO7" s="18"/>
      <c r="AP7" s="18"/>
    </row>
    <row r="8" spans="1:42">
      <c r="A8" t="s">
        <v>396</v>
      </c>
      <c r="B8" s="5">
        <v>19919731.34</v>
      </c>
      <c r="C8" t="s">
        <v>249</v>
      </c>
      <c r="E8" s="12">
        <f t="shared" si="12"/>
        <v>6364278.5024999995</v>
      </c>
      <c r="F8" s="8"/>
      <c r="G8" s="8"/>
      <c r="H8" s="8" t="s">
        <v>179</v>
      </c>
      <c r="I8" s="15">
        <v>94962.10500000001</v>
      </c>
      <c r="J8" s="36">
        <f t="shared" si="0"/>
        <v>1.0229741051078689</v>
      </c>
      <c r="K8" s="15">
        <f>SUM(I8:I14)+I26</f>
        <v>5755704.3400000008</v>
      </c>
      <c r="L8" s="36">
        <f t="shared" si="1"/>
        <v>62.003011585273704</v>
      </c>
      <c r="M8" s="36">
        <f t="shared" si="2"/>
        <v>1.6498780929390129</v>
      </c>
      <c r="N8" s="15"/>
      <c r="O8" s="15"/>
      <c r="Q8" s="8" t="s">
        <v>179</v>
      </c>
      <c r="R8" s="16">
        <v>342081.30499999999</v>
      </c>
      <c r="S8" s="36">
        <f t="shared" si="3"/>
        <v>3.2469079792176099</v>
      </c>
      <c r="T8" s="16">
        <f>SUM(R8:R22)+R26</f>
        <v>7511216.9550000001</v>
      </c>
      <c r="U8" s="36">
        <f t="shared" si="4"/>
        <v>71.293665886898154</v>
      </c>
      <c r="V8" s="37">
        <f t="shared" si="5"/>
        <v>4.5542727237067266</v>
      </c>
      <c r="W8" s="16"/>
      <c r="X8" s="16"/>
      <c r="Z8" s="8" t="s">
        <v>179</v>
      </c>
      <c r="AA8" s="17">
        <v>393587.97499999998</v>
      </c>
      <c r="AB8" s="37">
        <f t="shared" si="6"/>
        <v>2.3348894401893499</v>
      </c>
      <c r="AC8" s="17">
        <f>SUM(AA8:AA19)+AA26</f>
        <v>9914560.4050000012</v>
      </c>
      <c r="AD8" s="37">
        <f t="shared" si="7"/>
        <v>58.816335518771744</v>
      </c>
      <c r="AE8" s="37">
        <f t="shared" si="8"/>
        <v>3.9697975393998317</v>
      </c>
      <c r="AF8" s="17"/>
      <c r="AG8" s="17"/>
      <c r="AI8" s="8" t="s">
        <v>179</v>
      </c>
      <c r="AJ8" s="18">
        <v>197214.58499999999</v>
      </c>
      <c r="AK8" s="37">
        <f t="shared" si="9"/>
        <v>0.80127607746919971</v>
      </c>
      <c r="AL8" s="18">
        <f>SUM(AJ8:AJ18)+AJ26</f>
        <v>11519329.045</v>
      </c>
      <c r="AM8" s="37">
        <f t="shared" si="10"/>
        <v>46.802637808226109</v>
      </c>
      <c r="AN8" s="37">
        <f t="shared" si="11"/>
        <v>1.7120318746828542</v>
      </c>
      <c r="AO8" s="18"/>
      <c r="AP8" s="18"/>
    </row>
    <row r="9" spans="1:42">
      <c r="A9" t="s">
        <v>397</v>
      </c>
      <c r="B9" s="5">
        <v>25550385.879999999</v>
      </c>
      <c r="C9" t="s">
        <v>251</v>
      </c>
      <c r="E9" s="12">
        <f t="shared" si="12"/>
        <v>11994933.042499999</v>
      </c>
      <c r="F9" s="8"/>
      <c r="G9" s="8"/>
      <c r="H9" s="8" t="s">
        <v>180</v>
      </c>
      <c r="I9" s="15">
        <v>358322.91499999998</v>
      </c>
      <c r="J9" s="36">
        <f t="shared" si="0"/>
        <v>3.8600140899548081</v>
      </c>
      <c r="K9" s="15">
        <f>SUM(I9:I14)+I26</f>
        <v>5660742.2350000003</v>
      </c>
      <c r="L9" s="36">
        <f t="shared" si="1"/>
        <v>60.980037480165826</v>
      </c>
      <c r="M9" s="36">
        <f t="shared" si="2"/>
        <v>6.3299634592883027</v>
      </c>
      <c r="N9" s="15"/>
      <c r="O9" s="15"/>
      <c r="Q9" s="8" t="s">
        <v>180</v>
      </c>
      <c r="R9" s="16">
        <v>957595.34499999997</v>
      </c>
      <c r="S9" s="36">
        <f t="shared" si="3"/>
        <v>9.0891373515490432</v>
      </c>
      <c r="T9" s="16">
        <f>SUM(R9:R22)+R26</f>
        <v>7169135.6500000004</v>
      </c>
      <c r="U9" s="36">
        <f t="shared" si="4"/>
        <v>68.046757907680544</v>
      </c>
      <c r="V9" s="37">
        <f t="shared" si="5"/>
        <v>13.357193834099093</v>
      </c>
      <c r="W9" s="16"/>
      <c r="X9" s="16"/>
      <c r="Z9" s="8" t="s">
        <v>180</v>
      </c>
      <c r="AA9" s="17">
        <v>1196012.3250000002</v>
      </c>
      <c r="AB9" s="37">
        <f t="shared" si="6"/>
        <v>7.095126694302115</v>
      </c>
      <c r="AC9" s="17">
        <f>SUM(AA9:AA19)+AA26</f>
        <v>9520972.4299999997</v>
      </c>
      <c r="AD9" s="37">
        <f t="shared" si="7"/>
        <v>56.481446078582387</v>
      </c>
      <c r="AE9" s="37">
        <f t="shared" si="8"/>
        <v>12.561871529334953</v>
      </c>
      <c r="AF9" s="17"/>
      <c r="AG9" s="17"/>
      <c r="AI9" s="8" t="s">
        <v>180</v>
      </c>
      <c r="AJ9" s="18">
        <v>1082134.3150000002</v>
      </c>
      <c r="AK9" s="37">
        <f t="shared" si="9"/>
        <v>4.3966745117660517</v>
      </c>
      <c r="AL9" s="18">
        <f>SUM(AJ9:AJ18)+AJ26</f>
        <v>11322114.459999999</v>
      </c>
      <c r="AM9" s="37">
        <f t="shared" si="10"/>
        <v>46.001361730756905</v>
      </c>
      <c r="AN9" s="37">
        <f t="shared" si="11"/>
        <v>9.5577051338165013</v>
      </c>
      <c r="AO9" s="18"/>
      <c r="AP9" s="18"/>
    </row>
    <row r="10" spans="1:42">
      <c r="A10" t="s">
        <v>398</v>
      </c>
      <c r="B10" s="5">
        <v>17874037.039999999</v>
      </c>
      <c r="C10" t="s">
        <v>252</v>
      </c>
      <c r="E10" s="12">
        <f t="shared" si="12"/>
        <v>4318584.2024999987</v>
      </c>
      <c r="F10" s="8"/>
      <c r="G10" s="8"/>
      <c r="H10" s="8" t="s">
        <v>181</v>
      </c>
      <c r="I10" s="15">
        <v>344809.94500000001</v>
      </c>
      <c r="J10" s="36">
        <f t="shared" si="0"/>
        <v>3.714446356456278</v>
      </c>
      <c r="K10" s="15">
        <f>SUM(I10:I14)+I26</f>
        <v>5302419.32</v>
      </c>
      <c r="L10" s="36">
        <f t="shared" si="1"/>
        <v>57.120023390211017</v>
      </c>
      <c r="M10" s="36">
        <f t="shared" si="2"/>
        <v>6.5028796138288065</v>
      </c>
      <c r="N10" s="15"/>
      <c r="O10" s="15"/>
      <c r="Q10" s="8" t="s">
        <v>181</v>
      </c>
      <c r="R10" s="16">
        <v>171887.255</v>
      </c>
      <c r="S10" s="36">
        <f t="shared" si="3"/>
        <v>1.6314896243315959</v>
      </c>
      <c r="T10" s="16">
        <f>SUM(R10:R22)+R26</f>
        <v>6211540.3049999997</v>
      </c>
      <c r="U10" s="36">
        <f t="shared" si="4"/>
        <v>58.957620556131495</v>
      </c>
      <c r="V10" s="37">
        <f t="shared" si="5"/>
        <v>2.7672243366373843</v>
      </c>
      <c r="W10" s="16"/>
      <c r="X10" s="16"/>
      <c r="Z10" s="8" t="s">
        <v>181</v>
      </c>
      <c r="AA10" s="17">
        <v>1080984.655</v>
      </c>
      <c r="AB10" s="37">
        <f t="shared" si="6"/>
        <v>6.4127458567966356</v>
      </c>
      <c r="AC10" s="17">
        <f>SUM(AA10:AA19)+AA26</f>
        <v>8324960.1050000004</v>
      </c>
      <c r="AD10" s="37">
        <f t="shared" si="7"/>
        <v>49.386319384280277</v>
      </c>
      <c r="AE10" s="37">
        <f t="shared" si="8"/>
        <v>12.984862886619203</v>
      </c>
      <c r="AF10" s="17"/>
      <c r="AG10" s="17"/>
      <c r="AI10" s="8" t="s">
        <v>181</v>
      </c>
      <c r="AJ10" s="18">
        <v>295143.745</v>
      </c>
      <c r="AK10" s="37">
        <f t="shared" si="9"/>
        <v>1.1991588871744436</v>
      </c>
      <c r="AL10" s="18">
        <f>SUM(AJ10:AJ18)+AJ26</f>
        <v>10239980.145</v>
      </c>
      <c r="AM10" s="37">
        <f t="shared" si="10"/>
        <v>41.604687218990861</v>
      </c>
      <c r="AN10" s="37">
        <f t="shared" si="11"/>
        <v>2.8822687233833499</v>
      </c>
      <c r="AO10" s="18"/>
      <c r="AP10" s="18"/>
    </row>
    <row r="11" spans="1:42">
      <c r="A11" t="s">
        <v>399</v>
      </c>
      <c r="B11" s="5">
        <v>15253452.85</v>
      </c>
      <c r="C11" t="s">
        <v>253</v>
      </c>
      <c r="E11" s="12">
        <f t="shared" si="12"/>
        <v>1698000.0124999993</v>
      </c>
      <c r="F11" s="8"/>
      <c r="G11" s="8"/>
      <c r="H11" s="8" t="s">
        <v>182</v>
      </c>
      <c r="I11" s="15">
        <v>998660.39</v>
      </c>
      <c r="J11" s="36">
        <f t="shared" si="0"/>
        <v>10.7580146708724</v>
      </c>
      <c r="K11" s="15">
        <f>SUM(I11:I14)+I26</f>
        <v>4957609.375</v>
      </c>
      <c r="L11" s="36">
        <f t="shared" si="1"/>
        <v>53.405577033754739</v>
      </c>
      <c r="M11" s="36">
        <f t="shared" si="2"/>
        <v>20.14399107432703</v>
      </c>
      <c r="N11" s="15"/>
      <c r="O11" s="15"/>
      <c r="Q11" s="8" t="s">
        <v>182</v>
      </c>
      <c r="R11" s="16">
        <v>242310.53999999998</v>
      </c>
      <c r="S11" s="36">
        <f t="shared" si="3"/>
        <v>2.2999211423568671</v>
      </c>
      <c r="T11" s="16">
        <f>SUM(R11:R22)+R26</f>
        <v>6039653.0499999998</v>
      </c>
      <c r="U11" s="36">
        <f t="shared" si="4"/>
        <v>57.326130931799902</v>
      </c>
      <c r="V11" s="37">
        <f t="shared" si="5"/>
        <v>4.0119943644776086</v>
      </c>
      <c r="W11" s="16"/>
      <c r="X11" s="16"/>
      <c r="Z11" s="8" t="s">
        <v>182</v>
      </c>
      <c r="AA11" s="17">
        <v>535111.42999999993</v>
      </c>
      <c r="AB11" s="37">
        <f t="shared" si="6"/>
        <v>3.1744517276769502</v>
      </c>
      <c r="AC11" s="17">
        <f>SUM(AA11:AA19)+AA26</f>
        <v>7243975.4500000002</v>
      </c>
      <c r="AD11" s="37">
        <f t="shared" si="7"/>
        <v>42.973573527483644</v>
      </c>
      <c r="AE11" s="37">
        <f t="shared" si="8"/>
        <v>7.3869856916756929</v>
      </c>
      <c r="AF11" s="17"/>
      <c r="AG11" s="17"/>
      <c r="AI11" s="8" t="s">
        <v>182</v>
      </c>
      <c r="AJ11" s="18">
        <v>2253057.5</v>
      </c>
      <c r="AK11" s="37">
        <f t="shared" si="9"/>
        <v>9.154095149263739</v>
      </c>
      <c r="AL11" s="18">
        <f>SUM(AJ11:AJ18)+AJ26</f>
        <v>9944836.4000000004</v>
      </c>
      <c r="AM11" s="37">
        <f t="shared" si="10"/>
        <v>40.40552833181642</v>
      </c>
      <c r="AN11" s="37">
        <f t="shared" si="11"/>
        <v>22.655551176286821</v>
      </c>
      <c r="AO11" s="18"/>
      <c r="AP11" s="18"/>
    </row>
    <row r="12" spans="1:42">
      <c r="A12" t="s">
        <v>400</v>
      </c>
      <c r="B12" s="5">
        <v>15595826.33</v>
      </c>
      <c r="C12" t="s">
        <v>254</v>
      </c>
      <c r="E12" s="12">
        <f t="shared" si="12"/>
        <v>2040373.4924999997</v>
      </c>
      <c r="F12" s="8"/>
      <c r="G12" s="8"/>
      <c r="H12" s="8" t="s">
        <v>183</v>
      </c>
      <c r="I12" s="15">
        <v>732258.34499999997</v>
      </c>
      <c r="J12" s="36">
        <f t="shared" si="0"/>
        <v>7.8882131475933912</v>
      </c>
      <c r="K12" s="15">
        <f>SUM(I12:I14)+I26</f>
        <v>3958948.9850000003</v>
      </c>
      <c r="L12" s="36">
        <f t="shared" si="1"/>
        <v>42.64756236288234</v>
      </c>
      <c r="M12" s="36">
        <f t="shared" si="2"/>
        <v>18.496281406364222</v>
      </c>
      <c r="N12" s="15"/>
      <c r="O12" s="15"/>
      <c r="Q12" s="8" t="s">
        <v>183</v>
      </c>
      <c r="R12" s="16">
        <v>242986.345</v>
      </c>
      <c r="S12" s="36">
        <f t="shared" si="3"/>
        <v>2.3063356310027614</v>
      </c>
      <c r="T12" s="16">
        <f>SUM(R12:R22)+R26</f>
        <v>5797342.5099999998</v>
      </c>
      <c r="U12" s="36">
        <f t="shared" si="4"/>
        <v>55.026209789443037</v>
      </c>
      <c r="V12" s="37">
        <f t="shared" si="5"/>
        <v>4.1913401628567915</v>
      </c>
      <c r="W12" s="16"/>
      <c r="X12" s="16"/>
      <c r="Z12" s="8" t="s">
        <v>183</v>
      </c>
      <c r="AA12" s="17">
        <v>655856.53500000003</v>
      </c>
      <c r="AB12" s="37">
        <f t="shared" si="6"/>
        <v>3.8907502137245857</v>
      </c>
      <c r="AC12" s="17">
        <f>SUM(AA12:AA19)+AA26</f>
        <v>6708864.0200000005</v>
      </c>
      <c r="AD12" s="37">
        <f t="shared" si="7"/>
        <v>39.799121799806699</v>
      </c>
      <c r="AE12" s="37">
        <f t="shared" si="8"/>
        <v>9.7759700158597038</v>
      </c>
      <c r="AF12" s="17"/>
      <c r="AG12" s="17"/>
      <c r="AI12" s="8" t="s">
        <v>183</v>
      </c>
      <c r="AJ12" s="18">
        <v>1521450.9950000001</v>
      </c>
      <c r="AK12" s="37">
        <f t="shared" si="9"/>
        <v>6.1816030763404797</v>
      </c>
      <c r="AL12" s="18">
        <f>SUM(AJ12:AJ18)+AJ26</f>
        <v>7691778.9000000004</v>
      </c>
      <c r="AM12" s="37">
        <f t="shared" si="10"/>
        <v>31.251433182552681</v>
      </c>
      <c r="AN12" s="37">
        <f t="shared" si="11"/>
        <v>19.780222686848163</v>
      </c>
      <c r="AO12" s="18"/>
      <c r="AP12" s="18"/>
    </row>
    <row r="13" spans="1:42">
      <c r="A13" t="s">
        <v>401</v>
      </c>
      <c r="B13" s="5">
        <v>19038805.949999999</v>
      </c>
      <c r="C13" t="s">
        <v>255</v>
      </c>
      <c r="E13" s="12">
        <f t="shared" si="12"/>
        <v>5483353.1124999989</v>
      </c>
      <c r="F13" s="8"/>
      <c r="G13" s="8"/>
      <c r="H13" s="8" t="s">
        <v>184</v>
      </c>
      <c r="I13" s="15">
        <v>343643.05499999999</v>
      </c>
      <c r="J13" s="36">
        <f t="shared" si="0"/>
        <v>3.7018760974723461</v>
      </c>
      <c r="K13" s="15">
        <f>SUM(I13:I14)+I26</f>
        <v>3226690.64</v>
      </c>
      <c r="L13" s="36">
        <f t="shared" si="1"/>
        <v>34.75934921528895</v>
      </c>
      <c r="M13" s="36">
        <f t="shared" si="2"/>
        <v>10.650015552777008</v>
      </c>
      <c r="N13" s="15"/>
      <c r="O13" s="15"/>
      <c r="Q13" s="8" t="s">
        <v>184</v>
      </c>
      <c r="R13" s="16">
        <v>314238.44500000001</v>
      </c>
      <c r="S13" s="36">
        <f t="shared" si="3"/>
        <v>2.9826339514444795</v>
      </c>
      <c r="T13" s="16">
        <f>SUM(R13:R22)+R26</f>
        <v>5554356.165</v>
      </c>
      <c r="U13" s="36">
        <f t="shared" si="4"/>
        <v>52.71987415844027</v>
      </c>
      <c r="V13" s="37">
        <f t="shared" si="5"/>
        <v>5.6575134122678294</v>
      </c>
      <c r="W13" s="16"/>
      <c r="X13" s="16"/>
      <c r="Z13" s="8" t="s">
        <v>184</v>
      </c>
      <c r="AA13" s="17">
        <v>2683296.2250000001</v>
      </c>
      <c r="AB13" s="37">
        <f t="shared" si="6"/>
        <v>15.918169300402143</v>
      </c>
      <c r="AC13" s="17">
        <f>SUM(AA13:AA19)+AA26</f>
        <v>6053007.4850000003</v>
      </c>
      <c r="AD13" s="37">
        <f t="shared" si="7"/>
        <v>35.908371586082112</v>
      </c>
      <c r="AE13" s="37">
        <f t="shared" si="8"/>
        <v>44.329967072558475</v>
      </c>
      <c r="AF13" s="17"/>
      <c r="AG13" s="17"/>
      <c r="AI13" s="8" t="s">
        <v>184</v>
      </c>
      <c r="AJ13" s="18">
        <v>3333100.915</v>
      </c>
      <c r="AK13" s="37">
        <f t="shared" si="9"/>
        <v>13.54227440622711</v>
      </c>
      <c r="AL13" s="18">
        <f>SUM(AJ13:AJ18)+AJ26</f>
        <v>6170327.9050000003</v>
      </c>
      <c r="AM13" s="37">
        <f t="shared" si="10"/>
        <v>25.069830106212198</v>
      </c>
      <c r="AN13" s="37">
        <f t="shared" si="11"/>
        <v>54.018213720847641</v>
      </c>
      <c r="AO13" s="18"/>
      <c r="AP13" s="18"/>
    </row>
    <row r="14" spans="1:42">
      <c r="A14" t="s">
        <v>402</v>
      </c>
      <c r="B14" s="5">
        <v>17607190.129999999</v>
      </c>
      <c r="C14" t="s">
        <v>256</v>
      </c>
      <c r="E14" s="12">
        <f t="shared" si="12"/>
        <v>4051737.2924999986</v>
      </c>
      <c r="F14" s="8"/>
      <c r="G14" s="8"/>
      <c r="H14" s="8" t="s">
        <v>185</v>
      </c>
      <c r="I14" s="15">
        <v>119215.01500000001</v>
      </c>
      <c r="J14" s="36">
        <f t="shared" si="0"/>
        <v>1.2842372574307002</v>
      </c>
      <c r="K14" s="15">
        <f>I14+I26</f>
        <v>2883047.5850000004</v>
      </c>
      <c r="L14" s="36">
        <f t="shared" si="1"/>
        <v>31.057473117816603</v>
      </c>
      <c r="M14" s="36">
        <f t="shared" si="2"/>
        <v>4.1350345939572835</v>
      </c>
      <c r="N14" s="15"/>
      <c r="O14" s="15"/>
      <c r="Q14" s="8" t="s">
        <v>185</v>
      </c>
      <c r="R14" s="16">
        <v>561971.64500000002</v>
      </c>
      <c r="S14" s="36">
        <f t="shared" si="3"/>
        <v>5.3340249571503078</v>
      </c>
      <c r="T14" s="16">
        <f>SUM(R14:R22)+R26</f>
        <v>5240117.7200000007</v>
      </c>
      <c r="U14" s="36">
        <f t="shared" si="4"/>
        <v>49.7372402069958</v>
      </c>
      <c r="V14" s="37">
        <f t="shared" si="5"/>
        <v>10.724408782938562</v>
      </c>
      <c r="W14" s="16"/>
      <c r="X14" s="16"/>
      <c r="Z14" s="8" t="s">
        <v>185</v>
      </c>
      <c r="AA14" s="17">
        <v>572463.72499999998</v>
      </c>
      <c r="AB14" s="37">
        <f t="shared" si="6"/>
        <v>3.3960374587002051</v>
      </c>
      <c r="AC14" s="17">
        <f>SUM(AA14:AA19)+AA26</f>
        <v>3369711.26</v>
      </c>
      <c r="AD14" s="37">
        <f t="shared" si="7"/>
        <v>19.990202285679963</v>
      </c>
      <c r="AE14" s="37">
        <f t="shared" si="8"/>
        <v>16.988509721749871</v>
      </c>
      <c r="AF14" s="17"/>
      <c r="AG14" s="17"/>
      <c r="AI14" s="8" t="s">
        <v>185</v>
      </c>
      <c r="AJ14" s="18">
        <v>362598.71500000003</v>
      </c>
      <c r="AK14" s="37">
        <f t="shared" si="9"/>
        <v>1.4732261107897893</v>
      </c>
      <c r="AL14" s="18">
        <f>SUM(AJ14:AJ18)+AJ26</f>
        <v>2837226.99</v>
      </c>
      <c r="AM14" s="37">
        <f t="shared" si="10"/>
        <v>11.527555699985093</v>
      </c>
      <c r="AN14" s="37">
        <f t="shared" si="11"/>
        <v>12.780038970375085</v>
      </c>
      <c r="AO14" s="18"/>
      <c r="AP14" s="18"/>
    </row>
    <row r="15" spans="1:42">
      <c r="A15" t="s">
        <v>403</v>
      </c>
      <c r="B15" s="5">
        <v>14505097.33</v>
      </c>
      <c r="C15" t="s">
        <v>247</v>
      </c>
      <c r="E15" s="12">
        <f t="shared" si="12"/>
        <v>949644.4924999997</v>
      </c>
      <c r="F15" s="8"/>
      <c r="G15" s="8"/>
      <c r="H15" s="8" t="s">
        <v>186</v>
      </c>
      <c r="I15" s="15"/>
      <c r="N15" s="15"/>
      <c r="O15" s="15"/>
      <c r="Q15" s="8" t="s">
        <v>186</v>
      </c>
      <c r="R15" s="16">
        <v>867863.36499999999</v>
      </c>
      <c r="S15" s="36">
        <f t="shared" si="3"/>
        <v>8.2374349124081636</v>
      </c>
      <c r="T15" s="16">
        <f>SUM(R15:R22)+R26</f>
        <v>4678146.0750000011</v>
      </c>
      <c r="U15" s="36">
        <f t="shared" si="4"/>
        <v>44.403215249845495</v>
      </c>
      <c r="V15" s="37">
        <f t="shared" si="5"/>
        <v>18.551437921912257</v>
      </c>
      <c r="W15" s="16"/>
      <c r="X15" s="16"/>
      <c r="Z15" s="8" t="s">
        <v>186</v>
      </c>
      <c r="AA15" s="17">
        <v>143831.595</v>
      </c>
      <c r="AB15" s="37">
        <f t="shared" si="6"/>
        <v>0.85325491036938139</v>
      </c>
      <c r="AC15" s="17">
        <f>SUM(AA15:AA19)+AA26</f>
        <v>2797247.5350000001</v>
      </c>
      <c r="AD15" s="37">
        <f t="shared" si="7"/>
        <v>16.59416482697976</v>
      </c>
      <c r="AE15" s="37">
        <f t="shared" si="8"/>
        <v>5.141897282966057</v>
      </c>
      <c r="AF15" s="17"/>
      <c r="AG15" s="17"/>
      <c r="AI15" s="8" t="s">
        <v>186</v>
      </c>
      <c r="AJ15" s="18">
        <v>513837.96500000003</v>
      </c>
      <c r="AK15" s="37">
        <f t="shared" si="9"/>
        <v>2.0877059830537177</v>
      </c>
      <c r="AL15" s="18">
        <f>SUM(AJ15:AJ18)+AJ26</f>
        <v>2474628.2749999999</v>
      </c>
      <c r="AM15" s="37">
        <f t="shared" si="10"/>
        <v>10.054329589195302</v>
      </c>
      <c r="AN15" s="37">
        <f t="shared" si="11"/>
        <v>20.764248521325896</v>
      </c>
      <c r="AO15" s="18"/>
      <c r="AP15" s="18"/>
    </row>
    <row r="16" spans="1:42">
      <c r="A16" t="s">
        <v>404</v>
      </c>
      <c r="B16" s="5">
        <v>6890464.71</v>
      </c>
      <c r="C16" t="s">
        <v>257</v>
      </c>
      <c r="E16" s="12">
        <f t="shared" si="12"/>
        <v>-6664988.1275000004</v>
      </c>
      <c r="F16" s="8"/>
      <c r="G16" s="8"/>
      <c r="H16" s="8" t="s">
        <v>187</v>
      </c>
      <c r="I16" s="15"/>
      <c r="N16" s="15"/>
      <c r="O16" s="15"/>
      <c r="Q16" s="8" t="s">
        <v>187</v>
      </c>
      <c r="R16" s="16">
        <v>1284573.57</v>
      </c>
      <c r="S16" s="36">
        <f t="shared" si="3"/>
        <v>12.192692536428003</v>
      </c>
      <c r="T16" s="16">
        <f>SUM(R16:R22)+R26</f>
        <v>3810282.7100000004</v>
      </c>
      <c r="U16" s="36">
        <f t="shared" si="4"/>
        <v>36.165780337437326</v>
      </c>
      <c r="V16" s="37">
        <f t="shared" si="5"/>
        <v>33.71334013165653</v>
      </c>
      <c r="W16" s="16"/>
      <c r="X16" s="16"/>
      <c r="Z16" s="8" t="s">
        <v>187</v>
      </c>
      <c r="AA16" s="17">
        <v>300426.49000000005</v>
      </c>
      <c r="AB16" s="37">
        <f t="shared" si="6"/>
        <v>1.7822257884127466</v>
      </c>
      <c r="AC16" s="17">
        <f>SUM(AA16:AA19)+AA26</f>
        <v>2653415.94</v>
      </c>
      <c r="AD16" s="37">
        <f t="shared" si="7"/>
        <v>15.740909916610379</v>
      </c>
      <c r="AE16" s="37">
        <f t="shared" si="8"/>
        <v>11.322253909426655</v>
      </c>
      <c r="AF16" s="17"/>
      <c r="AG16" s="17"/>
      <c r="AI16" s="8" t="s">
        <v>187</v>
      </c>
      <c r="AJ16" s="18">
        <v>414202.66000000003</v>
      </c>
      <c r="AK16" s="37">
        <f t="shared" si="9"/>
        <v>1.6828911648806737</v>
      </c>
      <c r="AL16" s="18">
        <f>SUM(AJ16:AJ18)+AJ26</f>
        <v>1960790.31</v>
      </c>
      <c r="AM16" s="37">
        <f t="shared" si="10"/>
        <v>7.9666236061415843</v>
      </c>
      <c r="AN16" s="37">
        <f t="shared" si="11"/>
        <v>21.124271059866675</v>
      </c>
      <c r="AO16" s="18"/>
      <c r="AP16" s="18"/>
    </row>
    <row r="17" spans="1:42">
      <c r="A17" t="s">
        <v>405</v>
      </c>
      <c r="B17" s="5">
        <v>5436290.7199999997</v>
      </c>
      <c r="C17" t="s">
        <v>258</v>
      </c>
      <c r="E17" s="12">
        <f t="shared" si="12"/>
        <v>-8119162.1175000006</v>
      </c>
      <c r="F17" s="8"/>
      <c r="G17" s="8"/>
      <c r="H17" s="8" t="s">
        <v>188</v>
      </c>
      <c r="I17" s="15"/>
      <c r="N17" s="15"/>
      <c r="O17" s="15"/>
      <c r="Q17" s="8" t="s">
        <v>188</v>
      </c>
      <c r="R17" s="16">
        <v>1049642.9200000002</v>
      </c>
      <c r="S17" s="36">
        <f t="shared" si="3"/>
        <v>9.9628185535519762</v>
      </c>
      <c r="T17" s="16">
        <f>SUM(R17:R22)+R26</f>
        <v>2525709.1400000006</v>
      </c>
      <c r="U17" s="36">
        <f t="shared" si="4"/>
        <v>23.973087801009328</v>
      </c>
      <c r="V17" s="37">
        <f t="shared" si="5"/>
        <v>41.558345075316147</v>
      </c>
      <c r="W17" s="16"/>
      <c r="X17" s="16"/>
      <c r="Z17" s="8" t="s">
        <v>188</v>
      </c>
      <c r="AA17" s="17">
        <v>99244.67</v>
      </c>
      <c r="AB17" s="37">
        <f t="shared" si="6"/>
        <v>0.58875104600966732</v>
      </c>
      <c r="AC17" s="17">
        <f>SUM(AA17:AA19)+AA26</f>
        <v>2352989.4499999997</v>
      </c>
      <c r="AD17" s="37">
        <f t="shared" si="7"/>
        <v>13.958684128197632</v>
      </c>
      <c r="AE17" s="37">
        <f t="shared" si="8"/>
        <v>4.2178119413157589</v>
      </c>
      <c r="AF17" s="17"/>
      <c r="AG17" s="17"/>
      <c r="AI17" s="8" t="s">
        <v>188</v>
      </c>
      <c r="AJ17" s="18">
        <v>209778.75</v>
      </c>
      <c r="AK17" s="37">
        <f t="shared" si="9"/>
        <v>0.85232384783504656</v>
      </c>
      <c r="AL17" s="18">
        <f>SUM(AJ17:AJ18)+AJ26</f>
        <v>1546587.65</v>
      </c>
      <c r="AM17" s="37">
        <f t="shared" si="10"/>
        <v>6.283732441260911</v>
      </c>
      <c r="AN17" s="37">
        <f t="shared" si="11"/>
        <v>13.563974211225597</v>
      </c>
      <c r="AO17" s="18"/>
      <c r="AP17" s="18"/>
    </row>
    <row r="18" spans="1:42">
      <c r="A18" t="s">
        <v>406</v>
      </c>
      <c r="B18" s="5">
        <v>13442489.17</v>
      </c>
      <c r="C18" t="s">
        <v>259</v>
      </c>
      <c r="E18" s="12">
        <f t="shared" si="12"/>
        <v>-112963.66750000045</v>
      </c>
      <c r="F18" s="8"/>
      <c r="G18" s="8"/>
      <c r="H18" s="8" t="s">
        <v>189</v>
      </c>
      <c r="I18" s="15"/>
      <c r="N18" s="15"/>
      <c r="O18" s="15"/>
      <c r="Q18" s="8" t="s">
        <v>189</v>
      </c>
      <c r="R18" s="16">
        <v>191001.68</v>
      </c>
      <c r="S18" s="36">
        <f t="shared" si="3"/>
        <v>1.8129166071673184</v>
      </c>
      <c r="T18" s="16">
        <f>SUM(R18:R22)+R26</f>
        <v>1476066.2200000002</v>
      </c>
      <c r="U18" s="36">
        <f t="shared" si="4"/>
        <v>14.010269247457346</v>
      </c>
      <c r="V18" s="37">
        <f t="shared" si="5"/>
        <v>12.939912682237251</v>
      </c>
      <c r="W18" s="16"/>
      <c r="X18" s="16"/>
      <c r="Z18" s="8" t="s">
        <v>189</v>
      </c>
      <c r="AA18" s="17">
        <v>439838.98000000004</v>
      </c>
      <c r="AB18" s="37">
        <f t="shared" si="6"/>
        <v>2.6092651580263722</v>
      </c>
      <c r="AC18" s="17">
        <f>SUM(AA18:AA19)+AA26</f>
        <v>2253744.7799999998</v>
      </c>
      <c r="AD18" s="37">
        <f t="shared" si="7"/>
        <v>13.369933082187963</v>
      </c>
      <c r="AE18" s="37">
        <f t="shared" si="8"/>
        <v>19.515917858276755</v>
      </c>
      <c r="AF18" s="17"/>
      <c r="AG18" s="17"/>
      <c r="AI18" s="8" t="s">
        <v>189</v>
      </c>
      <c r="AJ18" s="18">
        <v>557817.15</v>
      </c>
      <c r="AK18" s="37">
        <f t="shared" si="9"/>
        <v>2.2663918994482493</v>
      </c>
      <c r="AL18" s="18">
        <f>AJ18+AJ26</f>
        <v>1336808.8999999999</v>
      </c>
      <c r="AM18" s="37">
        <f t="shared" si="10"/>
        <v>5.4314085934258642</v>
      </c>
      <c r="AN18" s="37">
        <f t="shared" si="11"/>
        <v>41.727516176769925</v>
      </c>
      <c r="AO18" s="18"/>
      <c r="AP18" s="18"/>
    </row>
    <row r="19" spans="1:42">
      <c r="A19" t="s">
        <v>407</v>
      </c>
      <c r="B19" s="5">
        <v>14587092.890000001</v>
      </c>
      <c r="C19" t="s">
        <v>260</v>
      </c>
      <c r="E19" s="12">
        <f t="shared" si="12"/>
        <v>1031640.0525000002</v>
      </c>
      <c r="F19" s="8"/>
      <c r="G19" s="8"/>
      <c r="H19" s="8" t="s">
        <v>190</v>
      </c>
      <c r="I19" s="15"/>
      <c r="N19" s="15"/>
      <c r="O19" s="15"/>
      <c r="Q19" s="8" t="s">
        <v>190</v>
      </c>
      <c r="R19" s="16">
        <v>79560.36</v>
      </c>
      <c r="S19" s="36">
        <f t="shared" si="3"/>
        <v>0.75515722121507223</v>
      </c>
      <c r="T19" s="16">
        <f>SUM(R19:R22)+R26</f>
        <v>1285064.54</v>
      </c>
      <c r="U19" s="36">
        <f t="shared" si="4"/>
        <v>12.197352640290028</v>
      </c>
      <c r="V19" s="37">
        <f t="shared" si="5"/>
        <v>6.1911567492166579</v>
      </c>
      <c r="W19" s="16"/>
      <c r="X19" s="16"/>
      <c r="Z19" s="8" t="s">
        <v>190</v>
      </c>
      <c r="AA19" s="17">
        <v>291312.25</v>
      </c>
      <c r="AB19" s="37">
        <f t="shared" si="6"/>
        <v>1.7281572088750932</v>
      </c>
      <c r="AC19" s="17">
        <f>AA19+AA26</f>
        <v>1813905.7999999998</v>
      </c>
      <c r="AD19" s="37">
        <f t="shared" si="7"/>
        <v>10.760667924161591</v>
      </c>
      <c r="AE19" s="37">
        <f t="shared" si="8"/>
        <v>16.059943686160551</v>
      </c>
      <c r="AF19" s="17"/>
      <c r="AG19" s="17"/>
      <c r="AI19" s="8" t="s">
        <v>190</v>
      </c>
      <c r="AJ19" s="18"/>
      <c r="AO19" s="18"/>
      <c r="AP19" s="18"/>
    </row>
    <row r="20" spans="1:42">
      <c r="A20" t="s">
        <v>408</v>
      </c>
      <c r="B20" s="5">
        <v>13808132.439999999</v>
      </c>
      <c r="C20" t="s">
        <v>261</v>
      </c>
      <c r="E20" s="12">
        <f t="shared" si="12"/>
        <v>252679.60249999911</v>
      </c>
      <c r="F20" s="8"/>
      <c r="G20" s="8"/>
      <c r="H20" s="8" t="s">
        <v>191</v>
      </c>
      <c r="I20" s="15"/>
      <c r="N20" s="15"/>
      <c r="O20" s="15"/>
      <c r="Q20" s="8" t="s">
        <v>191</v>
      </c>
      <c r="R20" s="16">
        <v>117350.22</v>
      </c>
      <c r="S20" s="36">
        <f t="shared" si="3"/>
        <v>1.1138444577698918</v>
      </c>
      <c r="T20" s="16">
        <f>SUM(R20:R22)+R26</f>
        <v>1205504.1800000002</v>
      </c>
      <c r="U20" s="36">
        <f t="shared" si="4"/>
        <v>11.442195419074956</v>
      </c>
      <c r="V20" s="37">
        <f t="shared" si="5"/>
        <v>9.7345344750277008</v>
      </c>
      <c r="W20" s="16"/>
      <c r="X20" s="16"/>
      <c r="Z20" s="8" t="s">
        <v>191</v>
      </c>
      <c r="AA20" s="17"/>
      <c r="AF20" s="17"/>
      <c r="AG20" s="17"/>
      <c r="AI20" s="8" t="s">
        <v>191</v>
      </c>
      <c r="AJ20" s="18"/>
      <c r="AO20" s="18"/>
      <c r="AP20" s="18"/>
    </row>
    <row r="21" spans="1:42">
      <c r="A21" t="s">
        <v>203</v>
      </c>
      <c r="B21" s="5">
        <v>14650663.109999999</v>
      </c>
      <c r="C21" t="s">
        <v>262</v>
      </c>
      <c r="E21" s="12">
        <f t="shared" si="12"/>
        <v>1095210.272499999</v>
      </c>
      <c r="F21" s="8"/>
      <c r="G21" s="8"/>
      <c r="H21" s="8" t="s">
        <v>192</v>
      </c>
      <c r="I21" s="15"/>
      <c r="N21" s="15"/>
      <c r="O21" s="15"/>
      <c r="Q21" s="8" t="s">
        <v>192</v>
      </c>
      <c r="R21" s="16">
        <v>114129.56</v>
      </c>
      <c r="S21" s="36">
        <f t="shared" si="3"/>
        <v>1.0832751559708738</v>
      </c>
      <c r="T21" s="16">
        <f>SUM(R21:R22)+R26</f>
        <v>1088153.96</v>
      </c>
      <c r="U21" s="36">
        <f t="shared" si="4"/>
        <v>10.328350961305063</v>
      </c>
      <c r="V21" s="37">
        <f t="shared" si="5"/>
        <v>10.488365083926176</v>
      </c>
      <c r="W21" s="16"/>
      <c r="X21" s="16"/>
      <c r="Z21" s="8" t="s">
        <v>192</v>
      </c>
      <c r="AA21" s="17"/>
      <c r="AF21" s="17"/>
      <c r="AG21" s="17"/>
      <c r="AI21" s="8" t="s">
        <v>192</v>
      </c>
      <c r="AJ21" s="18"/>
      <c r="AO21" s="18"/>
      <c r="AP21" s="18"/>
    </row>
    <row r="22" spans="1:42">
      <c r="A22" t="s">
        <v>204</v>
      </c>
      <c r="B22" s="5">
        <v>15998545.039999999</v>
      </c>
      <c r="C22" t="s">
        <v>263</v>
      </c>
      <c r="E22" s="12">
        <f t="shared" si="12"/>
        <v>2443092.2024999987</v>
      </c>
      <c r="F22" s="8"/>
      <c r="G22" s="8"/>
      <c r="H22" s="8" t="s">
        <v>193</v>
      </c>
      <c r="I22" s="15"/>
      <c r="N22" s="15"/>
      <c r="O22" s="15"/>
      <c r="Q22" s="8" t="s">
        <v>193</v>
      </c>
      <c r="R22" s="16">
        <v>134398.57</v>
      </c>
      <c r="S22" s="36">
        <f t="shared" si="3"/>
        <v>1.2756610283874956</v>
      </c>
      <c r="T22" s="16">
        <f>R22+R26</f>
        <v>974024.40000000014</v>
      </c>
      <c r="U22" s="36">
        <f t="shared" si="4"/>
        <v>9.2450758053341904</v>
      </c>
      <c r="V22" s="37">
        <f t="shared" si="5"/>
        <v>13.798275484679849</v>
      </c>
      <c r="W22" s="16"/>
      <c r="X22" s="16"/>
      <c r="Z22" s="8" t="s">
        <v>193</v>
      </c>
      <c r="AA22" s="17"/>
      <c r="AF22" s="17"/>
      <c r="AG22" s="17"/>
      <c r="AI22" s="8" t="s">
        <v>193</v>
      </c>
      <c r="AJ22" s="18"/>
      <c r="AO22" s="18"/>
      <c r="AP22" s="18"/>
    </row>
    <row r="23" spans="1:42">
      <c r="A23" t="s">
        <v>205</v>
      </c>
      <c r="B23" s="1">
        <v>276009.59999999998</v>
      </c>
      <c r="C23" t="s">
        <v>276</v>
      </c>
      <c r="D23" s="8">
        <v>276010</v>
      </c>
      <c r="E23" s="8"/>
      <c r="F23" s="8"/>
      <c r="G23" s="8"/>
      <c r="H23" s="8" t="s">
        <v>196</v>
      </c>
      <c r="I23" s="15"/>
      <c r="N23" s="15"/>
      <c r="O23" s="15"/>
      <c r="Q23" s="8" t="s">
        <v>196</v>
      </c>
      <c r="R23" s="16"/>
      <c r="T23" s="16"/>
      <c r="W23" s="16"/>
      <c r="X23" s="16"/>
      <c r="Z23" s="8" t="s">
        <v>196</v>
      </c>
      <c r="AA23" s="17"/>
      <c r="AF23" s="17"/>
      <c r="AG23" s="17"/>
      <c r="AI23" s="8" t="s">
        <v>196</v>
      </c>
      <c r="AO23" s="18"/>
      <c r="AP23" s="18"/>
    </row>
    <row r="24" spans="1:42">
      <c r="A24" t="s">
        <v>206</v>
      </c>
      <c r="B24" s="1">
        <v>77314.5</v>
      </c>
      <c r="C24" t="s">
        <v>264</v>
      </c>
      <c r="D24" s="8">
        <f xml:space="preserve"> (B24+B37)/2</f>
        <v>72567.084999999992</v>
      </c>
      <c r="E24" s="8"/>
      <c r="F24" s="8"/>
      <c r="G24" s="8"/>
      <c r="H24" s="8" t="s">
        <v>197</v>
      </c>
      <c r="I24" s="15"/>
      <c r="N24" s="15"/>
      <c r="O24" s="15"/>
      <c r="Q24" s="8" t="s">
        <v>197</v>
      </c>
      <c r="R24" s="16"/>
      <c r="T24" s="16"/>
      <c r="W24" s="16"/>
      <c r="X24" s="16"/>
      <c r="Z24" s="8" t="s">
        <v>197</v>
      </c>
      <c r="AF24" s="17"/>
      <c r="AG24" s="17"/>
      <c r="AI24" s="8" t="s">
        <v>197</v>
      </c>
      <c r="AO24" s="18"/>
      <c r="AP24" s="18"/>
    </row>
    <row r="25" spans="1:42">
      <c r="A25" t="s">
        <v>207</v>
      </c>
      <c r="B25" s="1">
        <v>44070.1</v>
      </c>
      <c r="C25" t="s">
        <v>265</v>
      </c>
      <c r="D25" s="8">
        <f>(B25+B38)/2</f>
        <v>35126.004999999997</v>
      </c>
      <c r="E25" s="8"/>
      <c r="F25" s="8"/>
      <c r="G25" s="8"/>
      <c r="H25" s="31" t="s">
        <v>37</v>
      </c>
      <c r="I25" s="15">
        <f>SUM(I5:I24)</f>
        <v>6519110.6174999988</v>
      </c>
      <c r="J25" s="36">
        <f t="shared" si="0"/>
        <v>70.22676413961409</v>
      </c>
      <c r="K25" s="15"/>
      <c r="N25" s="15"/>
      <c r="O25" s="15"/>
      <c r="Q25" s="31" t="s">
        <v>37</v>
      </c>
      <c r="R25" s="31">
        <f>SUM(R5:R24)</f>
        <v>9695976.2624999993</v>
      </c>
      <c r="S25" s="36">
        <f t="shared" si="3"/>
        <v>92.030585223053308</v>
      </c>
      <c r="T25" s="16"/>
      <c r="W25" s="16"/>
      <c r="X25" s="16"/>
      <c r="Z25" s="31" t="s">
        <v>37</v>
      </c>
      <c r="AA25" s="31">
        <f>SUM(AA5:AA24)</f>
        <v>15334220.662499998</v>
      </c>
      <c r="AB25" s="37">
        <f t="shared" si="6"/>
        <v>90.967489284713494</v>
      </c>
      <c r="AC25" s="17"/>
      <c r="AF25" s="17"/>
      <c r="AG25" s="17"/>
      <c r="AI25" s="31" t="s">
        <v>37</v>
      </c>
      <c r="AJ25" s="31">
        <f>SUM(AJ5:AJ24)</f>
        <v>23833571.952499997</v>
      </c>
      <c r="AK25" s="37">
        <f t="shared" si="9"/>
        <v>96.83498330602238</v>
      </c>
      <c r="AL25" s="18"/>
      <c r="AO25" s="18"/>
      <c r="AP25" s="18"/>
    </row>
    <row r="26" spans="1:42">
      <c r="A26" t="s">
        <v>208</v>
      </c>
      <c r="B26" s="1">
        <v>14662.32</v>
      </c>
      <c r="C26" t="s">
        <v>266</v>
      </c>
      <c r="D26" s="8">
        <f>(B26+B39)/2</f>
        <v>17263.504999999997</v>
      </c>
      <c r="E26" s="8"/>
      <c r="F26" s="8"/>
      <c r="G26" s="8"/>
      <c r="H26" s="8" t="s">
        <v>194</v>
      </c>
      <c r="I26" s="15">
        <v>2763832.5700000003</v>
      </c>
      <c r="J26" s="36">
        <f t="shared" si="0"/>
        <v>29.773235860385906</v>
      </c>
      <c r="K26" s="15">
        <v>2763833</v>
      </c>
      <c r="L26" s="36">
        <f t="shared" si="1"/>
        <v>29.773240492537482</v>
      </c>
      <c r="M26" s="36">
        <v>29.8</v>
      </c>
      <c r="N26" s="15"/>
      <c r="O26" s="15"/>
      <c r="Q26" s="31" t="s">
        <v>194</v>
      </c>
      <c r="R26" s="16">
        <v>839625.83000000007</v>
      </c>
      <c r="S26" s="36">
        <f t="shared" si="3"/>
        <v>7.9694147769466941</v>
      </c>
      <c r="T26" s="16">
        <v>839626</v>
      </c>
      <c r="U26" s="36">
        <f t="shared" si="4"/>
        <v>7.9694163905231985</v>
      </c>
      <c r="V26" s="37">
        <v>8</v>
      </c>
      <c r="W26" s="16"/>
      <c r="X26" s="16"/>
      <c r="Z26" s="31" t="s">
        <v>194</v>
      </c>
      <c r="AA26" s="17">
        <v>1522593.5499999998</v>
      </c>
      <c r="AB26" s="37">
        <f t="shared" si="6"/>
        <v>9.0325107152864987</v>
      </c>
      <c r="AC26" s="17">
        <v>1522594</v>
      </c>
      <c r="AD26" s="37">
        <f t="shared" si="7"/>
        <v>9.0325133848300716</v>
      </c>
      <c r="AE26" s="37">
        <v>9</v>
      </c>
      <c r="AF26" s="17"/>
      <c r="AG26" s="17"/>
      <c r="AI26" s="31" t="s">
        <v>194</v>
      </c>
      <c r="AJ26" s="18">
        <v>778991.75</v>
      </c>
      <c r="AK26" s="37">
        <f t="shared" si="9"/>
        <v>3.1650166939776154</v>
      </c>
      <c r="AL26" s="18">
        <v>778992</v>
      </c>
      <c r="AM26" s="37">
        <f t="shared" si="10"/>
        <v>3.1650177097190189</v>
      </c>
      <c r="AN26" s="37">
        <v>3.2</v>
      </c>
      <c r="AO26" s="18"/>
      <c r="AP26" s="18"/>
    </row>
    <row r="27" spans="1:42">
      <c r="A27" t="s">
        <v>209</v>
      </c>
      <c r="B27" s="1">
        <v>15146.58</v>
      </c>
      <c r="C27" t="s">
        <v>267</v>
      </c>
      <c r="D27" s="8">
        <f t="shared" ref="D27:D35" si="13">(B27+B40)/2</f>
        <v>16064.584999999999</v>
      </c>
      <c r="E27" s="8"/>
      <c r="F27" s="8"/>
      <c r="G27" s="8"/>
      <c r="H27" s="8"/>
      <c r="J27" s="15"/>
      <c r="K27" s="15"/>
      <c r="L27" s="15"/>
      <c r="M27" s="15"/>
      <c r="N27" s="15"/>
      <c r="O27" s="15"/>
      <c r="Q27" s="31"/>
      <c r="S27" s="16"/>
      <c r="T27" s="16"/>
      <c r="U27" s="16"/>
      <c r="V27" s="16"/>
      <c r="W27" s="16"/>
      <c r="X27" s="16"/>
      <c r="Z27" s="31"/>
      <c r="AB27" s="17"/>
      <c r="AC27" s="17"/>
      <c r="AD27" s="17"/>
      <c r="AE27" s="17"/>
      <c r="AF27" s="17"/>
      <c r="AG27" s="17"/>
      <c r="AI27" s="31"/>
      <c r="AJ27" s="18"/>
      <c r="AK27" s="18"/>
      <c r="AL27" s="18"/>
      <c r="AM27" s="18"/>
      <c r="AN27" s="18"/>
      <c r="AO27" s="18"/>
      <c r="AP27" s="18"/>
    </row>
    <row r="28" spans="1:42">
      <c r="A28" t="s">
        <v>210</v>
      </c>
      <c r="B28" s="1">
        <v>14513.07</v>
      </c>
      <c r="C28" t="s">
        <v>268</v>
      </c>
      <c r="D28" s="8">
        <f t="shared" si="13"/>
        <v>15070.42</v>
      </c>
      <c r="E28" s="8"/>
      <c r="F28" s="8"/>
      <c r="G28" s="8"/>
      <c r="H28" s="31" t="s">
        <v>38</v>
      </c>
      <c r="I28" s="31">
        <f>SUM(I25:I27)</f>
        <v>9282943.1875</v>
      </c>
      <c r="J28" s="15"/>
      <c r="K28" s="15"/>
      <c r="L28" s="15"/>
      <c r="M28" s="15"/>
      <c r="N28" s="15"/>
      <c r="O28" s="15"/>
      <c r="Q28" s="31" t="s">
        <v>38</v>
      </c>
      <c r="R28" s="31">
        <f>SUM(R25:R27)</f>
        <v>10535602.092499999</v>
      </c>
      <c r="S28" s="16"/>
      <c r="T28" s="16"/>
      <c r="U28" s="16"/>
      <c r="V28" s="16"/>
      <c r="W28" s="16"/>
      <c r="X28" s="16"/>
      <c r="Z28" s="31" t="s">
        <v>38</v>
      </c>
      <c r="AA28" s="17">
        <f>SUM(AA25:AA27)</f>
        <v>16856814.212499999</v>
      </c>
      <c r="AB28" s="17"/>
      <c r="AC28" s="17"/>
      <c r="AD28" s="17"/>
      <c r="AE28" s="17"/>
      <c r="AF28" s="17"/>
      <c r="AG28" s="17"/>
      <c r="AI28" s="31" t="s">
        <v>38</v>
      </c>
      <c r="AJ28" s="18">
        <f>SUM(AJ25:AJ27)</f>
        <v>24612563.702499997</v>
      </c>
      <c r="AK28" s="18"/>
      <c r="AL28" s="18"/>
      <c r="AM28" s="18"/>
      <c r="AN28" s="18"/>
      <c r="AO28" s="18"/>
      <c r="AP28" s="18"/>
    </row>
    <row r="29" spans="1:42">
      <c r="A29" t="s">
        <v>211</v>
      </c>
      <c r="B29" s="1">
        <v>12229.97</v>
      </c>
      <c r="C29" t="s">
        <v>269</v>
      </c>
      <c r="D29" s="8">
        <f t="shared" si="13"/>
        <v>13883.105</v>
      </c>
      <c r="E29" s="8"/>
      <c r="F29" s="8"/>
      <c r="G29" s="8"/>
      <c r="H29" s="8"/>
      <c r="J29" s="15"/>
      <c r="K29" s="15"/>
      <c r="L29" s="15"/>
      <c r="M29" s="15"/>
      <c r="N29" s="15"/>
      <c r="O29" s="15"/>
      <c r="Q29" s="31"/>
      <c r="R29" s="16"/>
      <c r="S29" s="16"/>
      <c r="T29" s="16"/>
      <c r="U29" s="16"/>
      <c r="V29" s="16"/>
      <c r="W29" s="16"/>
      <c r="X29" s="16"/>
      <c r="Z29" s="31"/>
      <c r="AA29" s="17"/>
      <c r="AB29" s="17"/>
      <c r="AC29" s="17"/>
      <c r="AD29" s="17"/>
      <c r="AE29" s="17"/>
      <c r="AF29" s="17"/>
      <c r="AG29" s="17"/>
      <c r="AI29" s="31"/>
      <c r="AJ29" s="18"/>
      <c r="AK29" s="18"/>
      <c r="AL29" s="18"/>
      <c r="AM29" s="18"/>
      <c r="AN29" s="18"/>
      <c r="AO29" s="18"/>
      <c r="AP29" s="18"/>
    </row>
    <row r="30" spans="1:42">
      <c r="A30" t="s">
        <v>212</v>
      </c>
      <c r="B30" s="1">
        <v>9700.2999999999993</v>
      </c>
      <c r="C30" t="s">
        <v>270</v>
      </c>
      <c r="D30" s="8">
        <f t="shared" si="13"/>
        <v>12115.985000000001</v>
      </c>
      <c r="E30" s="8"/>
      <c r="F30" s="8"/>
      <c r="G30" s="8"/>
      <c r="H30" s="31" t="s">
        <v>39</v>
      </c>
      <c r="I30" s="36">
        <f>I25/I28*100</f>
        <v>70.22676413961409</v>
      </c>
      <c r="J30" s="15"/>
      <c r="K30" s="15"/>
      <c r="L30" s="15"/>
      <c r="M30" s="15"/>
      <c r="N30" s="15"/>
      <c r="O30" s="15"/>
      <c r="Q30" s="31" t="s">
        <v>39</v>
      </c>
      <c r="R30" s="36">
        <f>R25/R28*100</f>
        <v>92.030585223053308</v>
      </c>
      <c r="S30" s="16"/>
      <c r="T30" s="16"/>
      <c r="U30" s="16"/>
      <c r="V30" s="16"/>
      <c r="W30" s="16"/>
      <c r="X30" s="16"/>
      <c r="Z30" s="31" t="s">
        <v>39</v>
      </c>
      <c r="AA30" s="37">
        <f>AA25/AA28*100</f>
        <v>90.967489284713494</v>
      </c>
      <c r="AB30" s="17"/>
      <c r="AC30" s="17"/>
      <c r="AD30" s="17"/>
      <c r="AE30" s="17"/>
      <c r="AF30" s="17"/>
      <c r="AG30" s="17"/>
      <c r="AI30" s="31" t="s">
        <v>39</v>
      </c>
      <c r="AJ30" s="37">
        <f>AJ25/AJ28*100</f>
        <v>96.83498330602238</v>
      </c>
      <c r="AK30" s="18"/>
      <c r="AL30" s="18"/>
      <c r="AM30" s="18"/>
      <c r="AN30" s="18"/>
      <c r="AO30" s="18"/>
      <c r="AP30" s="18"/>
    </row>
    <row r="31" spans="1:42">
      <c r="A31" t="s">
        <v>213</v>
      </c>
      <c r="B31" s="1">
        <v>17690.86</v>
      </c>
      <c r="C31" t="s">
        <v>271</v>
      </c>
      <c r="D31" s="8">
        <f t="shared" si="13"/>
        <v>15873.875</v>
      </c>
      <c r="E31" s="8"/>
      <c r="F31" s="8"/>
      <c r="G31" s="8"/>
      <c r="H31" s="31" t="s">
        <v>40</v>
      </c>
      <c r="I31" s="36">
        <f>I26/I28*100</f>
        <v>29.773235860385906</v>
      </c>
      <c r="J31" s="15"/>
      <c r="K31" s="15"/>
      <c r="L31" s="15"/>
      <c r="M31" s="15"/>
      <c r="N31" s="15"/>
      <c r="O31" s="15"/>
      <c r="Q31" s="31" t="s">
        <v>40</v>
      </c>
      <c r="R31" s="36">
        <f>R26/R28*100</f>
        <v>7.9694147769466941</v>
      </c>
      <c r="S31" s="16"/>
      <c r="T31" s="16"/>
      <c r="U31" s="16"/>
      <c r="V31" s="16"/>
      <c r="W31" s="16"/>
      <c r="X31" s="16"/>
      <c r="Z31" s="31" t="s">
        <v>40</v>
      </c>
      <c r="AA31" s="37">
        <f>AA26/AA28*100</f>
        <v>9.0325107152864987</v>
      </c>
      <c r="AB31" s="17"/>
      <c r="AC31" s="17"/>
      <c r="AD31" s="17"/>
      <c r="AE31" s="17"/>
      <c r="AF31" s="17"/>
      <c r="AG31" s="17"/>
      <c r="AI31" s="31" t="s">
        <v>40</v>
      </c>
      <c r="AJ31" s="37">
        <f>AJ26/AJ28*100</f>
        <v>3.1650166939776154</v>
      </c>
      <c r="AK31" s="18"/>
      <c r="AL31" s="18"/>
      <c r="AM31" s="18"/>
      <c r="AN31" s="18"/>
      <c r="AO31" s="18"/>
      <c r="AP31" s="18"/>
    </row>
    <row r="32" spans="1:42">
      <c r="A32" t="s">
        <v>214</v>
      </c>
      <c r="B32" s="1">
        <v>20118.64</v>
      </c>
      <c r="C32" t="s">
        <v>272</v>
      </c>
      <c r="D32" s="8">
        <f t="shared" si="13"/>
        <v>16392.465</v>
      </c>
      <c r="E32" s="8"/>
      <c r="F32" s="8"/>
      <c r="G32" s="8"/>
      <c r="H32" s="8"/>
      <c r="I32" s="15"/>
      <c r="J32" s="15"/>
      <c r="K32" s="15"/>
      <c r="L32" s="15"/>
      <c r="M32" s="15"/>
      <c r="N32" s="15"/>
      <c r="O32" s="15"/>
      <c r="Q32" s="31"/>
      <c r="R32" s="16"/>
      <c r="S32" s="16"/>
      <c r="T32" s="16"/>
      <c r="U32" s="16"/>
      <c r="V32" s="16"/>
      <c r="W32" s="16"/>
      <c r="X32" s="16"/>
      <c r="Z32" s="31"/>
      <c r="AA32" s="17"/>
      <c r="AB32" s="17"/>
      <c r="AC32" s="17"/>
      <c r="AD32" s="17"/>
      <c r="AE32" s="17"/>
      <c r="AF32" s="17"/>
      <c r="AG32" s="17"/>
      <c r="AI32" s="31"/>
      <c r="AJ32" s="18"/>
      <c r="AK32" s="18"/>
      <c r="AL32" s="18"/>
      <c r="AM32" s="18"/>
      <c r="AN32" s="18"/>
      <c r="AO32" s="18"/>
      <c r="AP32" s="18"/>
    </row>
    <row r="33" spans="1:42">
      <c r="A33" t="s">
        <v>215</v>
      </c>
      <c r="B33" s="1">
        <v>17906.689999999999</v>
      </c>
      <c r="C33" t="s">
        <v>273</v>
      </c>
      <c r="D33" s="8">
        <f t="shared" si="13"/>
        <v>15347.72</v>
      </c>
      <c r="E33" s="8"/>
      <c r="F33" s="8"/>
      <c r="G33" s="8"/>
      <c r="H33" s="31" t="s">
        <v>41</v>
      </c>
      <c r="I33" s="33">
        <f>I30/I31</f>
        <v>2.3587212511574092</v>
      </c>
      <c r="J33" s="15"/>
      <c r="K33" s="15"/>
      <c r="L33" s="15"/>
      <c r="M33" s="15"/>
      <c r="N33" s="15"/>
      <c r="O33" s="15"/>
      <c r="Q33" s="31" t="s">
        <v>41</v>
      </c>
      <c r="R33" s="34">
        <f>R30/R31</f>
        <v>11.547972818439851</v>
      </c>
      <c r="S33" s="16"/>
      <c r="T33" s="16"/>
      <c r="U33" s="16"/>
      <c r="V33" s="16"/>
      <c r="W33" s="16"/>
      <c r="X33" s="16"/>
      <c r="Z33" s="31" t="s">
        <v>41</v>
      </c>
      <c r="AA33" s="34">
        <f>AA30/AA31</f>
        <v>10.071118889542124</v>
      </c>
      <c r="AB33" s="17"/>
      <c r="AC33" s="17"/>
      <c r="AD33" s="17"/>
      <c r="AE33" s="17"/>
      <c r="AF33" s="17"/>
      <c r="AG33" s="17"/>
      <c r="AI33" s="31" t="s">
        <v>41</v>
      </c>
      <c r="AJ33" s="34">
        <f>AJ30/AJ31</f>
        <v>30.595409967435465</v>
      </c>
      <c r="AK33" s="18"/>
      <c r="AL33" s="18"/>
      <c r="AM33" s="18"/>
      <c r="AN33" s="18"/>
      <c r="AO33" s="18"/>
      <c r="AP33" s="18"/>
    </row>
    <row r="34" spans="1:42">
      <c r="A34" t="s">
        <v>216</v>
      </c>
      <c r="B34" s="1">
        <v>17440.82</v>
      </c>
      <c r="C34" t="s">
        <v>274</v>
      </c>
      <c r="D34" s="8">
        <f t="shared" si="13"/>
        <v>13843.880000000001</v>
      </c>
      <c r="E34" s="8"/>
      <c r="F34" s="8"/>
      <c r="G34" s="8"/>
      <c r="H34" s="8"/>
      <c r="I34" s="15"/>
      <c r="J34" s="15"/>
      <c r="K34" s="15"/>
      <c r="L34" s="15"/>
      <c r="M34" s="15"/>
      <c r="N34" s="15"/>
      <c r="O34" s="15"/>
      <c r="R34" s="16"/>
      <c r="S34" s="16"/>
      <c r="T34" s="16"/>
      <c r="U34" s="16"/>
      <c r="V34" s="16"/>
      <c r="W34" s="16"/>
      <c r="X34" s="16"/>
      <c r="AA34" s="17"/>
      <c r="AB34" s="17"/>
      <c r="AC34" s="17"/>
      <c r="AD34" s="17"/>
      <c r="AE34" s="17"/>
      <c r="AF34" s="17"/>
      <c r="AG34" s="17"/>
      <c r="AJ34" s="18"/>
      <c r="AK34" s="18"/>
      <c r="AL34" s="18"/>
      <c r="AM34" s="18"/>
      <c r="AN34" s="18"/>
      <c r="AO34" s="18"/>
      <c r="AP34" s="18"/>
    </row>
    <row r="35" spans="1:42">
      <c r="A35" t="s">
        <v>217</v>
      </c>
      <c r="B35" s="1">
        <v>14575.31</v>
      </c>
      <c r="C35" t="s">
        <v>275</v>
      </c>
      <c r="D35" s="8">
        <f t="shared" si="13"/>
        <v>12093.97</v>
      </c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42">
      <c r="A36" t="s">
        <v>218</v>
      </c>
      <c r="B36" s="1">
        <v>338570.78</v>
      </c>
      <c r="C36" t="s">
        <v>277</v>
      </c>
      <c r="D36" s="8">
        <v>338571</v>
      </c>
      <c r="E36" s="8"/>
      <c r="F36" s="8"/>
      <c r="G36" s="8"/>
      <c r="H36" t="s">
        <v>198</v>
      </c>
      <c r="J36" t="s">
        <v>294</v>
      </c>
      <c r="N36" s="8"/>
      <c r="Q36" t="s">
        <v>198</v>
      </c>
      <c r="S36" t="s">
        <v>294</v>
      </c>
      <c r="Z36" t="s">
        <v>198</v>
      </c>
      <c r="AB36" t="s">
        <v>294</v>
      </c>
      <c r="AI36" t="s">
        <v>198</v>
      </c>
      <c r="AK36" t="s">
        <v>294</v>
      </c>
    </row>
    <row r="37" spans="1:42">
      <c r="A37" t="s">
        <v>219</v>
      </c>
      <c r="B37" s="1">
        <v>67819.67</v>
      </c>
      <c r="C37" t="s">
        <v>278</v>
      </c>
      <c r="D37" s="8"/>
      <c r="E37" s="8"/>
      <c r="F37" s="8"/>
      <c r="G37" s="8"/>
      <c r="H37" s="11" t="s">
        <v>681</v>
      </c>
      <c r="I37" s="8"/>
      <c r="J37" s="8"/>
      <c r="K37" s="8"/>
      <c r="L37" s="8"/>
      <c r="M37" s="8"/>
      <c r="N37" s="8"/>
      <c r="Q37" s="11" t="s">
        <v>683</v>
      </c>
      <c r="R37" s="8"/>
      <c r="S37" s="8"/>
      <c r="T37" s="8"/>
      <c r="U37" s="8"/>
      <c r="V37" s="8"/>
      <c r="Z37" s="11" t="s">
        <v>685</v>
      </c>
      <c r="AA37" s="8"/>
      <c r="AB37" s="8"/>
      <c r="AC37" s="8"/>
      <c r="AD37" s="8"/>
      <c r="AE37" s="8"/>
      <c r="AI37" s="11" t="s">
        <v>687</v>
      </c>
      <c r="AJ37" s="8"/>
      <c r="AK37" s="8"/>
      <c r="AL37" s="8"/>
      <c r="AM37" s="8"/>
      <c r="AN37" s="8"/>
    </row>
    <row r="38" spans="1:42">
      <c r="A38" t="s">
        <v>220</v>
      </c>
      <c r="B38" s="1">
        <v>26181.91</v>
      </c>
      <c r="C38" t="s">
        <v>279</v>
      </c>
      <c r="D38" s="8"/>
      <c r="E38" s="8"/>
      <c r="F38" s="8"/>
      <c r="G38" s="8"/>
      <c r="H38" s="13"/>
      <c r="I38" s="13"/>
      <c r="J38" s="9"/>
      <c r="K38" s="13" t="s">
        <v>195</v>
      </c>
      <c r="L38" s="13"/>
      <c r="M38" s="13"/>
      <c r="N38" s="8"/>
      <c r="Q38" s="13"/>
      <c r="R38" s="13"/>
      <c r="S38" s="9"/>
      <c r="T38" s="13" t="s">
        <v>195</v>
      </c>
      <c r="U38" s="13"/>
      <c r="V38" s="13"/>
      <c r="Z38" s="13"/>
      <c r="AA38" s="13"/>
      <c r="AB38" s="9"/>
      <c r="AC38" s="13" t="s">
        <v>195</v>
      </c>
      <c r="AD38" s="13"/>
      <c r="AE38" s="13"/>
      <c r="AI38" s="13"/>
      <c r="AJ38" s="13"/>
      <c r="AK38" s="9"/>
      <c r="AL38" s="13" t="s">
        <v>195</v>
      </c>
      <c r="AM38" s="13"/>
      <c r="AN38" s="13"/>
    </row>
    <row r="39" spans="1:42">
      <c r="A39" t="s">
        <v>221</v>
      </c>
      <c r="B39" s="1">
        <v>19864.689999999999</v>
      </c>
      <c r="C39" t="s">
        <v>705</v>
      </c>
      <c r="D39" s="8"/>
      <c r="E39" s="8"/>
      <c r="F39" s="8"/>
      <c r="G39" s="8"/>
      <c r="H39" s="14" t="s">
        <v>295</v>
      </c>
      <c r="I39" s="32" t="s">
        <v>682</v>
      </c>
      <c r="J39" s="2" t="s">
        <v>199</v>
      </c>
      <c r="K39" s="14" t="s">
        <v>200</v>
      </c>
      <c r="L39" s="14" t="s">
        <v>201</v>
      </c>
      <c r="M39" s="14" t="s">
        <v>202</v>
      </c>
      <c r="N39" s="8"/>
      <c r="Q39" s="14" t="s">
        <v>295</v>
      </c>
      <c r="R39" s="32" t="s">
        <v>684</v>
      </c>
      <c r="S39" s="2" t="s">
        <v>199</v>
      </c>
      <c r="T39" s="14" t="s">
        <v>200</v>
      </c>
      <c r="U39" s="14" t="s">
        <v>201</v>
      </c>
      <c r="V39" s="14" t="s">
        <v>202</v>
      </c>
      <c r="Z39" s="14" t="s">
        <v>295</v>
      </c>
      <c r="AA39" s="32" t="s">
        <v>686</v>
      </c>
      <c r="AB39" s="2" t="s">
        <v>199</v>
      </c>
      <c r="AC39" s="14" t="s">
        <v>200</v>
      </c>
      <c r="AD39" s="14" t="s">
        <v>201</v>
      </c>
      <c r="AE39" s="14" t="s">
        <v>202</v>
      </c>
      <c r="AI39" s="14" t="s">
        <v>295</v>
      </c>
      <c r="AJ39" s="32" t="s">
        <v>688</v>
      </c>
      <c r="AK39" s="2" t="s">
        <v>199</v>
      </c>
      <c r="AL39" s="14" t="s">
        <v>200</v>
      </c>
      <c r="AM39" s="14" t="s">
        <v>201</v>
      </c>
      <c r="AN39" s="14" t="s">
        <v>202</v>
      </c>
    </row>
    <row r="40" spans="1:42">
      <c r="A40" t="s">
        <v>222</v>
      </c>
      <c r="B40" s="1">
        <v>16982.59</v>
      </c>
      <c r="C40" t="s">
        <v>706</v>
      </c>
      <c r="D40" s="8"/>
      <c r="E40" s="8"/>
      <c r="F40" s="8"/>
      <c r="G40" s="8"/>
      <c r="H40" s="8" t="s">
        <v>126</v>
      </c>
      <c r="I40" s="19">
        <v>4318584.2024999987</v>
      </c>
      <c r="J40" s="38">
        <f>I40/$I$63*100</f>
        <v>23.632353069905005</v>
      </c>
      <c r="K40" s="19">
        <f>SUM(I40:I53)+I61</f>
        <v>18274033.862500001</v>
      </c>
      <c r="L40" s="38">
        <f>K40/$I$63*100</f>
        <v>100</v>
      </c>
      <c r="M40" s="38">
        <f>J40/L40*100</f>
        <v>23.632353069905005</v>
      </c>
      <c r="N40" s="19"/>
      <c r="O40" s="19"/>
      <c r="Q40" s="8" t="s">
        <v>126</v>
      </c>
      <c r="R40" s="20">
        <v>1698000.0124999993</v>
      </c>
      <c r="S40" s="38">
        <f>R40/$R$63*100</f>
        <v>21.343129462233957</v>
      </c>
      <c r="T40" s="20">
        <f>SUM(R40:R52)+R61</f>
        <v>7955721.8424999984</v>
      </c>
      <c r="U40" s="38">
        <f>T40/$R$63*100</f>
        <v>100</v>
      </c>
      <c r="V40" s="38">
        <f>S40/U40*100</f>
        <v>21.343129462233957</v>
      </c>
      <c r="W40" s="20"/>
      <c r="X40" s="20"/>
      <c r="Z40" s="8" t="s">
        <v>126</v>
      </c>
      <c r="AA40" s="21">
        <v>2040373.4924999997</v>
      </c>
      <c r="AB40" s="40">
        <f>AA40/$AA$63*100</f>
        <v>16.601494194896528</v>
      </c>
      <c r="AC40" s="21">
        <f>SUM(AA40:AA54)+AA61</f>
        <v>12290300.309999997</v>
      </c>
      <c r="AD40" s="41">
        <f>+AC40/$AA$63*100</f>
        <v>100</v>
      </c>
      <c r="AE40" s="41">
        <f>AB40/AD40*100</f>
        <v>16.601494194896528</v>
      </c>
      <c r="AF40" s="21"/>
      <c r="AG40" s="21"/>
      <c r="AI40" s="8" t="s">
        <v>126</v>
      </c>
      <c r="AJ40" s="22">
        <v>5483353.1124999989</v>
      </c>
      <c r="AK40" s="42">
        <f>AJ40/$AJ$63*100</f>
        <v>37.590709794607108</v>
      </c>
      <c r="AL40" s="22">
        <f>SUM(AJ40:AJ56)+AJ61</f>
        <v>14586990.090000002</v>
      </c>
      <c r="AM40" s="42">
        <f>AL40/$AJ$63*100</f>
        <v>100</v>
      </c>
      <c r="AN40" s="43">
        <f>AK40/AM40*100</f>
        <v>37.590709794607108</v>
      </c>
      <c r="AO40" s="22"/>
      <c r="AP40" s="22"/>
    </row>
    <row r="41" spans="1:42">
      <c r="A41" t="s">
        <v>223</v>
      </c>
      <c r="B41" s="1">
        <v>15627.77</v>
      </c>
      <c r="C41" t="s">
        <v>707</v>
      </c>
      <c r="D41" s="8"/>
      <c r="E41" s="8"/>
      <c r="F41" s="8"/>
      <c r="G41" s="8"/>
      <c r="H41" s="8" t="s">
        <v>177</v>
      </c>
      <c r="I41" s="19">
        <v>280346.30000000005</v>
      </c>
      <c r="J41" s="38">
        <f t="shared" ref="J41:J61" si="14">I41/$I$63*100</f>
        <v>1.5341237851993721</v>
      </c>
      <c r="K41" s="19">
        <f>SUM(I41:I53)+I61</f>
        <v>13955449.660000002</v>
      </c>
      <c r="L41" s="38">
        <f t="shared" ref="L41:L61" si="15">K41/$I$63*100</f>
        <v>76.367646930095006</v>
      </c>
      <c r="M41" s="38">
        <f t="shared" ref="M41:M53" si="16">J41/L41*100</f>
        <v>2.0088661191874482</v>
      </c>
      <c r="N41" s="19"/>
      <c r="O41" s="19"/>
      <c r="Q41" s="8" t="s">
        <v>177</v>
      </c>
      <c r="R41" s="20">
        <v>98070.5</v>
      </c>
      <c r="S41" s="38">
        <f t="shared" ref="S41:S61" si="17">R41/$R$63*100</f>
        <v>1.2327039826367587</v>
      </c>
      <c r="T41" s="20">
        <f>SUM(R41:R52)+R61</f>
        <v>6257721.8300000001</v>
      </c>
      <c r="U41" s="38">
        <f t="shared" ref="U41:U61" si="18">T41/$R$63*100</f>
        <v>78.656870537766054</v>
      </c>
      <c r="V41" s="38">
        <f t="shared" ref="V41:V52" si="19">S41/U41*100</f>
        <v>1.5671917458817437</v>
      </c>
      <c r="W41" s="20"/>
      <c r="X41" s="20"/>
      <c r="Z41" s="8" t="s">
        <v>177</v>
      </c>
      <c r="AA41" s="21">
        <v>445983.33999999997</v>
      </c>
      <c r="AB41" s="40">
        <f t="shared" ref="AB41:AB61" si="20">AA41/$AA$63*100</f>
        <v>3.6287424127230303</v>
      </c>
      <c r="AC41" s="31">
        <f>SUM(AA41:AA54)+AA61</f>
        <v>10249926.817499999</v>
      </c>
      <c r="AD41" s="41">
        <f t="shared" ref="AD41:AD61" si="21">+AC41/$AA$63*100</f>
        <v>83.398505805103483</v>
      </c>
      <c r="AE41" s="41">
        <f t="shared" ref="AE41:AE54" si="22">AB41/AD41*100</f>
        <v>4.35108804131713</v>
      </c>
      <c r="AF41" s="21"/>
      <c r="AG41" s="21"/>
      <c r="AI41" s="8" t="s">
        <v>177</v>
      </c>
      <c r="AJ41" s="22">
        <v>256496.01</v>
      </c>
      <c r="AK41" s="42">
        <f t="shared" ref="AK41:AK61" si="23">AJ41/$AJ$63*100</f>
        <v>1.7583888685565014</v>
      </c>
      <c r="AL41" s="22">
        <f>SUM(AJ41:AJ56)+AJ61</f>
        <v>9103636.9774999991</v>
      </c>
      <c r="AM41" s="42">
        <f t="shared" ref="AM41:AM61" si="24">AL41/$AJ$63*100</f>
        <v>62.409290205392864</v>
      </c>
      <c r="AN41" s="43">
        <f t="shared" ref="AN41:AN56" si="25">AK41/AM41*100</f>
        <v>2.8175114037822477</v>
      </c>
      <c r="AO41" s="22"/>
      <c r="AP41" s="22"/>
    </row>
    <row r="42" spans="1:42">
      <c r="A42" t="s">
        <v>224</v>
      </c>
      <c r="B42" s="1">
        <v>15536.24</v>
      </c>
      <c r="C42" t="s">
        <v>708</v>
      </c>
      <c r="D42" s="8"/>
      <c r="E42" s="8"/>
      <c r="F42" s="8"/>
      <c r="G42" s="8"/>
      <c r="H42" s="8" t="s">
        <v>178</v>
      </c>
      <c r="I42" s="19">
        <v>756794.82500000007</v>
      </c>
      <c r="J42" s="38">
        <f t="shared" si="14"/>
        <v>4.1413670932995954</v>
      </c>
      <c r="K42" s="19">
        <f>SUM(I42:I53)+I61</f>
        <v>13675103.360000001</v>
      </c>
      <c r="L42" s="38">
        <f t="shared" si="15"/>
        <v>74.833523144895622</v>
      </c>
      <c r="M42" s="38">
        <f t="shared" si="16"/>
        <v>5.5341068003452367</v>
      </c>
      <c r="N42" s="19"/>
      <c r="O42" s="19"/>
      <c r="Q42" s="8" t="s">
        <v>178</v>
      </c>
      <c r="R42" s="20">
        <v>294362.44500000001</v>
      </c>
      <c r="S42" s="38">
        <f t="shared" si="17"/>
        <v>3.700009261604599</v>
      </c>
      <c r="T42" s="20">
        <f>SUM(R42:R52)+R61</f>
        <v>6159651.3300000001</v>
      </c>
      <c r="U42" s="38">
        <f t="shared" si="18"/>
        <v>77.42416655512929</v>
      </c>
      <c r="V42" s="38">
        <f t="shared" si="19"/>
        <v>4.7788816156904135</v>
      </c>
      <c r="W42" s="20"/>
      <c r="X42" s="20"/>
      <c r="Z42" s="8" t="s">
        <v>178</v>
      </c>
      <c r="AA42" s="21">
        <v>330670.92499999999</v>
      </c>
      <c r="AB42" s="40">
        <f t="shared" si="20"/>
        <v>2.6905032152139503</v>
      </c>
      <c r="AC42" s="31">
        <f>SUM(AA42:AA54)+AA61</f>
        <v>9803943.4774999991</v>
      </c>
      <c r="AD42" s="41">
        <f t="shared" si="21"/>
        <v>79.769763392380455</v>
      </c>
      <c r="AE42" s="41">
        <f t="shared" si="22"/>
        <v>3.3728358977067558</v>
      </c>
      <c r="AF42" s="21"/>
      <c r="AG42" s="21"/>
      <c r="AI42" s="8" t="s">
        <v>178</v>
      </c>
      <c r="AJ42" s="22">
        <v>1192650.4350000001</v>
      </c>
      <c r="AK42" s="42">
        <f t="shared" si="23"/>
        <v>8.1761242562138463</v>
      </c>
      <c r="AL42" s="22">
        <f>SUM(AJ42:AJ56)+AJ61</f>
        <v>8847140.9674999993</v>
      </c>
      <c r="AM42" s="42">
        <f t="shared" si="24"/>
        <v>60.65090133683637</v>
      </c>
      <c r="AN42" s="43">
        <f t="shared" si="25"/>
        <v>13.480631080494875</v>
      </c>
      <c r="AO42" s="22"/>
      <c r="AP42" s="22"/>
    </row>
    <row r="43" spans="1:42">
      <c r="A43" t="s">
        <v>225</v>
      </c>
      <c r="B43" s="1">
        <v>14531.67</v>
      </c>
      <c r="C43" t="s">
        <v>709</v>
      </c>
      <c r="D43" s="8"/>
      <c r="E43" s="8"/>
      <c r="F43" s="8"/>
      <c r="G43" s="8"/>
      <c r="H43" s="8" t="s">
        <v>179</v>
      </c>
      <c r="I43" s="19">
        <v>126243.73499999999</v>
      </c>
      <c r="J43" s="38">
        <f t="shared" si="14"/>
        <v>0.69083671372123123</v>
      </c>
      <c r="K43" s="19">
        <f>SUM(I43:I53)+I61</f>
        <v>12918308.535000002</v>
      </c>
      <c r="L43" s="38">
        <f t="shared" si="15"/>
        <v>70.692156051596029</v>
      </c>
      <c r="M43" s="38">
        <f t="shared" si="16"/>
        <v>0.9772466314607956</v>
      </c>
      <c r="N43" s="19"/>
      <c r="O43" s="19"/>
      <c r="Q43" s="8" t="s">
        <v>179</v>
      </c>
      <c r="R43" s="20">
        <v>80611.295000000013</v>
      </c>
      <c r="S43" s="38">
        <f t="shared" si="17"/>
        <v>1.0132492889503637</v>
      </c>
      <c r="T43" s="20">
        <f>SUM(R43:R52)+R61</f>
        <v>5865288.8849999998</v>
      </c>
      <c r="U43" s="38">
        <f t="shared" si="18"/>
        <v>73.724157293524698</v>
      </c>
      <c r="V43" s="38">
        <f t="shared" si="19"/>
        <v>1.3743789364946175</v>
      </c>
      <c r="W43" s="20"/>
      <c r="X43" s="20"/>
      <c r="Z43" s="8" t="s">
        <v>179</v>
      </c>
      <c r="AA43" s="21">
        <v>841442.29500000004</v>
      </c>
      <c r="AB43" s="40">
        <f t="shared" si="20"/>
        <v>6.8463932839408397</v>
      </c>
      <c r="AC43" s="31">
        <f>SUM(AA43:AA54)+AA61</f>
        <v>9473272.5524999984</v>
      </c>
      <c r="AD43" s="41">
        <f t="shared" si="21"/>
        <v>77.079260177166503</v>
      </c>
      <c r="AE43" s="41">
        <f t="shared" si="22"/>
        <v>8.8822768513922163</v>
      </c>
      <c r="AF43" s="21"/>
      <c r="AG43" s="21"/>
      <c r="AI43" s="8" t="s">
        <v>179</v>
      </c>
      <c r="AJ43" s="22">
        <v>48734.435000000005</v>
      </c>
      <c r="AK43" s="42">
        <f t="shared" si="23"/>
        <v>0.33409520880808385</v>
      </c>
      <c r="AL43" s="22">
        <f>SUM(AJ43:AJ56)+AJ61</f>
        <v>7654490.5324999997</v>
      </c>
      <c r="AM43" s="42">
        <f t="shared" si="24"/>
        <v>52.474777080622523</v>
      </c>
      <c r="AN43" s="43">
        <f t="shared" si="25"/>
        <v>0.63667770954944358</v>
      </c>
      <c r="AO43" s="22"/>
      <c r="AP43" s="22"/>
    </row>
    <row r="44" spans="1:42">
      <c r="A44" t="s">
        <v>226</v>
      </c>
      <c r="B44" s="1">
        <v>14056.89</v>
      </c>
      <c r="C44" t="s">
        <v>710</v>
      </c>
      <c r="D44" s="8"/>
      <c r="E44" s="8"/>
      <c r="F44" s="8"/>
      <c r="G44" s="8"/>
      <c r="H44" s="8" t="s">
        <v>180</v>
      </c>
      <c r="I44" s="19">
        <v>1485386.645</v>
      </c>
      <c r="J44" s="38">
        <f t="shared" si="14"/>
        <v>8.128400418739238</v>
      </c>
      <c r="K44" s="19">
        <f>SUM(I44:I53)+I61</f>
        <v>12792064.800000001</v>
      </c>
      <c r="L44" s="38">
        <f t="shared" si="15"/>
        <v>70.00131933787479</v>
      </c>
      <c r="M44" s="38">
        <f t="shared" si="16"/>
        <v>11.611781743006807</v>
      </c>
      <c r="N44" s="19"/>
      <c r="O44" s="19"/>
      <c r="Q44" s="8" t="s">
        <v>180</v>
      </c>
      <c r="R44" s="20">
        <v>1572996.9950000001</v>
      </c>
      <c r="S44" s="38">
        <f t="shared" si="17"/>
        <v>19.77189532440595</v>
      </c>
      <c r="T44" s="20">
        <f>SUM(R44:R52)+R61</f>
        <v>5784677.5899999999</v>
      </c>
      <c r="U44" s="38">
        <f t="shared" si="18"/>
        <v>72.710908004574335</v>
      </c>
      <c r="V44" s="38">
        <f t="shared" si="19"/>
        <v>27.192474784061389</v>
      </c>
      <c r="W44" s="20"/>
      <c r="X44" s="20"/>
      <c r="Z44" s="8" t="s">
        <v>180</v>
      </c>
      <c r="AA44" s="21">
        <v>484689.96499999997</v>
      </c>
      <c r="AB44" s="40">
        <f t="shared" si="20"/>
        <v>3.9436787773658568</v>
      </c>
      <c r="AC44" s="31">
        <f>SUM(AA44:AA54)+AA61</f>
        <v>8631830.2575000022</v>
      </c>
      <c r="AD44" s="41">
        <f t="shared" si="21"/>
        <v>70.23286689322569</v>
      </c>
      <c r="AE44" s="41">
        <f t="shared" si="22"/>
        <v>5.6151470840018414</v>
      </c>
      <c r="AF44" s="21"/>
      <c r="AG44" s="21"/>
      <c r="AI44" s="8" t="s">
        <v>180</v>
      </c>
      <c r="AJ44" s="22">
        <v>295841.54499999998</v>
      </c>
      <c r="AK44" s="42">
        <f t="shared" si="23"/>
        <v>2.0281191882265821</v>
      </c>
      <c r="AL44" s="22">
        <f>SUM(AJ44:AJ56)+AJ61</f>
        <v>7605756.0975000001</v>
      </c>
      <c r="AM44" s="42">
        <f t="shared" si="24"/>
        <v>52.140681871814444</v>
      </c>
      <c r="AN44" s="43">
        <f t="shared" si="25"/>
        <v>3.889705917564759</v>
      </c>
      <c r="AO44" s="22"/>
      <c r="AP44" s="22"/>
    </row>
    <row r="45" spans="1:42">
      <c r="A45" t="s">
        <v>17</v>
      </c>
      <c r="B45" s="1">
        <v>12666.29</v>
      </c>
      <c r="C45" t="s">
        <v>711</v>
      </c>
      <c r="D45" s="8"/>
      <c r="E45" s="8"/>
      <c r="F45" s="8"/>
      <c r="G45" s="8"/>
      <c r="H45" s="8" t="s">
        <v>181</v>
      </c>
      <c r="I45" s="19">
        <v>636511.44500000007</v>
      </c>
      <c r="J45" s="38">
        <f t="shared" si="14"/>
        <v>3.4831469055454702</v>
      </c>
      <c r="K45" s="19">
        <f>SUM(I45:I53)+I61</f>
        <v>11306678.155000001</v>
      </c>
      <c r="L45" s="38">
        <f t="shared" si="15"/>
        <v>61.872918919135557</v>
      </c>
      <c r="M45" s="38">
        <f t="shared" si="16"/>
        <v>5.6295176733099472</v>
      </c>
      <c r="N45" s="19"/>
      <c r="O45" s="19"/>
      <c r="Q45" s="8" t="s">
        <v>181</v>
      </c>
      <c r="R45" s="20">
        <v>1161539.625</v>
      </c>
      <c r="S45" s="38">
        <f t="shared" si="17"/>
        <v>14.600053244634289</v>
      </c>
      <c r="T45" s="20">
        <f>SUM(R45:R52)+R61</f>
        <v>4211680.5949999997</v>
      </c>
      <c r="U45" s="38">
        <f t="shared" si="18"/>
        <v>52.939012680168382</v>
      </c>
      <c r="V45" s="38">
        <f t="shared" si="19"/>
        <v>27.579005548971359</v>
      </c>
      <c r="W45" s="20"/>
      <c r="X45" s="20"/>
      <c r="Z45" s="8" t="s">
        <v>181</v>
      </c>
      <c r="AA45" s="21">
        <v>668811.42500000005</v>
      </c>
      <c r="AB45" s="40">
        <f t="shared" si="20"/>
        <v>5.4417826101110158</v>
      </c>
      <c r="AC45" s="31">
        <f>SUM(AA45:AA54)+AA61</f>
        <v>8147140.2924999995</v>
      </c>
      <c r="AD45" s="41">
        <f t="shared" si="21"/>
        <v>66.289188115859815</v>
      </c>
      <c r="AE45" s="41">
        <f t="shared" si="22"/>
        <v>8.2091556176550284</v>
      </c>
      <c r="AF45" s="21"/>
      <c r="AG45" s="21"/>
      <c r="AI45" s="8" t="s">
        <v>181</v>
      </c>
      <c r="AJ45" s="22">
        <v>891642.02500000002</v>
      </c>
      <c r="AK45" s="42">
        <f t="shared" si="23"/>
        <v>6.1125840183524796</v>
      </c>
      <c r="AL45" s="22">
        <f>SUM(AJ45:AJ56)+AJ61</f>
        <v>7309914.5525000002</v>
      </c>
      <c r="AM45" s="42">
        <f t="shared" si="24"/>
        <v>50.112562683587861</v>
      </c>
      <c r="AN45" s="43">
        <f t="shared" si="25"/>
        <v>12.197707902003552</v>
      </c>
      <c r="AO45" s="22"/>
      <c r="AP45" s="22"/>
    </row>
    <row r="46" spans="1:42">
      <c r="A46" t="s">
        <v>18</v>
      </c>
      <c r="B46" s="1">
        <v>12788.75</v>
      </c>
      <c r="C46" t="s">
        <v>712</v>
      </c>
      <c r="D46" s="8"/>
      <c r="E46" s="8"/>
      <c r="F46" s="8"/>
      <c r="G46" s="8"/>
      <c r="H46" s="8" t="s">
        <v>182</v>
      </c>
      <c r="I46" s="19">
        <v>2343436.34</v>
      </c>
      <c r="J46" s="38">
        <f t="shared" si="14"/>
        <v>12.82385902112695</v>
      </c>
      <c r="K46" s="19">
        <f>SUM(I46:I53)+I61</f>
        <v>10670166.710000001</v>
      </c>
      <c r="L46" s="38">
        <f t="shared" si="15"/>
        <v>58.38977201359009</v>
      </c>
      <c r="M46" s="38">
        <f t="shared" si="16"/>
        <v>21.962509149962468</v>
      </c>
      <c r="N46" s="19"/>
      <c r="O46" s="19"/>
      <c r="Q46" s="8" t="s">
        <v>182</v>
      </c>
      <c r="R46" s="20">
        <v>246998.72999999998</v>
      </c>
      <c r="S46" s="38">
        <f t="shared" si="17"/>
        <v>3.1046677459299321</v>
      </c>
      <c r="T46" s="20">
        <f>SUM(R46:R52)+R61</f>
        <v>3050140.9699999997</v>
      </c>
      <c r="U46" s="38">
        <f t="shared" si="18"/>
        <v>38.338959435534093</v>
      </c>
      <c r="V46" s="38">
        <f t="shared" si="19"/>
        <v>8.0979447320429898</v>
      </c>
      <c r="W46" s="20"/>
      <c r="X46" s="20"/>
      <c r="Z46" s="8" t="s">
        <v>182</v>
      </c>
      <c r="AA46" s="21">
        <v>335555.05</v>
      </c>
      <c r="AB46" s="40">
        <f t="shared" si="20"/>
        <v>2.7302428869616455</v>
      </c>
      <c r="AC46" s="31">
        <f>SUM(AA46:AA54)+AA61</f>
        <v>7478328.8675000006</v>
      </c>
      <c r="AD46" s="41">
        <f t="shared" si="21"/>
        <v>60.84740550574881</v>
      </c>
      <c r="AE46" s="41">
        <f t="shared" si="22"/>
        <v>4.4870325435711376</v>
      </c>
      <c r="AF46" s="21"/>
      <c r="AG46" s="21"/>
      <c r="AI46" s="8" t="s">
        <v>182</v>
      </c>
      <c r="AJ46" s="22">
        <v>863287.96</v>
      </c>
      <c r="AK46" s="42">
        <f t="shared" si="23"/>
        <v>5.9182048844457666</v>
      </c>
      <c r="AL46" s="22">
        <f>SUM(AJ46:AJ56)+AJ61</f>
        <v>6418272.5274999999</v>
      </c>
      <c r="AM46" s="42">
        <f t="shared" si="24"/>
        <v>43.999978665235382</v>
      </c>
      <c r="AN46" s="43">
        <f t="shared" si="25"/>
        <v>13.450472168346236</v>
      </c>
      <c r="AO46" s="22"/>
      <c r="AP46" s="22"/>
    </row>
    <row r="47" spans="1:42">
      <c r="A47" t="s">
        <v>19</v>
      </c>
      <c r="B47" s="1">
        <v>10246.94</v>
      </c>
      <c r="C47" t="s">
        <v>713</v>
      </c>
      <c r="D47" s="8"/>
      <c r="E47" s="8"/>
      <c r="F47" s="8"/>
      <c r="G47" s="8"/>
      <c r="H47" s="8" t="s">
        <v>183</v>
      </c>
      <c r="I47" s="19">
        <v>1633872.635</v>
      </c>
      <c r="J47" s="38">
        <f t="shared" si="14"/>
        <v>8.9409522128163346</v>
      </c>
      <c r="K47" s="19">
        <f>SUM(I47:I53)+I61</f>
        <v>8326730.3700000001</v>
      </c>
      <c r="L47" s="38">
        <f t="shared" si="15"/>
        <v>45.565912992463133</v>
      </c>
      <c r="M47" s="38">
        <f t="shared" si="16"/>
        <v>19.622019236825608</v>
      </c>
      <c r="N47" s="19"/>
      <c r="O47" s="19"/>
      <c r="Q47" s="8" t="s">
        <v>183</v>
      </c>
      <c r="R47" s="20">
        <v>467736.96500000003</v>
      </c>
      <c r="S47" s="38">
        <f t="shared" si="17"/>
        <v>5.8792523703043242</v>
      </c>
      <c r="T47" s="20">
        <f>SUM(R47:R52)+R61</f>
        <v>2803142.24</v>
      </c>
      <c r="U47" s="38">
        <f t="shared" si="18"/>
        <v>35.234291689604163</v>
      </c>
      <c r="V47" s="38">
        <f t="shared" si="19"/>
        <v>16.686165915005439</v>
      </c>
      <c r="W47" s="20"/>
      <c r="X47" s="20"/>
      <c r="Z47" s="8" t="s">
        <v>183</v>
      </c>
      <c r="AA47" s="21">
        <v>1222687.625</v>
      </c>
      <c r="AB47" s="40">
        <f t="shared" si="20"/>
        <v>9.9483950282741329</v>
      </c>
      <c r="AC47" s="31">
        <f>SUM(AA47:AA61)+AA61</f>
        <v>19433074.127499994</v>
      </c>
      <c r="AD47" s="41">
        <f t="shared" si="21"/>
        <v>158.11716261878712</v>
      </c>
      <c r="AE47" s="41">
        <f t="shared" si="22"/>
        <v>6.2917869657573071</v>
      </c>
      <c r="AF47" s="21"/>
      <c r="AG47" s="21"/>
      <c r="AI47" s="8" t="s">
        <v>183</v>
      </c>
      <c r="AJ47" s="22">
        <v>1184505.665</v>
      </c>
      <c r="AK47" s="42">
        <f t="shared" si="23"/>
        <v>8.1202884055705837</v>
      </c>
      <c r="AL47" s="22">
        <f>SUM(AJ47:AJ56)+AJ61</f>
        <v>5554984.5674999999</v>
      </c>
      <c r="AM47" s="42">
        <f t="shared" si="24"/>
        <v>38.081773780789611</v>
      </c>
      <c r="AN47" s="43">
        <f t="shared" si="25"/>
        <v>21.32329353226417</v>
      </c>
      <c r="AO47" s="22"/>
      <c r="AP47" s="22"/>
    </row>
    <row r="48" spans="1:42">
      <c r="A48" t="s">
        <v>20</v>
      </c>
      <c r="B48" s="1">
        <v>9612.6299999999992</v>
      </c>
      <c r="C48" t="s">
        <v>714</v>
      </c>
      <c r="D48" s="8"/>
      <c r="E48" s="8"/>
      <c r="F48" s="8"/>
      <c r="G48" s="8"/>
      <c r="H48" s="8" t="s">
        <v>184</v>
      </c>
      <c r="I48" s="19">
        <v>493323.60500000004</v>
      </c>
      <c r="J48" s="38">
        <f t="shared" si="14"/>
        <v>2.699587889088602</v>
      </c>
      <c r="K48" s="19">
        <f>SUM(I48:I53)+I61</f>
        <v>6692857.7350000003</v>
      </c>
      <c r="L48" s="38">
        <f t="shared" si="15"/>
        <v>36.624960779646798</v>
      </c>
      <c r="M48" s="38">
        <f t="shared" si="16"/>
        <v>7.3708963275909243</v>
      </c>
      <c r="N48" s="19"/>
      <c r="O48" s="19"/>
      <c r="Q48" s="8" t="s">
        <v>184</v>
      </c>
      <c r="R48" s="20">
        <v>194487.89500000002</v>
      </c>
      <c r="S48" s="38">
        <f t="shared" si="17"/>
        <v>2.4446291467988823</v>
      </c>
      <c r="T48" s="20">
        <f>SUM(R48:R52)+R61</f>
        <v>2335405.2750000004</v>
      </c>
      <c r="U48" s="38">
        <f t="shared" si="18"/>
        <v>29.355039319299841</v>
      </c>
      <c r="V48" s="38">
        <f t="shared" si="19"/>
        <v>8.3278006212433517</v>
      </c>
      <c r="W48" s="20"/>
      <c r="X48" s="20"/>
      <c r="Z48" s="8" t="s">
        <v>184</v>
      </c>
      <c r="AA48" s="21">
        <v>631293.06500000006</v>
      </c>
      <c r="AB48" s="40">
        <f t="shared" si="20"/>
        <v>5.1365145608878962</v>
      </c>
      <c r="AC48" s="31">
        <f>SUM(AA48:AA54)+AA61</f>
        <v>5920086.1924999999</v>
      </c>
      <c r="AD48" s="41">
        <f t="shared" si="21"/>
        <v>48.168767590513021</v>
      </c>
      <c r="AE48" s="41">
        <f t="shared" si="22"/>
        <v>10.663578949235038</v>
      </c>
      <c r="AF48" s="21"/>
      <c r="AG48" s="21"/>
      <c r="AI48" s="8" t="s">
        <v>184</v>
      </c>
      <c r="AJ48" s="22">
        <v>200916.92499999999</v>
      </c>
      <c r="AK48" s="42">
        <f t="shared" si="23"/>
        <v>1.3773706827821666</v>
      </c>
      <c r="AL48" s="22">
        <f>SUM(AJ48:AJ56)+AJ61</f>
        <v>4370478.9024999999</v>
      </c>
      <c r="AM48" s="42">
        <f t="shared" si="24"/>
        <v>29.961485375219034</v>
      </c>
      <c r="AN48" s="43">
        <f t="shared" si="25"/>
        <v>4.597137510149552</v>
      </c>
      <c r="AO48" s="22"/>
      <c r="AP48" s="22"/>
    </row>
    <row r="49" spans="1:42">
      <c r="A49" t="s">
        <v>21</v>
      </c>
      <c r="B49" s="1">
        <v>11591.02</v>
      </c>
      <c r="C49" t="s">
        <v>715</v>
      </c>
      <c r="D49" s="8">
        <v>11591</v>
      </c>
      <c r="E49" s="8"/>
      <c r="F49" s="8"/>
      <c r="G49" s="8"/>
      <c r="H49" s="8" t="s">
        <v>185</v>
      </c>
      <c r="I49" s="19">
        <v>1186178.415</v>
      </c>
      <c r="J49" s="38">
        <f t="shared" si="14"/>
        <v>6.4910595215331588</v>
      </c>
      <c r="K49" s="19">
        <f>SUM(I49:I53)+I61</f>
        <v>6199534.1300000008</v>
      </c>
      <c r="L49" s="38">
        <f t="shared" si="15"/>
        <v>33.925372890558201</v>
      </c>
      <c r="M49" s="38">
        <f t="shared" si="16"/>
        <v>19.133347605265943</v>
      </c>
      <c r="N49" s="19"/>
      <c r="O49" s="19"/>
      <c r="Q49" s="8" t="s">
        <v>185</v>
      </c>
      <c r="R49" s="20">
        <v>534751.69499999995</v>
      </c>
      <c r="S49" s="38">
        <f t="shared" si="17"/>
        <v>6.7215986881708281</v>
      </c>
      <c r="T49" s="20">
        <f>SUM(R49:R52)+R61</f>
        <v>2140917.3800000004</v>
      </c>
      <c r="U49" s="38">
        <f t="shared" si="18"/>
        <v>26.91041017250096</v>
      </c>
      <c r="V49" s="38">
        <f t="shared" si="19"/>
        <v>24.977689470669802</v>
      </c>
      <c r="W49" s="20"/>
      <c r="X49" s="20"/>
      <c r="Z49" s="8" t="s">
        <v>185</v>
      </c>
      <c r="AA49" s="21">
        <v>870873.63500000001</v>
      </c>
      <c r="AB49" s="40">
        <f t="shared" si="20"/>
        <v>7.0858613136687483</v>
      </c>
      <c r="AC49" s="31">
        <f>SUM(AA49:AA54)+AA61</f>
        <v>5288793.1275000004</v>
      </c>
      <c r="AD49" s="41">
        <f t="shared" si="21"/>
        <v>43.032253029625132</v>
      </c>
      <c r="AE49" s="41">
        <f t="shared" si="22"/>
        <v>16.466396283714349</v>
      </c>
      <c r="AF49" s="21"/>
      <c r="AG49" s="21"/>
      <c r="AI49" s="8" t="s">
        <v>185</v>
      </c>
      <c r="AJ49" s="22">
        <v>280589.04499999998</v>
      </c>
      <c r="AK49" s="42">
        <f t="shared" si="23"/>
        <v>1.92355683570633</v>
      </c>
      <c r="AL49" s="22">
        <f>SUM(AJ49:AJ56)+AJ61</f>
        <v>4169561.9774999996</v>
      </c>
      <c r="AM49" s="42">
        <f t="shared" si="24"/>
        <v>28.584114692436863</v>
      </c>
      <c r="AN49" s="43">
        <f t="shared" si="25"/>
        <v>6.7294609485151842</v>
      </c>
      <c r="AO49" s="22"/>
      <c r="AP49" s="22"/>
    </row>
    <row r="50" spans="1:42">
      <c r="A50" t="s">
        <v>22</v>
      </c>
      <c r="B50" s="1">
        <v>9880.5400000000009</v>
      </c>
      <c r="C50" t="s">
        <v>523</v>
      </c>
      <c r="D50" s="8">
        <v>9881</v>
      </c>
      <c r="E50" s="8"/>
      <c r="F50" s="8"/>
      <c r="G50" s="8"/>
      <c r="H50" s="8" t="s">
        <v>186</v>
      </c>
      <c r="I50" s="19">
        <v>726269.76500000001</v>
      </c>
      <c r="J50" s="38">
        <f t="shared" si="14"/>
        <v>3.9743264703606158</v>
      </c>
      <c r="K50" s="19">
        <f>SUM(I50:I53)+I61</f>
        <v>5013355.7150000008</v>
      </c>
      <c r="L50" s="38">
        <f t="shared" si="15"/>
        <v>27.434313369025041</v>
      </c>
      <c r="M50" s="38">
        <f t="shared" si="16"/>
        <v>14.48669925469272</v>
      </c>
      <c r="N50" s="19"/>
      <c r="O50" s="19"/>
      <c r="Q50" s="8" t="s">
        <v>186</v>
      </c>
      <c r="R50" s="20">
        <v>118947.005</v>
      </c>
      <c r="S50" s="38">
        <f t="shared" si="17"/>
        <v>1.4951126667674219</v>
      </c>
      <c r="T50" s="20">
        <f>SUM(R50:R52)+R61</f>
        <v>1606165.6850000001</v>
      </c>
      <c r="U50" s="38">
        <f t="shared" si="18"/>
        <v>20.188811484330127</v>
      </c>
      <c r="V50" s="38">
        <f t="shared" si="19"/>
        <v>7.4056497477718182</v>
      </c>
      <c r="W50" s="20"/>
      <c r="X50" s="20"/>
      <c r="Z50" s="8" t="s">
        <v>186</v>
      </c>
      <c r="AA50" s="21">
        <v>2051419.075</v>
      </c>
      <c r="AB50" s="40">
        <f t="shared" si="20"/>
        <v>16.691366551319042</v>
      </c>
      <c r="AC50" s="31">
        <f>SUM(AA50:AA54)+AA61</f>
        <v>4417919.4924999997</v>
      </c>
      <c r="AD50" s="41">
        <f t="shared" si="21"/>
        <v>35.946391715956381</v>
      </c>
      <c r="AE50" s="41">
        <f t="shared" si="22"/>
        <v>46.434052917500054</v>
      </c>
      <c r="AF50" s="21"/>
      <c r="AG50" s="21"/>
      <c r="AI50" s="8" t="s">
        <v>186</v>
      </c>
      <c r="AJ50" s="22">
        <v>594489.125</v>
      </c>
      <c r="AK50" s="42">
        <f t="shared" si="23"/>
        <v>4.075474935761747</v>
      </c>
      <c r="AL50" s="22">
        <f>SUM(AJ50:AJ56)+AJ61</f>
        <v>3888972.9324999996</v>
      </c>
      <c r="AM50" s="42">
        <f t="shared" si="24"/>
        <v>26.660557856730531</v>
      </c>
      <c r="AN50" s="43">
        <f t="shared" si="25"/>
        <v>15.286532853748527</v>
      </c>
      <c r="AO50" s="22"/>
      <c r="AP50" s="22"/>
    </row>
    <row r="51" spans="1:42">
      <c r="A51" t="s">
        <v>23</v>
      </c>
      <c r="B51" s="1">
        <v>8815.3799999999992</v>
      </c>
      <c r="C51" t="s">
        <v>524</v>
      </c>
      <c r="D51" s="8">
        <v>8815</v>
      </c>
      <c r="E51" s="8"/>
      <c r="F51" s="8"/>
      <c r="G51" s="8"/>
      <c r="H51" s="8" t="s">
        <v>187</v>
      </c>
      <c r="I51" s="19">
        <v>1829492.75</v>
      </c>
      <c r="J51" s="38">
        <f t="shared" si="14"/>
        <v>10.01143351142786</v>
      </c>
      <c r="K51" s="19">
        <f>SUM(I51:I53)+I61</f>
        <v>4287085.95</v>
      </c>
      <c r="L51" s="38">
        <f t="shared" si="15"/>
        <v>23.459986898664422</v>
      </c>
      <c r="M51" s="38">
        <f t="shared" si="16"/>
        <v>42.674505977655983</v>
      </c>
      <c r="N51" s="19"/>
      <c r="O51" s="19"/>
      <c r="Q51" s="8" t="s">
        <v>187</v>
      </c>
      <c r="R51" s="20">
        <v>547031.13</v>
      </c>
      <c r="S51" s="38">
        <f t="shared" si="17"/>
        <v>6.8759459019510096</v>
      </c>
      <c r="T51" s="20">
        <f>SUM(R51:R52)+R61</f>
        <v>1487218.6800000002</v>
      </c>
      <c r="U51" s="38">
        <f t="shared" si="18"/>
        <v>18.693698817562705</v>
      </c>
      <c r="V51" s="38">
        <f t="shared" si="19"/>
        <v>36.782158357505295</v>
      </c>
      <c r="W51" s="20"/>
      <c r="X51" s="20"/>
      <c r="Z51" s="8" t="s">
        <v>187</v>
      </c>
      <c r="AA51" s="21">
        <v>1516039.27</v>
      </c>
      <c r="AB51" s="40">
        <f t="shared" si="20"/>
        <v>12.335250008223765</v>
      </c>
      <c r="AC51" s="31">
        <f>SUM(AA51:AA54)+AA61</f>
        <v>2366500.4175</v>
      </c>
      <c r="AD51" s="41">
        <f t="shared" si="21"/>
        <v>19.255025164637338</v>
      </c>
      <c r="AE51" s="41">
        <f t="shared" si="22"/>
        <v>64.062497466261277</v>
      </c>
      <c r="AF51" s="21"/>
      <c r="AG51" s="21"/>
      <c r="AI51" s="8" t="s">
        <v>187</v>
      </c>
      <c r="AJ51" s="22">
        <v>1135425.96</v>
      </c>
      <c r="AK51" s="42">
        <f t="shared" si="23"/>
        <v>7.7838262245641916</v>
      </c>
      <c r="AL51" s="22">
        <f>SUM(AJ51:AJ56)+AJ61</f>
        <v>3294483.8074999996</v>
      </c>
      <c r="AM51" s="42">
        <f t="shared" si="24"/>
        <v>22.585082920968784</v>
      </c>
      <c r="AN51" s="43">
        <f t="shared" si="25"/>
        <v>34.464457145461324</v>
      </c>
      <c r="AO51" s="22"/>
      <c r="AP51" s="22"/>
    </row>
    <row r="52" spans="1:42">
      <c r="A52" t="s">
        <v>24</v>
      </c>
      <c r="B52" s="1">
        <v>9582.27</v>
      </c>
      <c r="C52" t="s">
        <v>525</v>
      </c>
      <c r="D52" s="8">
        <v>9582</v>
      </c>
      <c r="E52" s="8"/>
      <c r="F52" s="8"/>
      <c r="G52" s="8"/>
      <c r="H52" s="8" t="s">
        <v>188</v>
      </c>
      <c r="I52" s="19">
        <v>1397113.6300000001</v>
      </c>
      <c r="J52" s="38">
        <f t="shared" si="14"/>
        <v>7.6453488075613443</v>
      </c>
      <c r="K52" s="19">
        <f>SUM(I52:I53)+I61</f>
        <v>2457593.2000000002</v>
      </c>
      <c r="L52" s="38">
        <f t="shared" si="15"/>
        <v>13.448553387236561</v>
      </c>
      <c r="M52" s="38">
        <f t="shared" si="16"/>
        <v>56.848856434010322</v>
      </c>
      <c r="N52" s="19"/>
      <c r="O52" s="19"/>
      <c r="Q52" s="8" t="s">
        <v>188</v>
      </c>
      <c r="R52" s="20">
        <v>133353.84</v>
      </c>
      <c r="S52" s="38">
        <f t="shared" si="17"/>
        <v>1.676200383070394</v>
      </c>
      <c r="T52" s="20">
        <f>R52+R61</f>
        <v>940187.55</v>
      </c>
      <c r="U52" s="38">
        <f t="shared" si="18"/>
        <v>11.817752915611695</v>
      </c>
      <c r="V52" s="38">
        <f t="shared" si="19"/>
        <v>14.183748763743997</v>
      </c>
      <c r="W52" s="20"/>
      <c r="X52" s="20"/>
      <c r="Z52" s="8" t="s">
        <v>188</v>
      </c>
      <c r="AA52" s="21">
        <v>75219.12</v>
      </c>
      <c r="AB52" s="40">
        <f t="shared" si="20"/>
        <v>0.61202019562368215</v>
      </c>
      <c r="AC52" s="31">
        <f>SUM(AA52:AA54)+AA61</f>
        <v>850461.14749999996</v>
      </c>
      <c r="AD52" s="41">
        <f t="shared" si="21"/>
        <v>6.9197751564135714</v>
      </c>
      <c r="AE52" s="41">
        <f t="shared" si="22"/>
        <v>8.8445098545786305</v>
      </c>
      <c r="AF52" s="21"/>
      <c r="AG52" s="21"/>
      <c r="AI52" s="8" t="s">
        <v>188</v>
      </c>
      <c r="AJ52" s="22">
        <v>74195.459999999992</v>
      </c>
      <c r="AK52" s="42">
        <f t="shared" si="23"/>
        <v>0.50864132725272848</v>
      </c>
      <c r="AL52" s="22">
        <f>SUM(AJ52:AJ56)+AJ61</f>
        <v>2159057.8474999997</v>
      </c>
      <c r="AM52" s="42">
        <f t="shared" si="24"/>
        <v>14.801256696404593</v>
      </c>
      <c r="AN52" s="43">
        <f t="shared" si="25"/>
        <v>3.4364739270840681</v>
      </c>
      <c r="AO52" s="22"/>
      <c r="AP52" s="22"/>
    </row>
    <row r="53" spans="1:42">
      <c r="A53" t="s">
        <v>25</v>
      </c>
      <c r="B53" s="1">
        <v>978052.36</v>
      </c>
      <c r="C53" t="s">
        <v>526</v>
      </c>
      <c r="D53" s="10">
        <v>276010</v>
      </c>
      <c r="E53" s="8">
        <f>B53-D53</f>
        <v>702042.36</v>
      </c>
      <c r="F53" s="8"/>
      <c r="G53" s="8"/>
      <c r="H53" s="8" t="s">
        <v>189</v>
      </c>
      <c r="I53" s="19">
        <v>384163.92000000004</v>
      </c>
      <c r="J53" s="38">
        <f t="shared" si="14"/>
        <v>2.1022392915027903</v>
      </c>
      <c r="K53" s="19">
        <f>I53+I61</f>
        <v>1060479.57</v>
      </c>
      <c r="L53" s="38">
        <f t="shared" si="15"/>
        <v>5.8032045796752172</v>
      </c>
      <c r="M53" s="38">
        <f t="shared" si="16"/>
        <v>36.22548994508211</v>
      </c>
      <c r="N53" s="19"/>
      <c r="O53" s="19"/>
      <c r="Q53" s="8" t="s">
        <v>189</v>
      </c>
      <c r="R53" s="20"/>
      <c r="W53" s="20"/>
      <c r="X53" s="20"/>
      <c r="Z53" s="8" t="s">
        <v>189</v>
      </c>
      <c r="AA53" s="21">
        <v>48936.03</v>
      </c>
      <c r="AB53" s="40">
        <f t="shared" si="20"/>
        <v>0.39816789472738284</v>
      </c>
      <c r="AC53" s="31">
        <f>SUM(AA53:AA54)+AA61</f>
        <v>775242.02749999997</v>
      </c>
      <c r="AD53" s="41">
        <f t="shared" si="21"/>
        <v>6.3077549607898895</v>
      </c>
      <c r="AE53" s="41">
        <f t="shared" si="22"/>
        <v>6.3123551438263581</v>
      </c>
      <c r="AF53" s="21"/>
      <c r="AG53" s="21"/>
      <c r="AI53" s="8" t="s">
        <v>189</v>
      </c>
      <c r="AJ53" s="22">
        <v>479060.88</v>
      </c>
      <c r="AK53" s="42">
        <f t="shared" si="23"/>
        <v>3.2841653901473236</v>
      </c>
      <c r="AL53" s="22">
        <f>SUM(AJ53:AJ56)+AJ61</f>
        <v>2084862.3874999997</v>
      </c>
      <c r="AM53" s="42">
        <f t="shared" si="24"/>
        <v>14.292615369151864</v>
      </c>
      <c r="AN53" s="43">
        <f t="shared" si="25"/>
        <v>22.978057586546587</v>
      </c>
      <c r="AO53" s="22"/>
      <c r="AP53" s="22"/>
    </row>
    <row r="54" spans="1:42">
      <c r="A54" t="s">
        <v>26</v>
      </c>
      <c r="B54" s="1">
        <v>628925.67000000004</v>
      </c>
      <c r="C54" t="s">
        <v>527</v>
      </c>
      <c r="D54" s="10">
        <v>72567.084999999992</v>
      </c>
      <c r="E54" s="8">
        <f t="shared" ref="E54:E117" si="26">B54-D54</f>
        <v>556358.58500000008</v>
      </c>
      <c r="F54" s="8"/>
      <c r="G54" s="8"/>
      <c r="H54" s="8" t="s">
        <v>190</v>
      </c>
      <c r="I54" s="19"/>
      <c r="N54" s="19"/>
      <c r="O54" s="19"/>
      <c r="Q54" s="8" t="s">
        <v>190</v>
      </c>
      <c r="R54" s="20"/>
      <c r="W54" s="20"/>
      <c r="X54" s="20"/>
      <c r="Z54" s="8" t="s">
        <v>190</v>
      </c>
      <c r="AA54" s="21">
        <v>103215</v>
      </c>
      <c r="AB54" s="40">
        <f t="shared" si="20"/>
        <v>0.83980860838704796</v>
      </c>
      <c r="AC54" s="31">
        <f>AA54+AA61</f>
        <v>726305.99749999994</v>
      </c>
      <c r="AD54" s="41">
        <f t="shared" si="21"/>
        <v>5.9095870660625067</v>
      </c>
      <c r="AE54" s="41">
        <f t="shared" si="22"/>
        <v>14.210952457404154</v>
      </c>
      <c r="AF54" s="21"/>
      <c r="AG54" s="21"/>
      <c r="AI54" s="8" t="s">
        <v>190</v>
      </c>
      <c r="AJ54" s="22">
        <v>433715.5</v>
      </c>
      <c r="AK54" s="42">
        <f t="shared" si="23"/>
        <v>2.9733035898703344</v>
      </c>
      <c r="AL54" s="22">
        <f>SUM(AJ54:AJ56)+AJ61</f>
        <v>1605801.5074999998</v>
      </c>
      <c r="AM54" s="42">
        <f t="shared" si="24"/>
        <v>11.008449979004542</v>
      </c>
      <c r="AN54" s="43">
        <f t="shared" si="25"/>
        <v>27.009284645350228</v>
      </c>
      <c r="AO54" s="22"/>
      <c r="AP54" s="22"/>
    </row>
    <row r="55" spans="1:42">
      <c r="A55" t="s">
        <v>27</v>
      </c>
      <c r="B55" s="1">
        <v>130088.11</v>
      </c>
      <c r="C55" t="s">
        <v>528</v>
      </c>
      <c r="D55" s="10">
        <v>35126.004999999997</v>
      </c>
      <c r="E55" s="8">
        <f t="shared" si="26"/>
        <v>94962.10500000001</v>
      </c>
      <c r="F55" s="8"/>
      <c r="G55" s="8"/>
      <c r="H55" s="8" t="s">
        <v>191</v>
      </c>
      <c r="I55" s="19"/>
      <c r="N55" s="19"/>
      <c r="O55" s="19"/>
      <c r="Q55" s="8" t="s">
        <v>191</v>
      </c>
      <c r="R55" s="20"/>
      <c r="W55" s="20"/>
      <c r="X55" s="20"/>
      <c r="Z55" s="8" t="s">
        <v>191</v>
      </c>
      <c r="AA55" s="21"/>
      <c r="AG55" s="21"/>
      <c r="AI55" s="8" t="s">
        <v>191</v>
      </c>
      <c r="AJ55" s="22">
        <v>289424.31</v>
      </c>
      <c r="AK55" s="42">
        <f t="shared" si="23"/>
        <v>1.9841263222521319</v>
      </c>
      <c r="AL55" s="22">
        <f>SUM(AJ55:AJ56)+AJ61</f>
        <v>1172086.0074999998</v>
      </c>
      <c r="AM55" s="42">
        <f t="shared" si="24"/>
        <v>8.0351463891342085</v>
      </c>
      <c r="AN55" s="43">
        <f t="shared" si="25"/>
        <v>24.693094887919305</v>
      </c>
      <c r="AO55" s="22"/>
      <c r="AP55" s="22"/>
    </row>
    <row r="56" spans="1:42">
      <c r="A56" t="s">
        <v>28</v>
      </c>
      <c r="B56" s="1">
        <v>375586.42</v>
      </c>
      <c r="C56" t="s">
        <v>529</v>
      </c>
      <c r="D56" s="10">
        <v>17263.504999999997</v>
      </c>
      <c r="E56" s="8">
        <f t="shared" si="26"/>
        <v>358322.91499999998</v>
      </c>
      <c r="F56" s="8"/>
      <c r="G56" s="8"/>
      <c r="H56" s="8" t="s">
        <v>192</v>
      </c>
      <c r="I56" s="19"/>
      <c r="N56" s="19"/>
      <c r="O56" s="19"/>
      <c r="Q56" s="8" t="s">
        <v>192</v>
      </c>
      <c r="R56" s="20"/>
      <c r="W56" s="20"/>
      <c r="X56" s="20"/>
      <c r="Z56" s="8" t="s">
        <v>192</v>
      </c>
      <c r="AA56" s="21"/>
      <c r="AG56" s="21"/>
      <c r="AI56" s="8" t="s">
        <v>192</v>
      </c>
      <c r="AJ56" s="22">
        <v>77717.19</v>
      </c>
      <c r="AK56" s="42">
        <f t="shared" si="23"/>
        <v>0.53278427914528048</v>
      </c>
      <c r="AL56" s="22">
        <f>AJ56+AJ61</f>
        <v>882661.69750000001</v>
      </c>
      <c r="AM56" s="42">
        <f t="shared" si="24"/>
        <v>6.0510200668820771</v>
      </c>
      <c r="AN56" s="43">
        <f t="shared" si="25"/>
        <v>8.8048671671288883</v>
      </c>
      <c r="AO56" s="22"/>
      <c r="AP56" s="22"/>
    </row>
    <row r="57" spans="1:42">
      <c r="A57" t="s">
        <v>29</v>
      </c>
      <c r="B57" s="1">
        <v>360874.53</v>
      </c>
      <c r="C57" t="s">
        <v>530</v>
      </c>
      <c r="D57" s="10">
        <v>16064.584999999999</v>
      </c>
      <c r="E57" s="8">
        <f t="shared" si="26"/>
        <v>344809.94500000001</v>
      </c>
      <c r="F57" s="8"/>
      <c r="G57" s="8"/>
      <c r="H57" s="8" t="s">
        <v>193</v>
      </c>
      <c r="I57" s="19"/>
      <c r="N57" s="19"/>
      <c r="O57" s="19"/>
      <c r="Q57" s="8" t="s">
        <v>193</v>
      </c>
      <c r="R57" s="20"/>
      <c r="W57" s="20"/>
      <c r="X57" s="20"/>
      <c r="Z57" s="8" t="s">
        <v>193</v>
      </c>
      <c r="AA57" s="21"/>
      <c r="AG57" s="21"/>
      <c r="AI57" s="8" t="s">
        <v>193</v>
      </c>
      <c r="AJ57" s="22"/>
      <c r="AP57" s="22"/>
    </row>
    <row r="58" spans="1:42">
      <c r="A58" t="s">
        <v>30</v>
      </c>
      <c r="B58" s="1">
        <v>1013730.81</v>
      </c>
      <c r="C58" t="s">
        <v>531</v>
      </c>
      <c r="D58" s="10">
        <v>15070.42</v>
      </c>
      <c r="E58" s="8">
        <f t="shared" si="26"/>
        <v>998660.39</v>
      </c>
      <c r="F58" s="8"/>
      <c r="G58" s="8"/>
      <c r="H58" s="8" t="s">
        <v>196</v>
      </c>
      <c r="I58" s="19"/>
      <c r="N58" s="19"/>
      <c r="O58" s="19"/>
      <c r="Q58" s="8" t="s">
        <v>196</v>
      </c>
      <c r="R58" s="20"/>
      <c r="W58" s="20"/>
      <c r="X58" s="20"/>
      <c r="Z58" s="8" t="s">
        <v>196</v>
      </c>
      <c r="AA58" s="21"/>
      <c r="AG58" s="21"/>
      <c r="AI58" s="8" t="s">
        <v>196</v>
      </c>
      <c r="AP58" s="22"/>
    </row>
    <row r="59" spans="1:42">
      <c r="A59" t="s">
        <v>31</v>
      </c>
      <c r="B59" s="1">
        <v>746141.45</v>
      </c>
      <c r="C59" t="s">
        <v>532</v>
      </c>
      <c r="D59" s="10">
        <v>13883.105</v>
      </c>
      <c r="E59" s="8">
        <f t="shared" si="26"/>
        <v>732258.34499999997</v>
      </c>
      <c r="F59" s="8"/>
      <c r="G59" s="8"/>
      <c r="H59" s="8" t="s">
        <v>197</v>
      </c>
      <c r="I59" s="19"/>
      <c r="N59" s="19"/>
      <c r="O59" s="19"/>
      <c r="Q59" s="8" t="s">
        <v>197</v>
      </c>
      <c r="R59" s="20"/>
      <c r="W59" s="20"/>
      <c r="X59" s="20"/>
      <c r="Z59" s="8" t="s">
        <v>197</v>
      </c>
      <c r="AG59" s="21"/>
      <c r="AI59" s="8" t="s">
        <v>197</v>
      </c>
      <c r="AP59" s="22"/>
    </row>
    <row r="60" spans="1:42">
      <c r="A60" t="s">
        <v>32</v>
      </c>
      <c r="B60" s="1">
        <v>355759.04</v>
      </c>
      <c r="C60" t="s">
        <v>533</v>
      </c>
      <c r="D60" s="10">
        <v>12115.985000000001</v>
      </c>
      <c r="E60" s="8">
        <f t="shared" si="26"/>
        <v>343643.05499999999</v>
      </c>
      <c r="F60" s="8"/>
      <c r="G60" s="8"/>
      <c r="H60" s="31" t="s">
        <v>37</v>
      </c>
      <c r="I60" s="19">
        <f>SUM(I40:I59)</f>
        <v>17597718.212500002</v>
      </c>
      <c r="J60" s="38">
        <f t="shared" si="14"/>
        <v>96.299034711827574</v>
      </c>
      <c r="K60" s="19"/>
      <c r="N60" s="19"/>
      <c r="O60" s="19"/>
      <c r="Q60" s="31" t="s">
        <v>37</v>
      </c>
      <c r="R60" s="31">
        <f>SUM(R40:R59)</f>
        <v>7148888.1324999984</v>
      </c>
      <c r="S60" s="38">
        <f t="shared" si="17"/>
        <v>89.858447467458703</v>
      </c>
      <c r="T60" s="20"/>
      <c r="W60" s="20"/>
      <c r="X60" s="20"/>
      <c r="Z60" s="31" t="s">
        <v>37</v>
      </c>
      <c r="AA60" s="31">
        <f>SUM(AA40:AA59)</f>
        <v>11667209.312499996</v>
      </c>
      <c r="AB60" s="40">
        <f t="shared" si="20"/>
        <v>94.930221542324531</v>
      </c>
      <c r="AG60" s="21"/>
      <c r="AI60" s="31" t="s">
        <v>37</v>
      </c>
      <c r="AJ60" s="31">
        <f>SUM(AJ40:AJ59)</f>
        <v>13782045.582500001</v>
      </c>
      <c r="AK60" s="42">
        <f t="shared" si="23"/>
        <v>94.481764212263201</v>
      </c>
      <c r="AL60" s="22"/>
      <c r="AP60" s="22"/>
    </row>
    <row r="61" spans="1:42">
      <c r="A61" t="s">
        <v>33</v>
      </c>
      <c r="B61" s="1">
        <v>135088.89000000001</v>
      </c>
      <c r="C61" t="s">
        <v>534</v>
      </c>
      <c r="D61" s="10">
        <v>15873.875</v>
      </c>
      <c r="E61" s="8">
        <f t="shared" si="26"/>
        <v>119215.01500000001</v>
      </c>
      <c r="F61" s="8"/>
      <c r="G61" s="8"/>
      <c r="H61" s="31" t="s">
        <v>194</v>
      </c>
      <c r="I61" s="19">
        <v>676315.65</v>
      </c>
      <c r="J61" s="38">
        <f t="shared" si="14"/>
        <v>3.7009652881724269</v>
      </c>
      <c r="K61" s="19">
        <v>676316</v>
      </c>
      <c r="L61" s="38">
        <f t="shared" si="15"/>
        <v>3.7009672034583598</v>
      </c>
      <c r="M61" s="38">
        <v>3.7</v>
      </c>
      <c r="N61" s="19"/>
      <c r="O61" s="19"/>
      <c r="Q61" s="31" t="s">
        <v>194</v>
      </c>
      <c r="R61" s="20">
        <v>806833.71000000008</v>
      </c>
      <c r="S61" s="38">
        <f t="shared" si="17"/>
        <v>10.141552532541301</v>
      </c>
      <c r="T61" s="20">
        <v>806834</v>
      </c>
      <c r="U61" s="38">
        <f t="shared" si="18"/>
        <v>10.141556177716506</v>
      </c>
      <c r="V61" s="38">
        <v>10.1</v>
      </c>
      <c r="W61" s="20"/>
      <c r="X61" s="20"/>
      <c r="Z61" s="31" t="s">
        <v>194</v>
      </c>
      <c r="AA61" s="21">
        <v>623090.99749999994</v>
      </c>
      <c r="AB61" s="40">
        <f t="shared" si="20"/>
        <v>5.0697784576754588</v>
      </c>
      <c r="AC61">
        <v>623091</v>
      </c>
      <c r="AD61" s="41">
        <f t="shared" si="21"/>
        <v>5.069778478016703</v>
      </c>
      <c r="AE61" s="41">
        <v>5.0999999999999996</v>
      </c>
      <c r="AF61" s="21"/>
      <c r="AG61" s="21"/>
      <c r="AI61" s="31" t="s">
        <v>194</v>
      </c>
      <c r="AJ61" s="22">
        <v>804944.50749999995</v>
      </c>
      <c r="AK61" s="42">
        <f t="shared" si="23"/>
        <v>5.5182357877367956</v>
      </c>
      <c r="AL61" s="22">
        <v>804945</v>
      </c>
      <c r="AM61" s="42">
        <f t="shared" si="24"/>
        <v>5.5182391640330497</v>
      </c>
      <c r="AN61" s="43">
        <v>5.5</v>
      </c>
      <c r="AO61" s="22"/>
      <c r="AP61" s="22"/>
    </row>
    <row r="62" spans="1:42">
      <c r="A62" t="s">
        <v>34</v>
      </c>
      <c r="B62" s="5">
        <v>725861.57</v>
      </c>
      <c r="C62" t="s">
        <v>535</v>
      </c>
      <c r="D62" s="8">
        <v>276010</v>
      </c>
      <c r="E62" s="11">
        <f t="shared" si="26"/>
        <v>449851.56999999995</v>
      </c>
      <c r="F62" s="8"/>
      <c r="G62" s="8"/>
      <c r="H62" s="31"/>
      <c r="J62" s="19"/>
      <c r="K62" s="19"/>
      <c r="L62" s="19"/>
      <c r="M62" s="19"/>
      <c r="N62" s="19"/>
      <c r="O62" s="19"/>
      <c r="Q62" s="31"/>
      <c r="S62" s="20"/>
      <c r="T62" s="20"/>
      <c r="U62" s="20"/>
      <c r="V62" s="20"/>
      <c r="W62" s="20"/>
      <c r="X62" s="20"/>
      <c r="Z62" s="31"/>
      <c r="AB62" s="21"/>
      <c r="AC62" s="21"/>
      <c r="AD62" s="21"/>
      <c r="AE62" s="21"/>
      <c r="AF62" s="21"/>
      <c r="AG62" s="21"/>
      <c r="AI62" s="31"/>
      <c r="AJ62" s="22"/>
      <c r="AK62" s="22"/>
      <c r="AL62" s="22"/>
      <c r="AM62" s="22"/>
      <c r="AN62" s="22"/>
      <c r="AO62" s="22"/>
      <c r="AP62" s="22"/>
    </row>
    <row r="63" spans="1:42">
      <c r="A63" t="s">
        <v>35</v>
      </c>
      <c r="B63" s="5">
        <v>469126.05</v>
      </c>
      <c r="C63" t="s">
        <v>536</v>
      </c>
      <c r="D63" s="8">
        <v>72567.085000000006</v>
      </c>
      <c r="E63" s="11">
        <f t="shared" si="26"/>
        <v>396558.96499999997</v>
      </c>
      <c r="F63" s="8"/>
      <c r="G63" s="8"/>
      <c r="H63" s="31" t="s">
        <v>38</v>
      </c>
      <c r="I63" s="31">
        <f>SUM(I60:I62)</f>
        <v>18274033.862500001</v>
      </c>
      <c r="J63" s="19"/>
      <c r="K63" s="19"/>
      <c r="L63" s="19"/>
      <c r="M63" s="19"/>
      <c r="N63" s="19"/>
      <c r="O63" s="19"/>
      <c r="Q63" s="31" t="s">
        <v>38</v>
      </c>
      <c r="R63" s="31">
        <f>SUM(R60:R62)</f>
        <v>7955721.8424999984</v>
      </c>
      <c r="S63" s="20"/>
      <c r="T63" s="20"/>
      <c r="U63" s="20"/>
      <c r="V63" s="20"/>
      <c r="W63" s="20"/>
      <c r="X63" s="20"/>
      <c r="Z63" s="31" t="s">
        <v>38</v>
      </c>
      <c r="AA63" s="21">
        <f>SUM(AA60:AA62)</f>
        <v>12290300.309999997</v>
      </c>
      <c r="AB63" s="21"/>
      <c r="AC63" s="21"/>
      <c r="AD63" s="21"/>
      <c r="AE63" s="21"/>
      <c r="AF63" s="21"/>
      <c r="AG63" s="21"/>
      <c r="AI63" s="31" t="s">
        <v>38</v>
      </c>
      <c r="AJ63" s="22">
        <f>SUM(AJ60:AJ62)</f>
        <v>14586990.090000002</v>
      </c>
      <c r="AK63" s="22"/>
      <c r="AL63" s="22"/>
      <c r="AM63" s="22"/>
      <c r="AN63" s="22"/>
      <c r="AO63" s="22"/>
      <c r="AP63" s="22"/>
    </row>
    <row r="64" spans="1:42">
      <c r="A64" t="s">
        <v>36</v>
      </c>
      <c r="B64" s="5">
        <v>377207.31</v>
      </c>
      <c r="C64" t="s">
        <v>537</v>
      </c>
      <c r="D64" s="8">
        <v>35126.004999999997</v>
      </c>
      <c r="E64" s="11">
        <f t="shared" si="26"/>
        <v>342081.30499999999</v>
      </c>
      <c r="F64" s="8"/>
      <c r="G64" s="8"/>
      <c r="H64" s="31"/>
      <c r="J64" s="19"/>
      <c r="K64" s="19"/>
      <c r="L64" s="19"/>
      <c r="M64" s="19"/>
      <c r="N64" s="19"/>
      <c r="O64" s="19"/>
      <c r="Q64" s="31"/>
      <c r="R64" s="20"/>
      <c r="S64" s="20"/>
      <c r="T64" s="20"/>
      <c r="U64" s="20"/>
      <c r="V64" s="20"/>
      <c r="W64" s="20"/>
      <c r="X64" s="20"/>
      <c r="Z64" s="31"/>
      <c r="AA64" s="21"/>
      <c r="AB64" s="21"/>
      <c r="AC64" s="21"/>
      <c r="AD64" s="21"/>
      <c r="AE64" s="21"/>
      <c r="AF64" s="21"/>
      <c r="AG64" s="21"/>
      <c r="AI64" s="31"/>
      <c r="AJ64" s="22"/>
      <c r="AK64" s="22"/>
      <c r="AL64" s="22"/>
      <c r="AM64" s="22"/>
      <c r="AN64" s="22"/>
      <c r="AO64" s="22"/>
      <c r="AP64" s="22"/>
    </row>
    <row r="65" spans="1:42">
      <c r="A65" t="s">
        <v>250</v>
      </c>
      <c r="B65" s="5">
        <v>974858.85</v>
      </c>
      <c r="C65" t="s">
        <v>538</v>
      </c>
      <c r="D65" s="8">
        <v>17263.505000000001</v>
      </c>
      <c r="E65" s="11">
        <f t="shared" si="26"/>
        <v>957595.34499999997</v>
      </c>
      <c r="F65" s="8"/>
      <c r="G65" s="8"/>
      <c r="H65" s="31" t="s">
        <v>39</v>
      </c>
      <c r="I65" s="38">
        <f>I60/I63*100</f>
        <v>96.299034711827574</v>
      </c>
      <c r="J65" s="19"/>
      <c r="K65" s="19"/>
      <c r="L65" s="19"/>
      <c r="M65" s="19"/>
      <c r="N65" s="19"/>
      <c r="O65" s="19"/>
      <c r="Q65" s="31" t="s">
        <v>39</v>
      </c>
      <c r="R65" s="38">
        <f>R60/R63*100</f>
        <v>89.858447467458703</v>
      </c>
      <c r="S65" s="20"/>
      <c r="T65" s="20"/>
      <c r="U65" s="20"/>
      <c r="V65" s="20"/>
      <c r="W65" s="20"/>
      <c r="X65" s="20"/>
      <c r="Z65" s="31" t="s">
        <v>39</v>
      </c>
      <c r="AA65" s="39">
        <f>AA60/AA63*100</f>
        <v>94.930221542324531</v>
      </c>
      <c r="AB65" s="21"/>
      <c r="AC65" s="21"/>
      <c r="AD65" s="21"/>
      <c r="AE65" s="21"/>
      <c r="AF65" s="21"/>
      <c r="AG65" s="21"/>
      <c r="AI65" s="31" t="s">
        <v>39</v>
      </c>
      <c r="AJ65" s="42">
        <f>AJ60/AJ63*100</f>
        <v>94.481764212263201</v>
      </c>
      <c r="AK65" s="22"/>
      <c r="AL65" s="22"/>
      <c r="AM65" s="22"/>
      <c r="AN65" s="22"/>
      <c r="AO65" s="22"/>
      <c r="AP65" s="22"/>
    </row>
    <row r="66" spans="1:42">
      <c r="A66" t="s">
        <v>42</v>
      </c>
      <c r="B66" s="5">
        <v>187951.84</v>
      </c>
      <c r="C66" t="s">
        <v>539</v>
      </c>
      <c r="D66" s="8">
        <v>16064.584999999999</v>
      </c>
      <c r="E66" s="11">
        <f t="shared" si="26"/>
        <v>171887.255</v>
      </c>
      <c r="F66" s="8"/>
      <c r="G66" s="8"/>
      <c r="H66" s="31" t="s">
        <v>40</v>
      </c>
      <c r="I66" s="38">
        <f>I61/I63*100</f>
        <v>3.7009652881724269</v>
      </c>
      <c r="J66" s="19"/>
      <c r="K66" s="19"/>
      <c r="L66" s="19"/>
      <c r="M66" s="19"/>
      <c r="N66" s="19"/>
      <c r="O66" s="19"/>
      <c r="Q66" s="31" t="s">
        <v>40</v>
      </c>
      <c r="R66" s="38">
        <f>R61/R63*100</f>
        <v>10.141552532541301</v>
      </c>
      <c r="S66" s="20"/>
      <c r="T66" s="20"/>
      <c r="U66" s="20"/>
      <c r="V66" s="20"/>
      <c r="W66" s="20"/>
      <c r="X66" s="20"/>
      <c r="Z66" s="31" t="s">
        <v>40</v>
      </c>
      <c r="AA66" s="39">
        <f>AA61/AA63*100</f>
        <v>5.0697784576754588</v>
      </c>
      <c r="AB66" s="21"/>
      <c r="AC66" s="21"/>
      <c r="AD66" s="21"/>
      <c r="AE66" s="21"/>
      <c r="AF66" s="21"/>
      <c r="AG66" s="21"/>
      <c r="AI66" s="31" t="s">
        <v>40</v>
      </c>
      <c r="AJ66" s="42">
        <f>AJ61/AJ63*100</f>
        <v>5.5182357877367956</v>
      </c>
      <c r="AK66" s="22"/>
      <c r="AL66" s="22"/>
      <c r="AM66" s="22"/>
      <c r="AN66" s="22"/>
      <c r="AO66" s="22"/>
      <c r="AP66" s="22"/>
    </row>
    <row r="67" spans="1:42">
      <c r="A67" t="s">
        <v>43</v>
      </c>
      <c r="B67" s="5">
        <v>257380.96</v>
      </c>
      <c r="C67" t="s">
        <v>540</v>
      </c>
      <c r="D67" s="8">
        <v>15070.42</v>
      </c>
      <c r="E67" s="11">
        <f t="shared" si="26"/>
        <v>242310.53999999998</v>
      </c>
      <c r="F67" s="8"/>
      <c r="G67" s="8"/>
      <c r="H67" s="31"/>
      <c r="I67" s="19"/>
      <c r="J67" s="19"/>
      <c r="K67" s="19"/>
      <c r="L67" s="19"/>
      <c r="M67" s="19"/>
      <c r="N67" s="19"/>
      <c r="O67" s="19"/>
      <c r="Q67" s="31"/>
      <c r="R67" s="20"/>
      <c r="S67" s="20"/>
      <c r="T67" s="20"/>
      <c r="U67" s="20"/>
      <c r="V67" s="20"/>
      <c r="W67" s="20"/>
      <c r="X67" s="20"/>
      <c r="Z67" s="31"/>
      <c r="AA67" s="21"/>
      <c r="AB67" s="21"/>
      <c r="AC67" s="21"/>
      <c r="AD67" s="21"/>
      <c r="AE67" s="21"/>
      <c r="AF67" s="21"/>
      <c r="AG67" s="21"/>
      <c r="AI67" s="31"/>
      <c r="AJ67" s="22"/>
      <c r="AK67" s="22"/>
      <c r="AL67" s="22"/>
      <c r="AM67" s="22"/>
      <c r="AN67" s="22"/>
      <c r="AO67" s="22"/>
      <c r="AP67" s="22"/>
    </row>
    <row r="68" spans="1:42">
      <c r="A68" t="s">
        <v>44</v>
      </c>
      <c r="B68" s="5">
        <v>256869.45</v>
      </c>
      <c r="C68" t="s">
        <v>541</v>
      </c>
      <c r="D68" s="8">
        <v>13883.105</v>
      </c>
      <c r="E68" s="11">
        <f t="shared" si="26"/>
        <v>242986.345</v>
      </c>
      <c r="F68" s="8"/>
      <c r="G68" s="8"/>
      <c r="H68" s="31" t="s">
        <v>41</v>
      </c>
      <c r="I68" s="34">
        <f>I65/I66</f>
        <v>26.019977820267801</v>
      </c>
      <c r="J68" s="19"/>
      <c r="K68" s="19"/>
      <c r="L68" s="19"/>
      <c r="M68" s="19"/>
      <c r="N68" s="19"/>
      <c r="O68" s="19"/>
      <c r="Q68" s="31" t="s">
        <v>41</v>
      </c>
      <c r="R68" s="34">
        <f>R65/R66</f>
        <v>8.8604232122378708</v>
      </c>
      <c r="S68" s="20"/>
      <c r="T68" s="20"/>
      <c r="U68" s="20"/>
      <c r="V68" s="20"/>
      <c r="W68" s="20"/>
      <c r="X68" s="20"/>
      <c r="Z68" s="31" t="s">
        <v>41</v>
      </c>
      <c r="AA68" s="34">
        <f>AA65/AA66</f>
        <v>18.724727783440645</v>
      </c>
      <c r="AB68" s="21"/>
      <c r="AC68" s="21"/>
      <c r="AD68" s="21"/>
      <c r="AE68" s="21"/>
      <c r="AF68" s="21"/>
      <c r="AG68" s="21"/>
      <c r="AI68" s="31" t="s">
        <v>41</v>
      </c>
      <c r="AJ68" s="34">
        <f>AJ65/AJ66</f>
        <v>17.121733801631045</v>
      </c>
      <c r="AK68" s="22"/>
      <c r="AL68" s="22"/>
      <c r="AM68" s="22"/>
      <c r="AN68" s="22"/>
      <c r="AO68" s="22"/>
      <c r="AP68" s="22"/>
    </row>
    <row r="69" spans="1:42">
      <c r="A69" t="s">
        <v>45</v>
      </c>
      <c r="B69" s="5">
        <v>326354.43</v>
      </c>
      <c r="C69" t="s">
        <v>542</v>
      </c>
      <c r="D69" s="8">
        <v>12115.985000000001</v>
      </c>
      <c r="E69" s="11">
        <f t="shared" si="26"/>
        <v>314238.44500000001</v>
      </c>
      <c r="F69" s="8"/>
      <c r="G69" s="8"/>
      <c r="H69" s="8"/>
      <c r="I69" s="19"/>
      <c r="J69" s="19"/>
      <c r="K69" s="19"/>
      <c r="L69" s="19"/>
      <c r="M69" s="19"/>
      <c r="N69" s="19"/>
      <c r="O69" s="19"/>
      <c r="AA69" s="21"/>
      <c r="AB69" s="21"/>
      <c r="AC69" s="21"/>
      <c r="AD69" s="21"/>
      <c r="AE69" s="21"/>
      <c r="AF69" s="21"/>
      <c r="AG69" s="21"/>
      <c r="AJ69" s="22"/>
      <c r="AK69" s="22"/>
      <c r="AL69" s="22"/>
      <c r="AM69" s="22"/>
      <c r="AN69" s="22"/>
      <c r="AO69" s="22"/>
      <c r="AP69" s="22"/>
    </row>
    <row r="70" spans="1:42">
      <c r="A70" t="s">
        <v>46</v>
      </c>
      <c r="B70" s="5">
        <v>577845.52</v>
      </c>
      <c r="C70" t="s">
        <v>543</v>
      </c>
      <c r="D70" s="8">
        <v>15873.875</v>
      </c>
      <c r="E70" s="11">
        <f t="shared" si="26"/>
        <v>561971.64500000002</v>
      </c>
      <c r="F70" s="8"/>
      <c r="G70" s="8"/>
      <c r="H70" s="8"/>
      <c r="I70" s="8"/>
      <c r="J70" s="8"/>
      <c r="K70" s="8"/>
      <c r="L70" s="8"/>
      <c r="M70" s="8"/>
      <c r="N70" s="8"/>
    </row>
    <row r="71" spans="1:42">
      <c r="A71" t="s">
        <v>47</v>
      </c>
      <c r="B71" s="5">
        <v>884255.83</v>
      </c>
      <c r="C71" t="s">
        <v>544</v>
      </c>
      <c r="D71" s="8">
        <v>16392.465</v>
      </c>
      <c r="E71" s="11">
        <f t="shared" si="26"/>
        <v>867863.36499999999</v>
      </c>
      <c r="F71" s="8"/>
      <c r="G71" s="8"/>
      <c r="H71" t="s">
        <v>198</v>
      </c>
      <c r="J71" t="s">
        <v>294</v>
      </c>
      <c r="N71" s="8"/>
      <c r="Q71" t="s">
        <v>198</v>
      </c>
      <c r="S71" t="s">
        <v>294</v>
      </c>
      <c r="Z71" t="s">
        <v>198</v>
      </c>
      <c r="AB71" t="s">
        <v>294</v>
      </c>
      <c r="AI71" t="s">
        <v>198</v>
      </c>
      <c r="AK71" t="s">
        <v>294</v>
      </c>
    </row>
    <row r="72" spans="1:42">
      <c r="A72" t="s">
        <v>48</v>
      </c>
      <c r="B72" s="5">
        <v>1299921.29</v>
      </c>
      <c r="C72" t="s">
        <v>327</v>
      </c>
      <c r="D72" s="8">
        <v>15347.72</v>
      </c>
      <c r="E72" s="11">
        <f t="shared" si="26"/>
        <v>1284573.57</v>
      </c>
      <c r="F72" s="8"/>
      <c r="G72" s="8"/>
      <c r="H72" s="11" t="s">
        <v>689</v>
      </c>
      <c r="I72" s="8"/>
      <c r="J72" s="8"/>
      <c r="K72" s="8"/>
      <c r="L72" s="8"/>
      <c r="M72" s="8"/>
      <c r="N72" s="8"/>
      <c r="Q72" s="11" t="s">
        <v>691</v>
      </c>
      <c r="R72" s="8"/>
      <c r="S72" s="8"/>
      <c r="T72" s="8"/>
      <c r="U72" s="8"/>
      <c r="V72" s="8"/>
      <c r="Z72" s="11" t="s">
        <v>694</v>
      </c>
      <c r="AA72" s="8"/>
      <c r="AB72" s="8"/>
      <c r="AC72" s="8"/>
      <c r="AD72" s="8"/>
      <c r="AE72" s="8"/>
      <c r="AI72" s="11" t="s">
        <v>695</v>
      </c>
      <c r="AJ72" s="8"/>
      <c r="AK72" s="8"/>
      <c r="AL72" s="8"/>
      <c r="AM72" s="8"/>
      <c r="AN72" s="8"/>
    </row>
    <row r="73" spans="1:42">
      <c r="A73" t="s">
        <v>49</v>
      </c>
      <c r="B73" s="5">
        <v>1063486.8</v>
      </c>
      <c r="C73" t="s">
        <v>328</v>
      </c>
      <c r="D73" s="8">
        <v>13843.880000000001</v>
      </c>
      <c r="E73" s="11">
        <f t="shared" si="26"/>
        <v>1049642.9200000002</v>
      </c>
      <c r="F73" s="8"/>
      <c r="G73" s="8"/>
      <c r="H73" s="13"/>
      <c r="I73" s="13"/>
      <c r="J73" s="9"/>
      <c r="K73" s="13" t="s">
        <v>195</v>
      </c>
      <c r="L73" s="13"/>
      <c r="M73" s="13"/>
      <c r="N73" s="8"/>
      <c r="Q73" s="13"/>
      <c r="R73" s="13"/>
      <c r="S73" s="9"/>
      <c r="T73" s="13" t="s">
        <v>195</v>
      </c>
      <c r="U73" s="13"/>
      <c r="V73" s="13"/>
      <c r="Z73" s="13"/>
      <c r="AA73" s="13"/>
      <c r="AB73" s="9"/>
      <c r="AC73" s="13" t="s">
        <v>195</v>
      </c>
      <c r="AD73" s="13"/>
      <c r="AE73" s="13"/>
      <c r="AI73" s="13"/>
      <c r="AJ73" s="13"/>
      <c r="AK73" s="9"/>
      <c r="AL73" s="13" t="s">
        <v>195</v>
      </c>
      <c r="AM73" s="13"/>
      <c r="AN73" s="13"/>
    </row>
    <row r="74" spans="1:42">
      <c r="A74" t="s">
        <v>50</v>
      </c>
      <c r="B74" s="5">
        <v>203095.65</v>
      </c>
      <c r="C74" t="s">
        <v>329</v>
      </c>
      <c r="D74" s="8">
        <v>12093.97</v>
      </c>
      <c r="E74" s="11">
        <f t="shared" si="26"/>
        <v>191001.68</v>
      </c>
      <c r="F74" s="8"/>
      <c r="G74" s="8"/>
      <c r="H74" s="14" t="s">
        <v>295</v>
      </c>
      <c r="I74" s="32" t="s">
        <v>690</v>
      </c>
      <c r="J74" s="2" t="s">
        <v>199</v>
      </c>
      <c r="K74" s="14" t="s">
        <v>200</v>
      </c>
      <c r="L74" s="14" t="s">
        <v>201</v>
      </c>
      <c r="M74" s="14" t="s">
        <v>202</v>
      </c>
      <c r="N74" s="8"/>
      <c r="Q74" s="14" t="s">
        <v>295</v>
      </c>
      <c r="R74" s="32" t="s">
        <v>692</v>
      </c>
      <c r="S74" s="2" t="s">
        <v>199</v>
      </c>
      <c r="T74" s="14" t="s">
        <v>200</v>
      </c>
      <c r="U74" s="14" t="s">
        <v>201</v>
      </c>
      <c r="V74" s="14" t="s">
        <v>202</v>
      </c>
      <c r="Z74" s="14" t="s">
        <v>295</v>
      </c>
      <c r="AA74" s="32" t="s">
        <v>693</v>
      </c>
      <c r="AB74" s="2" t="s">
        <v>199</v>
      </c>
      <c r="AC74" s="14" t="s">
        <v>200</v>
      </c>
      <c r="AD74" s="14" t="s">
        <v>201</v>
      </c>
      <c r="AE74" s="14" t="s">
        <v>202</v>
      </c>
      <c r="AI74" s="14" t="s">
        <v>295</v>
      </c>
      <c r="AJ74" s="32" t="s">
        <v>696</v>
      </c>
      <c r="AK74" s="2" t="s">
        <v>199</v>
      </c>
      <c r="AL74" s="14" t="s">
        <v>200</v>
      </c>
      <c r="AM74" s="14" t="s">
        <v>201</v>
      </c>
      <c r="AN74" s="14" t="s">
        <v>202</v>
      </c>
    </row>
    <row r="75" spans="1:42">
      <c r="A75" t="s">
        <v>51</v>
      </c>
      <c r="B75" s="5">
        <v>91151.360000000001</v>
      </c>
      <c r="C75" t="s">
        <v>330</v>
      </c>
      <c r="D75" s="8">
        <v>11591</v>
      </c>
      <c r="E75" s="11">
        <f t="shared" si="26"/>
        <v>79560.36</v>
      </c>
      <c r="F75" s="8"/>
      <c r="G75" s="8"/>
      <c r="H75" s="8" t="s">
        <v>126</v>
      </c>
      <c r="I75" s="23">
        <v>4051737.2924999986</v>
      </c>
      <c r="J75" s="43">
        <f>I75/$I$98*100</f>
        <v>36.406928731781427</v>
      </c>
      <c r="K75" s="23">
        <f>SUM(I75:I90)+I96</f>
        <v>11129027.999999998</v>
      </c>
      <c r="L75" s="44">
        <f>K75/$I$98*100</f>
        <v>100</v>
      </c>
      <c r="M75" s="44">
        <f>J75/L75*100</f>
        <v>36.406928731781427</v>
      </c>
      <c r="N75" s="23"/>
      <c r="O75" s="23"/>
      <c r="Q75" s="8" t="s">
        <v>126</v>
      </c>
      <c r="R75" s="24">
        <v>949644.4924999997</v>
      </c>
      <c r="S75" s="44">
        <f>R75/$R$98*100</f>
        <v>13.474315333631761</v>
      </c>
      <c r="T75" s="24">
        <f>SUM(R75:R90)+R96</f>
        <v>7047812.5899999999</v>
      </c>
      <c r="U75" s="45">
        <f>T75/$R$98*100</f>
        <v>100</v>
      </c>
      <c r="V75" s="45">
        <f>S75/U75*100</f>
        <v>13.474315333631761</v>
      </c>
      <c r="W75" s="24"/>
      <c r="X75" s="24"/>
      <c r="Z75" s="8" t="s">
        <v>126</v>
      </c>
      <c r="AA75" s="25">
        <v>0</v>
      </c>
      <c r="AB75" s="45">
        <f t="shared" ref="AB75:AB92" si="27">AA75/$AA$98*100</f>
        <v>0</v>
      </c>
      <c r="AC75" s="31">
        <f>SUM(AA75:AA92)+AA96</f>
        <v>11151464.647499999</v>
      </c>
      <c r="AD75" s="46">
        <f>AC75/$AA$98*100</f>
        <v>100</v>
      </c>
      <c r="AE75" s="46">
        <f>AB75/AD75*100</f>
        <v>0</v>
      </c>
      <c r="AF75" s="25"/>
      <c r="AG75" s="25"/>
      <c r="AH75" s="25"/>
      <c r="AI75" s="8" t="s">
        <v>126</v>
      </c>
      <c r="AJ75" s="26">
        <v>0</v>
      </c>
      <c r="AK75" s="46">
        <f>AJ75/$AJ$98*100</f>
        <v>0</v>
      </c>
      <c r="AL75" s="26">
        <f>SUM(AJ75:AJ89)+AJ96</f>
        <v>10439669.407500003</v>
      </c>
      <c r="AM75" s="47">
        <f>AL75/$AJ$98*100</f>
        <v>100</v>
      </c>
      <c r="AN75" s="47">
        <f>AK75/AM75*100</f>
        <v>0</v>
      </c>
      <c r="AO75" s="26"/>
      <c r="AP75" s="26"/>
    </row>
    <row r="76" spans="1:42">
      <c r="A76" t="s">
        <v>52</v>
      </c>
      <c r="B76" s="5">
        <v>127231.22</v>
      </c>
      <c r="C76" t="s">
        <v>331</v>
      </c>
      <c r="D76" s="8">
        <v>9881</v>
      </c>
      <c r="E76" s="11">
        <f t="shared" si="26"/>
        <v>117350.22</v>
      </c>
      <c r="F76" s="8"/>
      <c r="G76" s="8"/>
      <c r="H76" s="8" t="s">
        <v>177</v>
      </c>
      <c r="I76" s="23">
        <v>535809.25</v>
      </c>
      <c r="J76" s="43">
        <f t="shared" ref="J76:J96" si="28">I76/$I$98*100</f>
        <v>4.8145197406278433</v>
      </c>
      <c r="K76" s="23">
        <f>SUM(I76:I90)+I96</f>
        <v>7077290.7075000014</v>
      </c>
      <c r="L76" s="44">
        <f t="shared" ref="L76:L96" si="29">K76/$I$98*100</f>
        <v>63.593071268218594</v>
      </c>
      <c r="M76" s="44">
        <f t="shared" ref="M76:M90" si="30">J76/L76*100</f>
        <v>7.5708243753812186</v>
      </c>
      <c r="N76" s="23"/>
      <c r="O76" s="23"/>
      <c r="Q76" s="8" t="s">
        <v>177</v>
      </c>
      <c r="R76" s="24">
        <v>407250.74</v>
      </c>
      <c r="S76" s="44">
        <f t="shared" ref="S76:S96" si="31">R76/$R$98*100</f>
        <v>5.7783991103543233</v>
      </c>
      <c r="T76" s="24">
        <f>SUM(R76:R90)+R96</f>
        <v>6098168.0975000001</v>
      </c>
      <c r="U76" s="45">
        <f t="shared" ref="U76:U96" si="32">T76/$R$98*100</f>
        <v>86.525684666368235</v>
      </c>
      <c r="V76" s="45">
        <f t="shared" ref="V76:V90" si="33">S76/U76*100</f>
        <v>6.6782471963499361</v>
      </c>
      <c r="W76" s="24"/>
      <c r="X76" s="24"/>
      <c r="Z76" s="8" t="s">
        <v>177</v>
      </c>
      <c r="AA76" s="25">
        <v>17436.580000000016</v>
      </c>
      <c r="AB76" s="45">
        <f t="shared" si="27"/>
        <v>0.15636134401330906</v>
      </c>
      <c r="AC76" s="31">
        <f>SUM(AA76:AA92)+AA96</f>
        <v>11151464.647499999</v>
      </c>
      <c r="AD76" s="46">
        <f t="shared" ref="AD76:AD96" si="34">AC76/$AA$98*100</f>
        <v>100</v>
      </c>
      <c r="AE76" s="46">
        <f t="shared" ref="AE76:AE92" si="35">AB76/AD76*100</f>
        <v>0.15636134401330906</v>
      </c>
      <c r="AF76" s="25"/>
      <c r="AG76" s="25"/>
      <c r="AH76" s="25"/>
      <c r="AI76" s="8" t="s">
        <v>177</v>
      </c>
      <c r="AJ76" s="26">
        <v>1641473.39</v>
      </c>
      <c r="AK76" s="46">
        <f t="shared" ref="AK76:AK96" si="36">AJ76/$AJ$98*100</f>
        <v>15.723423088673123</v>
      </c>
      <c r="AL76" s="26">
        <f>SUM(AJ76:AJ89)+AJ96</f>
        <v>10439669.407500003</v>
      </c>
      <c r="AM76" s="47">
        <f t="shared" ref="AM76:AM96" si="37">AL76/$AJ$98*100</f>
        <v>100</v>
      </c>
      <c r="AN76" s="47">
        <f t="shared" ref="AN76:AN89" si="38">AK76/AM76*100</f>
        <v>15.723423088673123</v>
      </c>
      <c r="AO76" s="26"/>
      <c r="AP76" s="26"/>
    </row>
    <row r="77" spans="1:42">
      <c r="A77" t="s">
        <v>53</v>
      </c>
      <c r="B77" s="5">
        <v>122944.56</v>
      </c>
      <c r="C77" t="s">
        <v>332</v>
      </c>
      <c r="D77" s="8">
        <v>8815</v>
      </c>
      <c r="E77" s="11">
        <f t="shared" si="26"/>
        <v>114129.56</v>
      </c>
      <c r="F77" s="8"/>
      <c r="G77" s="8"/>
      <c r="H77" s="8" t="s">
        <v>178</v>
      </c>
      <c r="I77" s="23">
        <v>235513.84499999997</v>
      </c>
      <c r="J77" s="43">
        <f t="shared" si="28"/>
        <v>2.1162121705507437</v>
      </c>
      <c r="K77" s="23">
        <f>SUM(I77:I90)+I96</f>
        <v>6541481.4575000014</v>
      </c>
      <c r="L77" s="44">
        <f t="shared" si="29"/>
        <v>58.77855152759075</v>
      </c>
      <c r="M77" s="44">
        <f t="shared" si="30"/>
        <v>3.6003135762156204</v>
      </c>
      <c r="N77" s="23"/>
      <c r="O77" s="23"/>
      <c r="Q77" s="8" t="s">
        <v>178</v>
      </c>
      <c r="R77" s="24">
        <v>721181.52500000002</v>
      </c>
      <c r="S77" s="44">
        <f t="shared" si="31"/>
        <v>10.232700086595237</v>
      </c>
      <c r="T77" s="24">
        <f>SUM(R77:R90)+R96</f>
        <v>5690917.3574999999</v>
      </c>
      <c r="U77" s="45">
        <f t="shared" si="32"/>
        <v>80.747285556013921</v>
      </c>
      <c r="V77" s="45">
        <f t="shared" si="33"/>
        <v>12.672500401882703</v>
      </c>
      <c r="W77" s="24"/>
      <c r="X77" s="24"/>
      <c r="Z77" s="8" t="s">
        <v>178</v>
      </c>
      <c r="AA77" s="25">
        <v>1083050.0050000001</v>
      </c>
      <c r="AB77" s="45">
        <f t="shared" si="27"/>
        <v>9.7121771824188539</v>
      </c>
      <c r="AC77" s="31">
        <f>SUM(AA77:AA92)+AA96</f>
        <v>11134028.067499999</v>
      </c>
      <c r="AD77" s="46">
        <f t="shared" si="34"/>
        <v>99.843638655986695</v>
      </c>
      <c r="AE77" s="46">
        <f t="shared" si="35"/>
        <v>9.7273870555562976</v>
      </c>
      <c r="AF77" s="25"/>
      <c r="AG77" s="25"/>
      <c r="AH77" s="25"/>
      <c r="AI77" s="8" t="s">
        <v>178</v>
      </c>
      <c r="AJ77" s="26">
        <v>414205.44500000001</v>
      </c>
      <c r="AK77" s="46">
        <f t="shared" si="36"/>
        <v>3.9676107435205665</v>
      </c>
      <c r="AL77" s="26">
        <f>SUM(AJ77:AJ89)+AJ96</f>
        <v>8798196.0175000019</v>
      </c>
      <c r="AM77" s="47">
        <f t="shared" si="37"/>
        <v>84.27657691132687</v>
      </c>
      <c r="AN77" s="47">
        <f t="shared" si="38"/>
        <v>4.7078451557129091</v>
      </c>
      <c r="AO77" s="26"/>
      <c r="AP77" s="26"/>
    </row>
    <row r="78" spans="1:42">
      <c r="A78" t="s">
        <v>54</v>
      </c>
      <c r="B78" s="5">
        <v>143980.57</v>
      </c>
      <c r="C78" t="s">
        <v>333</v>
      </c>
      <c r="D78" s="8">
        <v>9582</v>
      </c>
      <c r="E78" s="11">
        <f t="shared" si="26"/>
        <v>134398.57</v>
      </c>
      <c r="F78" s="8"/>
      <c r="G78" s="8"/>
      <c r="H78" s="8" t="s">
        <v>179</v>
      </c>
      <c r="I78" s="23">
        <v>79835.165000000008</v>
      </c>
      <c r="J78" s="43">
        <f t="shared" si="28"/>
        <v>0.71735972809125848</v>
      </c>
      <c r="K78" s="23">
        <f>SUM(I78:I90)+I96</f>
        <v>6305967.6125000007</v>
      </c>
      <c r="L78" s="44">
        <f t="shared" si="29"/>
        <v>56.662339357040004</v>
      </c>
      <c r="M78" s="44">
        <f t="shared" si="30"/>
        <v>1.2660256110695334</v>
      </c>
      <c r="N78" s="23"/>
      <c r="O78" s="23"/>
      <c r="Q78" s="8" t="s">
        <v>179</v>
      </c>
      <c r="R78" s="24">
        <v>52774.205000000009</v>
      </c>
      <c r="S78" s="44">
        <f t="shared" si="31"/>
        <v>0.74880261536579829</v>
      </c>
      <c r="T78" s="24">
        <f>SUM(R78:R90)+R96</f>
        <v>4969735.8325000005</v>
      </c>
      <c r="U78" s="45">
        <f t="shared" si="32"/>
        <v>70.514585469418691</v>
      </c>
      <c r="V78" s="45">
        <f t="shared" si="33"/>
        <v>1.0619116745578046</v>
      </c>
      <c r="W78" s="24"/>
      <c r="X78" s="24"/>
      <c r="Z78" s="8" t="s">
        <v>179</v>
      </c>
      <c r="AA78" s="25">
        <v>3873795.585</v>
      </c>
      <c r="AB78" s="45">
        <f t="shared" si="27"/>
        <v>34.737998168415032</v>
      </c>
      <c r="AC78" s="31">
        <f>SUM(AA78:AA92)+AA96</f>
        <v>10050978.0625</v>
      </c>
      <c r="AD78" s="46">
        <f t="shared" si="34"/>
        <v>90.131461473567839</v>
      </c>
      <c r="AE78" s="46">
        <f t="shared" si="35"/>
        <v>38.541478858192463</v>
      </c>
      <c r="AF78" s="25"/>
      <c r="AG78" s="25"/>
      <c r="AH78" s="25"/>
      <c r="AI78" s="8" t="s">
        <v>179</v>
      </c>
      <c r="AJ78" s="26">
        <v>189744.215</v>
      </c>
      <c r="AK78" s="46">
        <f t="shared" si="36"/>
        <v>1.8175308775935484</v>
      </c>
      <c r="AL78" s="26">
        <f>SUM(AJ78:AJ89)+AJ96</f>
        <v>8383990.5724999998</v>
      </c>
      <c r="AM78" s="47">
        <f t="shared" si="37"/>
        <v>80.30896616780629</v>
      </c>
      <c r="AN78" s="47">
        <f t="shared" si="38"/>
        <v>2.2631730481946457</v>
      </c>
      <c r="AO78" s="26"/>
      <c r="AP78" s="26"/>
    </row>
    <row r="79" spans="1:42">
      <c r="A79" t="s">
        <v>55</v>
      </c>
      <c r="B79" s="1">
        <v>561788.85</v>
      </c>
      <c r="C79" t="s">
        <v>334</v>
      </c>
      <c r="D79" s="8">
        <v>276010</v>
      </c>
      <c r="E79" s="8">
        <f t="shared" si="26"/>
        <v>285778.84999999998</v>
      </c>
      <c r="F79" s="8"/>
      <c r="G79" s="8"/>
      <c r="H79" s="8" t="s">
        <v>180</v>
      </c>
      <c r="I79" s="23">
        <v>2881950.0550000002</v>
      </c>
      <c r="J79" s="43">
        <f t="shared" si="28"/>
        <v>25.895793010854145</v>
      </c>
      <c r="K79" s="23">
        <f>SUM(I79:I90)+I96</f>
        <v>6226132.4475000007</v>
      </c>
      <c r="L79" s="44">
        <f t="shared" si="29"/>
        <v>55.944979628948744</v>
      </c>
      <c r="M79" s="44">
        <f t="shared" si="30"/>
        <v>46.28796575243431</v>
      </c>
      <c r="N79" s="23"/>
      <c r="O79" s="23"/>
      <c r="Q79" s="8" t="s">
        <v>180</v>
      </c>
      <c r="R79" s="24">
        <v>196868.935</v>
      </c>
      <c r="S79" s="44">
        <f t="shared" si="31"/>
        <v>2.7933338533906729</v>
      </c>
      <c r="T79" s="24">
        <f>SUM(R79:R90)+R96</f>
        <v>4916961.6275000004</v>
      </c>
      <c r="U79" s="45">
        <f t="shared" si="32"/>
        <v>69.765782854052887</v>
      </c>
      <c r="V79" s="45">
        <f t="shared" si="33"/>
        <v>4.0038737316747532</v>
      </c>
      <c r="W79" s="24"/>
      <c r="X79" s="24"/>
      <c r="Z79" s="8" t="s">
        <v>180</v>
      </c>
      <c r="AA79" s="25">
        <v>2467196.9550000001</v>
      </c>
      <c r="AB79" s="45">
        <f t="shared" si="27"/>
        <v>22.124420719507107</v>
      </c>
      <c r="AC79" s="31">
        <f>SUM(AA79:AA92)+AA96</f>
        <v>6177182.4775</v>
      </c>
      <c r="AD79" s="46">
        <f t="shared" si="34"/>
        <v>55.393463305152814</v>
      </c>
      <c r="AE79" s="46">
        <f t="shared" si="35"/>
        <v>39.940490085675954</v>
      </c>
      <c r="AF79" s="25"/>
      <c r="AG79" s="25"/>
      <c r="AH79" s="25"/>
      <c r="AI79" s="8" t="s">
        <v>180</v>
      </c>
      <c r="AJ79" s="26">
        <v>110295.325</v>
      </c>
      <c r="AK79" s="46">
        <f t="shared" si="36"/>
        <v>1.0565020854085889</v>
      </c>
      <c r="AL79" s="26">
        <f>SUM(AJ79:AJ89)+AJ96</f>
        <v>8194246.3574999999</v>
      </c>
      <c r="AM79" s="47">
        <f t="shared" si="37"/>
        <v>78.491435290212735</v>
      </c>
      <c r="AN79" s="47">
        <f t="shared" si="38"/>
        <v>1.3460093849759509</v>
      </c>
      <c r="AO79" s="26"/>
      <c r="AP79" s="26"/>
    </row>
    <row r="80" spans="1:42">
      <c r="A80" t="s">
        <v>56</v>
      </c>
      <c r="B80" s="1">
        <v>364763.54</v>
      </c>
      <c r="C80" t="s">
        <v>335</v>
      </c>
      <c r="D80" s="8">
        <v>72567.085000000006</v>
      </c>
      <c r="E80" s="8">
        <f t="shared" si="26"/>
        <v>292196.45499999996</v>
      </c>
      <c r="F80" s="8"/>
      <c r="G80" s="8"/>
      <c r="H80" s="8" t="s">
        <v>181</v>
      </c>
      <c r="I80" s="23">
        <v>575174.52500000002</v>
      </c>
      <c r="J80" s="43">
        <f t="shared" si="28"/>
        <v>5.1682368397311977</v>
      </c>
      <c r="K80" s="23">
        <f>SUM(I80:I90)+I96</f>
        <v>3344182.3924999996</v>
      </c>
      <c r="L80" s="44">
        <f t="shared" si="29"/>
        <v>30.049186618094591</v>
      </c>
      <c r="M80" s="44">
        <f t="shared" si="30"/>
        <v>17.199257022880822</v>
      </c>
      <c r="N80" s="23"/>
      <c r="O80" s="23"/>
      <c r="Q80" s="8" t="s">
        <v>181</v>
      </c>
      <c r="R80" s="24">
        <v>299850.42499999999</v>
      </c>
      <c r="S80" s="44">
        <f t="shared" si="31"/>
        <v>4.2545175708198002</v>
      </c>
      <c r="T80" s="24">
        <f>SUM(R80:R90)+R96</f>
        <v>4720092.692499999</v>
      </c>
      <c r="U80" s="45">
        <f t="shared" si="32"/>
        <v>66.972449000662195</v>
      </c>
      <c r="V80" s="45">
        <f t="shared" si="33"/>
        <v>6.3526384868764971</v>
      </c>
      <c r="W80" s="24"/>
      <c r="X80" s="24"/>
      <c r="Z80" s="8" t="s">
        <v>181</v>
      </c>
      <c r="AA80" s="25">
        <v>240975.655</v>
      </c>
      <c r="AB80" s="45">
        <f t="shared" si="27"/>
        <v>2.160932779839134</v>
      </c>
      <c r="AC80" s="31">
        <f>SUM(AA80:AA92)+AA96</f>
        <v>3709985.5225</v>
      </c>
      <c r="AD80" s="46">
        <f t="shared" si="34"/>
        <v>33.2690425856457</v>
      </c>
      <c r="AE80" s="46">
        <f t="shared" si="35"/>
        <v>6.4953260205074024</v>
      </c>
      <c r="AF80" s="25"/>
      <c r="AG80" s="25"/>
      <c r="AH80" s="25"/>
      <c r="AI80" s="8" t="s">
        <v>181</v>
      </c>
      <c r="AJ80" s="26">
        <v>642843.755</v>
      </c>
      <c r="AK80" s="46">
        <f t="shared" si="36"/>
        <v>6.1577022212808021</v>
      </c>
      <c r="AL80" s="26">
        <f>SUM(AJ80:AJ89)+AJ96</f>
        <v>8083951.0325000007</v>
      </c>
      <c r="AM80" s="47">
        <f t="shared" si="37"/>
        <v>77.434933204804153</v>
      </c>
      <c r="AN80" s="47">
        <f t="shared" si="38"/>
        <v>7.9520985767425847</v>
      </c>
      <c r="AO80" s="26"/>
      <c r="AP80" s="26"/>
    </row>
    <row r="81" spans="1:42">
      <c r="A81" t="s">
        <v>57</v>
      </c>
      <c r="B81" s="1">
        <v>428713.98</v>
      </c>
      <c r="C81" t="s">
        <v>336</v>
      </c>
      <c r="D81" s="8">
        <v>35126.004999999997</v>
      </c>
      <c r="E81" s="8">
        <f t="shared" si="26"/>
        <v>393587.97499999998</v>
      </c>
      <c r="F81" s="8"/>
      <c r="G81" s="8"/>
      <c r="H81" s="8" t="s">
        <v>182</v>
      </c>
      <c r="I81" s="23">
        <v>612624.54999999993</v>
      </c>
      <c r="J81" s="43">
        <f t="shared" si="28"/>
        <v>5.5047444394964238</v>
      </c>
      <c r="K81" s="23">
        <f>SUM(I81:I90)+I96</f>
        <v>2769007.8674999997</v>
      </c>
      <c r="L81" s="44">
        <f t="shared" si="29"/>
        <v>24.880949778363394</v>
      </c>
      <c r="M81" s="44">
        <f t="shared" si="30"/>
        <v>22.124334032792344</v>
      </c>
      <c r="N81" s="23"/>
      <c r="O81" s="23"/>
      <c r="Q81" s="8" t="s">
        <v>182</v>
      </c>
      <c r="R81" s="24">
        <v>732939.5</v>
      </c>
      <c r="S81" s="44">
        <f t="shared" si="31"/>
        <v>10.399531636808181</v>
      </c>
      <c r="T81" s="24">
        <f>SUM(R81:R90)+R96</f>
        <v>4420242.2675000001</v>
      </c>
      <c r="U81" s="45">
        <f t="shared" si="32"/>
        <v>62.717931429842409</v>
      </c>
      <c r="V81" s="45">
        <f t="shared" si="33"/>
        <v>16.58143277324335</v>
      </c>
      <c r="W81" s="24"/>
      <c r="X81" s="24"/>
      <c r="Z81" s="8" t="s">
        <v>182</v>
      </c>
      <c r="AA81" s="25">
        <v>179588.47999999998</v>
      </c>
      <c r="AB81" s="45">
        <f t="shared" si="27"/>
        <v>1.6104474674567633</v>
      </c>
      <c r="AC81" s="31">
        <f>SUM(AA81:AA92)+AA96</f>
        <v>3469009.8675000002</v>
      </c>
      <c r="AD81" s="46">
        <f t="shared" si="34"/>
        <v>31.108109805806571</v>
      </c>
      <c r="AE81" s="46">
        <f t="shared" si="35"/>
        <v>5.1769377101663716</v>
      </c>
      <c r="AF81" s="25"/>
      <c r="AG81" s="25"/>
      <c r="AH81" s="25"/>
      <c r="AI81" s="8" t="s">
        <v>182</v>
      </c>
      <c r="AJ81" s="26">
        <v>2383385.25</v>
      </c>
      <c r="AK81" s="46">
        <f t="shared" si="36"/>
        <v>22.830083568429313</v>
      </c>
      <c r="AL81" s="26">
        <f>SUM(AJ81:AJ89)+AJ96</f>
        <v>7441107.2774999999</v>
      </c>
      <c r="AM81" s="47">
        <f t="shared" si="37"/>
        <v>71.277230983523339</v>
      </c>
      <c r="AN81" s="47">
        <f t="shared" si="38"/>
        <v>32.029981037993444</v>
      </c>
      <c r="AO81" s="26"/>
      <c r="AP81" s="26"/>
    </row>
    <row r="82" spans="1:42">
      <c r="A82" t="s">
        <v>58</v>
      </c>
      <c r="B82" s="1">
        <v>1213275.83</v>
      </c>
      <c r="C82" t="s">
        <v>337</v>
      </c>
      <c r="D82" s="8">
        <v>17263.505000000001</v>
      </c>
      <c r="E82" s="8">
        <f t="shared" si="26"/>
        <v>1196012.3250000002</v>
      </c>
      <c r="F82" s="8"/>
      <c r="G82" s="8"/>
      <c r="H82" s="8" t="s">
        <v>183</v>
      </c>
      <c r="I82" s="23">
        <v>144857.48499999999</v>
      </c>
      <c r="J82" s="43">
        <f t="shared" si="28"/>
        <v>1.3016184791699688</v>
      </c>
      <c r="K82" s="23">
        <f>SUM(I82:I90)+I96</f>
        <v>2156383.3174999999</v>
      </c>
      <c r="L82" s="44">
        <f t="shared" si="29"/>
        <v>19.376205338866974</v>
      </c>
      <c r="M82" s="44">
        <f t="shared" si="30"/>
        <v>6.7176129505555764</v>
      </c>
      <c r="N82" s="23"/>
      <c r="O82" s="23"/>
      <c r="Q82" s="8" t="s">
        <v>183</v>
      </c>
      <c r="R82" s="24">
        <v>392726.66500000004</v>
      </c>
      <c r="S82" s="44">
        <f t="shared" si="31"/>
        <v>5.572319921747523</v>
      </c>
      <c r="T82" s="24">
        <f>SUM(R82:R90)+R96</f>
        <v>3687302.7674999996</v>
      </c>
      <c r="U82" s="45">
        <f t="shared" si="32"/>
        <v>52.318399793034217</v>
      </c>
      <c r="V82" s="45">
        <f t="shared" si="33"/>
        <v>10.650784320221952</v>
      </c>
      <c r="W82" s="24"/>
      <c r="X82" s="24"/>
      <c r="Z82" s="8" t="s">
        <v>183</v>
      </c>
      <c r="AA82" s="25">
        <v>153397.20499999999</v>
      </c>
      <c r="AB82" s="45">
        <f t="shared" si="27"/>
        <v>1.3755789920778656</v>
      </c>
      <c r="AC82" s="31">
        <f>SUM(AA82:AA92)+AA96</f>
        <v>3289421.3875000002</v>
      </c>
      <c r="AD82" s="46">
        <f t="shared" si="34"/>
        <v>29.497662338349805</v>
      </c>
      <c r="AE82" s="46">
        <f t="shared" si="35"/>
        <v>4.6633491708577877</v>
      </c>
      <c r="AF82" s="25"/>
      <c r="AG82" s="25"/>
      <c r="AH82" s="25"/>
      <c r="AI82" s="8" t="s">
        <v>183</v>
      </c>
      <c r="AJ82" s="26">
        <v>1720967.395</v>
      </c>
      <c r="AK82" s="46">
        <f t="shared" si="36"/>
        <v>16.48488403055784</v>
      </c>
      <c r="AL82" s="26">
        <f>SUM(AJ82:AJ89)+AJ96</f>
        <v>5057722.0274999999</v>
      </c>
      <c r="AM82" s="47">
        <f t="shared" si="37"/>
        <v>48.44714741509403</v>
      </c>
      <c r="AN82" s="47">
        <f t="shared" si="38"/>
        <v>34.026531818923701</v>
      </c>
      <c r="AO82" s="26"/>
      <c r="AP82" s="26"/>
    </row>
    <row r="83" spans="1:42">
      <c r="A83" t="s">
        <v>59</v>
      </c>
      <c r="B83" s="1">
        <v>1097049.24</v>
      </c>
      <c r="C83" t="s">
        <v>338</v>
      </c>
      <c r="D83" s="8">
        <v>16064.584999999999</v>
      </c>
      <c r="E83" s="8">
        <f t="shared" si="26"/>
        <v>1080984.655</v>
      </c>
      <c r="F83" s="8"/>
      <c r="G83" s="8"/>
      <c r="H83" s="8" t="s">
        <v>184</v>
      </c>
      <c r="I83" s="23">
        <v>435198.185</v>
      </c>
      <c r="J83" s="43">
        <f t="shared" si="28"/>
        <v>3.9104779411104009</v>
      </c>
      <c r="K83" s="23">
        <f>SUM(I83:I90)+I96</f>
        <v>2011525.8325</v>
      </c>
      <c r="L83" s="44">
        <f t="shared" si="29"/>
        <v>18.074586859697003</v>
      </c>
      <c r="M83" s="44">
        <f t="shared" si="30"/>
        <v>21.635227247323954</v>
      </c>
      <c r="N83" s="23"/>
      <c r="O83" s="23"/>
      <c r="Q83" s="8" t="s">
        <v>184</v>
      </c>
      <c r="R83" s="24">
        <v>369896.51500000001</v>
      </c>
      <c r="S83" s="44">
        <f t="shared" si="31"/>
        <v>5.248387500042762</v>
      </c>
      <c r="T83" s="24">
        <f>SUM(R83:R90)+R96</f>
        <v>3294576.1024999996</v>
      </c>
      <c r="U83" s="45">
        <f t="shared" si="32"/>
        <v>46.746079871286703</v>
      </c>
      <c r="V83" s="45">
        <f t="shared" si="33"/>
        <v>11.227438780950122</v>
      </c>
      <c r="W83" s="24"/>
      <c r="X83" s="24"/>
      <c r="Z83" s="8" t="s">
        <v>184</v>
      </c>
      <c r="AA83" s="25">
        <v>119790.515</v>
      </c>
      <c r="AB83" s="45">
        <f t="shared" si="27"/>
        <v>1.0742132875510244</v>
      </c>
      <c r="AC83" s="31">
        <f>SUM(AA83:AA92)+AA96</f>
        <v>3136024.1825000001</v>
      </c>
      <c r="AD83" s="46">
        <f t="shared" si="34"/>
        <v>28.122083346271943</v>
      </c>
      <c r="AE83" s="46">
        <f t="shared" si="35"/>
        <v>3.8198211502471402</v>
      </c>
      <c r="AF83" s="25"/>
      <c r="AG83" s="25"/>
      <c r="AH83" s="25"/>
      <c r="AI83" s="8" t="s">
        <v>184</v>
      </c>
      <c r="AJ83" s="26">
        <v>243607.63500000001</v>
      </c>
      <c r="AK83" s="46">
        <f t="shared" si="36"/>
        <v>2.3334803573855405</v>
      </c>
      <c r="AL83" s="26">
        <f>SUM(AJ83:AJ89)+AJ96</f>
        <v>3336754.6324999998</v>
      </c>
      <c r="AM83" s="47">
        <f t="shared" si="37"/>
        <v>31.962263384536193</v>
      </c>
      <c r="AN83" s="47">
        <f t="shared" si="38"/>
        <v>7.3007356497616254</v>
      </c>
      <c r="AO83" s="26"/>
      <c r="AP83" s="26"/>
    </row>
    <row r="84" spans="1:42">
      <c r="A84" t="s">
        <v>60</v>
      </c>
      <c r="B84" s="1">
        <v>550181.85</v>
      </c>
      <c r="C84" t="s">
        <v>339</v>
      </c>
      <c r="D84" s="8">
        <v>15070.42</v>
      </c>
      <c r="E84" s="8">
        <f t="shared" si="26"/>
        <v>535111.42999999993</v>
      </c>
      <c r="F84" s="8"/>
      <c r="G84" s="8"/>
      <c r="H84" s="8" t="s">
        <v>185</v>
      </c>
      <c r="I84" s="23">
        <v>339685.84499999997</v>
      </c>
      <c r="J84" s="43">
        <f t="shared" si="28"/>
        <v>3.0522507895568243</v>
      </c>
      <c r="K84" s="23">
        <f>SUM(I84:I90)+I96</f>
        <v>1576327.6475</v>
      </c>
      <c r="L84" s="44">
        <f t="shared" si="29"/>
        <v>14.164108918586601</v>
      </c>
      <c r="M84" s="44">
        <f t="shared" si="30"/>
        <v>21.549190331003189</v>
      </c>
      <c r="N84" s="23"/>
      <c r="O84" s="23"/>
      <c r="Q84" s="8" t="s">
        <v>185</v>
      </c>
      <c r="R84" s="24">
        <v>156757.66500000001</v>
      </c>
      <c r="S84" s="44">
        <f t="shared" si="31"/>
        <v>2.2242030842650431</v>
      </c>
      <c r="T84" s="24">
        <f>SUM(R84:R90)+R96</f>
        <v>2924679.5874999999</v>
      </c>
      <c r="U84" s="45">
        <f t="shared" si="32"/>
        <v>41.497692371243936</v>
      </c>
      <c r="V84" s="45">
        <f t="shared" si="33"/>
        <v>5.3598235399863281</v>
      </c>
      <c r="W84" s="24"/>
      <c r="X84" s="24"/>
      <c r="Z84" s="8" t="s">
        <v>185</v>
      </c>
      <c r="AA84" s="25">
        <v>748240.88500000001</v>
      </c>
      <c r="AB84" s="45">
        <f t="shared" si="27"/>
        <v>6.7097991936668615</v>
      </c>
      <c r="AC84" s="31">
        <f>SUM(AA84:AA92)+AA96</f>
        <v>3016233.6675</v>
      </c>
      <c r="AD84" s="46">
        <f t="shared" si="34"/>
        <v>27.047870058720914</v>
      </c>
      <c r="AE84" s="46">
        <f t="shared" si="35"/>
        <v>24.807125955204199</v>
      </c>
      <c r="AF84" s="25"/>
      <c r="AG84" s="25"/>
      <c r="AH84" s="25"/>
      <c r="AI84" s="8" t="s">
        <v>185</v>
      </c>
      <c r="AJ84" s="26">
        <v>156941.715</v>
      </c>
      <c r="AK84" s="46">
        <f t="shared" si="36"/>
        <v>1.503320736260584</v>
      </c>
      <c r="AL84" s="26">
        <f>SUM(AJ84:AJ89)+AJ96</f>
        <v>3093146.9974999996</v>
      </c>
      <c r="AM84" s="47">
        <f t="shared" si="37"/>
        <v>29.62878302715065</v>
      </c>
      <c r="AN84" s="47">
        <f t="shared" si="38"/>
        <v>5.0738524592218326</v>
      </c>
      <c r="AO84" s="26"/>
      <c r="AP84" s="26"/>
    </row>
    <row r="85" spans="1:42">
      <c r="A85" t="s">
        <v>61</v>
      </c>
      <c r="B85" s="1">
        <v>669739.64</v>
      </c>
      <c r="C85" t="s">
        <v>118</v>
      </c>
      <c r="D85" s="8">
        <v>13883.105</v>
      </c>
      <c r="E85" s="8">
        <f t="shared" si="26"/>
        <v>655856.53500000003</v>
      </c>
      <c r="F85" s="8"/>
      <c r="G85" s="8"/>
      <c r="H85" s="8" t="s">
        <v>186</v>
      </c>
      <c r="I85" s="23">
        <v>130268.785</v>
      </c>
      <c r="J85" s="43">
        <f t="shared" si="28"/>
        <v>1.1705315594497563</v>
      </c>
      <c r="K85" s="23">
        <f>SUM(I85:I90)+I96</f>
        <v>1236641.8025</v>
      </c>
      <c r="L85" s="44">
        <f t="shared" si="29"/>
        <v>11.111858129029779</v>
      </c>
      <c r="M85" s="44">
        <f t="shared" si="30"/>
        <v>10.534075812142863</v>
      </c>
      <c r="N85" s="23"/>
      <c r="O85" s="23"/>
      <c r="Q85" s="8" t="s">
        <v>186</v>
      </c>
      <c r="R85" s="24">
        <v>1324544.115</v>
      </c>
      <c r="S85" s="44">
        <f t="shared" si="31"/>
        <v>18.793690923044252</v>
      </c>
      <c r="T85" s="24">
        <f>SUM(R85:R90)+R96</f>
        <v>2767921.9225000003</v>
      </c>
      <c r="U85" s="45">
        <f t="shared" si="32"/>
        <v>39.273489286978901</v>
      </c>
      <c r="V85" s="45">
        <f t="shared" si="33"/>
        <v>47.853377085277955</v>
      </c>
      <c r="W85" s="24"/>
      <c r="X85" s="24"/>
      <c r="Z85" s="8" t="s">
        <v>186</v>
      </c>
      <c r="AA85" s="25">
        <v>560775.07500000007</v>
      </c>
      <c r="AB85" s="45">
        <f t="shared" si="27"/>
        <v>5.0287123057482672</v>
      </c>
      <c r="AC85" s="31">
        <f>SUM(AA85:AA92)+AA96</f>
        <v>2267992.7825000002</v>
      </c>
      <c r="AD85" s="46">
        <f t="shared" si="34"/>
        <v>20.338070865054057</v>
      </c>
      <c r="AE85" s="46">
        <f t="shared" si="35"/>
        <v>24.72561109219491</v>
      </c>
      <c r="AF85" s="25"/>
      <c r="AG85" s="25"/>
      <c r="AH85" s="25"/>
      <c r="AI85" s="8" t="s">
        <v>186</v>
      </c>
      <c r="AJ85" s="26">
        <v>149339.785</v>
      </c>
      <c r="AK85" s="46">
        <f t="shared" si="36"/>
        <v>1.4305030089622592</v>
      </c>
      <c r="AL85" s="26">
        <f>SUM(AJ85:AJ89)+AJ96</f>
        <v>2936205.2824999993</v>
      </c>
      <c r="AM85" s="47">
        <f t="shared" si="37"/>
        <v>28.125462290890063</v>
      </c>
      <c r="AN85" s="47">
        <f t="shared" si="38"/>
        <v>5.0861493196703984</v>
      </c>
      <c r="AO85" s="26"/>
      <c r="AP85" s="26"/>
    </row>
    <row r="86" spans="1:42">
      <c r="A86" t="s">
        <v>62</v>
      </c>
      <c r="B86" s="1">
        <v>2695412.21</v>
      </c>
      <c r="C86" t="s">
        <v>341</v>
      </c>
      <c r="D86" s="8">
        <v>12115.985000000001</v>
      </c>
      <c r="E86" s="8">
        <f t="shared" si="26"/>
        <v>2683296.2250000001</v>
      </c>
      <c r="F86" s="8"/>
      <c r="G86" s="8"/>
      <c r="H86" s="8" t="s">
        <v>187</v>
      </c>
      <c r="I86" s="23">
        <v>104016.05</v>
      </c>
      <c r="J86" s="43">
        <f t="shared" si="28"/>
        <v>0.93463732861486215</v>
      </c>
      <c r="K86" s="23">
        <f>SUM(I86:I90)+I96</f>
        <v>1106373.0175000001</v>
      </c>
      <c r="L86" s="44">
        <f t="shared" si="29"/>
        <v>9.9413265695800241</v>
      </c>
      <c r="M86" s="44">
        <f t="shared" si="30"/>
        <v>9.4015353189865714</v>
      </c>
      <c r="N86" s="23"/>
      <c r="O86" s="23"/>
      <c r="Q86" s="8" t="s">
        <v>187</v>
      </c>
      <c r="R86" s="24">
        <v>204279.09</v>
      </c>
      <c r="S86" s="44">
        <f t="shared" si="31"/>
        <v>2.8984750572092044</v>
      </c>
      <c r="T86" s="24">
        <f>SUM(R86:R90)+R96</f>
        <v>1443377.8075000001</v>
      </c>
      <c r="U86" s="45">
        <f t="shared" si="32"/>
        <v>20.479798363934648</v>
      </c>
      <c r="V86" s="45">
        <f t="shared" si="33"/>
        <v>14.152849582315612</v>
      </c>
      <c r="W86" s="24"/>
      <c r="X86" s="24"/>
      <c r="Z86" s="8" t="s">
        <v>187</v>
      </c>
      <c r="AA86" s="25">
        <v>801975.88</v>
      </c>
      <c r="AB86" s="45">
        <f t="shared" si="27"/>
        <v>7.1916641028834869</v>
      </c>
      <c r="AC86" s="31">
        <f>SUM(AA86:AA92)+AA96</f>
        <v>1707217.7074999998</v>
      </c>
      <c r="AD86" s="46">
        <f t="shared" si="34"/>
        <v>15.309358559305785</v>
      </c>
      <c r="AE86" s="46">
        <f t="shared" si="35"/>
        <v>46.975606946719772</v>
      </c>
      <c r="AF86" s="25"/>
      <c r="AG86" s="25"/>
      <c r="AH86" s="25"/>
      <c r="AI86" s="8" t="s">
        <v>187</v>
      </c>
      <c r="AJ86" s="26">
        <v>1944411.31</v>
      </c>
      <c r="AK86" s="46">
        <f t="shared" si="36"/>
        <v>18.625219191357804</v>
      </c>
      <c r="AL86" s="26">
        <f>SUM(AJ86:AJ89)+AJ96</f>
        <v>2786865.4974999996</v>
      </c>
      <c r="AM86" s="47">
        <f t="shared" si="37"/>
        <v>26.694959281927805</v>
      </c>
      <c r="AN86" s="47">
        <f t="shared" si="38"/>
        <v>69.770547295671932</v>
      </c>
      <c r="AO86" s="26"/>
      <c r="AP86" s="26"/>
    </row>
    <row r="87" spans="1:42">
      <c r="A87" t="s">
        <v>63</v>
      </c>
      <c r="B87" s="1">
        <v>588337.6</v>
      </c>
      <c r="C87" t="s">
        <v>342</v>
      </c>
      <c r="D87" s="8">
        <v>15873.875</v>
      </c>
      <c r="E87" s="8">
        <f t="shared" si="26"/>
        <v>572463.72499999998</v>
      </c>
      <c r="F87" s="8"/>
      <c r="G87" s="8"/>
      <c r="H87" s="8" t="s">
        <v>188</v>
      </c>
      <c r="I87" s="23">
        <v>179397.03</v>
      </c>
      <c r="J87" s="43">
        <f t="shared" si="28"/>
        <v>1.6119739297987212</v>
      </c>
      <c r="K87" s="23">
        <f>SUM(I87:I90)+I96</f>
        <v>1002356.9675</v>
      </c>
      <c r="L87" s="44">
        <f t="shared" si="29"/>
        <v>9.0066892409651604</v>
      </c>
      <c r="M87" s="44">
        <f t="shared" si="30"/>
        <v>17.897519129082127</v>
      </c>
      <c r="N87" s="23"/>
      <c r="O87" s="23"/>
      <c r="Q87" s="8" t="s">
        <v>188</v>
      </c>
      <c r="R87" s="24">
        <v>243185.81</v>
      </c>
      <c r="S87" s="44">
        <f t="shared" si="31"/>
        <v>3.450514707854909</v>
      </c>
      <c r="T87" s="24">
        <f>SUM(R87:R90)+R96</f>
        <v>1239098.7175</v>
      </c>
      <c r="U87" s="45">
        <f t="shared" si="32"/>
        <v>17.581323306725444</v>
      </c>
      <c r="V87" s="45">
        <f t="shared" si="33"/>
        <v>19.626023864398032</v>
      </c>
      <c r="W87" s="24"/>
      <c r="X87" s="24"/>
      <c r="Z87" s="8" t="s">
        <v>188</v>
      </c>
      <c r="AA87" s="25">
        <v>189627.09</v>
      </c>
      <c r="AB87" s="45">
        <f t="shared" si="27"/>
        <v>1.7004680191719184</v>
      </c>
      <c r="AC87" s="31">
        <f>SUM(AA87:AA92)+AA96</f>
        <v>905241.8274999999</v>
      </c>
      <c r="AD87" s="46">
        <f t="shared" si="34"/>
        <v>8.1176944564222993</v>
      </c>
      <c r="AE87" s="46">
        <f t="shared" si="35"/>
        <v>20.947672129080889</v>
      </c>
      <c r="AF87" s="25"/>
      <c r="AG87" s="25"/>
      <c r="AH87" s="25"/>
      <c r="AI87" s="8" t="s">
        <v>188</v>
      </c>
      <c r="AJ87" s="26">
        <v>557754.54</v>
      </c>
      <c r="AK87" s="46">
        <f t="shared" si="36"/>
        <v>5.3426456167213638</v>
      </c>
      <c r="AL87" s="26">
        <f>SUM(AJ87:AJ89)+AJ96</f>
        <v>842454.1875</v>
      </c>
      <c r="AM87" s="47">
        <f t="shared" si="37"/>
        <v>8.0697400905700079</v>
      </c>
      <c r="AN87" s="47">
        <f t="shared" si="38"/>
        <v>66.205919357484348</v>
      </c>
      <c r="AO87" s="26"/>
      <c r="AP87" s="26"/>
    </row>
    <row r="88" spans="1:42">
      <c r="A88" t="s">
        <v>64</v>
      </c>
      <c r="B88" s="1">
        <v>160224.06</v>
      </c>
      <c r="C88" t="s">
        <v>343</v>
      </c>
      <c r="D88" s="8">
        <v>16392.465</v>
      </c>
      <c r="E88" s="8">
        <f t="shared" si="26"/>
        <v>143831.595</v>
      </c>
      <c r="F88" s="8"/>
      <c r="G88" s="8"/>
      <c r="H88" s="8" t="s">
        <v>189</v>
      </c>
      <c r="I88" s="23">
        <v>230120.54</v>
      </c>
      <c r="J88" s="43">
        <f t="shared" si="28"/>
        <v>2.0677505708494941</v>
      </c>
      <c r="K88" s="23">
        <f>SUM(I88:I90)+I96</f>
        <v>822959.9375</v>
      </c>
      <c r="L88" s="44">
        <f t="shared" si="29"/>
        <v>7.394715311166439</v>
      </c>
      <c r="M88" s="44">
        <f t="shared" si="30"/>
        <v>27.962544653031792</v>
      </c>
      <c r="N88" s="23"/>
      <c r="O88" s="23"/>
      <c r="Q88" s="8" t="s">
        <v>189</v>
      </c>
      <c r="R88" s="24">
        <v>301566.86000000004</v>
      </c>
      <c r="S88" s="44">
        <f t="shared" si="31"/>
        <v>4.2788717229497166</v>
      </c>
      <c r="T88" s="24">
        <f>SUM(R88:R90)+R96</f>
        <v>995912.90750000009</v>
      </c>
      <c r="U88" s="45">
        <f t="shared" si="32"/>
        <v>14.130808598870534</v>
      </c>
      <c r="V88" s="45">
        <f t="shared" si="33"/>
        <v>30.280444979572678</v>
      </c>
      <c r="W88" s="24"/>
      <c r="X88" s="24"/>
      <c r="Z88" s="8" t="s">
        <v>189</v>
      </c>
      <c r="AA88" s="25">
        <v>69564.069999999992</v>
      </c>
      <c r="AB88" s="45">
        <f t="shared" si="27"/>
        <v>0.62381106158638333</v>
      </c>
      <c r="AC88" s="31">
        <f>SUM(AA88:AA92)+AA96</f>
        <v>715614.73750000005</v>
      </c>
      <c r="AD88" s="46">
        <f t="shared" si="34"/>
        <v>6.4172264372503811</v>
      </c>
      <c r="AE88" s="46">
        <f t="shared" si="35"/>
        <v>9.7208828095159205</v>
      </c>
      <c r="AF88" s="25"/>
      <c r="AG88" s="25"/>
      <c r="AH88" s="25"/>
      <c r="AI88" s="8" t="s">
        <v>189</v>
      </c>
      <c r="AJ88" s="26">
        <v>84959.15</v>
      </c>
      <c r="AK88" s="46">
        <f t="shared" si="36"/>
        <v>0.81381073177436214</v>
      </c>
      <c r="AL88" s="26">
        <f>SUM(AJ88:AJ89)+AJ96</f>
        <v>284699.64749999996</v>
      </c>
      <c r="AM88" s="47">
        <f t="shared" si="37"/>
        <v>2.7270944738486436</v>
      </c>
      <c r="AN88" s="47">
        <f t="shared" si="38"/>
        <v>29.841677271483096</v>
      </c>
      <c r="AO88" s="26"/>
      <c r="AP88" s="26"/>
    </row>
    <row r="89" spans="1:42">
      <c r="A89" t="s">
        <v>65</v>
      </c>
      <c r="B89" s="1">
        <v>315774.21000000002</v>
      </c>
      <c r="C89" t="s">
        <v>344</v>
      </c>
      <c r="D89" s="8">
        <v>15347.72</v>
      </c>
      <c r="E89" s="8">
        <f t="shared" si="26"/>
        <v>300426.49000000005</v>
      </c>
      <c r="F89" s="8"/>
      <c r="G89" s="8"/>
      <c r="H89" s="8" t="s">
        <v>190</v>
      </c>
      <c r="I89" s="23">
        <v>57655.490000000005</v>
      </c>
      <c r="J89" s="43">
        <f t="shared" si="28"/>
        <v>0.51806402140420538</v>
      </c>
      <c r="K89" s="23">
        <f>SUM(I89:I90)+I96</f>
        <v>592839.39749999996</v>
      </c>
      <c r="L89" s="44">
        <f t="shared" si="29"/>
        <v>5.3269647403169449</v>
      </c>
      <c r="M89" s="44">
        <f t="shared" si="30"/>
        <v>9.7253135070194112</v>
      </c>
      <c r="N89" s="23"/>
      <c r="O89" s="23"/>
      <c r="Q89" s="8" t="s">
        <v>190</v>
      </c>
      <c r="R89" s="24">
        <v>154479.57</v>
      </c>
      <c r="S89" s="44">
        <f t="shared" si="31"/>
        <v>2.1918796509882794</v>
      </c>
      <c r="T89" s="24">
        <f>SUM(R89:R90)+R96</f>
        <v>694346.0475000001</v>
      </c>
      <c r="U89" s="45">
        <f t="shared" si="32"/>
        <v>9.851936875920817</v>
      </c>
      <c r="V89" s="45">
        <f t="shared" si="33"/>
        <v>22.248210464537859</v>
      </c>
      <c r="W89" s="24"/>
      <c r="X89" s="24"/>
      <c r="Z89" s="8" t="s">
        <v>190</v>
      </c>
      <c r="AA89" s="25">
        <v>55438.270000000004</v>
      </c>
      <c r="AB89" s="45">
        <f t="shared" si="27"/>
        <v>0.49713891181485731</v>
      </c>
      <c r="AC89" s="31">
        <f>SUM(AA89:AA92)+AA96</f>
        <v>646050.66749999998</v>
      </c>
      <c r="AD89" s="46">
        <f t="shared" si="34"/>
        <v>5.7934153756639972</v>
      </c>
      <c r="AE89" s="46">
        <f t="shared" si="35"/>
        <v>8.581102503078835</v>
      </c>
      <c r="AF89" s="25"/>
      <c r="AG89" s="25"/>
      <c r="AH89" s="25"/>
      <c r="AI89" s="8" t="s">
        <v>190</v>
      </c>
      <c r="AJ89" s="26">
        <v>51141.51</v>
      </c>
      <c r="AK89" s="46">
        <f t="shared" si="36"/>
        <v>0.48987671930740673</v>
      </c>
      <c r="AL89" s="26">
        <f>AJ89+AJ96</f>
        <v>199740.4975</v>
      </c>
      <c r="AM89" s="47">
        <f t="shared" si="37"/>
        <v>1.9132837420742812</v>
      </c>
      <c r="AN89" s="47">
        <f t="shared" si="38"/>
        <v>25.603976479531898</v>
      </c>
      <c r="AO89" s="26"/>
      <c r="AP89" s="26"/>
    </row>
    <row r="90" spans="1:42">
      <c r="A90" t="s">
        <v>66</v>
      </c>
      <c r="B90" s="1">
        <v>113088.55</v>
      </c>
      <c r="C90" t="s">
        <v>345</v>
      </c>
      <c r="D90" s="8">
        <v>13843.880000000001</v>
      </c>
      <c r="E90" s="8">
        <f t="shared" si="26"/>
        <v>99244.67</v>
      </c>
      <c r="F90" s="8"/>
      <c r="G90" s="8"/>
      <c r="H90" s="8" t="s">
        <v>191</v>
      </c>
      <c r="I90" s="23">
        <v>132438.03</v>
      </c>
      <c r="J90" s="43">
        <f t="shared" si="28"/>
        <v>1.1900233335741452</v>
      </c>
      <c r="K90" s="23">
        <f>I90+I96</f>
        <v>535183.90749999997</v>
      </c>
      <c r="L90" s="44">
        <f t="shared" si="29"/>
        <v>4.8089007189127386</v>
      </c>
      <c r="M90" s="44">
        <f t="shared" si="30"/>
        <v>24.746265376075424</v>
      </c>
      <c r="N90" s="23"/>
      <c r="O90" s="23"/>
      <c r="Q90" s="8" t="s">
        <v>191</v>
      </c>
      <c r="R90" s="24">
        <v>113545.62</v>
      </c>
      <c r="S90" s="44">
        <f t="shared" si="31"/>
        <v>1.6110760402611672</v>
      </c>
      <c r="T90" s="24">
        <f>R90+R96</f>
        <v>539866.47750000004</v>
      </c>
      <c r="U90" s="45">
        <f t="shared" si="32"/>
        <v>7.6600572249325385</v>
      </c>
      <c r="V90" s="45">
        <f t="shared" si="33"/>
        <v>21.03216716211093</v>
      </c>
      <c r="W90" s="24"/>
      <c r="X90" s="24"/>
      <c r="Z90" s="8" t="s">
        <v>191</v>
      </c>
      <c r="AA90" s="25">
        <v>91337.14</v>
      </c>
      <c r="AB90" s="45">
        <f t="shared" si="27"/>
        <v>0.81905958443294258</v>
      </c>
      <c r="AC90" s="31">
        <f>SUM(AA90:AA92)+AA96</f>
        <v>590612.39749999996</v>
      </c>
      <c r="AD90" s="46">
        <f t="shared" si="34"/>
        <v>5.2962764638491402</v>
      </c>
      <c r="AE90" s="46">
        <f t="shared" si="35"/>
        <v>15.464819293773798</v>
      </c>
      <c r="AF90" s="25"/>
      <c r="AG90" s="25"/>
      <c r="AH90" s="25"/>
      <c r="AI90" s="8" t="s">
        <v>191</v>
      </c>
      <c r="AJ90" s="26"/>
      <c r="AP90" s="26"/>
    </row>
    <row r="91" spans="1:42">
      <c r="A91" t="s">
        <v>67</v>
      </c>
      <c r="B91" s="1">
        <v>451932.95</v>
      </c>
      <c r="C91" t="s">
        <v>346</v>
      </c>
      <c r="D91" s="8">
        <v>12093.97</v>
      </c>
      <c r="E91" s="8">
        <f t="shared" si="26"/>
        <v>439838.98000000004</v>
      </c>
      <c r="F91" s="8"/>
      <c r="G91" s="8"/>
      <c r="H91" s="8" t="s">
        <v>192</v>
      </c>
      <c r="I91" s="23"/>
      <c r="O91" s="23"/>
      <c r="Q91" s="8" t="s">
        <v>192</v>
      </c>
      <c r="R91" s="24"/>
      <c r="X91" s="24"/>
      <c r="Z91" s="8" t="s">
        <v>192</v>
      </c>
      <c r="AA91" s="25">
        <v>92298.5</v>
      </c>
      <c r="AB91" s="45">
        <f t="shared" si="27"/>
        <v>0.82768051478055871</v>
      </c>
      <c r="AC91" s="31">
        <f>SUM(AA91:AA92)+AA96</f>
        <v>499275.25750000001</v>
      </c>
      <c r="AD91" s="46">
        <f t="shared" si="34"/>
        <v>4.4772168794161979</v>
      </c>
      <c r="AE91" s="46">
        <f t="shared" si="35"/>
        <v>18.486495898507453</v>
      </c>
      <c r="AF91" s="25"/>
      <c r="AG91" s="25"/>
      <c r="AH91" s="25"/>
      <c r="AI91" s="8" t="s">
        <v>192</v>
      </c>
      <c r="AJ91" s="26"/>
      <c r="AP91" s="26"/>
    </row>
    <row r="92" spans="1:42">
      <c r="A92" t="s">
        <v>68</v>
      </c>
      <c r="B92" s="1">
        <v>302903.25</v>
      </c>
      <c r="C92" t="s">
        <v>347</v>
      </c>
      <c r="D92" s="8">
        <v>11591</v>
      </c>
      <c r="E92" s="8">
        <f t="shared" si="26"/>
        <v>291312.25</v>
      </c>
      <c r="F92" s="8"/>
      <c r="G92" s="8"/>
      <c r="H92" s="8" t="s">
        <v>193</v>
      </c>
      <c r="I92" s="23"/>
      <c r="O92" s="23"/>
      <c r="Q92" s="8" t="s">
        <v>193</v>
      </c>
      <c r="R92" s="24"/>
      <c r="X92" s="24"/>
      <c r="Z92" s="8" t="s">
        <v>193</v>
      </c>
      <c r="AA92" s="25">
        <v>61024.869999999995</v>
      </c>
      <c r="AB92" s="45">
        <f t="shared" si="27"/>
        <v>0.54723636696172384</v>
      </c>
      <c r="AC92" s="31">
        <f>AA92+AA96</f>
        <v>406976.75750000001</v>
      </c>
      <c r="AD92" s="46">
        <f t="shared" si="34"/>
        <v>3.6495363646356394</v>
      </c>
      <c r="AE92" s="46">
        <f t="shared" si="35"/>
        <v>14.994681852316837</v>
      </c>
      <c r="AF92" s="25"/>
      <c r="AG92" s="25"/>
      <c r="AH92" s="25"/>
      <c r="AI92" s="8" t="s">
        <v>193</v>
      </c>
      <c r="AJ92" s="26"/>
      <c r="AP92" s="26"/>
    </row>
    <row r="93" spans="1:42">
      <c r="A93" t="s">
        <v>69</v>
      </c>
      <c r="B93" s="5">
        <v>649063.65</v>
      </c>
      <c r="C93" t="s">
        <v>348</v>
      </c>
      <c r="D93" s="8">
        <v>276010</v>
      </c>
      <c r="E93" s="11">
        <f t="shared" si="26"/>
        <v>373053.65</v>
      </c>
      <c r="F93" s="8"/>
      <c r="G93" s="8"/>
      <c r="H93" s="8" t="s">
        <v>196</v>
      </c>
      <c r="I93" s="23"/>
      <c r="O93" s="23"/>
      <c r="Q93" s="8" t="s">
        <v>196</v>
      </c>
      <c r="R93" s="24"/>
      <c r="X93" s="24"/>
      <c r="Z93" s="8" t="s">
        <v>196</v>
      </c>
      <c r="AA93" s="25"/>
      <c r="AG93" s="25"/>
      <c r="AH93" s="25"/>
      <c r="AI93" s="8" t="s">
        <v>196</v>
      </c>
      <c r="AP93" s="26"/>
    </row>
    <row r="94" spans="1:42">
      <c r="A94" t="s">
        <v>70</v>
      </c>
      <c r="B94" s="5">
        <v>797815.05</v>
      </c>
      <c r="C94" t="s">
        <v>349</v>
      </c>
      <c r="D94" s="8">
        <v>72567.085000000006</v>
      </c>
      <c r="E94" s="11">
        <f t="shared" si="26"/>
        <v>725247.96500000008</v>
      </c>
      <c r="F94" s="8"/>
      <c r="G94" s="8"/>
      <c r="H94" s="8" t="s">
        <v>197</v>
      </c>
      <c r="I94" s="23"/>
      <c r="O94" s="23"/>
      <c r="Q94" s="8" t="s">
        <v>197</v>
      </c>
      <c r="R94" s="24"/>
      <c r="X94" s="24"/>
      <c r="Z94" s="8" t="s">
        <v>197</v>
      </c>
      <c r="AG94" s="25"/>
      <c r="AH94" s="25"/>
      <c r="AI94" s="8" t="s">
        <v>197</v>
      </c>
      <c r="AP94" s="26"/>
    </row>
    <row r="95" spans="1:42">
      <c r="A95" t="s">
        <v>71</v>
      </c>
      <c r="B95" s="5">
        <v>232340.59</v>
      </c>
      <c r="C95" t="s">
        <v>350</v>
      </c>
      <c r="D95" s="8">
        <v>35126.004999999997</v>
      </c>
      <c r="E95" s="11">
        <f t="shared" si="26"/>
        <v>197214.58499999999</v>
      </c>
      <c r="F95" s="8"/>
      <c r="G95" s="8"/>
      <c r="H95" s="31" t="s">
        <v>37</v>
      </c>
      <c r="I95" s="23">
        <f>SUM(I75:I94)</f>
        <v>10726282.122499999</v>
      </c>
      <c r="J95" s="43">
        <f t="shared" si="28"/>
        <v>96.381122614661408</v>
      </c>
      <c r="K95" s="23"/>
      <c r="O95" s="23"/>
      <c r="Q95" s="31" t="s">
        <v>37</v>
      </c>
      <c r="R95" s="31">
        <f>SUM(R75:R94)</f>
        <v>6621491.7324999999</v>
      </c>
      <c r="S95" s="44">
        <f t="shared" si="31"/>
        <v>93.951018815328638</v>
      </c>
      <c r="T95" s="24"/>
      <c r="X95" s="24"/>
      <c r="Z95" s="31" t="s">
        <v>37</v>
      </c>
      <c r="AA95" s="31">
        <f>SUM(AA75:AA94)</f>
        <v>10805512.76</v>
      </c>
      <c r="AB95" s="45">
        <f>AA95/$AA$98*100</f>
        <v>96.89770000232609</v>
      </c>
      <c r="AG95" s="25"/>
      <c r="AH95" s="25"/>
      <c r="AI95" s="31" t="s">
        <v>37</v>
      </c>
      <c r="AJ95" s="31">
        <f>SUM(AJ75:AJ94)</f>
        <v>10291070.420000002</v>
      </c>
      <c r="AK95" s="46">
        <f t="shared" si="36"/>
        <v>98.576592977233119</v>
      </c>
      <c r="AL95" s="26"/>
      <c r="AP95" s="26"/>
    </row>
    <row r="96" spans="1:42">
      <c r="A96" t="s">
        <v>72</v>
      </c>
      <c r="B96" s="5">
        <v>1099397.82</v>
      </c>
      <c r="C96" t="s">
        <v>351</v>
      </c>
      <c r="D96" s="8">
        <v>17263.505000000001</v>
      </c>
      <c r="E96" s="11">
        <f t="shared" si="26"/>
        <v>1082134.3150000002</v>
      </c>
      <c r="F96" s="8"/>
      <c r="G96" s="8"/>
      <c r="H96" s="31" t="s">
        <v>194</v>
      </c>
      <c r="I96" s="23">
        <v>402745.8775</v>
      </c>
      <c r="J96" s="43">
        <f t="shared" si="28"/>
        <v>3.6188773853385947</v>
      </c>
      <c r="K96" s="23">
        <v>402746</v>
      </c>
      <c r="L96" s="44">
        <f t="shared" si="29"/>
        <v>3.6188784860636538</v>
      </c>
      <c r="M96" s="44">
        <v>3.6</v>
      </c>
      <c r="N96" s="23"/>
      <c r="O96" s="23"/>
      <c r="Q96" s="31" t="s">
        <v>194</v>
      </c>
      <c r="R96" s="24">
        <v>426320.85750000004</v>
      </c>
      <c r="S96" s="44">
        <f t="shared" si="31"/>
        <v>6.048981184671371</v>
      </c>
      <c r="T96" s="24">
        <v>426321</v>
      </c>
      <c r="U96" s="45">
        <f t="shared" si="32"/>
        <v>6.0489832065753042</v>
      </c>
      <c r="V96" s="45">
        <v>6</v>
      </c>
      <c r="W96" s="24"/>
      <c r="X96" s="24"/>
      <c r="Z96" s="31" t="s">
        <v>194</v>
      </c>
      <c r="AA96" s="25">
        <v>345951.88750000001</v>
      </c>
      <c r="AB96" s="45">
        <f>AA96/$AA$98*100</f>
        <v>3.1022999976739158</v>
      </c>
      <c r="AC96">
        <v>345952</v>
      </c>
      <c r="AD96" s="46">
        <f t="shared" si="34"/>
        <v>3.1023010065100065</v>
      </c>
      <c r="AE96" s="46">
        <v>3.1</v>
      </c>
      <c r="AF96" s="25"/>
      <c r="AG96" s="25"/>
      <c r="AH96" s="25"/>
      <c r="AI96" s="31" t="s">
        <v>194</v>
      </c>
      <c r="AJ96" s="26">
        <v>148598.98749999999</v>
      </c>
      <c r="AK96" s="46">
        <f t="shared" si="36"/>
        <v>1.4234070227668745</v>
      </c>
      <c r="AL96" s="26">
        <v>148599</v>
      </c>
      <c r="AM96" s="47">
        <f t="shared" si="37"/>
        <v>1.4234071425024668</v>
      </c>
      <c r="AN96" s="47">
        <v>1.4</v>
      </c>
      <c r="AO96" s="26"/>
      <c r="AP96" s="26"/>
    </row>
    <row r="97" spans="1:42">
      <c r="A97" t="s">
        <v>73</v>
      </c>
      <c r="B97" s="5">
        <v>311208.33</v>
      </c>
      <c r="C97" t="s">
        <v>352</v>
      </c>
      <c r="D97" s="8">
        <v>16064.584999999999</v>
      </c>
      <c r="E97" s="11">
        <f t="shared" si="26"/>
        <v>295143.745</v>
      </c>
      <c r="F97" s="8"/>
      <c r="G97" s="8"/>
      <c r="H97" s="31"/>
      <c r="J97" s="23"/>
      <c r="K97" s="23"/>
      <c r="L97" s="23"/>
      <c r="M97" s="23"/>
      <c r="N97" s="23"/>
      <c r="O97" s="23"/>
      <c r="Q97" s="31"/>
      <c r="S97" s="24"/>
      <c r="T97" s="24"/>
      <c r="U97" s="24"/>
      <c r="V97" s="24"/>
      <c r="W97" s="24"/>
      <c r="X97" s="24"/>
      <c r="Z97" s="31"/>
      <c r="AB97" s="25"/>
      <c r="AC97" s="25"/>
      <c r="AD97" s="25"/>
      <c r="AE97" s="25"/>
      <c r="AF97" s="25"/>
      <c r="AG97" s="25"/>
      <c r="AH97" s="25"/>
      <c r="AI97" s="31"/>
      <c r="AJ97" s="26"/>
      <c r="AK97" s="26"/>
      <c r="AL97" s="26"/>
      <c r="AM97" s="26"/>
      <c r="AO97" s="26"/>
      <c r="AP97" s="26"/>
    </row>
    <row r="98" spans="1:42">
      <c r="A98" t="s">
        <v>74</v>
      </c>
      <c r="B98" s="5">
        <v>2268127.92</v>
      </c>
      <c r="C98" t="s">
        <v>353</v>
      </c>
      <c r="D98" s="8">
        <v>15070.42</v>
      </c>
      <c r="E98" s="11">
        <f t="shared" si="26"/>
        <v>2253057.5</v>
      </c>
      <c r="F98" s="8"/>
      <c r="G98" s="8"/>
      <c r="H98" s="31" t="s">
        <v>38</v>
      </c>
      <c r="I98" s="31">
        <f>SUM(I95:I97)</f>
        <v>11129027.999999998</v>
      </c>
      <c r="J98" s="23"/>
      <c r="K98" s="23"/>
      <c r="L98" s="23"/>
      <c r="M98" s="23"/>
      <c r="N98" s="23"/>
      <c r="O98" s="23"/>
      <c r="Q98" s="31" t="s">
        <v>38</v>
      </c>
      <c r="R98" s="31">
        <f>SUM(R95:R97)</f>
        <v>7047812.5899999999</v>
      </c>
      <c r="S98" s="24"/>
      <c r="T98" s="24"/>
      <c r="U98" s="24"/>
      <c r="V98" s="24"/>
      <c r="W98" s="24"/>
      <c r="X98" s="24"/>
      <c r="Z98" s="31" t="s">
        <v>38</v>
      </c>
      <c r="AA98" s="25">
        <f>SUM(AA95:AA97)</f>
        <v>11151464.647499999</v>
      </c>
      <c r="AB98" s="25"/>
      <c r="AC98" s="25"/>
      <c r="AD98" s="25"/>
      <c r="AE98" s="25"/>
      <c r="AF98" s="25"/>
      <c r="AG98" s="25"/>
      <c r="AH98" s="25"/>
      <c r="AI98" s="31" t="s">
        <v>38</v>
      </c>
      <c r="AJ98" s="26">
        <f>SUM(AJ95:AJ97)</f>
        <v>10439669.407500003</v>
      </c>
      <c r="AK98" s="26"/>
      <c r="AL98" s="26"/>
      <c r="AM98" s="26"/>
      <c r="AN98" s="26"/>
      <c r="AO98" s="26"/>
      <c r="AP98" s="26"/>
    </row>
    <row r="99" spans="1:42">
      <c r="A99" t="s">
        <v>75</v>
      </c>
      <c r="B99" s="5">
        <v>1535334.1</v>
      </c>
      <c r="C99" t="s">
        <v>354</v>
      </c>
      <c r="D99" s="8">
        <v>13883.105</v>
      </c>
      <c r="E99" s="11">
        <f t="shared" si="26"/>
        <v>1521450.9950000001</v>
      </c>
      <c r="F99" s="8"/>
      <c r="G99" s="8"/>
      <c r="H99" s="31"/>
      <c r="J99" s="23"/>
      <c r="K99" s="23"/>
      <c r="L99" s="23"/>
      <c r="M99" s="23"/>
      <c r="N99" s="23"/>
      <c r="O99" s="23"/>
      <c r="Q99" s="31"/>
      <c r="R99" s="24"/>
      <c r="S99" s="24"/>
      <c r="T99" s="24"/>
      <c r="U99" s="24"/>
      <c r="V99" s="24"/>
      <c r="W99" s="24"/>
      <c r="X99" s="24"/>
      <c r="Z99" s="31"/>
      <c r="AA99" s="25"/>
      <c r="AB99" s="25"/>
      <c r="AC99" s="25"/>
      <c r="AD99" s="25"/>
      <c r="AE99" s="25"/>
      <c r="AF99" s="25"/>
      <c r="AG99" s="25"/>
      <c r="AH99" s="25"/>
      <c r="AI99" s="31"/>
      <c r="AJ99" s="26"/>
      <c r="AK99" s="26"/>
      <c r="AL99" s="26"/>
      <c r="AM99" s="26"/>
      <c r="AN99" s="26"/>
      <c r="AO99" s="26"/>
      <c r="AP99" s="26"/>
    </row>
    <row r="100" spans="1:42">
      <c r="A100" t="s">
        <v>76</v>
      </c>
      <c r="B100" s="5">
        <v>3345216.9</v>
      </c>
      <c r="C100" t="s">
        <v>355</v>
      </c>
      <c r="D100" s="8">
        <v>12115.985000000001</v>
      </c>
      <c r="E100" s="11">
        <f t="shared" si="26"/>
        <v>3333100.915</v>
      </c>
      <c r="F100" s="8"/>
      <c r="G100" s="8"/>
      <c r="H100" s="31" t="s">
        <v>39</v>
      </c>
      <c r="I100" s="43">
        <f>I95/I98*100</f>
        <v>96.381122614661408</v>
      </c>
      <c r="J100" s="23"/>
      <c r="K100" s="23"/>
      <c r="L100" s="23"/>
      <c r="M100" s="23"/>
      <c r="N100" s="23"/>
      <c r="O100" s="23"/>
      <c r="Q100" s="31" t="s">
        <v>39</v>
      </c>
      <c r="R100" s="44">
        <f>R95/R98*100</f>
        <v>93.951018815328638</v>
      </c>
      <c r="S100" s="24"/>
      <c r="T100" s="24"/>
      <c r="U100" s="24"/>
      <c r="V100" s="24"/>
      <c r="W100" s="24"/>
      <c r="X100" s="24"/>
      <c r="Z100" s="31" t="s">
        <v>39</v>
      </c>
      <c r="AA100" s="45">
        <f>AA95/AA98*100</f>
        <v>96.89770000232609</v>
      </c>
      <c r="AB100" s="25"/>
      <c r="AC100" s="25"/>
      <c r="AD100" s="25"/>
      <c r="AE100" s="25"/>
      <c r="AF100" s="25"/>
      <c r="AG100" s="25"/>
      <c r="AH100" s="25"/>
      <c r="AI100" s="31" t="s">
        <v>39</v>
      </c>
      <c r="AJ100" s="35">
        <f>AJ95/AJ98*100</f>
        <v>98.576592977233119</v>
      </c>
      <c r="AK100" s="26"/>
      <c r="AL100" s="26"/>
      <c r="AM100" s="26"/>
      <c r="AN100" s="26"/>
      <c r="AO100" s="26"/>
      <c r="AP100" s="26"/>
    </row>
    <row r="101" spans="1:42">
      <c r="A101" t="s">
        <v>77</v>
      </c>
      <c r="B101" s="5">
        <v>378472.59</v>
      </c>
      <c r="C101" t="s">
        <v>356</v>
      </c>
      <c r="D101" s="8">
        <v>15873.875</v>
      </c>
      <c r="E101" s="11">
        <f t="shared" si="26"/>
        <v>362598.71500000003</v>
      </c>
      <c r="F101" s="8"/>
      <c r="G101" s="8"/>
      <c r="H101" s="31" t="s">
        <v>40</v>
      </c>
      <c r="I101" s="43">
        <f>I96/I98*100</f>
        <v>3.6188773853385947</v>
      </c>
      <c r="J101" s="23"/>
      <c r="K101" s="23"/>
      <c r="L101" s="23"/>
      <c r="M101" s="23"/>
      <c r="N101" s="23"/>
      <c r="O101" s="23"/>
      <c r="Q101" s="31" t="s">
        <v>40</v>
      </c>
      <c r="R101" s="44">
        <f>R96/R98*100</f>
        <v>6.048981184671371</v>
      </c>
      <c r="S101" s="24"/>
      <c r="T101" s="24"/>
      <c r="U101" s="24"/>
      <c r="V101" s="24"/>
      <c r="W101" s="24"/>
      <c r="X101" s="24"/>
      <c r="Z101" s="31" t="s">
        <v>40</v>
      </c>
      <c r="AA101" s="45">
        <f>AA96/AA98*100</f>
        <v>3.1022999976739158</v>
      </c>
      <c r="AB101" s="25"/>
      <c r="AC101" s="25"/>
      <c r="AD101" s="25"/>
      <c r="AE101" s="25"/>
      <c r="AF101" s="25"/>
      <c r="AG101" s="25"/>
      <c r="AH101" s="25"/>
      <c r="AI101" s="31" t="s">
        <v>40</v>
      </c>
      <c r="AJ101" s="35">
        <f>AJ96/AJ98*100</f>
        <v>1.4234070227668745</v>
      </c>
      <c r="AK101" s="26"/>
      <c r="AL101" s="26"/>
      <c r="AM101" s="26"/>
      <c r="AN101" s="26"/>
      <c r="AO101" s="26"/>
      <c r="AP101" s="26"/>
    </row>
    <row r="102" spans="1:42">
      <c r="A102" t="s">
        <v>78</v>
      </c>
      <c r="B102" s="5">
        <v>530230.43000000005</v>
      </c>
      <c r="C102" t="s">
        <v>357</v>
      </c>
      <c r="D102" s="8">
        <v>16392.465</v>
      </c>
      <c r="E102" s="11">
        <f t="shared" si="26"/>
        <v>513837.96500000003</v>
      </c>
      <c r="F102" s="8"/>
      <c r="G102" s="8"/>
      <c r="H102" s="31"/>
      <c r="I102" s="23"/>
      <c r="J102" s="23"/>
      <c r="K102" s="23"/>
      <c r="L102" s="23"/>
      <c r="M102" s="23"/>
      <c r="N102" s="23"/>
      <c r="O102" s="23"/>
      <c r="Q102" s="31"/>
      <c r="R102" s="24"/>
      <c r="S102" s="24"/>
      <c r="T102" s="24"/>
      <c r="U102" s="24"/>
      <c r="V102" s="24"/>
      <c r="W102" s="24"/>
      <c r="X102" s="24"/>
      <c r="Z102" s="31"/>
      <c r="AA102" s="25"/>
      <c r="AB102" s="25"/>
      <c r="AC102" s="25"/>
      <c r="AD102" s="25"/>
      <c r="AE102" s="25"/>
      <c r="AF102" s="25"/>
      <c r="AG102" s="25"/>
      <c r="AH102" s="25"/>
      <c r="AI102" s="31"/>
      <c r="AJ102" s="26"/>
      <c r="AK102" s="26"/>
      <c r="AL102" s="26"/>
      <c r="AM102" s="26"/>
      <c r="AN102" s="26"/>
      <c r="AO102" s="26"/>
      <c r="AP102" s="26"/>
    </row>
    <row r="103" spans="1:42">
      <c r="A103" t="s">
        <v>79</v>
      </c>
      <c r="B103" s="5">
        <v>429550.38</v>
      </c>
      <c r="C103" t="s">
        <v>358</v>
      </c>
      <c r="D103" s="8">
        <v>15347.72</v>
      </c>
      <c r="E103" s="11">
        <f t="shared" si="26"/>
        <v>414202.66000000003</v>
      </c>
      <c r="F103" s="8"/>
      <c r="G103" s="8"/>
      <c r="H103" s="31" t="s">
        <v>41</v>
      </c>
      <c r="I103" s="35">
        <f>I100/I101</f>
        <v>26.632878749950699</v>
      </c>
      <c r="J103" s="23"/>
      <c r="K103" s="23"/>
      <c r="L103" s="23"/>
      <c r="M103" s="23"/>
      <c r="N103" s="23"/>
      <c r="O103" s="23"/>
      <c r="Q103" s="31" t="s">
        <v>41</v>
      </c>
      <c r="R103" s="35">
        <f>R100/R101</f>
        <v>15.531709546957833</v>
      </c>
      <c r="S103" s="24"/>
      <c r="T103" s="24"/>
      <c r="U103" s="24"/>
      <c r="V103" s="24"/>
      <c r="W103" s="24"/>
      <c r="X103" s="24"/>
      <c r="Z103" s="31" t="s">
        <v>41</v>
      </c>
      <c r="AA103" s="35">
        <f>AA100/AA101</f>
        <v>31.234148881468379</v>
      </c>
      <c r="AB103" s="25"/>
      <c r="AC103" s="25"/>
      <c r="AD103" s="25"/>
      <c r="AE103" s="25"/>
      <c r="AF103" s="25"/>
      <c r="AG103" s="25"/>
      <c r="AH103" s="25"/>
      <c r="AI103" s="31" t="s">
        <v>41</v>
      </c>
      <c r="AJ103" s="35">
        <f>AJ100/AJ101</f>
        <v>69.253974021862049</v>
      </c>
      <c r="AK103" s="26"/>
      <c r="AL103" s="26"/>
      <c r="AM103" s="26"/>
      <c r="AN103" s="26"/>
      <c r="AO103" s="26"/>
      <c r="AP103" s="26"/>
    </row>
    <row r="104" spans="1:42">
      <c r="A104" t="s">
        <v>80</v>
      </c>
      <c r="B104" s="5">
        <v>223622.63</v>
      </c>
      <c r="C104" t="s">
        <v>359</v>
      </c>
      <c r="D104" s="8">
        <v>13843.880000000001</v>
      </c>
      <c r="E104" s="11">
        <f t="shared" si="26"/>
        <v>209778.75</v>
      </c>
      <c r="F104" s="8"/>
      <c r="G104" s="8"/>
      <c r="H104" s="8"/>
      <c r="I104" s="23"/>
      <c r="J104" s="23"/>
      <c r="K104" s="23"/>
      <c r="L104" s="23"/>
      <c r="M104" s="23"/>
      <c r="N104" s="23"/>
      <c r="O104" s="23"/>
      <c r="R104" s="24"/>
      <c r="S104" s="24"/>
      <c r="T104" s="24"/>
      <c r="U104" s="24"/>
      <c r="V104" s="24"/>
      <c r="W104" s="24"/>
      <c r="X104" s="24"/>
      <c r="AA104" s="25"/>
      <c r="AB104" s="25"/>
      <c r="AC104" s="25"/>
      <c r="AD104" s="25"/>
      <c r="AE104" s="25"/>
      <c r="AF104" s="25"/>
      <c r="AG104" s="25"/>
      <c r="AH104" s="25"/>
      <c r="AJ104" s="26"/>
      <c r="AK104" s="26"/>
      <c r="AL104" s="26"/>
      <c r="AM104" s="26"/>
      <c r="AN104" s="26"/>
      <c r="AO104" s="26"/>
      <c r="AP104" s="26"/>
    </row>
    <row r="105" spans="1:42">
      <c r="A105" t="s">
        <v>81</v>
      </c>
      <c r="B105" s="5">
        <v>569911.12</v>
      </c>
      <c r="C105" t="s">
        <v>360</v>
      </c>
      <c r="D105" s="8">
        <v>12093.97</v>
      </c>
      <c r="E105" s="11">
        <f t="shared" si="26"/>
        <v>557817.15</v>
      </c>
      <c r="F105" s="8"/>
      <c r="G105" s="8"/>
      <c r="H105" s="8"/>
      <c r="I105" s="8"/>
      <c r="J105" s="8"/>
      <c r="K105" s="8"/>
      <c r="L105" s="8"/>
      <c r="M105" s="8"/>
      <c r="N105" s="8"/>
    </row>
    <row r="106" spans="1:42">
      <c r="A106" t="s">
        <v>82</v>
      </c>
      <c r="B106" s="1">
        <v>556356.30000000005</v>
      </c>
      <c r="C106" t="s">
        <v>361</v>
      </c>
      <c r="D106" s="8">
        <v>276010</v>
      </c>
      <c r="E106" s="8">
        <f t="shared" si="26"/>
        <v>280346.30000000005</v>
      </c>
      <c r="F106" s="8"/>
      <c r="G106" s="8"/>
      <c r="H106" t="s">
        <v>198</v>
      </c>
      <c r="J106" t="s">
        <v>294</v>
      </c>
      <c r="N106" s="8"/>
      <c r="Q106" t="s">
        <v>198</v>
      </c>
      <c r="S106" t="s">
        <v>294</v>
      </c>
      <c r="Z106" t="s">
        <v>198</v>
      </c>
      <c r="AB106" t="s">
        <v>294</v>
      </c>
      <c r="AI106" t="s">
        <v>198</v>
      </c>
      <c r="AK106" t="s">
        <v>294</v>
      </c>
    </row>
    <row r="107" spans="1:42">
      <c r="A107" t="s">
        <v>83</v>
      </c>
      <c r="B107" s="1">
        <v>829361.91</v>
      </c>
      <c r="C107" t="s">
        <v>363</v>
      </c>
      <c r="D107" s="8">
        <v>72567.085000000006</v>
      </c>
      <c r="E107" s="8">
        <f t="shared" si="26"/>
        <v>756794.82500000007</v>
      </c>
      <c r="F107" s="8"/>
      <c r="G107" s="8"/>
      <c r="H107" s="11" t="s">
        <v>703</v>
      </c>
      <c r="I107" s="8"/>
      <c r="J107" s="8"/>
      <c r="K107" s="8"/>
      <c r="L107" s="8"/>
      <c r="M107" s="8"/>
      <c r="N107" s="8"/>
      <c r="Q107" s="11" t="s">
        <v>701</v>
      </c>
      <c r="R107" s="8"/>
      <c r="S107" s="8"/>
      <c r="T107" s="8"/>
      <c r="U107" s="8"/>
      <c r="V107" s="8"/>
      <c r="Z107" s="11" t="s">
        <v>699</v>
      </c>
      <c r="AA107" s="8"/>
      <c r="AB107" s="8"/>
      <c r="AC107" s="8"/>
      <c r="AD107" s="8"/>
      <c r="AE107" s="8"/>
      <c r="AI107" s="11" t="s">
        <v>697</v>
      </c>
      <c r="AJ107" s="8"/>
      <c r="AK107" s="8"/>
      <c r="AL107" s="8"/>
      <c r="AM107" s="8"/>
      <c r="AN107" s="8"/>
    </row>
    <row r="108" spans="1:42">
      <c r="A108" t="s">
        <v>84</v>
      </c>
      <c r="B108" s="1">
        <v>161369.74</v>
      </c>
      <c r="C108" t="s">
        <v>364</v>
      </c>
      <c r="D108" s="8">
        <v>35126.004999999997</v>
      </c>
      <c r="E108" s="8">
        <f t="shared" si="26"/>
        <v>126243.73499999999</v>
      </c>
      <c r="F108" s="8"/>
      <c r="G108" s="8"/>
      <c r="H108" s="13"/>
      <c r="I108" s="13"/>
      <c r="J108" s="9"/>
      <c r="K108" s="13" t="s">
        <v>195</v>
      </c>
      <c r="L108" s="13"/>
      <c r="M108" s="13"/>
      <c r="N108" s="8"/>
      <c r="Q108" s="13"/>
      <c r="R108" s="13"/>
      <c r="S108" s="9"/>
      <c r="T108" s="13" t="s">
        <v>195</v>
      </c>
      <c r="U108" s="13"/>
      <c r="V108" s="13"/>
      <c r="Z108" s="13"/>
      <c r="AA108" s="13"/>
      <c r="AB108" s="9"/>
      <c r="AC108" s="13" t="s">
        <v>195</v>
      </c>
      <c r="AD108" s="13"/>
      <c r="AE108" s="13"/>
      <c r="AI108" s="13"/>
      <c r="AJ108" s="13"/>
      <c r="AK108" s="9"/>
      <c r="AL108" s="13" t="s">
        <v>195</v>
      </c>
      <c r="AM108" s="13"/>
      <c r="AN108" s="13"/>
    </row>
    <row r="109" spans="1:42">
      <c r="A109" t="s">
        <v>85</v>
      </c>
      <c r="B109" s="1">
        <v>1502650.15</v>
      </c>
      <c r="C109" t="s">
        <v>365</v>
      </c>
      <c r="D109" s="8">
        <v>17263.505000000001</v>
      </c>
      <c r="E109" s="8">
        <f t="shared" si="26"/>
        <v>1485386.645</v>
      </c>
      <c r="F109" s="8"/>
      <c r="G109" s="8"/>
      <c r="H109" s="14" t="s">
        <v>295</v>
      </c>
      <c r="I109" s="32" t="s">
        <v>704</v>
      </c>
      <c r="J109" s="2" t="s">
        <v>199</v>
      </c>
      <c r="K109" s="14" t="s">
        <v>200</v>
      </c>
      <c r="L109" s="14" t="s">
        <v>201</v>
      </c>
      <c r="M109" s="14" t="s">
        <v>202</v>
      </c>
      <c r="N109" s="8"/>
      <c r="Q109" s="14" t="s">
        <v>295</v>
      </c>
      <c r="R109" s="32" t="s">
        <v>702</v>
      </c>
      <c r="S109" s="2" t="s">
        <v>199</v>
      </c>
      <c r="T109" s="14" t="s">
        <v>200</v>
      </c>
      <c r="U109" s="14" t="s">
        <v>201</v>
      </c>
      <c r="V109" s="14" t="s">
        <v>202</v>
      </c>
      <c r="Z109" s="14" t="s">
        <v>295</v>
      </c>
      <c r="AA109" s="32" t="s">
        <v>700</v>
      </c>
      <c r="AB109" s="2" t="s">
        <v>199</v>
      </c>
      <c r="AC109" s="14" t="s">
        <v>200</v>
      </c>
      <c r="AD109" s="14" t="s">
        <v>201</v>
      </c>
      <c r="AE109" s="14" t="s">
        <v>202</v>
      </c>
      <c r="AI109" s="14" t="s">
        <v>295</v>
      </c>
      <c r="AJ109" s="32" t="s">
        <v>698</v>
      </c>
      <c r="AK109" s="2" t="s">
        <v>199</v>
      </c>
      <c r="AL109" s="14" t="s">
        <v>200</v>
      </c>
      <c r="AM109" s="14" t="s">
        <v>201</v>
      </c>
      <c r="AN109" s="14" t="s">
        <v>202</v>
      </c>
    </row>
    <row r="110" spans="1:42">
      <c r="A110" t="s">
        <v>86</v>
      </c>
      <c r="B110" s="1">
        <v>652576.03</v>
      </c>
      <c r="C110" t="s">
        <v>366</v>
      </c>
      <c r="D110" s="8">
        <v>16064.584999999999</v>
      </c>
      <c r="E110" s="8">
        <f t="shared" si="26"/>
        <v>636511.44500000007</v>
      </c>
      <c r="F110" s="8"/>
      <c r="G110" s="8"/>
      <c r="H110" s="8" t="s">
        <v>126</v>
      </c>
      <c r="I110" s="27">
        <v>0</v>
      </c>
      <c r="J110" s="47">
        <f>I110/$I$133*100</f>
        <v>0</v>
      </c>
      <c r="K110" s="27">
        <f>SUM(I110:I126)+I131</f>
        <v>5353182.1449999996</v>
      </c>
      <c r="L110" s="47">
        <f>K110/$I$133*100</f>
        <v>100</v>
      </c>
      <c r="M110" s="48">
        <f>J110/L110*100</f>
        <v>0</v>
      </c>
      <c r="N110" s="27"/>
      <c r="O110" s="27"/>
      <c r="Q110" s="8" t="s">
        <v>126</v>
      </c>
      <c r="R110" s="28">
        <v>1031640.0525000002</v>
      </c>
      <c r="S110" s="48">
        <f>R110/$R$133*100</f>
        <v>17.296230454095046</v>
      </c>
      <c r="T110" s="28">
        <f>SUM(R110:R126)+R131</f>
        <v>5964536.9275000012</v>
      </c>
      <c r="U110" s="48">
        <f>T110/$R$133*100</f>
        <v>100</v>
      </c>
      <c r="V110" s="48">
        <f>S110/U110*100</f>
        <v>17.296230454095046</v>
      </c>
      <c r="W110" s="28"/>
      <c r="X110" s="28"/>
      <c r="Z110" s="8" t="s">
        <v>126</v>
      </c>
      <c r="AA110" s="29">
        <v>252679.60249999911</v>
      </c>
      <c r="AB110" s="48">
        <f>AA110/$AA$133*100</f>
        <v>6.3818720870219687</v>
      </c>
      <c r="AC110" s="29">
        <f>SUM(AA110:AA126)+AA131</f>
        <v>3959333.5474999989</v>
      </c>
      <c r="AD110" s="48">
        <f>AC110/$AA$133*100</f>
        <v>100</v>
      </c>
      <c r="AE110" s="48">
        <f>AB110/AD110*100</f>
        <v>6.3818720870219687</v>
      </c>
      <c r="AF110" s="29"/>
      <c r="AG110" s="29"/>
      <c r="AI110" s="8" t="s">
        <v>126</v>
      </c>
      <c r="AJ110" s="30">
        <v>1095210.272499999</v>
      </c>
      <c r="AK110" s="49">
        <f>AJ110/$AJ$133*100</f>
        <v>20.017283881551212</v>
      </c>
      <c r="AL110" s="30">
        <f>SUM(AJ110:AJ122)+AJ131</f>
        <v>5471323.0774999987</v>
      </c>
      <c r="AM110" s="49">
        <f>AL110/$AJ$133*100</f>
        <v>100</v>
      </c>
      <c r="AN110" s="49">
        <f>AK110/AM110*100</f>
        <v>20.017283881551212</v>
      </c>
      <c r="AO110" s="30"/>
      <c r="AP110" s="30"/>
    </row>
    <row r="111" spans="1:42">
      <c r="A111" t="s">
        <v>87</v>
      </c>
      <c r="B111" s="1">
        <v>2358506.7599999998</v>
      </c>
      <c r="C111" t="s">
        <v>367</v>
      </c>
      <c r="D111" s="8">
        <v>15070.42</v>
      </c>
      <c r="E111" s="8">
        <f t="shared" si="26"/>
        <v>2343436.34</v>
      </c>
      <c r="F111" s="8"/>
      <c r="G111" s="8"/>
      <c r="H111" s="8" t="s">
        <v>177</v>
      </c>
      <c r="I111" s="27">
        <v>854550.91999999993</v>
      </c>
      <c r="J111" s="47">
        <f t="shared" ref="J111:J131" si="39">I111/$I$133*100</f>
        <v>15.963419455065079</v>
      </c>
      <c r="K111" s="27">
        <f>SUM(I111:I126)+I131</f>
        <v>5353182.1449999996</v>
      </c>
      <c r="L111" s="47">
        <f t="shared" ref="L111:L131" si="40">K111/$I$133*100</f>
        <v>100</v>
      </c>
      <c r="M111" s="48">
        <f t="shared" ref="M111:M126" si="41">J111/L111*100</f>
        <v>15.963419455065079</v>
      </c>
      <c r="N111" s="27"/>
      <c r="O111" s="27"/>
      <c r="Q111" s="8" t="s">
        <v>177</v>
      </c>
      <c r="R111" s="28">
        <v>177571.87</v>
      </c>
      <c r="S111" s="48">
        <f t="shared" ref="S111:S131" si="42">R111/$R$133*100</f>
        <v>2.9771275148166141</v>
      </c>
      <c r="T111" s="28">
        <f>SUM(R111:R126)+R131</f>
        <v>4932896.8750000009</v>
      </c>
      <c r="U111" s="48">
        <f t="shared" ref="U111:U131" si="43">T111/$R$133*100</f>
        <v>82.703769545904947</v>
      </c>
      <c r="V111" s="48">
        <f t="shared" ref="V111:V126" si="44">S111/U111*100</f>
        <v>3.5997482716481883</v>
      </c>
      <c r="W111" s="28"/>
      <c r="X111" s="28"/>
      <c r="Z111" s="8" t="s">
        <v>177</v>
      </c>
      <c r="AA111" s="29">
        <v>119603.65000000002</v>
      </c>
      <c r="AB111" s="48">
        <f t="shared" ref="AB111:AB131" si="45">AA111/$AA$133*100</f>
        <v>3.0208025811697556</v>
      </c>
      <c r="AC111" s="29">
        <f>SUM(AA111:AA126)+AA131</f>
        <v>3706653.9450000003</v>
      </c>
      <c r="AD111" s="48">
        <f t="shared" ref="AD111:AD131" si="46">AC111/$AA$133*100</f>
        <v>93.618127912978039</v>
      </c>
      <c r="AE111" s="48">
        <f t="shared" ref="AE111:AE126" si="47">AB111/AD111*100</f>
        <v>3.2267282507269512</v>
      </c>
      <c r="AF111" s="29"/>
      <c r="AG111" s="29"/>
      <c r="AI111" s="8" t="s">
        <v>177</v>
      </c>
      <c r="AJ111" s="30">
        <v>904727.42999999993</v>
      </c>
      <c r="AK111" s="49">
        <f t="shared" ref="AK111:AK131" si="48">AJ111/$AJ$133*100</f>
        <v>16.535807101586759</v>
      </c>
      <c r="AL111" s="30">
        <f>SUM(AJ111:AJ122)+AJ131</f>
        <v>4376112.8050000006</v>
      </c>
      <c r="AM111" s="49">
        <f t="shared" ref="AM111:AM131" si="49">AL111/$AJ$133*100</f>
        <v>79.982716118448806</v>
      </c>
      <c r="AN111" s="49">
        <f t="shared" ref="AN111:AN122" si="50">AK111/AM111*100</f>
        <v>20.674225512795022</v>
      </c>
      <c r="AO111" s="30"/>
      <c r="AP111" s="30"/>
    </row>
    <row r="112" spans="1:42">
      <c r="A112" t="s">
        <v>88</v>
      </c>
      <c r="B112" s="1">
        <v>1647755.74</v>
      </c>
      <c r="C112" t="s">
        <v>368</v>
      </c>
      <c r="D112" s="8">
        <v>13883.105</v>
      </c>
      <c r="E112" s="8">
        <f t="shared" si="26"/>
        <v>1633872.635</v>
      </c>
      <c r="F112" s="8"/>
      <c r="G112" s="8"/>
      <c r="H112" s="8" t="s">
        <v>178</v>
      </c>
      <c r="I112" s="27">
        <v>208807.185</v>
      </c>
      <c r="J112" s="47">
        <f t="shared" si="39"/>
        <v>3.9006179753295136</v>
      </c>
      <c r="K112" s="27">
        <f>SUM(I112:I126)+I131</f>
        <v>4498631.2249999996</v>
      </c>
      <c r="L112" s="47">
        <f t="shared" si="40"/>
        <v>84.036580544934921</v>
      </c>
      <c r="M112" s="48">
        <f t="shared" si="41"/>
        <v>4.6415715037855767</v>
      </c>
      <c r="N112" s="27"/>
      <c r="O112" s="27"/>
      <c r="Q112" s="8" t="s">
        <v>178</v>
      </c>
      <c r="R112" s="28">
        <v>123323.27499999998</v>
      </c>
      <c r="S112" s="48">
        <f t="shared" si="42"/>
        <v>2.06760854193739</v>
      </c>
      <c r="T112" s="28">
        <f>SUM(R112:R126)+R131</f>
        <v>4755325.0050000008</v>
      </c>
      <c r="U112" s="48">
        <f t="shared" si="43"/>
        <v>79.726642031088332</v>
      </c>
      <c r="V112" s="48">
        <f t="shared" si="44"/>
        <v>2.5933721642649314</v>
      </c>
      <c r="W112" s="28"/>
      <c r="X112" s="28"/>
      <c r="Z112" s="8" t="s">
        <v>178</v>
      </c>
      <c r="AA112" s="29">
        <v>84280.884999999995</v>
      </c>
      <c r="AB112" s="48">
        <f t="shared" si="45"/>
        <v>2.1286634224897925</v>
      </c>
      <c r="AC112" s="29">
        <f>SUM(AA112:AA126)+AA131</f>
        <v>3587050.2950000004</v>
      </c>
      <c r="AD112" s="48">
        <f t="shared" si="46"/>
        <v>90.597325331808293</v>
      </c>
      <c r="AE112" s="48">
        <f t="shared" si="47"/>
        <v>2.3495874902417553</v>
      </c>
      <c r="AF112" s="29"/>
      <c r="AG112" s="29"/>
      <c r="AI112" s="8" t="s">
        <v>178</v>
      </c>
      <c r="AJ112" s="30">
        <v>267431.30499999999</v>
      </c>
      <c r="AK112" s="49">
        <f t="shared" si="48"/>
        <v>4.8878726628257683</v>
      </c>
      <c r="AL112" s="30">
        <f>SUM(AJ112:AJ122)+AJ131</f>
        <v>3471385.3750000009</v>
      </c>
      <c r="AM112" s="49">
        <f t="shared" si="49"/>
        <v>63.446909016862051</v>
      </c>
      <c r="AN112" s="49">
        <f t="shared" si="50"/>
        <v>7.7038783111195164</v>
      </c>
      <c r="AO112" s="30"/>
      <c r="AP112" s="30"/>
    </row>
    <row r="113" spans="1:42">
      <c r="A113" t="s">
        <v>89</v>
      </c>
      <c r="B113" s="1">
        <v>505439.59</v>
      </c>
      <c r="C113" t="s">
        <v>369</v>
      </c>
      <c r="D113" s="8">
        <v>12115.985000000001</v>
      </c>
      <c r="E113" s="8">
        <f t="shared" si="26"/>
        <v>493323.60500000004</v>
      </c>
      <c r="F113" s="8"/>
      <c r="G113" s="8"/>
      <c r="H113" s="8" t="s">
        <v>179</v>
      </c>
      <c r="I113" s="27">
        <v>346912.26500000001</v>
      </c>
      <c r="J113" s="47">
        <f t="shared" si="39"/>
        <v>6.4804868506860807</v>
      </c>
      <c r="K113" s="27">
        <f>SUM(I113:I126)+I131</f>
        <v>4289824.04</v>
      </c>
      <c r="L113" s="47">
        <f t="shared" si="40"/>
        <v>80.135962569605411</v>
      </c>
      <c r="M113" s="48">
        <f t="shared" si="41"/>
        <v>8.0868646770882489</v>
      </c>
      <c r="N113" s="27"/>
      <c r="O113" s="27"/>
      <c r="Q113" s="8" t="s">
        <v>179</v>
      </c>
      <c r="R113" s="28">
        <v>77886.524999999994</v>
      </c>
      <c r="S113" s="48">
        <f t="shared" si="42"/>
        <v>1.3058268554076276</v>
      </c>
      <c r="T113" s="28">
        <f>SUM(R113:R126)+R131</f>
        <v>4632001.7300000004</v>
      </c>
      <c r="U113" s="48">
        <f t="shared" si="43"/>
        <v>77.659033489150943</v>
      </c>
      <c r="V113" s="48">
        <f t="shared" si="44"/>
        <v>1.6814873901180514</v>
      </c>
      <c r="W113" s="28"/>
      <c r="X113" s="28"/>
      <c r="Z113" s="8" t="s">
        <v>179</v>
      </c>
      <c r="AA113" s="29">
        <v>85533.744999999995</v>
      </c>
      <c r="AB113" s="48">
        <f t="shared" si="45"/>
        <v>2.1603066267050846</v>
      </c>
      <c r="AC113" s="29">
        <f>SUM(AA113:AA126)+AA131</f>
        <v>3502769.4100000006</v>
      </c>
      <c r="AD113" s="48">
        <f t="shared" si="46"/>
        <v>88.468661909318499</v>
      </c>
      <c r="AE113" s="48">
        <f t="shared" si="47"/>
        <v>2.4418891165319376</v>
      </c>
      <c r="AF113" s="29"/>
      <c r="AG113" s="29"/>
      <c r="AI113" s="8" t="s">
        <v>179</v>
      </c>
      <c r="AJ113" s="30">
        <v>38063.515000000007</v>
      </c>
      <c r="AK113" s="49">
        <f t="shared" si="48"/>
        <v>0.69569123337882466</v>
      </c>
      <c r="AL113" s="30">
        <f>SUM(AJ113:AJ122)+AJ131</f>
        <v>3203954.0700000003</v>
      </c>
      <c r="AM113" s="49">
        <f t="shared" si="49"/>
        <v>58.559036354036266</v>
      </c>
      <c r="AN113" s="49">
        <f t="shared" si="50"/>
        <v>1.1880168744116861</v>
      </c>
      <c r="AO113" s="30"/>
      <c r="AP113" s="30"/>
    </row>
    <row r="114" spans="1:42">
      <c r="A114" t="s">
        <v>90</v>
      </c>
      <c r="B114" s="1">
        <v>1202052.29</v>
      </c>
      <c r="C114" t="s">
        <v>370</v>
      </c>
      <c r="D114" s="8">
        <v>15873.875</v>
      </c>
      <c r="E114" s="8">
        <f t="shared" si="26"/>
        <v>1186178.415</v>
      </c>
      <c r="F114" s="8"/>
      <c r="G114" s="8"/>
      <c r="H114" s="8" t="s">
        <v>180</v>
      </c>
      <c r="I114" s="27">
        <v>350282.84499999997</v>
      </c>
      <c r="J114" s="47">
        <f t="shared" si="39"/>
        <v>6.5434508954112944</v>
      </c>
      <c r="K114" s="27">
        <f>SUM(I114:I126)+I131</f>
        <v>3942911.7749999999</v>
      </c>
      <c r="L114" s="47">
        <f t="shared" si="40"/>
        <v>73.655475718919334</v>
      </c>
      <c r="M114" s="48">
        <f t="shared" si="41"/>
        <v>8.8838621046751687</v>
      </c>
      <c r="N114" s="27"/>
      <c r="O114" s="27"/>
      <c r="Q114" s="8" t="s">
        <v>180</v>
      </c>
      <c r="R114" s="28">
        <v>474236.08500000002</v>
      </c>
      <c r="S114" s="48">
        <f t="shared" si="42"/>
        <v>7.9509288108100149</v>
      </c>
      <c r="T114" s="28">
        <f>SUM(R114:R126)+R131</f>
        <v>4554115.2050000001</v>
      </c>
      <c r="U114" s="48">
        <f t="shared" si="43"/>
        <v>76.353206633743312</v>
      </c>
      <c r="V114" s="48">
        <f t="shared" si="44"/>
        <v>10.413352839193273</v>
      </c>
      <c r="W114" s="28"/>
      <c r="X114" s="28"/>
      <c r="Z114" s="8" t="s">
        <v>180</v>
      </c>
      <c r="AA114" s="29">
        <v>125628.05499999999</v>
      </c>
      <c r="AB114" s="48">
        <f t="shared" si="45"/>
        <v>3.172959627999111</v>
      </c>
      <c r="AC114" s="29">
        <f>SUM(AA114:AA126)+AA131</f>
        <v>3417235.6650000005</v>
      </c>
      <c r="AD114" s="48">
        <f t="shared" si="46"/>
        <v>86.308355282613419</v>
      </c>
      <c r="AE114" s="48">
        <f t="shared" si="47"/>
        <v>3.6763064451980063</v>
      </c>
      <c r="AF114" s="29"/>
      <c r="AG114" s="29"/>
      <c r="AI114" s="8" t="s">
        <v>180</v>
      </c>
      <c r="AJ114" s="30">
        <v>1259334.1050000002</v>
      </c>
      <c r="AK114" s="49">
        <f t="shared" si="48"/>
        <v>23.016994009708988</v>
      </c>
      <c r="AL114" s="30">
        <f>SUM(AJ114:AJ122)+AJ131</f>
        <v>3165890.5550000006</v>
      </c>
      <c r="AM114" s="49">
        <f t="shared" si="49"/>
        <v>57.863345120657449</v>
      </c>
      <c r="AN114" s="49">
        <f t="shared" si="50"/>
        <v>39.778194575017459</v>
      </c>
      <c r="AO114" s="30"/>
      <c r="AP114" s="30"/>
    </row>
    <row r="115" spans="1:42">
      <c r="A115" t="s">
        <v>91</v>
      </c>
      <c r="B115" s="1">
        <v>742662.23</v>
      </c>
      <c r="C115" t="s">
        <v>371</v>
      </c>
      <c r="D115" s="8">
        <v>16392.465</v>
      </c>
      <c r="E115" s="8">
        <f t="shared" si="26"/>
        <v>726269.76500000001</v>
      </c>
      <c r="F115" s="8"/>
      <c r="G115" s="8"/>
      <c r="H115" s="8" t="s">
        <v>181</v>
      </c>
      <c r="I115" s="27">
        <v>120203.35500000001</v>
      </c>
      <c r="J115" s="47">
        <f t="shared" si="39"/>
        <v>2.2454560996448221</v>
      </c>
      <c r="K115" s="27">
        <f>SUM(I115:I126)+I131</f>
        <v>3592628.93</v>
      </c>
      <c r="L115" s="47">
        <f t="shared" si="40"/>
        <v>67.112024823508037</v>
      </c>
      <c r="M115" s="48">
        <f t="shared" si="41"/>
        <v>3.3458327409282438</v>
      </c>
      <c r="N115" s="27"/>
      <c r="O115" s="27"/>
      <c r="Q115" s="8" t="s">
        <v>181</v>
      </c>
      <c r="R115" s="28">
        <v>288555.19500000001</v>
      </c>
      <c r="S115" s="48">
        <f t="shared" si="42"/>
        <v>4.8378474055478122</v>
      </c>
      <c r="T115" s="28">
        <f>SUM(R115:R126)+R131</f>
        <v>4079879.12</v>
      </c>
      <c r="U115" s="48">
        <f t="shared" si="43"/>
        <v>68.402277822933286</v>
      </c>
      <c r="V115" s="48">
        <f t="shared" si="44"/>
        <v>7.0726407943184357</v>
      </c>
      <c r="W115" s="28"/>
      <c r="X115" s="28"/>
      <c r="Z115" s="8" t="s">
        <v>181</v>
      </c>
      <c r="AA115" s="29">
        <v>264962.92499999999</v>
      </c>
      <c r="AB115" s="48">
        <f t="shared" si="45"/>
        <v>6.6921092103316928</v>
      </c>
      <c r="AC115" s="29">
        <f>SUM(AA115:AA126)+AA131</f>
        <v>3291607.6100000003</v>
      </c>
      <c r="AD115" s="48">
        <f t="shared" si="46"/>
        <v>83.1353956546143</v>
      </c>
      <c r="AE115" s="48">
        <f t="shared" si="47"/>
        <v>8.0496510032069093</v>
      </c>
      <c r="AF115" s="29"/>
      <c r="AG115" s="29"/>
      <c r="AI115" s="8" t="s">
        <v>181</v>
      </c>
      <c r="AJ115" s="30">
        <v>129404.42500000002</v>
      </c>
      <c r="AK115" s="49">
        <f t="shared" si="48"/>
        <v>2.365139531462809</v>
      </c>
      <c r="AL115" s="30">
        <f>SUM(AJ115:AJ122)+AJ131</f>
        <v>1906556.45</v>
      </c>
      <c r="AM115" s="49">
        <f t="shared" si="49"/>
        <v>34.846351110948454</v>
      </c>
      <c r="AN115" s="49">
        <f t="shared" si="50"/>
        <v>6.7873377155971442</v>
      </c>
      <c r="AO115" s="30"/>
      <c r="AP115" s="30"/>
    </row>
    <row r="116" spans="1:42">
      <c r="A116" t="s">
        <v>280</v>
      </c>
      <c r="B116" s="1">
        <v>1844840.47</v>
      </c>
      <c r="C116" t="s">
        <v>372</v>
      </c>
      <c r="D116" s="8">
        <v>15347.72</v>
      </c>
      <c r="E116" s="8">
        <f t="shared" si="26"/>
        <v>1829492.75</v>
      </c>
      <c r="F116" s="8"/>
      <c r="G116" s="8"/>
      <c r="H116" s="8" t="s">
        <v>182</v>
      </c>
      <c r="I116" s="27">
        <v>593712.15999999992</v>
      </c>
      <c r="J116" s="47">
        <f t="shared" si="39"/>
        <v>11.090826800177933</v>
      </c>
      <c r="K116" s="27">
        <f>SUM(I116:I126)+I131</f>
        <v>3472425.5750000002</v>
      </c>
      <c r="L116" s="47">
        <f t="shared" si="40"/>
        <v>64.866568723863224</v>
      </c>
      <c r="M116" s="48">
        <f t="shared" si="41"/>
        <v>17.097908858708941</v>
      </c>
      <c r="N116" s="27"/>
      <c r="O116" s="27"/>
      <c r="Q116" s="8" t="s">
        <v>182</v>
      </c>
      <c r="R116" s="28">
        <v>379004.68</v>
      </c>
      <c r="S116" s="48">
        <f t="shared" si="42"/>
        <v>6.3543018444997283</v>
      </c>
      <c r="T116" s="28">
        <f>SUM(R116:R126)+R131</f>
        <v>3791323.9249999998</v>
      </c>
      <c r="U116" s="48">
        <f t="shared" si="43"/>
        <v>63.564430417385474</v>
      </c>
      <c r="V116" s="48">
        <f t="shared" si="44"/>
        <v>9.9966314537473888</v>
      </c>
      <c r="W116" s="28"/>
      <c r="X116" s="28"/>
      <c r="Z116" s="8" t="s">
        <v>182</v>
      </c>
      <c r="AA116" s="29">
        <v>772985.14999999991</v>
      </c>
      <c r="AB116" s="48">
        <f t="shared" si="45"/>
        <v>19.523112683650456</v>
      </c>
      <c r="AC116" s="29">
        <f>SUM(AA116:AA126)+AA131</f>
        <v>3026644.6850000005</v>
      </c>
      <c r="AD116" s="48">
        <f t="shared" si="46"/>
        <v>76.443286444282606</v>
      </c>
      <c r="AE116" s="48">
        <f t="shared" si="47"/>
        <v>25.539342422019377</v>
      </c>
      <c r="AF116" s="29"/>
      <c r="AG116" s="29"/>
      <c r="AI116" s="8" t="s">
        <v>182</v>
      </c>
      <c r="AJ116" s="30">
        <v>269064.2</v>
      </c>
      <c r="AK116" s="49">
        <f t="shared" si="48"/>
        <v>4.9177172721985007</v>
      </c>
      <c r="AL116" s="30">
        <f>SUM(AJ116:AJ122)+AJ131</f>
        <v>1777152.0249999999</v>
      </c>
      <c r="AM116" s="49">
        <f t="shared" si="49"/>
        <v>32.481211579485645</v>
      </c>
      <c r="AN116" s="49">
        <f t="shared" si="50"/>
        <v>15.140190384106278</v>
      </c>
      <c r="AO116" s="30"/>
      <c r="AP116" s="30"/>
    </row>
    <row r="117" spans="1:42">
      <c r="A117" t="s">
        <v>281</v>
      </c>
      <c r="B117" s="1">
        <v>1410957.51</v>
      </c>
      <c r="C117" t="s">
        <v>373</v>
      </c>
      <c r="D117" s="8">
        <v>13843.880000000001</v>
      </c>
      <c r="E117" s="8">
        <f t="shared" si="26"/>
        <v>1397113.6300000001</v>
      </c>
      <c r="F117" s="8"/>
      <c r="G117" s="8"/>
      <c r="H117" s="8" t="s">
        <v>183</v>
      </c>
      <c r="I117" s="27">
        <v>206948.25499999998</v>
      </c>
      <c r="J117" s="47">
        <f t="shared" si="39"/>
        <v>3.865892274808818</v>
      </c>
      <c r="K117" s="27">
        <f>SUM(I117:I126)+I131</f>
        <v>2878713.415</v>
      </c>
      <c r="L117" s="47">
        <f t="shared" si="40"/>
        <v>53.775741923685281</v>
      </c>
      <c r="M117" s="48">
        <f t="shared" si="41"/>
        <v>7.1889148090137338</v>
      </c>
      <c r="N117" s="27"/>
      <c r="O117" s="27"/>
      <c r="Q117" s="8" t="s">
        <v>183</v>
      </c>
      <c r="R117" s="28">
        <v>541508.22499999998</v>
      </c>
      <c r="S117" s="48">
        <f t="shared" si="42"/>
        <v>9.0787974252172141</v>
      </c>
      <c r="T117" s="28">
        <f>SUM(R117:R126)+R131</f>
        <v>3412319.2450000001</v>
      </c>
      <c r="U117" s="48">
        <f t="shared" si="43"/>
        <v>57.210128572885758</v>
      </c>
      <c r="V117" s="48">
        <f t="shared" si="44"/>
        <v>15.8692134621771</v>
      </c>
      <c r="W117" s="28"/>
      <c r="X117" s="28"/>
      <c r="Z117" s="8" t="s">
        <v>183</v>
      </c>
      <c r="AA117" s="29">
        <v>403167.185</v>
      </c>
      <c r="AB117" s="48">
        <f t="shared" si="45"/>
        <v>10.182703229298975</v>
      </c>
      <c r="AC117" s="29">
        <f>SUM(AA117:AA126)+AA131</f>
        <v>2253659.5350000001</v>
      </c>
      <c r="AD117" s="48">
        <f t="shared" si="46"/>
        <v>56.920173760632139</v>
      </c>
      <c r="AE117" s="48">
        <f t="shared" si="47"/>
        <v>17.889445088696597</v>
      </c>
      <c r="AF117" s="29"/>
      <c r="AG117" s="29"/>
      <c r="AI117" s="8" t="s">
        <v>183</v>
      </c>
      <c r="AJ117" s="30">
        <v>365994.05499999999</v>
      </c>
      <c r="AK117" s="49">
        <f t="shared" si="48"/>
        <v>6.6893153596631141</v>
      </c>
      <c r="AL117" s="30">
        <f>SUM(AJ117:AJ122)+AJ131</f>
        <v>1508087.825</v>
      </c>
      <c r="AM117" s="49">
        <f t="shared" si="49"/>
        <v>27.563494307287144</v>
      </c>
      <c r="AN117" s="49">
        <f t="shared" si="50"/>
        <v>24.268749401249227</v>
      </c>
      <c r="AO117" s="30"/>
      <c r="AP117" s="30"/>
    </row>
    <row r="118" spans="1:42">
      <c r="A118" t="s">
        <v>282</v>
      </c>
      <c r="B118" s="1">
        <v>396257.89</v>
      </c>
      <c r="C118" t="s">
        <v>374</v>
      </c>
      <c r="D118" s="8">
        <v>12093.97</v>
      </c>
      <c r="E118" s="8">
        <f t="shared" ref="E118:E181" si="51">B118-D118</f>
        <v>384163.92000000004</v>
      </c>
      <c r="F118" s="8"/>
      <c r="G118" s="8"/>
      <c r="H118" s="8" t="s">
        <v>184</v>
      </c>
      <c r="I118" s="27">
        <v>241947.83500000002</v>
      </c>
      <c r="J118" s="47">
        <f t="shared" si="39"/>
        <v>4.5197011505761129</v>
      </c>
      <c r="K118" s="27">
        <f>SUM(I118:I126)+I131</f>
        <v>2671765.16</v>
      </c>
      <c r="L118" s="47">
        <f t="shared" si="40"/>
        <v>49.909849648876467</v>
      </c>
      <c r="M118" s="48">
        <f t="shared" si="41"/>
        <v>9.0557298456575435</v>
      </c>
      <c r="N118" s="27"/>
      <c r="O118" s="27"/>
      <c r="Q118" s="8" t="s">
        <v>184</v>
      </c>
      <c r="R118" s="28">
        <v>244959.63500000001</v>
      </c>
      <c r="S118" s="48">
        <f t="shared" si="42"/>
        <v>4.1069346703277656</v>
      </c>
      <c r="T118" s="28">
        <f>SUM(R118:R126)+R131</f>
        <v>2870811.0199999996</v>
      </c>
      <c r="U118" s="48">
        <f t="shared" si="43"/>
        <v>48.131331147668526</v>
      </c>
      <c r="V118" s="48">
        <f t="shared" si="44"/>
        <v>8.5327676845827369</v>
      </c>
      <c r="W118" s="28"/>
      <c r="X118" s="28"/>
      <c r="Z118" s="8" t="s">
        <v>184</v>
      </c>
      <c r="AA118" s="29">
        <v>93923.335000000006</v>
      </c>
      <c r="AB118" s="48">
        <f t="shared" si="45"/>
        <v>2.37220062096827</v>
      </c>
      <c r="AC118" s="29">
        <f>SUM(AA118:AA126)+AA131</f>
        <v>1850492.3500000003</v>
      </c>
      <c r="AD118" s="48">
        <f t="shared" si="46"/>
        <v>46.737470531333173</v>
      </c>
      <c r="AE118" s="48">
        <f t="shared" si="47"/>
        <v>5.0755862351984327</v>
      </c>
      <c r="AF118" s="29"/>
      <c r="AG118" s="29"/>
      <c r="AI118" s="8" t="s">
        <v>184</v>
      </c>
      <c r="AJ118" s="30">
        <v>61720.494999999995</v>
      </c>
      <c r="AK118" s="49">
        <f t="shared" si="48"/>
        <v>1.128072572680205</v>
      </c>
      <c r="AL118" s="30">
        <f>SUM(AJ118:AJ122)+AJ131</f>
        <v>1142093.77</v>
      </c>
      <c r="AM118" s="49">
        <f t="shared" si="49"/>
        <v>20.874178947624031</v>
      </c>
      <c r="AN118" s="49">
        <f t="shared" si="50"/>
        <v>5.4041530232670825</v>
      </c>
      <c r="AO118" s="30"/>
      <c r="AP118" s="30"/>
    </row>
    <row r="119" spans="1:42">
      <c r="A119" t="s">
        <v>283</v>
      </c>
      <c r="B119" s="5">
        <v>374080.5</v>
      </c>
      <c r="C119" t="s">
        <v>362</v>
      </c>
      <c r="D119" s="8">
        <v>276010</v>
      </c>
      <c r="E119" s="11">
        <f t="shared" si="51"/>
        <v>98070.5</v>
      </c>
      <c r="F119" s="8"/>
      <c r="G119" s="8"/>
      <c r="H119" s="8" t="s">
        <v>185</v>
      </c>
      <c r="I119" s="27">
        <v>120355.17499999999</v>
      </c>
      <c r="J119" s="47">
        <f t="shared" si="39"/>
        <v>2.2482921697782059</v>
      </c>
      <c r="K119" s="27">
        <f>SUM(I119:I126)+I131</f>
        <v>2429817.3249999997</v>
      </c>
      <c r="L119" s="47">
        <f t="shared" si="40"/>
        <v>45.390148498300348</v>
      </c>
      <c r="M119" s="48">
        <f t="shared" si="41"/>
        <v>4.9532602209098169</v>
      </c>
      <c r="N119" s="27"/>
      <c r="O119" s="27"/>
      <c r="Q119" s="8" t="s">
        <v>185</v>
      </c>
      <c r="R119" s="28">
        <v>164080.845</v>
      </c>
      <c r="S119" s="48">
        <f t="shared" si="42"/>
        <v>2.7509402153835518</v>
      </c>
      <c r="T119" s="28">
        <f>SUM(R119:R126)+R131</f>
        <v>2625851.3849999998</v>
      </c>
      <c r="U119" s="48">
        <f t="shared" si="43"/>
        <v>44.024396477340765</v>
      </c>
      <c r="V119" s="48">
        <f t="shared" si="44"/>
        <v>6.2486721806611323</v>
      </c>
      <c r="W119" s="28"/>
      <c r="X119" s="28"/>
      <c r="Z119" s="8" t="s">
        <v>185</v>
      </c>
      <c r="AA119" s="29">
        <v>66699.945000000007</v>
      </c>
      <c r="AB119" s="48">
        <f t="shared" si="45"/>
        <v>1.6846255613426575</v>
      </c>
      <c r="AC119" s="29">
        <f>SUM(AA119:AA126)+AA131</f>
        <v>1756569.0150000001</v>
      </c>
      <c r="AD119" s="48">
        <f t="shared" si="46"/>
        <v>44.365269910364894</v>
      </c>
      <c r="AE119" s="48">
        <f t="shared" si="47"/>
        <v>3.7971718976268067</v>
      </c>
      <c r="AF119" s="29"/>
      <c r="AG119" s="29"/>
      <c r="AI119" s="8" t="s">
        <v>185</v>
      </c>
      <c r="AJ119" s="30">
        <v>85076.255000000005</v>
      </c>
      <c r="AK119" s="49">
        <f t="shared" si="48"/>
        <v>1.5549484794612738</v>
      </c>
      <c r="AL119" s="30">
        <f>SUM(AJ119:AJ122)+AJ131</f>
        <v>1080373.2749999999</v>
      </c>
      <c r="AM119" s="49">
        <f t="shared" si="49"/>
        <v>19.746106374943825</v>
      </c>
      <c r="AN119" s="49">
        <f t="shared" si="50"/>
        <v>7.8747093221090649</v>
      </c>
      <c r="AO119" s="30"/>
      <c r="AP119" s="30"/>
    </row>
    <row r="120" spans="1:42">
      <c r="A120" t="s">
        <v>284</v>
      </c>
      <c r="B120" s="5">
        <v>366929.53</v>
      </c>
      <c r="C120" t="s">
        <v>375</v>
      </c>
      <c r="D120" s="8">
        <v>72567.085000000006</v>
      </c>
      <c r="E120" s="11">
        <f t="shared" si="51"/>
        <v>294362.44500000001</v>
      </c>
      <c r="F120" s="8"/>
      <c r="G120" s="8"/>
      <c r="H120" s="8" t="s">
        <v>186</v>
      </c>
      <c r="I120" s="27">
        <v>97119.115000000005</v>
      </c>
      <c r="J120" s="47">
        <f t="shared" si="39"/>
        <v>1.8142314677394564</v>
      </c>
      <c r="K120" s="27">
        <f>SUM(I120:I126)+I131</f>
        <v>2309462.15</v>
      </c>
      <c r="L120" s="47">
        <f t="shared" si="40"/>
        <v>43.141856328522152</v>
      </c>
      <c r="M120" s="48">
        <f t="shared" si="41"/>
        <v>4.2052698287347985</v>
      </c>
      <c r="N120" s="27"/>
      <c r="O120" s="27"/>
      <c r="Q120" s="8" t="s">
        <v>186</v>
      </c>
      <c r="R120" s="28">
        <v>225388.85500000001</v>
      </c>
      <c r="S120" s="48">
        <f t="shared" si="42"/>
        <v>3.7788156522399188</v>
      </c>
      <c r="T120" s="28">
        <f>SUM(R120:R126)+R131</f>
        <v>2461770.54</v>
      </c>
      <c r="U120" s="48">
        <f t="shared" si="43"/>
        <v>41.273456261957222</v>
      </c>
      <c r="V120" s="48">
        <f t="shared" si="44"/>
        <v>9.1555590311028734</v>
      </c>
      <c r="W120" s="28"/>
      <c r="X120" s="28"/>
      <c r="Z120" s="8" t="s">
        <v>186</v>
      </c>
      <c r="AA120" s="29">
        <v>109162.395</v>
      </c>
      <c r="AB120" s="48">
        <f t="shared" si="45"/>
        <v>2.7570901438432052</v>
      </c>
      <c r="AC120" s="29">
        <f>SUM(AA120:AA126)+AA131</f>
        <v>1689869.07</v>
      </c>
      <c r="AD120" s="48">
        <f t="shared" si="46"/>
        <v>42.680644349022238</v>
      </c>
      <c r="AE120" s="48">
        <f t="shared" si="47"/>
        <v>6.4598137771703232</v>
      </c>
      <c r="AF120" s="29"/>
      <c r="AG120" s="29"/>
      <c r="AI120" s="8" t="s">
        <v>186</v>
      </c>
      <c r="AJ120" s="30">
        <v>62551.055000000008</v>
      </c>
      <c r="AK120" s="49">
        <f t="shared" si="48"/>
        <v>1.1432528131491979</v>
      </c>
      <c r="AL120" s="30">
        <f>SUM(AJ120:AJ122)+AJ131</f>
        <v>995297.02</v>
      </c>
      <c r="AM120" s="49">
        <f t="shared" si="49"/>
        <v>18.191157895482554</v>
      </c>
      <c r="AN120" s="49">
        <f t="shared" si="50"/>
        <v>6.2846621403528369</v>
      </c>
      <c r="AO120" s="30"/>
      <c r="AP120" s="30"/>
    </row>
    <row r="121" spans="1:42">
      <c r="A121" t="s">
        <v>285</v>
      </c>
      <c r="B121" s="5">
        <v>115737.3</v>
      </c>
      <c r="C121" t="s">
        <v>376</v>
      </c>
      <c r="D121" s="8">
        <v>35126.004999999997</v>
      </c>
      <c r="E121" s="11">
        <f t="shared" si="51"/>
        <v>80611.295000000013</v>
      </c>
      <c r="F121" s="8"/>
      <c r="G121" s="8"/>
      <c r="H121" s="8" t="s">
        <v>187</v>
      </c>
      <c r="I121" s="27">
        <v>107947.62</v>
      </c>
      <c r="J121" s="47">
        <f t="shared" si="39"/>
        <v>2.0165131145560897</v>
      </c>
      <c r="K121" s="27">
        <f>SUM(I121:I126)+I131</f>
        <v>2212343.0350000001</v>
      </c>
      <c r="L121" s="47">
        <f t="shared" si="40"/>
        <v>41.327624860782699</v>
      </c>
      <c r="M121" s="48">
        <f t="shared" si="41"/>
        <v>4.8793346371802579</v>
      </c>
      <c r="N121" s="27"/>
      <c r="O121" s="27"/>
      <c r="Q121" s="8" t="s">
        <v>187</v>
      </c>
      <c r="R121" s="28">
        <v>201624.68</v>
      </c>
      <c r="S121" s="48">
        <f t="shared" si="42"/>
        <v>3.3803911762268144</v>
      </c>
      <c r="T121" s="28">
        <f>SUM(R121:R126)+R131</f>
        <v>2236381.6849999996</v>
      </c>
      <c r="U121" s="48">
        <f t="shared" si="43"/>
        <v>37.494640609717294</v>
      </c>
      <c r="V121" s="48">
        <f t="shared" si="44"/>
        <v>9.015664962396615</v>
      </c>
      <c r="W121" s="28"/>
      <c r="X121" s="28"/>
      <c r="Z121" s="8" t="s">
        <v>187</v>
      </c>
      <c r="AA121" s="29">
        <v>488548.07</v>
      </c>
      <c r="AB121" s="48">
        <f t="shared" si="45"/>
        <v>12.339149105244717</v>
      </c>
      <c r="AC121" s="29">
        <f>SUM(AA121:AA126)+AA131</f>
        <v>1580706.675</v>
      </c>
      <c r="AD121" s="48">
        <f t="shared" si="46"/>
        <v>39.923554205179038</v>
      </c>
      <c r="AE121" s="48">
        <f t="shared" si="47"/>
        <v>30.906940403727965</v>
      </c>
      <c r="AF121" s="29"/>
      <c r="AG121" s="29"/>
      <c r="AI121" s="8" t="s">
        <v>187</v>
      </c>
      <c r="AJ121" s="30">
        <v>143015.12</v>
      </c>
      <c r="AK121" s="49">
        <f t="shared" si="48"/>
        <v>2.6139037664971454</v>
      </c>
      <c r="AL121" s="30">
        <f>SUM(AJ121:AJ122)+AJ131</f>
        <v>932745.96499999997</v>
      </c>
      <c r="AM121" s="49">
        <f t="shared" si="49"/>
        <v>17.047905082333354</v>
      </c>
      <c r="AN121" s="49">
        <f t="shared" si="50"/>
        <v>15.332697794088018</v>
      </c>
      <c r="AO121" s="30"/>
      <c r="AP121" s="30"/>
    </row>
    <row r="122" spans="1:42">
      <c r="A122" t="s">
        <v>286</v>
      </c>
      <c r="B122" s="5">
        <v>1590260.5</v>
      </c>
      <c r="C122" t="s">
        <v>377</v>
      </c>
      <c r="D122" s="8">
        <v>17263.505000000001</v>
      </c>
      <c r="E122" s="11">
        <f t="shared" si="51"/>
        <v>1572996.9950000001</v>
      </c>
      <c r="F122" s="8"/>
      <c r="G122" s="8"/>
      <c r="H122" s="8" t="s">
        <v>188</v>
      </c>
      <c r="I122" s="27">
        <v>112395.12999999999</v>
      </c>
      <c r="J122" s="47">
        <f t="shared" si="39"/>
        <v>2.099594726194395</v>
      </c>
      <c r="K122" s="27">
        <f>SUM(I122:I126)+I131</f>
        <v>2104395.415</v>
      </c>
      <c r="L122" s="47">
        <f t="shared" si="40"/>
        <v>39.311111746226601</v>
      </c>
      <c r="M122" s="48">
        <f t="shared" si="41"/>
        <v>5.3409701047081963</v>
      </c>
      <c r="N122" s="27"/>
      <c r="O122" s="27"/>
      <c r="Q122" s="8" t="s">
        <v>188</v>
      </c>
      <c r="R122" s="28">
        <v>479459.27</v>
      </c>
      <c r="S122" s="48">
        <f t="shared" si="42"/>
        <v>8.0384994816515025</v>
      </c>
      <c r="T122" s="28">
        <f>SUM(R122:R126)+R131</f>
        <v>2034757.0050000001</v>
      </c>
      <c r="U122" s="48">
        <f t="shared" si="43"/>
        <v>34.114249433490492</v>
      </c>
      <c r="V122" s="48">
        <f t="shared" si="44"/>
        <v>23.563465751528398</v>
      </c>
      <c r="W122" s="28"/>
      <c r="X122" s="28"/>
      <c r="Z122" s="8" t="s">
        <v>188</v>
      </c>
      <c r="AA122" s="29">
        <v>502710.6</v>
      </c>
      <c r="AB122" s="48">
        <f t="shared" si="45"/>
        <v>12.696848951193349</v>
      </c>
      <c r="AC122" s="29">
        <f>SUM(AA122:AA126)+AA131</f>
        <v>1092158.6050000002</v>
      </c>
      <c r="AD122" s="48">
        <f t="shared" si="46"/>
        <v>27.584405099934322</v>
      </c>
      <c r="AE122" s="48">
        <f t="shared" si="47"/>
        <v>46.029083843550353</v>
      </c>
      <c r="AF122" s="29"/>
      <c r="AG122" s="29"/>
      <c r="AI122" s="8" t="s">
        <v>188</v>
      </c>
      <c r="AJ122" s="30">
        <v>299891.01</v>
      </c>
      <c r="AK122" s="49">
        <f t="shared" si="48"/>
        <v>5.4811424175124506</v>
      </c>
      <c r="AL122" s="30">
        <f>AJ122+AJ131</f>
        <v>789730.84499999997</v>
      </c>
      <c r="AM122" s="49">
        <f t="shared" si="49"/>
        <v>14.434001315836209</v>
      </c>
      <c r="AN122" s="49">
        <f t="shared" si="50"/>
        <v>37.973825120126854</v>
      </c>
      <c r="AO122" s="30"/>
      <c r="AP122" s="30"/>
    </row>
    <row r="123" spans="1:42">
      <c r="A123" t="s">
        <v>287</v>
      </c>
      <c r="B123" s="5">
        <v>1177604.21</v>
      </c>
      <c r="C123" t="s">
        <v>378</v>
      </c>
      <c r="D123" s="8">
        <v>16064.584999999999</v>
      </c>
      <c r="E123" s="11">
        <f t="shared" si="51"/>
        <v>1161539.625</v>
      </c>
      <c r="F123" s="8"/>
      <c r="G123" s="8"/>
      <c r="H123" s="8" t="s">
        <v>189</v>
      </c>
      <c r="I123" s="27">
        <v>709352.85</v>
      </c>
      <c r="J123" s="47">
        <f t="shared" si="39"/>
        <v>13.251050137768102</v>
      </c>
      <c r="K123" s="27">
        <f>SUM(I123:I126)+I131</f>
        <v>1992000.2850000001</v>
      </c>
      <c r="L123" s="47">
        <f t="shared" si="40"/>
        <v>37.211517020032211</v>
      </c>
      <c r="M123" s="48">
        <f t="shared" si="41"/>
        <v>35.610077736509957</v>
      </c>
      <c r="N123" s="27"/>
      <c r="O123" s="27"/>
      <c r="Q123" s="8" t="s">
        <v>189</v>
      </c>
      <c r="R123" s="28">
        <v>796496.20000000007</v>
      </c>
      <c r="S123" s="48">
        <f t="shared" si="42"/>
        <v>13.353864846199325</v>
      </c>
      <c r="T123" s="28">
        <f>SUM(R123:R126)+R131</f>
        <v>1555297.7349999999</v>
      </c>
      <c r="U123" s="48">
        <f t="shared" si="43"/>
        <v>26.075749951838983</v>
      </c>
      <c r="V123" s="48">
        <f t="shared" si="44"/>
        <v>51.211815080538273</v>
      </c>
      <c r="W123" s="28"/>
      <c r="X123" s="28"/>
      <c r="Z123" s="8" t="s">
        <v>189</v>
      </c>
      <c r="AA123" s="29">
        <v>180307.54</v>
      </c>
      <c r="AB123" s="48">
        <f t="shared" si="45"/>
        <v>4.553987125278943</v>
      </c>
      <c r="AC123" s="29">
        <f>SUM(AA123:AA126)+AA131</f>
        <v>589448.00500000012</v>
      </c>
      <c r="AD123" s="48">
        <f t="shared" si="46"/>
        <v>14.887556148740972</v>
      </c>
      <c r="AE123" s="48">
        <f t="shared" si="47"/>
        <v>30.589218806500153</v>
      </c>
      <c r="AF123" s="29"/>
      <c r="AG123" s="29"/>
      <c r="AI123" s="8" t="s">
        <v>189</v>
      </c>
      <c r="AJ123" s="30"/>
      <c r="AP123" s="30"/>
    </row>
    <row r="124" spans="1:42">
      <c r="A124" t="s">
        <v>288</v>
      </c>
      <c r="B124" s="5">
        <v>262069.15</v>
      </c>
      <c r="C124" t="s">
        <v>379</v>
      </c>
      <c r="D124" s="8">
        <v>15070.42</v>
      </c>
      <c r="E124" s="11">
        <f t="shared" si="51"/>
        <v>246998.72999999998</v>
      </c>
      <c r="F124" s="8"/>
      <c r="G124" s="8"/>
      <c r="H124" s="8" t="s">
        <v>190</v>
      </c>
      <c r="I124" s="27">
        <v>147282.14000000001</v>
      </c>
      <c r="J124" s="47">
        <f t="shared" si="39"/>
        <v>2.7513007405803496</v>
      </c>
      <c r="K124" s="27">
        <f>SUM(I124:I126)+I131</f>
        <v>1282647.4350000001</v>
      </c>
      <c r="L124" s="47">
        <f t="shared" si="40"/>
        <v>23.960466882264104</v>
      </c>
      <c r="M124" s="48">
        <f t="shared" si="41"/>
        <v>11.482667487656109</v>
      </c>
      <c r="N124" s="27"/>
      <c r="O124" s="27"/>
      <c r="Q124" s="8" t="s">
        <v>190</v>
      </c>
      <c r="R124" s="28">
        <v>59995.08</v>
      </c>
      <c r="S124" s="48">
        <f t="shared" si="42"/>
        <v>1.0058631663991822</v>
      </c>
      <c r="T124" s="28">
        <f>SUM(R124:R126)+R131</f>
        <v>758801.53500000003</v>
      </c>
      <c r="U124" s="48">
        <f t="shared" si="43"/>
        <v>12.721885105639661</v>
      </c>
      <c r="V124" s="48">
        <f t="shared" si="44"/>
        <v>7.9065575427440322</v>
      </c>
      <c r="W124" s="28"/>
      <c r="X124" s="28"/>
      <c r="Z124" s="8" t="s">
        <v>190</v>
      </c>
      <c r="AA124" s="29">
        <v>101003.29</v>
      </c>
      <c r="AB124" s="48">
        <f t="shared" si="45"/>
        <v>2.5510174575661972</v>
      </c>
      <c r="AC124" s="29">
        <f>SUM(AA124:AA126)+AA131</f>
        <v>409140.46500000003</v>
      </c>
      <c r="AD124" s="48">
        <f t="shared" si="46"/>
        <v>10.333569023462026</v>
      </c>
      <c r="AE124" s="48">
        <f t="shared" si="47"/>
        <v>24.68670264624155</v>
      </c>
      <c r="AF124" s="29"/>
      <c r="AG124" s="29"/>
      <c r="AI124" s="8" t="s">
        <v>190</v>
      </c>
      <c r="AJ124" s="30"/>
      <c r="AP124" s="30"/>
    </row>
    <row r="125" spans="1:42">
      <c r="A125" t="s">
        <v>289</v>
      </c>
      <c r="B125" s="5">
        <v>481620.07</v>
      </c>
      <c r="C125" t="s">
        <v>380</v>
      </c>
      <c r="D125" s="8">
        <v>13883.105</v>
      </c>
      <c r="E125" s="11">
        <f t="shared" si="51"/>
        <v>467736.96500000003</v>
      </c>
      <c r="F125" s="8"/>
      <c r="G125" s="8"/>
      <c r="H125" s="8" t="s">
        <v>191</v>
      </c>
      <c r="I125" s="27">
        <v>490395.32</v>
      </c>
      <c r="J125" s="47">
        <f t="shared" si="39"/>
        <v>9.1608188684190566</v>
      </c>
      <c r="K125" s="27">
        <f>SUM(I125:I126)+I131</f>
        <v>1135365.2949999999</v>
      </c>
      <c r="L125" s="47">
        <f t="shared" si="40"/>
        <v>21.209166141683752</v>
      </c>
      <c r="M125" s="48">
        <f t="shared" si="41"/>
        <v>43.192734722440143</v>
      </c>
      <c r="N125" s="27"/>
      <c r="O125" s="27"/>
      <c r="Q125" s="8" t="s">
        <v>191</v>
      </c>
      <c r="R125" s="28">
        <v>232274.67</v>
      </c>
      <c r="S125" s="48">
        <f t="shared" si="42"/>
        <v>3.8942615801249891</v>
      </c>
      <c r="T125" s="28">
        <f>SUM(R125:R126)+R131</f>
        <v>698806.45500000007</v>
      </c>
      <c r="U125" s="48">
        <f t="shared" si="43"/>
        <v>11.716021939240479</v>
      </c>
      <c r="V125" s="48">
        <f t="shared" si="44"/>
        <v>33.238769953835067</v>
      </c>
      <c r="W125" s="28"/>
      <c r="X125" s="28"/>
      <c r="Z125" s="8" t="s">
        <v>191</v>
      </c>
      <c r="AA125" s="29">
        <v>48575.27</v>
      </c>
      <c r="AB125" s="48">
        <f t="shared" si="45"/>
        <v>1.2268547071683662</v>
      </c>
      <c r="AC125" s="29">
        <f>SUM(AA125:AA126)+AA131</f>
        <v>308137.17500000005</v>
      </c>
      <c r="AD125" s="48">
        <f t="shared" si="46"/>
        <v>7.7825515658958286</v>
      </c>
      <c r="AE125" s="48">
        <f t="shared" si="47"/>
        <v>15.764170616544398</v>
      </c>
      <c r="AF125" s="29"/>
      <c r="AG125" s="29"/>
      <c r="AI125" s="8" t="s">
        <v>191</v>
      </c>
      <c r="AJ125" s="30"/>
      <c r="AP125" s="30"/>
    </row>
    <row r="126" spans="1:42">
      <c r="A126" t="s">
        <v>290</v>
      </c>
      <c r="B126" s="5">
        <v>206603.88</v>
      </c>
      <c r="C126" t="s">
        <v>381</v>
      </c>
      <c r="D126" s="8">
        <v>12115.985000000001</v>
      </c>
      <c r="E126" s="11">
        <f t="shared" si="51"/>
        <v>194487.89500000002</v>
      </c>
      <c r="F126" s="8"/>
      <c r="G126" s="8"/>
      <c r="H126" s="8" t="s">
        <v>192</v>
      </c>
      <c r="I126" s="27">
        <v>84550.02</v>
      </c>
      <c r="J126" s="47">
        <f t="shared" si="39"/>
        <v>1.5794347681401379</v>
      </c>
      <c r="K126" s="27">
        <f>I126+I131</f>
        <v>644969.97499999998</v>
      </c>
      <c r="L126" s="47">
        <f t="shared" si="40"/>
        <v>12.048347273264696</v>
      </c>
      <c r="M126" s="48">
        <f t="shared" si="41"/>
        <v>13.109140468127995</v>
      </c>
      <c r="N126" s="27"/>
      <c r="O126" s="27"/>
      <c r="Q126" s="8" t="s">
        <v>192</v>
      </c>
      <c r="R126" s="28">
        <v>49142.38</v>
      </c>
      <c r="S126" s="48">
        <f t="shared" si="42"/>
        <v>0.82390939309009736</v>
      </c>
      <c r="T126" s="28">
        <f>R126+R131</f>
        <v>466531.78500000003</v>
      </c>
      <c r="U126" s="48">
        <f t="shared" si="43"/>
        <v>7.8217603591154887</v>
      </c>
      <c r="V126" s="48">
        <f t="shared" si="44"/>
        <v>10.533554535839396</v>
      </c>
      <c r="W126" s="28"/>
      <c r="X126" s="28"/>
      <c r="Z126" s="8" t="s">
        <v>192</v>
      </c>
      <c r="AA126" s="29">
        <v>33063.18</v>
      </c>
      <c r="AB126" s="48">
        <f t="shared" si="45"/>
        <v>0.83506932677790535</v>
      </c>
      <c r="AC126" s="29">
        <f>AA126+AA131</f>
        <v>259561.90500000003</v>
      </c>
      <c r="AD126" s="48">
        <f t="shared" si="46"/>
        <v>6.5556968587274627</v>
      </c>
      <c r="AE126" s="48">
        <f t="shared" si="47"/>
        <v>12.738071097143472</v>
      </c>
      <c r="AF126" s="29"/>
      <c r="AG126" s="29"/>
      <c r="AI126" s="8" t="s">
        <v>192</v>
      </c>
      <c r="AJ126" s="30"/>
      <c r="AP126" s="30"/>
    </row>
    <row r="127" spans="1:42">
      <c r="A127" t="s">
        <v>502</v>
      </c>
      <c r="B127" s="5">
        <v>550625.56999999995</v>
      </c>
      <c r="C127" t="s">
        <v>382</v>
      </c>
      <c r="D127" s="8">
        <v>15873.875</v>
      </c>
      <c r="E127" s="11">
        <f t="shared" si="51"/>
        <v>534751.69499999995</v>
      </c>
      <c r="F127" s="8"/>
      <c r="G127" s="8"/>
      <c r="H127" s="8" t="s">
        <v>193</v>
      </c>
      <c r="I127" s="27"/>
      <c r="O127" s="27"/>
      <c r="Q127" s="8" t="s">
        <v>193</v>
      </c>
      <c r="R127" s="28"/>
      <c r="X127" s="28"/>
      <c r="Z127" s="8" t="s">
        <v>193</v>
      </c>
      <c r="AA127" s="29"/>
      <c r="AG127" s="29"/>
      <c r="AI127" s="8" t="s">
        <v>193</v>
      </c>
      <c r="AJ127" s="30"/>
      <c r="AP127" s="30"/>
    </row>
    <row r="128" spans="1:42">
      <c r="A128" t="s">
        <v>503</v>
      </c>
      <c r="B128" s="5">
        <v>135339.47</v>
      </c>
      <c r="C128" t="s">
        <v>383</v>
      </c>
      <c r="D128" s="8">
        <v>16392.465</v>
      </c>
      <c r="E128" s="11">
        <f t="shared" si="51"/>
        <v>118947.005</v>
      </c>
      <c r="F128" s="8"/>
      <c r="G128" s="8"/>
      <c r="H128" s="8" t="s">
        <v>196</v>
      </c>
      <c r="I128" s="27"/>
      <c r="O128" s="27"/>
      <c r="Q128" s="8" t="s">
        <v>196</v>
      </c>
      <c r="R128" s="28"/>
      <c r="X128" s="28"/>
      <c r="Z128" s="8" t="s">
        <v>196</v>
      </c>
      <c r="AA128" s="29"/>
      <c r="AG128" s="29"/>
      <c r="AI128" s="8" t="s">
        <v>196</v>
      </c>
      <c r="AP128" s="30"/>
    </row>
    <row r="129" spans="1:42">
      <c r="A129" t="s">
        <v>504</v>
      </c>
      <c r="B129" s="5">
        <v>562378.85</v>
      </c>
      <c r="C129" t="s">
        <v>384</v>
      </c>
      <c r="D129" s="8">
        <v>15347.72</v>
      </c>
      <c r="E129" s="11">
        <f t="shared" si="51"/>
        <v>547031.13</v>
      </c>
      <c r="F129" s="8"/>
      <c r="G129" s="8"/>
      <c r="H129" s="8" t="s">
        <v>197</v>
      </c>
      <c r="I129" s="27"/>
      <c r="O129" s="27"/>
      <c r="Q129" s="8" t="s">
        <v>197</v>
      </c>
      <c r="R129" s="28"/>
      <c r="X129" s="28"/>
      <c r="Z129" s="8" t="s">
        <v>197</v>
      </c>
      <c r="AG129" s="29"/>
      <c r="AI129" s="8" t="s">
        <v>197</v>
      </c>
      <c r="AP129" s="30"/>
    </row>
    <row r="130" spans="1:42">
      <c r="A130" t="s">
        <v>505</v>
      </c>
      <c r="B130" s="5">
        <v>147197.72</v>
      </c>
      <c r="C130" t="s">
        <v>385</v>
      </c>
      <c r="D130" s="8">
        <v>13843.880000000001</v>
      </c>
      <c r="E130" s="11">
        <f t="shared" si="51"/>
        <v>133353.84</v>
      </c>
      <c r="F130" s="8"/>
      <c r="G130" s="8"/>
      <c r="H130" s="31" t="s">
        <v>37</v>
      </c>
      <c r="I130" s="27">
        <f>SUM(I110:I129)</f>
        <v>4792762.1899999995</v>
      </c>
      <c r="J130" s="47">
        <f t="shared" si="39"/>
        <v>89.531087494875436</v>
      </c>
      <c r="K130" s="27"/>
      <c r="O130" s="27"/>
      <c r="Q130" s="31" t="s">
        <v>37</v>
      </c>
      <c r="R130" s="31">
        <f>SUM(R110:R129)</f>
        <v>5547147.5225000009</v>
      </c>
      <c r="S130" s="48">
        <f t="shared" si="42"/>
        <v>93.002149033974604</v>
      </c>
      <c r="T130" s="28"/>
      <c r="X130" s="28"/>
      <c r="Z130" s="31" t="s">
        <v>37</v>
      </c>
      <c r="AA130" s="31">
        <f>SUM(AA110:AA129)</f>
        <v>3732834.8224999988</v>
      </c>
      <c r="AB130" s="48">
        <f t="shared" si="45"/>
        <v>94.27937246805044</v>
      </c>
      <c r="AC130" s="29"/>
      <c r="AG130" s="29"/>
      <c r="AI130" s="31" t="s">
        <v>37</v>
      </c>
      <c r="AJ130" s="31">
        <f>SUM(AJ110:AJ129)</f>
        <v>4981483.2424999988</v>
      </c>
      <c r="AK130" s="49">
        <f t="shared" si="48"/>
        <v>91.047141101676246</v>
      </c>
      <c r="AL130" s="30"/>
      <c r="AP130" s="30"/>
    </row>
    <row r="131" spans="1:42">
      <c r="A131" t="s">
        <v>506</v>
      </c>
      <c r="B131" s="1">
        <v>721993.34</v>
      </c>
      <c r="C131" t="s">
        <v>386</v>
      </c>
      <c r="D131" s="8">
        <v>276010</v>
      </c>
      <c r="E131" s="8">
        <f t="shared" si="51"/>
        <v>445983.33999999997</v>
      </c>
      <c r="F131" s="8"/>
      <c r="G131" s="8"/>
      <c r="H131" s="31" t="s">
        <v>194</v>
      </c>
      <c r="I131" s="27">
        <v>560419.95499999996</v>
      </c>
      <c r="J131" s="47">
        <f t="shared" si="39"/>
        <v>10.468912505124557</v>
      </c>
      <c r="K131" s="27">
        <v>560420</v>
      </c>
      <c r="L131" s="47">
        <f t="shared" si="40"/>
        <v>10.468913345746058</v>
      </c>
      <c r="M131" s="48">
        <v>10.5</v>
      </c>
      <c r="N131" s="27"/>
      <c r="O131" s="27"/>
      <c r="Q131" s="31" t="s">
        <v>194</v>
      </c>
      <c r="R131" s="28">
        <v>417389.40500000003</v>
      </c>
      <c r="S131" s="48">
        <f t="shared" si="42"/>
        <v>6.9978509660253918</v>
      </c>
      <c r="T131" s="28">
        <v>417389</v>
      </c>
      <c r="U131" s="48">
        <f t="shared" si="43"/>
        <v>6.9978441758922276</v>
      </c>
      <c r="V131" s="48">
        <v>7</v>
      </c>
      <c r="W131" s="28"/>
      <c r="X131" s="28"/>
      <c r="Z131" s="31" t="s">
        <v>194</v>
      </c>
      <c r="AA131" s="29">
        <v>226498.72500000003</v>
      </c>
      <c r="AB131" s="48">
        <f t="shared" si="45"/>
        <v>5.7206275319495568</v>
      </c>
      <c r="AC131" s="29">
        <v>226499</v>
      </c>
      <c r="AD131" s="48">
        <f t="shared" si="46"/>
        <v>5.7206344775629203</v>
      </c>
      <c r="AE131" s="48">
        <v>5.7</v>
      </c>
      <c r="AF131" s="29"/>
      <c r="AG131" s="29"/>
      <c r="AI131" s="31" t="s">
        <v>194</v>
      </c>
      <c r="AJ131" s="30">
        <v>489839.83499999996</v>
      </c>
      <c r="AK131" s="49">
        <f t="shared" si="48"/>
        <v>8.9528588983237594</v>
      </c>
      <c r="AL131" s="30">
        <v>489840</v>
      </c>
      <c r="AM131" s="49">
        <f t="shared" si="49"/>
        <v>8.9528619140477019</v>
      </c>
      <c r="AN131" s="49">
        <v>9</v>
      </c>
      <c r="AO131" s="30"/>
      <c r="AP131" s="30"/>
    </row>
    <row r="132" spans="1:42">
      <c r="A132" t="s">
        <v>507</v>
      </c>
      <c r="B132" s="1">
        <v>403238.01</v>
      </c>
      <c r="C132" t="s">
        <v>651</v>
      </c>
      <c r="D132" s="8">
        <v>72567.085000000006</v>
      </c>
      <c r="E132" s="8">
        <f t="shared" si="51"/>
        <v>330670.92499999999</v>
      </c>
      <c r="F132" s="8"/>
      <c r="G132" s="8"/>
      <c r="H132" s="31"/>
      <c r="J132" s="27"/>
      <c r="K132" s="27"/>
      <c r="L132" s="27"/>
      <c r="M132" s="27"/>
      <c r="N132" s="27"/>
      <c r="O132" s="27"/>
      <c r="Q132" s="31"/>
      <c r="S132" s="28"/>
      <c r="T132" s="28"/>
      <c r="U132" s="28"/>
      <c r="V132" s="28"/>
      <c r="W132" s="28"/>
      <c r="X132" s="28"/>
      <c r="Z132" s="31"/>
      <c r="AB132" s="29"/>
      <c r="AC132" s="29"/>
      <c r="AD132" s="29"/>
      <c r="AE132" s="29"/>
      <c r="AF132" s="29"/>
      <c r="AG132" s="29"/>
      <c r="AI132" s="31"/>
      <c r="AK132" s="30"/>
      <c r="AL132" s="30"/>
      <c r="AM132" s="30"/>
      <c r="AN132" s="30"/>
      <c r="AO132" s="30"/>
      <c r="AP132" s="30"/>
    </row>
    <row r="133" spans="1:42">
      <c r="A133" t="s">
        <v>508</v>
      </c>
      <c r="B133" s="1">
        <v>876568.3</v>
      </c>
      <c r="C133" t="s">
        <v>439</v>
      </c>
      <c r="D133" s="8">
        <v>35126.004999999997</v>
      </c>
      <c r="E133" s="8">
        <f t="shared" si="51"/>
        <v>841442.29500000004</v>
      </c>
      <c r="F133" s="8"/>
      <c r="G133" s="8"/>
      <c r="H133" s="31" t="s">
        <v>38</v>
      </c>
      <c r="I133" s="31">
        <f>SUM(I130:I132)</f>
        <v>5353182.1449999996</v>
      </c>
      <c r="J133" s="27"/>
      <c r="K133" s="27"/>
      <c r="L133" s="27"/>
      <c r="M133" s="27"/>
      <c r="N133" s="27"/>
      <c r="O133" s="27"/>
      <c r="Q133" s="31" t="s">
        <v>38</v>
      </c>
      <c r="R133" s="31">
        <f>SUM(R130:R132)</f>
        <v>5964536.9275000012</v>
      </c>
      <c r="S133" s="28"/>
      <c r="T133" s="28"/>
      <c r="U133" s="28"/>
      <c r="V133" s="28"/>
      <c r="W133" s="28"/>
      <c r="X133" s="28"/>
      <c r="Z133" s="31" t="s">
        <v>38</v>
      </c>
      <c r="AA133" s="31">
        <f>SUM(AA130:AA132)</f>
        <v>3959333.5474999989</v>
      </c>
      <c r="AB133" s="29"/>
      <c r="AC133" s="29"/>
      <c r="AD133" s="29"/>
      <c r="AE133" s="29"/>
      <c r="AF133" s="29"/>
      <c r="AG133" s="29"/>
      <c r="AI133" s="31" t="s">
        <v>38</v>
      </c>
      <c r="AJ133" s="30">
        <f>SUM(AJ130:AJ132)</f>
        <v>5471323.0774999987</v>
      </c>
      <c r="AK133" s="30"/>
      <c r="AL133" s="30"/>
      <c r="AM133" s="30"/>
      <c r="AN133" s="30"/>
      <c r="AO133" s="30"/>
      <c r="AP133" s="30"/>
    </row>
    <row r="134" spans="1:42">
      <c r="A134" t="s">
        <v>509</v>
      </c>
      <c r="B134" s="1">
        <v>501953.47</v>
      </c>
      <c r="C134" t="s">
        <v>440</v>
      </c>
      <c r="D134" s="8">
        <v>17263.505000000001</v>
      </c>
      <c r="E134" s="8">
        <f t="shared" si="51"/>
        <v>484689.96499999997</v>
      </c>
      <c r="F134" s="8"/>
      <c r="G134" s="8"/>
      <c r="H134" s="31"/>
      <c r="J134" s="27"/>
      <c r="K134" s="27"/>
      <c r="L134" s="27"/>
      <c r="M134" s="27"/>
      <c r="N134" s="27"/>
      <c r="O134" s="27"/>
      <c r="Q134" s="31"/>
      <c r="S134" s="28"/>
      <c r="T134" s="28"/>
      <c r="U134" s="28"/>
      <c r="V134" s="28"/>
      <c r="W134" s="28"/>
      <c r="X134" s="28"/>
      <c r="Z134" s="31"/>
      <c r="AA134" s="29"/>
      <c r="AB134" s="29"/>
      <c r="AC134" s="29"/>
      <c r="AD134" s="29"/>
      <c r="AE134" s="29"/>
      <c r="AF134" s="29"/>
      <c r="AG134" s="29"/>
      <c r="AI134" s="31"/>
      <c r="AJ134" s="30"/>
      <c r="AK134" s="30"/>
      <c r="AL134" s="30"/>
      <c r="AM134" s="30"/>
      <c r="AN134" s="30"/>
      <c r="AO134" s="30"/>
      <c r="AP134" s="30"/>
    </row>
    <row r="135" spans="1:42">
      <c r="A135" t="s">
        <v>510</v>
      </c>
      <c r="B135" s="1">
        <v>684876.01</v>
      </c>
      <c r="C135" t="s">
        <v>441</v>
      </c>
      <c r="D135" s="8">
        <v>16064.584999999999</v>
      </c>
      <c r="E135" s="8">
        <f t="shared" si="51"/>
        <v>668811.42500000005</v>
      </c>
      <c r="F135" s="8"/>
      <c r="G135" s="8"/>
      <c r="H135" s="31" t="s">
        <v>39</v>
      </c>
      <c r="I135" s="36">
        <f>I130/I133*100</f>
        <v>89.531087494875436</v>
      </c>
      <c r="J135" s="27"/>
      <c r="K135" s="27"/>
      <c r="L135" s="27"/>
      <c r="M135" s="27"/>
      <c r="N135" s="27"/>
      <c r="O135" s="27"/>
      <c r="Q135" s="31" t="s">
        <v>39</v>
      </c>
      <c r="R135" s="35">
        <f>R130/R133*100</f>
        <v>93.002149033974604</v>
      </c>
      <c r="S135" s="28"/>
      <c r="T135" s="28"/>
      <c r="U135" s="28"/>
      <c r="V135" s="28"/>
      <c r="W135" s="28"/>
      <c r="X135" s="28"/>
      <c r="Z135" s="31" t="s">
        <v>39</v>
      </c>
      <c r="AA135" s="35">
        <f>AA130/AA133*100</f>
        <v>94.27937246805044</v>
      </c>
      <c r="AB135" s="29"/>
      <c r="AC135" s="29"/>
      <c r="AD135" s="29"/>
      <c r="AE135" s="29"/>
      <c r="AF135" s="29"/>
      <c r="AG135" s="29"/>
      <c r="AI135" s="31" t="s">
        <v>39</v>
      </c>
      <c r="AJ135" s="35">
        <f>AJ130/AJ133*100</f>
        <v>91.047141101676246</v>
      </c>
      <c r="AK135" s="30"/>
      <c r="AL135" s="30"/>
      <c r="AM135" s="30"/>
      <c r="AN135" s="30"/>
      <c r="AO135" s="30"/>
      <c r="AP135" s="30"/>
    </row>
    <row r="136" spans="1:42">
      <c r="A136" t="s">
        <v>511</v>
      </c>
      <c r="B136" s="1">
        <v>350625.47</v>
      </c>
      <c r="C136" t="s">
        <v>442</v>
      </c>
      <c r="D136" s="8">
        <v>15070.42</v>
      </c>
      <c r="E136" s="8">
        <f t="shared" si="51"/>
        <v>335555.05</v>
      </c>
      <c r="F136" s="8"/>
      <c r="G136" s="8"/>
      <c r="H136" s="31" t="s">
        <v>40</v>
      </c>
      <c r="I136" s="36">
        <f>I131/I133*100</f>
        <v>10.468912505124557</v>
      </c>
      <c r="J136" s="27"/>
      <c r="K136" s="27"/>
      <c r="L136" s="27"/>
      <c r="M136" s="27"/>
      <c r="N136" s="27"/>
      <c r="O136" s="27"/>
      <c r="Q136" s="31" t="s">
        <v>40</v>
      </c>
      <c r="R136" s="35">
        <f>R131/R133*100</f>
        <v>6.9978509660253918</v>
      </c>
      <c r="S136" s="28"/>
      <c r="T136" s="28"/>
      <c r="U136" s="28"/>
      <c r="V136" s="28"/>
      <c r="W136" s="28"/>
      <c r="X136" s="28"/>
      <c r="Z136" s="31" t="s">
        <v>40</v>
      </c>
      <c r="AA136" s="35">
        <f>AA131/AA133*100</f>
        <v>5.7206275319495568</v>
      </c>
      <c r="AB136" s="29"/>
      <c r="AC136" s="29"/>
      <c r="AD136" s="29"/>
      <c r="AE136" s="29"/>
      <c r="AF136" s="29"/>
      <c r="AG136" s="29"/>
      <c r="AI136" s="31" t="s">
        <v>40</v>
      </c>
      <c r="AJ136" s="35">
        <f>AJ131/AJ133*100</f>
        <v>8.9528588983237594</v>
      </c>
      <c r="AK136" s="30"/>
      <c r="AL136" s="30"/>
      <c r="AM136" s="30"/>
      <c r="AN136" s="30"/>
      <c r="AO136" s="30"/>
      <c r="AP136" s="30"/>
    </row>
    <row r="137" spans="1:42">
      <c r="A137" t="s">
        <v>512</v>
      </c>
      <c r="B137" s="1">
        <v>1236570.73</v>
      </c>
      <c r="C137" t="s">
        <v>443</v>
      </c>
      <c r="D137" s="8">
        <v>13883.105</v>
      </c>
      <c r="E137" s="8">
        <f t="shared" si="51"/>
        <v>1222687.625</v>
      </c>
      <c r="F137" s="8"/>
      <c r="G137" s="8"/>
      <c r="H137" s="31"/>
      <c r="I137" s="36"/>
      <c r="J137" s="27"/>
      <c r="K137" s="27"/>
      <c r="L137" s="27"/>
      <c r="M137" s="27"/>
      <c r="N137" s="27"/>
      <c r="O137" s="27"/>
      <c r="Q137" s="31"/>
      <c r="R137" s="35"/>
      <c r="S137" s="28"/>
      <c r="T137" s="28"/>
      <c r="U137" s="28"/>
      <c r="V137" s="28"/>
      <c r="W137" s="28"/>
      <c r="X137" s="28"/>
      <c r="Z137" s="31"/>
      <c r="AA137" s="35"/>
      <c r="AB137" s="29"/>
      <c r="AC137" s="29"/>
      <c r="AD137" s="29"/>
      <c r="AE137" s="29"/>
      <c r="AF137" s="29"/>
      <c r="AG137" s="29"/>
      <c r="AI137" s="31"/>
      <c r="AJ137" s="35"/>
      <c r="AK137" s="30"/>
      <c r="AL137" s="30"/>
      <c r="AM137" s="30"/>
      <c r="AN137" s="30"/>
      <c r="AO137" s="30"/>
      <c r="AP137" s="30"/>
    </row>
    <row r="138" spans="1:42">
      <c r="A138" t="s">
        <v>513</v>
      </c>
      <c r="B138" s="1">
        <v>643409.05000000005</v>
      </c>
      <c r="C138" t="s">
        <v>444</v>
      </c>
      <c r="D138" s="8">
        <v>12115.985000000001</v>
      </c>
      <c r="E138" s="8">
        <f t="shared" si="51"/>
        <v>631293.06500000006</v>
      </c>
      <c r="F138" s="8"/>
      <c r="G138" s="8"/>
      <c r="H138" s="31" t="s">
        <v>41</v>
      </c>
      <c r="I138" s="36">
        <f>I135/I136</f>
        <v>8.552090530038317</v>
      </c>
      <c r="J138" s="27"/>
      <c r="K138" s="27"/>
      <c r="L138" s="27"/>
      <c r="M138" s="27"/>
      <c r="N138" s="27"/>
      <c r="O138" s="27"/>
      <c r="Q138" s="31" t="s">
        <v>41</v>
      </c>
      <c r="R138" s="35">
        <f>R135/R136</f>
        <v>13.290101416206289</v>
      </c>
      <c r="S138" s="28"/>
      <c r="T138" s="28"/>
      <c r="U138" s="28"/>
      <c r="V138" s="28"/>
      <c r="W138" s="28"/>
      <c r="X138" s="28"/>
      <c r="Z138" s="31" t="s">
        <v>41</v>
      </c>
      <c r="AA138" s="35">
        <f>AA135/AA136</f>
        <v>16.480599714192646</v>
      </c>
      <c r="AB138" s="29"/>
      <c r="AC138" s="29"/>
      <c r="AD138" s="29"/>
      <c r="AE138" s="29"/>
      <c r="AF138" s="29"/>
      <c r="AG138" s="29"/>
      <c r="AI138" s="31" t="s">
        <v>41</v>
      </c>
      <c r="AJ138" s="35">
        <f>AJ135/AJ136</f>
        <v>10.169616447180125</v>
      </c>
      <c r="AK138" s="30"/>
      <c r="AL138" s="30"/>
      <c r="AM138" s="30"/>
      <c r="AN138" s="30"/>
      <c r="AO138" s="30"/>
      <c r="AP138" s="30"/>
    </row>
    <row r="139" spans="1:42">
      <c r="A139" t="s">
        <v>514</v>
      </c>
      <c r="B139" s="1">
        <v>886747.51</v>
      </c>
      <c r="C139" t="s">
        <v>445</v>
      </c>
      <c r="D139" s="8">
        <v>15873.875</v>
      </c>
      <c r="E139" s="8">
        <f t="shared" si="51"/>
        <v>870873.63500000001</v>
      </c>
      <c r="F139" s="8"/>
      <c r="G139" s="8"/>
      <c r="H139" s="8"/>
      <c r="I139" s="27"/>
      <c r="J139" s="27"/>
      <c r="K139" s="27"/>
      <c r="L139" s="27"/>
      <c r="M139" s="27"/>
      <c r="N139" s="27"/>
      <c r="O139" s="27"/>
      <c r="R139" s="28"/>
      <c r="S139" s="28"/>
      <c r="T139" s="28"/>
      <c r="U139" s="28"/>
      <c r="V139" s="28"/>
      <c r="W139" s="28"/>
      <c r="X139" s="28"/>
      <c r="AA139" s="29"/>
      <c r="AB139" s="29"/>
      <c r="AC139" s="29"/>
      <c r="AD139" s="29"/>
      <c r="AE139" s="29"/>
      <c r="AF139" s="29"/>
      <c r="AG139" s="29"/>
      <c r="AJ139" s="30"/>
      <c r="AK139" s="30"/>
      <c r="AL139" s="30"/>
      <c r="AM139" s="30"/>
      <c r="AN139" s="30"/>
      <c r="AO139" s="30"/>
      <c r="AP139" s="30"/>
    </row>
    <row r="140" spans="1:42">
      <c r="A140" t="s">
        <v>515</v>
      </c>
      <c r="B140" s="1">
        <v>2067811.54</v>
      </c>
      <c r="C140" t="s">
        <v>446</v>
      </c>
      <c r="D140" s="8">
        <v>16392.465</v>
      </c>
      <c r="E140" s="8">
        <f t="shared" si="51"/>
        <v>2051419.075</v>
      </c>
      <c r="F140" s="8"/>
      <c r="G140" s="8"/>
      <c r="H140" s="8"/>
      <c r="I140" s="8"/>
      <c r="J140" s="8"/>
      <c r="K140" s="8"/>
      <c r="L140" s="8"/>
      <c r="M140" s="8"/>
      <c r="N140" s="8"/>
      <c r="R140" s="28"/>
      <c r="S140" s="28"/>
      <c r="T140" s="28"/>
      <c r="U140" s="28"/>
      <c r="V140" s="28"/>
      <c r="W140" s="28"/>
      <c r="X140" s="28"/>
      <c r="AA140" s="29"/>
      <c r="AB140" s="29"/>
      <c r="AC140" s="29"/>
      <c r="AD140" s="29"/>
      <c r="AE140" s="29"/>
      <c r="AF140" s="29"/>
      <c r="AG140" s="29"/>
      <c r="AJ140" s="30"/>
      <c r="AK140" s="30"/>
      <c r="AL140" s="30"/>
      <c r="AM140" s="30"/>
      <c r="AN140" s="30"/>
      <c r="AO140" s="30"/>
      <c r="AP140" s="30"/>
    </row>
    <row r="141" spans="1:42">
      <c r="A141" s="3" t="s">
        <v>516</v>
      </c>
      <c r="B141" s="1">
        <v>1531386.99</v>
      </c>
      <c r="C141" t="s">
        <v>447</v>
      </c>
      <c r="D141" s="8">
        <v>15347.72</v>
      </c>
      <c r="E141" s="8">
        <f t="shared" si="51"/>
        <v>1516039.27</v>
      </c>
      <c r="F141" s="8"/>
      <c r="G141" s="8"/>
      <c r="H141" t="s">
        <v>198</v>
      </c>
      <c r="J141" t="s">
        <v>294</v>
      </c>
      <c r="N141" s="8"/>
      <c r="R141" s="28"/>
      <c r="S141" s="28"/>
      <c r="T141" s="28"/>
      <c r="U141" s="28"/>
      <c r="V141" s="28"/>
      <c r="W141" s="28"/>
      <c r="X141" s="28"/>
      <c r="AJ141" s="30"/>
      <c r="AK141" s="30"/>
      <c r="AL141" s="30"/>
      <c r="AM141" s="30"/>
      <c r="AN141" s="30"/>
      <c r="AO141" s="30"/>
      <c r="AP141" s="30"/>
    </row>
    <row r="142" spans="1:42">
      <c r="A142" s="3" t="s">
        <v>606</v>
      </c>
      <c r="B142" s="1">
        <v>89063</v>
      </c>
      <c r="C142" t="s">
        <v>609</v>
      </c>
      <c r="D142" s="8">
        <v>13843.88</v>
      </c>
      <c r="E142" s="8">
        <f t="shared" si="51"/>
        <v>75219.12</v>
      </c>
      <c r="F142" s="8"/>
      <c r="G142" s="8"/>
      <c r="H142" s="11" t="s">
        <v>570</v>
      </c>
      <c r="I142" s="8"/>
      <c r="J142" s="8"/>
      <c r="K142" s="8"/>
      <c r="L142" s="8"/>
      <c r="M142" s="8"/>
      <c r="N142" s="8"/>
    </row>
    <row r="143" spans="1:42">
      <c r="A143" s="3" t="s">
        <v>607</v>
      </c>
      <c r="B143" s="1">
        <v>61030</v>
      </c>
      <c r="C143" t="s">
        <v>652</v>
      </c>
      <c r="D143" s="8">
        <v>12093.97</v>
      </c>
      <c r="E143" s="8">
        <f t="shared" si="51"/>
        <v>48936.03</v>
      </c>
      <c r="F143" s="8"/>
      <c r="G143" s="8"/>
      <c r="H143" s="13"/>
      <c r="I143" s="13"/>
      <c r="J143" s="9"/>
      <c r="K143" s="13" t="s">
        <v>195</v>
      </c>
      <c r="L143" s="13"/>
      <c r="M143" s="13"/>
      <c r="N143" s="8"/>
    </row>
    <row r="144" spans="1:42">
      <c r="A144" s="3" t="s">
        <v>608</v>
      </c>
      <c r="B144" s="1">
        <v>114806</v>
      </c>
      <c r="C144" t="s">
        <v>653</v>
      </c>
      <c r="D144" s="8">
        <v>11591</v>
      </c>
      <c r="E144" s="8">
        <f t="shared" si="51"/>
        <v>103215</v>
      </c>
      <c r="F144" s="8"/>
      <c r="G144" s="8"/>
      <c r="H144" s="14" t="s">
        <v>295</v>
      </c>
      <c r="I144" s="32" t="s">
        <v>571</v>
      </c>
      <c r="J144" s="2" t="s">
        <v>199</v>
      </c>
      <c r="K144" s="14" t="s">
        <v>200</v>
      </c>
      <c r="L144" s="14" t="s">
        <v>201</v>
      </c>
      <c r="M144" s="14" t="s">
        <v>202</v>
      </c>
      <c r="N144" s="8"/>
    </row>
    <row r="145" spans="1:15">
      <c r="A145" s="3" t="s">
        <v>517</v>
      </c>
      <c r="B145" s="5">
        <v>595067.01</v>
      </c>
      <c r="C145" t="s">
        <v>387</v>
      </c>
      <c r="D145" s="8">
        <v>338571</v>
      </c>
      <c r="E145" s="11">
        <f t="shared" si="51"/>
        <v>256496.01</v>
      </c>
      <c r="F145" s="8"/>
      <c r="G145" s="8"/>
      <c r="H145" s="8" t="s">
        <v>126</v>
      </c>
      <c r="I145" s="31">
        <v>2443092.2024999987</v>
      </c>
      <c r="J145" s="49">
        <f>I145/$I$168*100</f>
        <v>36.210163770614841</v>
      </c>
      <c r="K145" s="31">
        <f>SUM(I145:I162)+I166</f>
        <v>6746979.1574999988</v>
      </c>
      <c r="L145" s="50">
        <f>K145/$I$168*100</f>
        <v>100</v>
      </c>
      <c r="M145" s="50">
        <f>J145/L145*100</f>
        <v>36.210163770614841</v>
      </c>
      <c r="N145" s="31"/>
      <c r="O145" s="31"/>
    </row>
    <row r="146" spans="1:15">
      <c r="A146" t="s">
        <v>518</v>
      </c>
      <c r="B146" s="5">
        <v>1265217.52</v>
      </c>
      <c r="C146" t="s">
        <v>244</v>
      </c>
      <c r="D146" s="8">
        <v>72567.085000000006</v>
      </c>
      <c r="E146" s="11">
        <f t="shared" si="51"/>
        <v>1192650.4350000001</v>
      </c>
      <c r="F146" s="8"/>
      <c r="G146" s="8"/>
      <c r="H146" s="8" t="s">
        <v>177</v>
      </c>
      <c r="I146" s="31">
        <v>230256.59999999998</v>
      </c>
      <c r="J146" s="49">
        <f t="shared" ref="J146:J166" si="52">I146/$I$168*100</f>
        <v>3.4127361983035747</v>
      </c>
      <c r="K146" s="31">
        <f>SUM(I146:I162)+I166</f>
        <v>4303886.9550000001</v>
      </c>
      <c r="L146" s="50">
        <f t="shared" ref="L146:L166" si="53">K146/$I$168*100</f>
        <v>63.789836229385166</v>
      </c>
      <c r="M146" s="50">
        <f t="shared" ref="M146:M162" si="54">J146/L146*100</f>
        <v>5.3499685843862972</v>
      </c>
      <c r="N146" s="31"/>
      <c r="O146" s="31"/>
    </row>
    <row r="147" spans="1:15">
      <c r="A147" t="s">
        <v>519</v>
      </c>
      <c r="B147" s="5">
        <v>83860.44</v>
      </c>
      <c r="C147" t="s">
        <v>453</v>
      </c>
      <c r="D147" s="8">
        <v>35126.004999999997</v>
      </c>
      <c r="E147" s="11">
        <f t="shared" si="51"/>
        <v>48734.435000000005</v>
      </c>
      <c r="F147" s="8"/>
      <c r="G147" s="8"/>
      <c r="H147" s="8" t="s">
        <v>178</v>
      </c>
      <c r="I147" s="31">
        <v>192615.755</v>
      </c>
      <c r="J147" s="49">
        <f t="shared" si="52"/>
        <v>2.8548443755882471</v>
      </c>
      <c r="K147" s="31">
        <f>SUM(I147:I162)+I166</f>
        <v>4073630.355</v>
      </c>
      <c r="L147" s="50">
        <f t="shared" si="53"/>
        <v>60.377100031081589</v>
      </c>
      <c r="M147" s="50">
        <f t="shared" si="54"/>
        <v>4.7283562379090736</v>
      </c>
      <c r="N147" s="31"/>
      <c r="O147" s="31"/>
    </row>
    <row r="148" spans="1:15">
      <c r="A148" t="s">
        <v>520</v>
      </c>
      <c r="B148" s="5">
        <v>313105.05</v>
      </c>
      <c r="C148" t="s">
        <v>454</v>
      </c>
      <c r="D148" s="8">
        <v>17263.505000000001</v>
      </c>
      <c r="E148" s="11">
        <f t="shared" si="51"/>
        <v>295841.54499999998</v>
      </c>
      <c r="F148" s="8"/>
      <c r="G148" s="8"/>
      <c r="H148" s="8" t="s">
        <v>179</v>
      </c>
      <c r="I148" s="31">
        <v>98445.445000000007</v>
      </c>
      <c r="J148" s="49">
        <f t="shared" si="52"/>
        <v>1.4591040331074274</v>
      </c>
      <c r="K148" s="31">
        <f>SUM(I148:I162)+I166</f>
        <v>3881014.6</v>
      </c>
      <c r="L148" s="50">
        <f t="shared" si="53"/>
        <v>57.522255655493339</v>
      </c>
      <c r="M148" s="50">
        <f t="shared" si="54"/>
        <v>2.5365904317906978</v>
      </c>
      <c r="N148" s="31"/>
      <c r="O148" s="31"/>
    </row>
    <row r="149" spans="1:15">
      <c r="A149" t="s">
        <v>521</v>
      </c>
      <c r="B149" s="5">
        <v>907706.61</v>
      </c>
      <c r="C149" t="s">
        <v>455</v>
      </c>
      <c r="D149" s="8">
        <v>16064.584999999999</v>
      </c>
      <c r="E149" s="11">
        <f t="shared" si="51"/>
        <v>891642.02500000002</v>
      </c>
      <c r="F149" s="8"/>
      <c r="G149" s="8"/>
      <c r="H149" s="8" t="s">
        <v>180</v>
      </c>
      <c r="I149" s="31">
        <v>622244.40500000003</v>
      </c>
      <c r="J149" s="49">
        <f t="shared" si="52"/>
        <v>9.2225630237542369</v>
      </c>
      <c r="K149" s="31">
        <f>SUM(I149:I162)+I166</f>
        <v>3782569.1549999998</v>
      </c>
      <c r="L149" s="50">
        <f t="shared" si="53"/>
        <v>56.063151622385909</v>
      </c>
      <c r="M149" s="50">
        <f t="shared" si="54"/>
        <v>16.450311402171842</v>
      </c>
      <c r="N149" s="31"/>
      <c r="O149" s="31"/>
    </row>
    <row r="150" spans="1:15">
      <c r="A150" t="s">
        <v>522</v>
      </c>
      <c r="B150" s="5">
        <v>878358.38</v>
      </c>
      <c r="C150" t="s">
        <v>456</v>
      </c>
      <c r="D150" s="8">
        <v>15070.42</v>
      </c>
      <c r="E150" s="11">
        <f t="shared" si="51"/>
        <v>863287.96</v>
      </c>
      <c r="F150" s="8"/>
      <c r="G150" s="8"/>
      <c r="H150" s="8" t="s">
        <v>181</v>
      </c>
      <c r="I150" s="31">
        <v>239147.20500000002</v>
      </c>
      <c r="J150" s="49">
        <f t="shared" si="52"/>
        <v>3.5445078370245442</v>
      </c>
      <c r="K150" s="31">
        <f>SUM(I150:I162)+I166</f>
        <v>3160324.7500000005</v>
      </c>
      <c r="L150" s="50">
        <f t="shared" si="53"/>
        <v>46.840588598631683</v>
      </c>
      <c r="M150" s="50">
        <f t="shared" si="54"/>
        <v>7.5671718547279037</v>
      </c>
      <c r="N150" s="31"/>
      <c r="O150" s="31"/>
    </row>
    <row r="151" spans="1:15">
      <c r="A151" t="s">
        <v>296</v>
      </c>
      <c r="B151" s="5">
        <v>1198388.77</v>
      </c>
      <c r="C151" t="s">
        <v>457</v>
      </c>
      <c r="D151" s="8">
        <v>13883.105</v>
      </c>
      <c r="E151" s="11">
        <f t="shared" si="51"/>
        <v>1184505.665</v>
      </c>
      <c r="F151" s="8"/>
      <c r="G151" s="8"/>
      <c r="H151" s="8" t="s">
        <v>182</v>
      </c>
      <c r="I151" s="31">
        <v>276385.57</v>
      </c>
      <c r="J151" s="49">
        <f t="shared" si="52"/>
        <v>4.0964343233929732</v>
      </c>
      <c r="K151" s="31">
        <f>SUM(I151:I162)+I166</f>
        <v>2921177.5449999999</v>
      </c>
      <c r="L151" s="50">
        <f t="shared" si="53"/>
        <v>43.296080761607129</v>
      </c>
      <c r="M151" s="50">
        <f t="shared" si="54"/>
        <v>9.4614437411745893</v>
      </c>
      <c r="N151" s="31"/>
      <c r="O151" s="31"/>
    </row>
    <row r="152" spans="1:15">
      <c r="A152" t="s">
        <v>297</v>
      </c>
      <c r="B152" s="5">
        <v>213032.91</v>
      </c>
      <c r="C152" t="s">
        <v>458</v>
      </c>
      <c r="D152" s="8">
        <v>12115.985000000001</v>
      </c>
      <c r="E152" s="11">
        <f t="shared" si="51"/>
        <v>200916.92499999999</v>
      </c>
      <c r="F152" s="8"/>
      <c r="G152" s="8"/>
      <c r="H152" s="8" t="s">
        <v>183</v>
      </c>
      <c r="I152" s="31">
        <v>203358.375</v>
      </c>
      <c r="J152" s="49">
        <f t="shared" si="52"/>
        <v>3.0140655581238178</v>
      </c>
      <c r="K152" s="31">
        <f>SUM(I152:I162)+I166</f>
        <v>2644791.9750000001</v>
      </c>
      <c r="L152" s="50">
        <f t="shared" si="53"/>
        <v>39.19964643821416</v>
      </c>
      <c r="M152" s="50">
        <f t="shared" si="54"/>
        <v>7.6890121008477417</v>
      </c>
      <c r="N152" s="31"/>
      <c r="O152" s="31"/>
    </row>
    <row r="153" spans="1:15">
      <c r="A153" t="s">
        <v>298</v>
      </c>
      <c r="B153" s="5">
        <v>296462.92</v>
      </c>
      <c r="C153" t="s">
        <v>459</v>
      </c>
      <c r="D153" s="8">
        <v>15873.875</v>
      </c>
      <c r="E153" s="11">
        <f t="shared" si="51"/>
        <v>280589.04499999998</v>
      </c>
      <c r="F153" s="8"/>
      <c r="G153" s="8"/>
      <c r="H153" s="8" t="s">
        <v>184</v>
      </c>
      <c r="I153" s="31">
        <v>68204.324999999997</v>
      </c>
      <c r="J153" s="49">
        <f t="shared" si="52"/>
        <v>1.0108868488823401</v>
      </c>
      <c r="K153" s="31">
        <f>SUM(I153:I162)+I166</f>
        <v>2441433.6</v>
      </c>
      <c r="L153" s="50">
        <f t="shared" si="53"/>
        <v>36.185580880090349</v>
      </c>
      <c r="M153" s="50">
        <f t="shared" si="54"/>
        <v>2.7936178563283467</v>
      </c>
      <c r="N153" s="31"/>
      <c r="O153" s="31"/>
    </row>
    <row r="154" spans="1:15">
      <c r="A154" t="s">
        <v>299</v>
      </c>
      <c r="B154" s="5">
        <v>610881.59</v>
      </c>
      <c r="C154" t="s">
        <v>460</v>
      </c>
      <c r="D154" s="8">
        <v>16392.465</v>
      </c>
      <c r="E154" s="11">
        <f t="shared" si="51"/>
        <v>594489.125</v>
      </c>
      <c r="F154" s="8"/>
      <c r="G154" s="8"/>
      <c r="H154" s="8" t="s">
        <v>185</v>
      </c>
      <c r="I154" s="31">
        <v>122517.80499999999</v>
      </c>
      <c r="J154" s="49">
        <f t="shared" si="52"/>
        <v>1.8158912624445886</v>
      </c>
      <c r="K154" s="31">
        <f>SUM(I154:I162)+I166</f>
        <v>2373229.2749999999</v>
      </c>
      <c r="L154" s="50">
        <f t="shared" si="53"/>
        <v>35.174694031207999</v>
      </c>
      <c r="M154" s="50">
        <f t="shared" si="54"/>
        <v>5.1624934131153433</v>
      </c>
      <c r="N154" s="31"/>
      <c r="O154" s="31"/>
    </row>
    <row r="155" spans="1:15">
      <c r="A155" t="s">
        <v>300</v>
      </c>
      <c r="B155" s="5">
        <v>1150773.68</v>
      </c>
      <c r="C155" t="s">
        <v>461</v>
      </c>
      <c r="D155" s="8">
        <v>15347.72</v>
      </c>
      <c r="E155" s="11">
        <f t="shared" si="51"/>
        <v>1135425.96</v>
      </c>
      <c r="F155" s="8"/>
      <c r="G155" s="8"/>
      <c r="H155" s="8" t="s">
        <v>186</v>
      </c>
      <c r="I155" s="31">
        <v>124734.17500000002</v>
      </c>
      <c r="J155" s="49">
        <f t="shared" si="52"/>
        <v>1.8487410749052702</v>
      </c>
      <c r="K155" s="31">
        <f>SUM(I155:I162)+I166</f>
        <v>2250711.4700000002</v>
      </c>
      <c r="L155" s="50">
        <f t="shared" si="53"/>
        <v>33.358802768763418</v>
      </c>
      <c r="M155" s="50">
        <f t="shared" si="54"/>
        <v>5.5419886850267837</v>
      </c>
      <c r="N155" s="31"/>
      <c r="O155" s="31"/>
    </row>
    <row r="156" spans="1:15">
      <c r="A156" t="s">
        <v>301</v>
      </c>
      <c r="B156" s="5">
        <v>88039.34</v>
      </c>
      <c r="C156" t="s">
        <v>448</v>
      </c>
      <c r="D156" s="8">
        <v>13843.880000000001</v>
      </c>
      <c r="E156" s="11">
        <f t="shared" si="51"/>
        <v>74195.459999999992</v>
      </c>
      <c r="F156" s="8"/>
      <c r="G156" s="8"/>
      <c r="H156" s="8" t="s">
        <v>187</v>
      </c>
      <c r="I156" s="31">
        <v>104940.35</v>
      </c>
      <c r="J156" s="49">
        <f t="shared" si="52"/>
        <v>1.5553679291175433</v>
      </c>
      <c r="K156" s="31">
        <f>SUM(I156:I162)+I166</f>
        <v>2125977.2949999999</v>
      </c>
      <c r="L156" s="50">
        <f t="shared" si="53"/>
        <v>31.510061693858145</v>
      </c>
      <c r="M156" s="50">
        <f t="shared" si="54"/>
        <v>4.9360992822832568</v>
      </c>
      <c r="N156" s="31"/>
      <c r="O156" s="31"/>
    </row>
    <row r="157" spans="1:15">
      <c r="A157" t="s">
        <v>302</v>
      </c>
      <c r="B157" s="5">
        <v>491154.85</v>
      </c>
      <c r="C157" t="s">
        <v>449</v>
      </c>
      <c r="D157" s="8">
        <v>12093.97</v>
      </c>
      <c r="E157" s="11">
        <f t="shared" si="51"/>
        <v>479060.88</v>
      </c>
      <c r="F157" s="8"/>
      <c r="G157" s="8"/>
      <c r="H157" s="8" t="s">
        <v>188</v>
      </c>
      <c r="I157" s="31">
        <v>375145.58</v>
      </c>
      <c r="J157" s="49">
        <f t="shared" si="52"/>
        <v>5.560200665256021</v>
      </c>
      <c r="K157" s="31">
        <f>SUM(I157:I162)+I166</f>
        <v>2021036.9449999998</v>
      </c>
      <c r="L157" s="50">
        <f t="shared" si="53"/>
        <v>29.954693764740597</v>
      </c>
      <c r="M157" s="50">
        <f t="shared" si="54"/>
        <v>18.562034747959547</v>
      </c>
      <c r="N157" s="31"/>
      <c r="O157" s="31"/>
    </row>
    <row r="158" spans="1:15">
      <c r="A158" t="s">
        <v>303</v>
      </c>
      <c r="B158" s="5">
        <v>445306.5</v>
      </c>
      <c r="C158" t="s">
        <v>450</v>
      </c>
      <c r="D158" s="8">
        <v>11591</v>
      </c>
      <c r="E158" s="11">
        <f t="shared" si="51"/>
        <v>433715.5</v>
      </c>
      <c r="F158" s="8"/>
      <c r="G158" s="8"/>
      <c r="H158" s="8" t="s">
        <v>189</v>
      </c>
      <c r="I158" s="31">
        <v>327282.64</v>
      </c>
      <c r="J158" s="49">
        <f t="shared" si="52"/>
        <v>4.8508025941682336</v>
      </c>
      <c r="K158" s="31">
        <f>SUM(I158:I162)+I166</f>
        <v>1645891.3650000002</v>
      </c>
      <c r="L158" s="50">
        <f t="shared" si="53"/>
        <v>24.394493099484581</v>
      </c>
      <c r="M158" s="50">
        <f t="shared" si="54"/>
        <v>19.884826359727573</v>
      </c>
      <c r="N158" s="31"/>
      <c r="O158" s="31"/>
    </row>
    <row r="159" spans="1:15">
      <c r="A159" t="s">
        <v>304</v>
      </c>
      <c r="B159" s="5">
        <v>299305.31</v>
      </c>
      <c r="C159" t="s">
        <v>451</v>
      </c>
      <c r="D159" s="8">
        <v>9881</v>
      </c>
      <c r="E159" s="11">
        <f t="shared" si="51"/>
        <v>289424.31</v>
      </c>
      <c r="F159" s="8"/>
      <c r="G159" s="8"/>
      <c r="H159" s="8" t="s">
        <v>190</v>
      </c>
      <c r="I159" s="31">
        <v>40680.9</v>
      </c>
      <c r="J159" s="49">
        <f t="shared" si="52"/>
        <v>0.60294983948155179</v>
      </c>
      <c r="K159" s="31">
        <f>SUM(I159:I162)+I166</f>
        <v>1318608.7250000001</v>
      </c>
      <c r="L159" s="50">
        <f t="shared" si="53"/>
        <v>19.543690505316349</v>
      </c>
      <c r="M159" s="50">
        <f t="shared" si="54"/>
        <v>3.0851380874944532</v>
      </c>
      <c r="N159" s="31"/>
      <c r="O159" s="31"/>
    </row>
    <row r="160" spans="1:15">
      <c r="A160" t="s">
        <v>305</v>
      </c>
      <c r="B160" s="5">
        <v>86532.19</v>
      </c>
      <c r="C160" t="s">
        <v>388</v>
      </c>
      <c r="D160" s="8">
        <v>8815</v>
      </c>
      <c r="E160" s="11">
        <f t="shared" si="51"/>
        <v>77717.19</v>
      </c>
      <c r="F160" s="8"/>
      <c r="G160" s="8"/>
      <c r="H160" s="8" t="s">
        <v>191</v>
      </c>
      <c r="I160" s="31">
        <v>41729.86</v>
      </c>
      <c r="J160" s="49">
        <f t="shared" si="52"/>
        <v>0.61849694546058798</v>
      </c>
      <c r="K160" s="31">
        <f>SUM(I160:I162)+I166</f>
        <v>1277927.825</v>
      </c>
      <c r="L160" s="50">
        <f t="shared" si="53"/>
        <v>18.940740665834792</v>
      </c>
      <c r="M160" s="50">
        <f t="shared" si="54"/>
        <v>3.2654316764720268</v>
      </c>
      <c r="N160" s="31"/>
      <c r="O160" s="31"/>
    </row>
    <row r="161" spans="1:15">
      <c r="A161" t="s">
        <v>306</v>
      </c>
      <c r="B161" s="1">
        <v>874380.25</v>
      </c>
      <c r="C161" t="s">
        <v>610</v>
      </c>
      <c r="D161" s="8">
        <v>338571</v>
      </c>
      <c r="E161" s="8">
        <f t="shared" si="51"/>
        <v>535809.25</v>
      </c>
      <c r="F161" s="8"/>
      <c r="G161" s="8"/>
      <c r="H161" s="8" t="s">
        <v>192</v>
      </c>
      <c r="I161" s="31">
        <v>233029.13</v>
      </c>
      <c r="J161" s="49">
        <f t="shared" si="52"/>
        <v>3.4538291072229397</v>
      </c>
      <c r="K161" s="31">
        <f>SUM(I161:I162)+I166</f>
        <v>1236197.9650000001</v>
      </c>
      <c r="L161" s="50">
        <f t="shared" si="53"/>
        <v>18.322243720374207</v>
      </c>
      <c r="M161" s="50">
        <f t="shared" si="54"/>
        <v>18.850470280461916</v>
      </c>
      <c r="N161" s="31"/>
      <c r="O161" s="31"/>
    </row>
    <row r="162" spans="1:15">
      <c r="A162" t="s">
        <v>307</v>
      </c>
      <c r="B162" s="1">
        <v>308080.93</v>
      </c>
      <c r="C162" t="s">
        <v>462</v>
      </c>
      <c r="D162" s="8">
        <v>72567.085000000006</v>
      </c>
      <c r="E162" s="8">
        <f t="shared" si="51"/>
        <v>235513.84499999997</v>
      </c>
      <c r="F162" s="8"/>
      <c r="G162" s="8"/>
      <c r="H162" s="8" t="s">
        <v>193</v>
      </c>
      <c r="I162" s="31">
        <v>167522.82</v>
      </c>
      <c r="J162" s="49">
        <f t="shared" si="52"/>
        <v>2.4829307470704167</v>
      </c>
      <c r="K162" s="31">
        <f>I162+I166</f>
        <v>1003168.835</v>
      </c>
      <c r="L162" s="50">
        <f t="shared" si="53"/>
        <v>14.868414613151264</v>
      </c>
      <c r="M162" s="50">
        <f t="shared" si="54"/>
        <v>16.699364469391639</v>
      </c>
      <c r="N162" s="31"/>
      <c r="O162" s="31"/>
    </row>
    <row r="163" spans="1:15">
      <c r="A163" t="s">
        <v>308</v>
      </c>
      <c r="B163" s="1">
        <v>114961.17</v>
      </c>
      <c r="C163" t="s">
        <v>463</v>
      </c>
      <c r="D163" s="8">
        <v>35126.004999999997</v>
      </c>
      <c r="E163" s="8">
        <f t="shared" si="51"/>
        <v>79835.165000000008</v>
      </c>
      <c r="F163" s="8"/>
      <c r="G163" s="8"/>
      <c r="H163" s="8" t="s">
        <v>196</v>
      </c>
      <c r="I163" s="31"/>
      <c r="O163" s="31"/>
    </row>
    <row r="164" spans="1:15">
      <c r="A164" t="s">
        <v>309</v>
      </c>
      <c r="B164" s="1">
        <v>2899213.56</v>
      </c>
      <c r="C164" t="s">
        <v>464</v>
      </c>
      <c r="D164" s="8">
        <v>17263.505000000001</v>
      </c>
      <c r="E164" s="8">
        <f t="shared" si="51"/>
        <v>2881950.0550000002</v>
      </c>
      <c r="F164" s="8"/>
      <c r="G164" s="8"/>
      <c r="H164" s="8" t="s">
        <v>197</v>
      </c>
      <c r="I164" s="31"/>
      <c r="O164" s="31"/>
    </row>
    <row r="165" spans="1:15">
      <c r="A165" t="s">
        <v>310</v>
      </c>
      <c r="B165" s="1">
        <v>591239.11</v>
      </c>
      <c r="C165" t="s">
        <v>465</v>
      </c>
      <c r="D165" s="8">
        <v>16064.584999999999</v>
      </c>
      <c r="E165" s="8">
        <f t="shared" si="51"/>
        <v>575174.52500000002</v>
      </c>
      <c r="F165" s="8"/>
      <c r="G165" s="8"/>
      <c r="H165" s="31" t="s">
        <v>37</v>
      </c>
      <c r="I165" s="31">
        <f>SUM(I145:I164)</f>
        <v>5911333.1424999991</v>
      </c>
      <c r="J165" s="49">
        <f t="shared" si="52"/>
        <v>87.614516133919153</v>
      </c>
      <c r="K165" s="31"/>
      <c r="O165" s="31"/>
    </row>
    <row r="166" spans="1:15">
      <c r="A166" t="s">
        <v>311</v>
      </c>
      <c r="B166" s="1">
        <v>627694.97</v>
      </c>
      <c r="C166" t="s">
        <v>466</v>
      </c>
      <c r="D166" s="8">
        <v>15070.42</v>
      </c>
      <c r="E166" s="8">
        <f t="shared" si="51"/>
        <v>612624.54999999993</v>
      </c>
      <c r="F166" s="8"/>
      <c r="G166" s="8"/>
      <c r="H166" s="31" t="s">
        <v>194</v>
      </c>
      <c r="I166" s="31">
        <v>835646.01500000001</v>
      </c>
      <c r="J166" s="49">
        <f t="shared" si="52"/>
        <v>12.38548386608085</v>
      </c>
      <c r="K166" s="31">
        <v>835646</v>
      </c>
      <c r="L166" s="50">
        <f t="shared" si="53"/>
        <v>12.385483643759132</v>
      </c>
      <c r="M166" s="50">
        <v>12.4</v>
      </c>
      <c r="N166" s="31"/>
      <c r="O166" s="31"/>
    </row>
    <row r="167" spans="1:15">
      <c r="A167" t="s">
        <v>312</v>
      </c>
      <c r="B167" s="1">
        <v>158740.59</v>
      </c>
      <c r="C167" t="s">
        <v>467</v>
      </c>
      <c r="D167" s="8">
        <v>13883.105</v>
      </c>
      <c r="E167" s="8">
        <f t="shared" si="51"/>
        <v>144857.48499999999</v>
      </c>
      <c r="F167" s="8"/>
      <c r="G167" s="8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t="s">
        <v>313</v>
      </c>
      <c r="B168" s="1">
        <v>447314.17</v>
      </c>
      <c r="C168" t="s">
        <v>468</v>
      </c>
      <c r="D168" s="8">
        <v>12115.985000000001</v>
      </c>
      <c r="E168" s="8">
        <f t="shared" si="51"/>
        <v>435198.185</v>
      </c>
      <c r="F168" s="8"/>
      <c r="G168" s="8"/>
      <c r="H168" s="31" t="s">
        <v>38</v>
      </c>
      <c r="I168" s="31">
        <f>SUM(I165:I167)</f>
        <v>6746979.1574999988</v>
      </c>
      <c r="J168" s="31"/>
      <c r="K168" s="31"/>
      <c r="L168" s="31"/>
      <c r="M168" s="31"/>
      <c r="N168" s="31"/>
      <c r="O168" s="31"/>
    </row>
    <row r="169" spans="1:15">
      <c r="A169" t="s">
        <v>314</v>
      </c>
      <c r="B169" s="1">
        <v>355559.72</v>
      </c>
      <c r="C169" t="s">
        <v>469</v>
      </c>
      <c r="D169" s="8">
        <v>15873.875</v>
      </c>
      <c r="E169" s="8">
        <f t="shared" si="51"/>
        <v>339685.84499999997</v>
      </c>
      <c r="F169" s="8"/>
      <c r="G169" s="8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t="s">
        <v>315</v>
      </c>
      <c r="B170" s="1">
        <v>146661.25</v>
      </c>
      <c r="C170" t="s">
        <v>470</v>
      </c>
      <c r="D170" s="8">
        <v>16392.465</v>
      </c>
      <c r="E170" s="8">
        <f t="shared" si="51"/>
        <v>130268.785</v>
      </c>
      <c r="F170" s="8"/>
      <c r="G170" s="8"/>
      <c r="H170" s="31" t="s">
        <v>39</v>
      </c>
      <c r="I170" s="36">
        <f>I165/I168*100</f>
        <v>87.614516133919153</v>
      </c>
      <c r="J170" s="31"/>
      <c r="K170" s="31"/>
      <c r="L170" s="31"/>
      <c r="M170" s="31"/>
      <c r="N170" s="31"/>
      <c r="O170" s="31"/>
    </row>
    <row r="171" spans="1:15">
      <c r="A171" t="s">
        <v>316</v>
      </c>
      <c r="B171" s="1">
        <v>119363.77</v>
      </c>
      <c r="C171" t="s">
        <v>471</v>
      </c>
      <c r="D171" s="8">
        <v>15347.72</v>
      </c>
      <c r="E171" s="8">
        <f t="shared" si="51"/>
        <v>104016.05</v>
      </c>
      <c r="F171" s="8"/>
      <c r="G171" s="8"/>
      <c r="H171" s="31" t="s">
        <v>40</v>
      </c>
      <c r="I171" s="36">
        <f>I166/I168*100</f>
        <v>12.38548386608085</v>
      </c>
      <c r="J171" s="31"/>
      <c r="K171" s="31"/>
      <c r="L171" s="31"/>
      <c r="M171" s="31"/>
      <c r="N171" s="31"/>
      <c r="O171" s="31"/>
    </row>
    <row r="172" spans="1:15">
      <c r="A172" t="s">
        <v>317</v>
      </c>
      <c r="B172" s="1">
        <v>193240.91</v>
      </c>
      <c r="C172" t="s">
        <v>472</v>
      </c>
      <c r="D172" s="8">
        <v>13843.880000000001</v>
      </c>
      <c r="E172" s="8">
        <f t="shared" si="51"/>
        <v>179397.03</v>
      </c>
      <c r="F172" s="8"/>
      <c r="G172" s="8"/>
      <c r="H172" s="31"/>
      <c r="I172" s="36"/>
      <c r="J172" s="31"/>
      <c r="K172" s="31"/>
      <c r="L172" s="31"/>
      <c r="M172" s="31"/>
      <c r="N172" s="31"/>
      <c r="O172" s="31"/>
    </row>
    <row r="173" spans="1:15">
      <c r="A173" t="s">
        <v>318</v>
      </c>
      <c r="B173" s="1">
        <v>242214.51</v>
      </c>
      <c r="C173" t="s">
        <v>473</v>
      </c>
      <c r="D173" s="8">
        <v>12093.97</v>
      </c>
      <c r="E173" s="8">
        <f t="shared" si="51"/>
        <v>230120.54</v>
      </c>
      <c r="F173" s="8"/>
      <c r="G173" s="8"/>
      <c r="H173" s="31" t="s">
        <v>41</v>
      </c>
      <c r="I173" s="36">
        <f>I170/I171</f>
        <v>7.0739679677644354</v>
      </c>
      <c r="J173" s="31"/>
      <c r="K173" s="31"/>
      <c r="L173" s="31"/>
      <c r="M173" s="31"/>
      <c r="N173" s="31"/>
      <c r="O173" s="31"/>
    </row>
    <row r="174" spans="1:15">
      <c r="A174" t="s">
        <v>319</v>
      </c>
      <c r="B174" s="1">
        <v>69246.490000000005</v>
      </c>
      <c r="C174" t="s">
        <v>474</v>
      </c>
      <c r="D174" s="8">
        <v>11591</v>
      </c>
      <c r="E174" s="8">
        <f t="shared" si="51"/>
        <v>57655.490000000005</v>
      </c>
      <c r="F174" s="8"/>
      <c r="G174" s="8"/>
      <c r="H174" s="8"/>
      <c r="I174" s="31"/>
      <c r="J174" s="31"/>
      <c r="K174" s="31"/>
      <c r="L174" s="31"/>
      <c r="M174" s="31"/>
      <c r="N174" s="31"/>
      <c r="O174" s="31"/>
    </row>
    <row r="175" spans="1:15">
      <c r="A175" t="s">
        <v>320</v>
      </c>
      <c r="B175" s="1">
        <v>142319.03</v>
      </c>
      <c r="C175" t="s">
        <v>654</v>
      </c>
      <c r="D175" s="8">
        <v>9881</v>
      </c>
      <c r="E175" s="8">
        <f t="shared" si="51"/>
        <v>132438.03</v>
      </c>
      <c r="F175" s="8"/>
      <c r="G175" s="8"/>
      <c r="H175" s="8"/>
      <c r="I175" s="31"/>
      <c r="J175" s="31"/>
      <c r="K175" s="31"/>
      <c r="L175" s="31"/>
      <c r="M175" s="31"/>
      <c r="N175" s="31"/>
      <c r="O175" s="31"/>
    </row>
    <row r="176" spans="1:15">
      <c r="A176" t="s">
        <v>321</v>
      </c>
      <c r="B176" s="5">
        <v>683260.74</v>
      </c>
      <c r="C176" t="s">
        <v>655</v>
      </c>
      <c r="D176" s="8">
        <v>276010</v>
      </c>
      <c r="E176" s="11">
        <f t="shared" si="51"/>
        <v>407250.74</v>
      </c>
      <c r="F176" s="8"/>
      <c r="G176" s="8"/>
      <c r="H176" s="8"/>
      <c r="I176" s="8"/>
      <c r="J176" s="8"/>
      <c r="K176" s="8"/>
      <c r="L176" s="8"/>
      <c r="M176" s="8"/>
      <c r="N176" s="8"/>
    </row>
    <row r="177" spans="1:25">
      <c r="A177" t="s">
        <v>322</v>
      </c>
      <c r="B177" s="5">
        <v>793748.61</v>
      </c>
      <c r="C177" t="s">
        <v>475</v>
      </c>
      <c r="D177" s="8">
        <v>72567.085000000006</v>
      </c>
      <c r="E177" s="11">
        <f t="shared" si="51"/>
        <v>721181.52500000002</v>
      </c>
      <c r="F177" s="8"/>
      <c r="G177" s="8"/>
      <c r="H177" s="8"/>
      <c r="I177" s="8"/>
      <c r="J177" s="8"/>
      <c r="K177" s="8"/>
      <c r="L177" s="8"/>
      <c r="M177" s="8"/>
      <c r="N177" s="8"/>
    </row>
    <row r="178" spans="1:25">
      <c r="A178" t="s">
        <v>323</v>
      </c>
      <c r="B178" s="5">
        <v>87900.21</v>
      </c>
      <c r="C178" t="s">
        <v>476</v>
      </c>
      <c r="D178" s="8">
        <v>35126.004999999997</v>
      </c>
      <c r="E178" s="11">
        <f t="shared" si="51"/>
        <v>52774.205000000009</v>
      </c>
      <c r="F178" s="8"/>
      <c r="G178" s="8"/>
      <c r="H178" s="8"/>
      <c r="I178" s="8"/>
      <c r="J178" s="8"/>
      <c r="K178" s="8"/>
      <c r="L178" s="8"/>
      <c r="M178" s="8"/>
      <c r="N178" s="8"/>
    </row>
    <row r="179" spans="1:25">
      <c r="A179" t="s">
        <v>324</v>
      </c>
      <c r="B179" s="5">
        <v>214132.44</v>
      </c>
      <c r="C179" t="s">
        <v>477</v>
      </c>
      <c r="D179" s="8">
        <v>17263.505000000001</v>
      </c>
      <c r="E179" s="11">
        <f t="shared" si="51"/>
        <v>196868.935</v>
      </c>
      <c r="F179" s="8"/>
      <c r="G179" s="8"/>
      <c r="H179" s="8"/>
      <c r="I179" s="8"/>
      <c r="J179" s="8"/>
      <c r="K179" s="8"/>
      <c r="L179" s="8"/>
      <c r="M179" s="8"/>
      <c r="N179" s="8"/>
    </row>
    <row r="180" spans="1:25">
      <c r="A180" t="s">
        <v>325</v>
      </c>
      <c r="B180" s="5">
        <v>315915.01</v>
      </c>
      <c r="C180" t="s">
        <v>478</v>
      </c>
      <c r="D180" s="8">
        <v>16064.584999999999</v>
      </c>
      <c r="E180" s="11">
        <f t="shared" si="51"/>
        <v>299850.42499999999</v>
      </c>
      <c r="F180" s="8"/>
      <c r="G180" s="8"/>
      <c r="H180" s="31" t="s">
        <v>92</v>
      </c>
      <c r="I180" s="8"/>
      <c r="J180" s="8"/>
      <c r="K180" s="8"/>
      <c r="L180" s="8"/>
      <c r="M180" s="8"/>
      <c r="N180" s="8"/>
    </row>
    <row r="181" spans="1:25">
      <c r="A181" t="s">
        <v>326</v>
      </c>
      <c r="B181" s="5">
        <v>748009.92</v>
      </c>
      <c r="C181" t="s">
        <v>479</v>
      </c>
      <c r="D181" s="8">
        <v>15070.42</v>
      </c>
      <c r="E181" s="11">
        <f t="shared" si="51"/>
        <v>732939.5</v>
      </c>
      <c r="F181" s="8"/>
      <c r="G181" s="8"/>
      <c r="H181" s="8"/>
      <c r="I181" s="8"/>
      <c r="J181" s="8"/>
      <c r="K181" s="8"/>
      <c r="L181" s="8"/>
      <c r="M181" s="8"/>
      <c r="N181" s="8"/>
    </row>
    <row r="182" spans="1:25">
      <c r="A182" t="s">
        <v>99</v>
      </c>
      <c r="B182" s="5">
        <v>406609.77</v>
      </c>
      <c r="C182" t="s">
        <v>480</v>
      </c>
      <c r="D182" s="8">
        <v>13883.105</v>
      </c>
      <c r="E182" s="11">
        <f t="shared" ref="E182:E245" si="55">B182-D182</f>
        <v>392726.66500000004</v>
      </c>
      <c r="F182" s="8"/>
      <c r="G182" s="8"/>
      <c r="H182" t="s">
        <v>13</v>
      </c>
      <c r="J182" s="8"/>
      <c r="K182" s="8"/>
      <c r="L182" s="8"/>
      <c r="M182" s="8"/>
      <c r="N182" s="8"/>
    </row>
    <row r="183" spans="1:25">
      <c r="A183" t="s">
        <v>100</v>
      </c>
      <c r="B183" s="5">
        <v>382012.5</v>
      </c>
      <c r="C183" t="s">
        <v>481</v>
      </c>
      <c r="D183" s="8">
        <v>12115.985000000001</v>
      </c>
      <c r="E183" s="11">
        <f t="shared" si="55"/>
        <v>369896.51500000001</v>
      </c>
      <c r="F183" s="8"/>
      <c r="G183" s="8"/>
      <c r="H183" s="8"/>
      <c r="I183" s="13">
        <v>1</v>
      </c>
      <c r="J183" s="13">
        <v>2</v>
      </c>
      <c r="K183" s="13">
        <v>3</v>
      </c>
      <c r="L183" s="13">
        <v>4</v>
      </c>
      <c r="M183" s="13">
        <v>5</v>
      </c>
      <c r="N183" s="13">
        <v>6</v>
      </c>
      <c r="O183" s="13">
        <v>7</v>
      </c>
      <c r="P183" s="13">
        <v>8</v>
      </c>
      <c r="Q183" s="13">
        <v>9</v>
      </c>
      <c r="R183" s="13">
        <v>10</v>
      </c>
      <c r="S183" s="13">
        <v>11</v>
      </c>
      <c r="T183" s="13">
        <v>12</v>
      </c>
      <c r="U183" s="13">
        <v>13</v>
      </c>
      <c r="V183" s="13">
        <v>14</v>
      </c>
      <c r="W183" s="13">
        <v>15</v>
      </c>
      <c r="X183" s="13">
        <v>16</v>
      </c>
      <c r="Y183" s="13">
        <v>17</v>
      </c>
    </row>
    <row r="184" spans="1:25">
      <c r="A184" t="s">
        <v>101</v>
      </c>
      <c r="B184" s="5">
        <v>172631.54</v>
      </c>
      <c r="C184" t="s">
        <v>482</v>
      </c>
      <c r="D184" s="8">
        <v>15873.875</v>
      </c>
      <c r="E184" s="11">
        <f t="shared" si="55"/>
        <v>156757.66500000001</v>
      </c>
      <c r="F184" s="8"/>
      <c r="G184" s="8"/>
      <c r="H184" s="51" t="s">
        <v>93</v>
      </c>
      <c r="I184" s="14" t="s">
        <v>95</v>
      </c>
      <c r="J184" s="14" t="s">
        <v>96</v>
      </c>
      <c r="K184" s="14" t="s">
        <v>97</v>
      </c>
      <c r="L184" s="14" t="s">
        <v>98</v>
      </c>
      <c r="M184" s="14" t="s">
        <v>0</v>
      </c>
      <c r="N184" s="14" t="s">
        <v>1</v>
      </c>
      <c r="O184" s="2" t="s">
        <v>2</v>
      </c>
      <c r="P184" s="2" t="s">
        <v>3</v>
      </c>
      <c r="Q184" s="2" t="s">
        <v>4</v>
      </c>
      <c r="R184" s="2" t="s">
        <v>5</v>
      </c>
      <c r="S184" s="2" t="s">
        <v>6</v>
      </c>
      <c r="T184" s="2" t="s">
        <v>7</v>
      </c>
      <c r="U184" s="2" t="s">
        <v>8</v>
      </c>
      <c r="V184" s="2" t="s">
        <v>9</v>
      </c>
      <c r="W184" s="2" t="s">
        <v>10</v>
      </c>
      <c r="X184" s="2" t="s">
        <v>11</v>
      </c>
      <c r="Y184" s="2" t="s">
        <v>12</v>
      </c>
    </row>
    <row r="185" spans="1:25">
      <c r="A185" t="s">
        <v>102</v>
      </c>
      <c r="B185" s="5">
        <v>1340936.58</v>
      </c>
      <c r="C185" t="s">
        <v>483</v>
      </c>
      <c r="D185" s="8">
        <v>16392.465</v>
      </c>
      <c r="E185" s="11">
        <f t="shared" si="55"/>
        <v>1324544.115</v>
      </c>
      <c r="F185" s="8"/>
      <c r="G185" s="8"/>
      <c r="H185" s="31"/>
      <c r="I185" s="52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1:25">
      <c r="A186" t="s">
        <v>103</v>
      </c>
      <c r="B186" s="5">
        <v>219626.81</v>
      </c>
      <c r="C186" t="s">
        <v>484</v>
      </c>
      <c r="D186" s="8">
        <v>15347.72</v>
      </c>
      <c r="E186" s="11">
        <f t="shared" si="55"/>
        <v>204279.09</v>
      </c>
      <c r="F186" s="8"/>
      <c r="G186" s="8"/>
      <c r="H186" s="31" t="s">
        <v>38</v>
      </c>
      <c r="I186" s="52">
        <v>9282943.1875</v>
      </c>
      <c r="J186" s="52">
        <v>10535602.092499999</v>
      </c>
      <c r="K186" s="52">
        <v>16856814.212499999</v>
      </c>
      <c r="L186" s="52">
        <v>24612563.702499997</v>
      </c>
      <c r="M186" s="52">
        <v>18274033.862500001</v>
      </c>
      <c r="N186" s="52">
        <v>7955721.8424999984</v>
      </c>
      <c r="O186" s="52">
        <v>12290300.309999997</v>
      </c>
      <c r="P186" s="52">
        <v>14586990.090000002</v>
      </c>
      <c r="Q186" s="52">
        <v>11129027.999999998</v>
      </c>
      <c r="R186" s="52">
        <v>7047812.5899999999</v>
      </c>
      <c r="S186" s="52">
        <v>11151464.647499999</v>
      </c>
      <c r="T186" s="52">
        <v>10439669.407500003</v>
      </c>
      <c r="U186" s="52">
        <v>5353182.1449999996</v>
      </c>
      <c r="V186" s="52">
        <v>5964536.9275000012</v>
      </c>
      <c r="W186" s="52">
        <v>3959333.5474999989</v>
      </c>
      <c r="X186" s="52">
        <v>5471323.0774999987</v>
      </c>
      <c r="Y186" s="52">
        <v>6746979.1574999988</v>
      </c>
    </row>
    <row r="187" spans="1:25">
      <c r="A187" t="s">
        <v>104</v>
      </c>
      <c r="B187" s="5">
        <v>257029.69</v>
      </c>
      <c r="C187" t="s">
        <v>485</v>
      </c>
      <c r="D187" s="8">
        <v>13843.880000000001</v>
      </c>
      <c r="E187" s="11">
        <f t="shared" si="55"/>
        <v>243185.81</v>
      </c>
      <c r="F187" s="8"/>
      <c r="G187" s="8"/>
      <c r="I187" s="53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</row>
    <row r="188" spans="1:25">
      <c r="A188" t="s">
        <v>105</v>
      </c>
      <c r="B188" s="5">
        <v>313660.83</v>
      </c>
      <c r="C188" t="s">
        <v>486</v>
      </c>
      <c r="D188" s="8">
        <v>12093.97</v>
      </c>
      <c r="E188" s="11">
        <f t="shared" si="55"/>
        <v>301566.86000000004</v>
      </c>
      <c r="F188" s="8"/>
      <c r="G188" s="8"/>
      <c r="H188" s="31" t="s">
        <v>740</v>
      </c>
      <c r="I188" s="52">
        <v>6519110.6174999988</v>
      </c>
      <c r="J188" s="52">
        <v>9695976.2624999993</v>
      </c>
      <c r="K188" s="52">
        <v>15334220.662499998</v>
      </c>
      <c r="L188" s="52">
        <v>23833571.952499997</v>
      </c>
      <c r="M188" s="52">
        <v>17597718.212500002</v>
      </c>
      <c r="N188" s="52">
        <v>7148888.1324999984</v>
      </c>
      <c r="O188" s="52">
        <v>11667209.312499996</v>
      </c>
      <c r="P188" s="52">
        <v>13782045.582500001</v>
      </c>
      <c r="Q188" s="52">
        <v>10726282.122499999</v>
      </c>
      <c r="R188" s="52">
        <v>6621491.7324999999</v>
      </c>
      <c r="S188" s="52">
        <v>10805512.76</v>
      </c>
      <c r="T188" s="52">
        <v>10291070.420000002</v>
      </c>
      <c r="U188" s="52">
        <v>4792762.1899999995</v>
      </c>
      <c r="V188" s="52">
        <v>5547147.5225000009</v>
      </c>
      <c r="W188" s="52">
        <v>3732834.8224999988</v>
      </c>
      <c r="X188" s="52">
        <v>4981483.2424999988</v>
      </c>
      <c r="Y188" s="52">
        <v>5911333.1424999991</v>
      </c>
    </row>
    <row r="189" spans="1:25">
      <c r="A189" t="s">
        <v>106</v>
      </c>
      <c r="B189" s="5">
        <v>166070.57</v>
      </c>
      <c r="C189" t="s">
        <v>487</v>
      </c>
      <c r="D189" s="8">
        <v>11591</v>
      </c>
      <c r="E189" s="11">
        <f t="shared" si="55"/>
        <v>154479.57</v>
      </c>
      <c r="F189" s="8"/>
      <c r="G189" s="8"/>
      <c r="H189" s="31" t="s">
        <v>94</v>
      </c>
      <c r="I189" s="52">
        <v>2763832.5700000003</v>
      </c>
      <c r="J189" s="52">
        <v>839625.83000000007</v>
      </c>
      <c r="K189" s="52">
        <v>1522593.5499999998</v>
      </c>
      <c r="L189" s="52">
        <v>778991.75</v>
      </c>
      <c r="M189" s="52">
        <v>676315.65</v>
      </c>
      <c r="N189" s="52">
        <v>806833.71000000008</v>
      </c>
      <c r="O189" s="52">
        <v>623090.99749999994</v>
      </c>
      <c r="P189" s="52">
        <v>804944.50749999995</v>
      </c>
      <c r="Q189" s="52">
        <v>402745.8775</v>
      </c>
      <c r="R189" s="52">
        <v>426320.85750000004</v>
      </c>
      <c r="S189" s="52">
        <v>345951.88750000001</v>
      </c>
      <c r="T189" s="52">
        <v>148598.98749999999</v>
      </c>
      <c r="U189" s="52">
        <v>560419.95499999996</v>
      </c>
      <c r="V189" s="52">
        <v>417389.40500000003</v>
      </c>
      <c r="W189" s="52">
        <v>226498.72500000003</v>
      </c>
      <c r="X189" s="52">
        <v>489839.83499999996</v>
      </c>
      <c r="Y189" s="52">
        <v>835646.01500000001</v>
      </c>
    </row>
    <row r="190" spans="1:25">
      <c r="A190" t="s">
        <v>107</v>
      </c>
      <c r="B190" s="5">
        <v>123426.62</v>
      </c>
      <c r="C190" t="s">
        <v>656</v>
      </c>
      <c r="D190" s="8">
        <v>9881</v>
      </c>
      <c r="E190" s="11">
        <f t="shared" si="55"/>
        <v>113545.62</v>
      </c>
      <c r="F190" s="8"/>
      <c r="G190" s="8"/>
    </row>
    <row r="191" spans="1:25">
      <c r="A191" t="s">
        <v>108</v>
      </c>
      <c r="B191" s="1">
        <v>356007.58</v>
      </c>
      <c r="C191" t="s">
        <v>657</v>
      </c>
      <c r="D191" s="8">
        <v>338571</v>
      </c>
      <c r="E191" s="8">
        <f t="shared" si="55"/>
        <v>17436.580000000016</v>
      </c>
      <c r="F191" s="8"/>
      <c r="G191" s="8"/>
      <c r="H191" s="31" t="s">
        <v>14</v>
      </c>
      <c r="I191" s="54">
        <v>70.22676413961409</v>
      </c>
      <c r="J191" s="54">
        <v>92.030585223053308</v>
      </c>
      <c r="K191" s="54">
        <v>90.967489284713494</v>
      </c>
      <c r="L191" s="54">
        <v>96.83498330602238</v>
      </c>
      <c r="M191" s="54">
        <v>96.299034711827574</v>
      </c>
      <c r="N191" s="54">
        <v>89.858447467458703</v>
      </c>
      <c r="O191" s="54">
        <v>94.930221542324531</v>
      </c>
      <c r="P191" s="54">
        <v>94.481764212263201</v>
      </c>
      <c r="Q191" s="54">
        <v>96.381122614661408</v>
      </c>
      <c r="R191" s="54">
        <v>93.951018815328638</v>
      </c>
      <c r="S191" s="54">
        <v>96.89770000232609</v>
      </c>
      <c r="T191" s="54">
        <v>98.576592977233119</v>
      </c>
      <c r="U191" s="54">
        <v>89.531087494875436</v>
      </c>
      <c r="V191" s="54">
        <v>93.002149033974604</v>
      </c>
      <c r="W191" s="54">
        <v>94.27937246805044</v>
      </c>
      <c r="X191" s="54">
        <v>91.047141101676246</v>
      </c>
      <c r="Y191" s="54">
        <v>87.614516133919153</v>
      </c>
    </row>
    <row r="192" spans="1:25">
      <c r="A192" t="s">
        <v>109</v>
      </c>
      <c r="B192" s="1">
        <v>1155617.0900000001</v>
      </c>
      <c r="C192" t="s">
        <v>488</v>
      </c>
      <c r="D192" s="8">
        <v>72567.085000000006</v>
      </c>
      <c r="E192" s="8">
        <f t="shared" si="55"/>
        <v>1083050.0050000001</v>
      </c>
      <c r="F192" s="8"/>
      <c r="G192" s="8"/>
      <c r="H192" s="11" t="s">
        <v>15</v>
      </c>
      <c r="I192" s="57">
        <v>29.773235860385906</v>
      </c>
      <c r="J192" s="57">
        <v>7.9694147769466941</v>
      </c>
      <c r="K192" s="57">
        <v>9.0325107152864987</v>
      </c>
      <c r="L192" s="57">
        <v>3.1650166939776154</v>
      </c>
      <c r="M192" s="57">
        <v>3.7009652881724269</v>
      </c>
      <c r="N192" s="57">
        <v>10.141552532541301</v>
      </c>
      <c r="O192" s="57">
        <v>5.0697784576754588</v>
      </c>
      <c r="P192" s="57">
        <v>5.5182357877367956</v>
      </c>
      <c r="Q192" s="57">
        <v>3.6188773853385947</v>
      </c>
      <c r="R192" s="57">
        <v>6.048981184671371</v>
      </c>
      <c r="S192" s="57">
        <v>3.1022999976739158</v>
      </c>
      <c r="T192" s="57">
        <v>1.4234070227668745</v>
      </c>
      <c r="U192" s="57">
        <v>10.468912505124557</v>
      </c>
      <c r="V192" s="57">
        <v>6.9978509660253918</v>
      </c>
      <c r="W192" s="57">
        <v>5.7206275319495568</v>
      </c>
      <c r="X192" s="57">
        <v>8.9528588983237594</v>
      </c>
      <c r="Y192" s="57">
        <v>12.38548386608085</v>
      </c>
    </row>
    <row r="193" spans="1:25">
      <c r="A193" t="s">
        <v>110</v>
      </c>
      <c r="B193" s="1">
        <v>3908921.59</v>
      </c>
      <c r="C193" t="s">
        <v>489</v>
      </c>
      <c r="D193" s="8">
        <v>35126.004999999997</v>
      </c>
      <c r="E193" s="8">
        <f t="shared" si="55"/>
        <v>3873795.585</v>
      </c>
      <c r="F193" s="8"/>
      <c r="G193" s="8"/>
      <c r="H193" s="31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</row>
    <row r="194" spans="1:25">
      <c r="A194" t="s">
        <v>111</v>
      </c>
      <c r="B194" s="1">
        <v>2484460.46</v>
      </c>
      <c r="C194" t="s">
        <v>490</v>
      </c>
      <c r="D194" s="8">
        <v>17263.505000000001</v>
      </c>
      <c r="E194" s="8">
        <f t="shared" si="55"/>
        <v>2467196.9550000001</v>
      </c>
      <c r="F194" s="8"/>
      <c r="G194" s="8"/>
      <c r="H194" s="31" t="s">
        <v>16</v>
      </c>
      <c r="I194" s="54">
        <v>2.3587212511574092</v>
      </c>
      <c r="J194" s="54">
        <v>11.547972818439851</v>
      </c>
      <c r="K194" s="54">
        <v>10.071118889542124</v>
      </c>
      <c r="L194" s="54">
        <v>30.595409967435465</v>
      </c>
      <c r="M194" s="54">
        <v>26.019977820267801</v>
      </c>
      <c r="N194" s="54">
        <v>8.8604232122378708</v>
      </c>
      <c r="O194" s="54">
        <v>18.724727783440645</v>
      </c>
      <c r="P194" s="54">
        <v>17.121733801631045</v>
      </c>
      <c r="Q194" s="54">
        <v>26.632878749950699</v>
      </c>
      <c r="R194" s="54">
        <v>15.531709546957833</v>
      </c>
      <c r="S194" s="54">
        <v>31.234148881468379</v>
      </c>
      <c r="T194" s="54">
        <v>69.253974021862049</v>
      </c>
      <c r="U194" s="54">
        <v>8.552090530038317</v>
      </c>
      <c r="V194" s="54">
        <v>13.290101416206289</v>
      </c>
      <c r="W194" s="54">
        <v>16.480599714192646</v>
      </c>
      <c r="X194" s="54">
        <v>10.169616447180125</v>
      </c>
      <c r="Y194" s="54">
        <v>7.0739679677644354</v>
      </c>
    </row>
    <row r="195" spans="1:25">
      <c r="A195" t="s">
        <v>112</v>
      </c>
      <c r="B195" s="1">
        <v>257040.24</v>
      </c>
      <c r="C195" t="s">
        <v>491</v>
      </c>
      <c r="D195" s="8">
        <v>16064.584999999999</v>
      </c>
      <c r="E195" s="8">
        <f t="shared" si="55"/>
        <v>240975.655</v>
      </c>
      <c r="F195" s="8"/>
      <c r="G195" s="8"/>
    </row>
    <row r="196" spans="1:25">
      <c r="A196" t="s">
        <v>113</v>
      </c>
      <c r="B196" s="1">
        <v>194658.9</v>
      </c>
      <c r="C196" t="s">
        <v>492</v>
      </c>
      <c r="D196" s="8">
        <v>15070.42</v>
      </c>
      <c r="E196" s="8">
        <f t="shared" si="55"/>
        <v>179588.47999999998</v>
      </c>
      <c r="F196" s="8"/>
      <c r="G196" s="8"/>
    </row>
    <row r="197" spans="1:25">
      <c r="A197" s="6" t="s">
        <v>114</v>
      </c>
      <c r="B197" s="7">
        <v>167280.31</v>
      </c>
      <c r="C197" s="6" t="s">
        <v>493</v>
      </c>
      <c r="D197" s="8">
        <v>13883.105</v>
      </c>
      <c r="E197" s="8">
        <f t="shared" si="55"/>
        <v>153397.20499999999</v>
      </c>
      <c r="F197" s="8"/>
      <c r="G197" s="8"/>
      <c r="H197" s="8"/>
      <c r="I197" s="8"/>
      <c r="J197" s="8"/>
      <c r="K197" s="8"/>
      <c r="L197" s="8"/>
      <c r="M197" s="8"/>
      <c r="N197" s="8"/>
    </row>
    <row r="198" spans="1:25">
      <c r="A198" s="6" t="s">
        <v>115</v>
      </c>
      <c r="B198" s="7">
        <v>131906.5</v>
      </c>
      <c r="C198" s="6" t="s">
        <v>494</v>
      </c>
      <c r="D198" s="8">
        <v>12115.985000000001</v>
      </c>
      <c r="E198" s="8">
        <f t="shared" si="55"/>
        <v>119790.515</v>
      </c>
      <c r="F198" s="8"/>
      <c r="G198" s="8"/>
      <c r="H198" s="8" t="s">
        <v>741</v>
      </c>
      <c r="I198" s="8"/>
      <c r="J198" s="8"/>
      <c r="K198" s="8"/>
      <c r="L198" s="8"/>
      <c r="M198" s="8"/>
      <c r="N198" s="8"/>
    </row>
    <row r="199" spans="1:25">
      <c r="A199" t="s">
        <v>116</v>
      </c>
      <c r="B199" s="1">
        <v>764114.76</v>
      </c>
      <c r="C199" t="s">
        <v>495</v>
      </c>
      <c r="D199" s="8">
        <v>15873.875</v>
      </c>
      <c r="E199" s="8">
        <f t="shared" si="55"/>
        <v>748240.88500000001</v>
      </c>
      <c r="F199" s="8"/>
      <c r="G199" s="8"/>
      <c r="H199" s="8"/>
      <c r="I199" s="13">
        <v>1</v>
      </c>
      <c r="J199" s="13">
        <v>2</v>
      </c>
      <c r="K199" s="13">
        <v>3</v>
      </c>
      <c r="L199" s="13">
        <v>4</v>
      </c>
      <c r="M199" s="13">
        <v>18</v>
      </c>
      <c r="N199" s="13">
        <v>19</v>
      </c>
      <c r="O199" s="9">
        <v>20</v>
      </c>
      <c r="P199" s="9">
        <v>21</v>
      </c>
      <c r="Q199" s="9">
        <v>22</v>
      </c>
      <c r="R199" s="9">
        <v>23</v>
      </c>
      <c r="S199" s="9">
        <v>24</v>
      </c>
      <c r="T199" s="9">
        <v>25</v>
      </c>
      <c r="U199" s="9">
        <v>26</v>
      </c>
      <c r="V199" s="9">
        <v>27</v>
      </c>
      <c r="W199" s="9">
        <v>28</v>
      </c>
      <c r="X199" s="9">
        <v>29</v>
      </c>
      <c r="Y199" s="9">
        <v>30</v>
      </c>
    </row>
    <row r="200" spans="1:25">
      <c r="A200" t="s">
        <v>117</v>
      </c>
      <c r="B200" s="1">
        <v>577167.54</v>
      </c>
      <c r="C200" t="s">
        <v>496</v>
      </c>
      <c r="D200" s="8">
        <v>16392.465</v>
      </c>
      <c r="E200" s="8">
        <f t="shared" si="55"/>
        <v>560775.07500000007</v>
      </c>
      <c r="F200" s="8"/>
      <c r="G200" s="8"/>
      <c r="H200" s="51" t="s">
        <v>742</v>
      </c>
      <c r="I200" s="14" t="s">
        <v>743</v>
      </c>
      <c r="J200" s="14" t="s">
        <v>744</v>
      </c>
      <c r="K200" s="14" t="s">
        <v>745</v>
      </c>
      <c r="L200" s="14" t="s">
        <v>746</v>
      </c>
      <c r="M200" s="14" t="s">
        <v>747</v>
      </c>
      <c r="N200" s="14" t="s">
        <v>748</v>
      </c>
      <c r="O200" s="2" t="s">
        <v>749</v>
      </c>
      <c r="P200" s="2" t="s">
        <v>750</v>
      </c>
      <c r="Q200" s="2" t="s">
        <v>751</v>
      </c>
      <c r="R200" s="2" t="s">
        <v>752</v>
      </c>
      <c r="S200" s="2" t="s">
        <v>753</v>
      </c>
      <c r="T200" s="2" t="s">
        <v>754</v>
      </c>
      <c r="U200" s="2" t="s">
        <v>755</v>
      </c>
      <c r="V200" s="2" t="s">
        <v>756</v>
      </c>
      <c r="W200" s="2" t="s">
        <v>558</v>
      </c>
      <c r="X200" s="2" t="s">
        <v>559</v>
      </c>
      <c r="Y200" s="2" t="s">
        <v>560</v>
      </c>
    </row>
    <row r="201" spans="1:25">
      <c r="A201" t="s">
        <v>119</v>
      </c>
      <c r="B201" s="1">
        <v>817323.6</v>
      </c>
      <c r="C201" t="s">
        <v>497</v>
      </c>
      <c r="D201" s="8">
        <v>15347.72</v>
      </c>
      <c r="E201" s="8">
        <f t="shared" si="55"/>
        <v>801975.88</v>
      </c>
      <c r="F201" s="8"/>
      <c r="G201" s="8"/>
      <c r="H201" s="8"/>
      <c r="I201" s="13"/>
      <c r="J201" s="13"/>
      <c r="K201" s="13"/>
      <c r="L201" s="13"/>
      <c r="M201" s="13"/>
      <c r="N201" s="13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>
      <c r="A202" t="s">
        <v>120</v>
      </c>
      <c r="B202" s="1">
        <v>203470.97</v>
      </c>
      <c r="C202" t="s">
        <v>498</v>
      </c>
      <c r="D202" s="8">
        <v>13843.880000000001</v>
      </c>
      <c r="E202" s="8">
        <f t="shared" si="55"/>
        <v>189627.09</v>
      </c>
      <c r="F202" s="8"/>
      <c r="G202" s="8"/>
      <c r="H202" s="8" t="s">
        <v>665</v>
      </c>
      <c r="I202" s="55">
        <v>7639391.192499999</v>
      </c>
      <c r="J202" s="55">
        <v>9298982.9525000006</v>
      </c>
      <c r="K202" s="55">
        <v>14214397.162499998</v>
      </c>
      <c r="L202" s="55">
        <v>21692146.862499993</v>
      </c>
      <c r="M202" s="55">
        <v>6692163.5125000002</v>
      </c>
      <c r="N202" s="55">
        <v>5026057.8024999993</v>
      </c>
      <c r="O202" s="55">
        <v>3524981.2274999996</v>
      </c>
      <c r="P202" s="55">
        <v>5577373.0874999985</v>
      </c>
      <c r="Q202" s="55">
        <v>4116647.7574999994</v>
      </c>
      <c r="R202" s="55">
        <v>3145175.9174999995</v>
      </c>
      <c r="S202" s="55">
        <v>3130596.3274999997</v>
      </c>
      <c r="T202" s="55">
        <v>5548859.7474999987</v>
      </c>
      <c r="U202" s="55">
        <v>6165291.7124999994</v>
      </c>
      <c r="V202" s="55">
        <v>5754803.7825000016</v>
      </c>
      <c r="W202" s="55">
        <v>4708521.6024999991</v>
      </c>
      <c r="X202" s="55">
        <v>5234613.9024999989</v>
      </c>
      <c r="Y202" s="55">
        <v>5343963.4225000013</v>
      </c>
    </row>
    <row r="203" spans="1:25">
      <c r="A203" t="s">
        <v>121</v>
      </c>
      <c r="B203" s="1">
        <v>81658.039999999994</v>
      </c>
      <c r="C203" t="s">
        <v>499</v>
      </c>
      <c r="D203" s="8">
        <v>12093.97</v>
      </c>
      <c r="E203" s="8">
        <f t="shared" si="55"/>
        <v>69564.069999999992</v>
      </c>
      <c r="F203" s="8"/>
      <c r="G203" s="8"/>
      <c r="H203" s="8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</row>
    <row r="204" spans="1:25">
      <c r="A204" t="s">
        <v>122</v>
      </c>
      <c r="B204" s="1">
        <v>67029.27</v>
      </c>
      <c r="C204" t="s">
        <v>500</v>
      </c>
      <c r="D204" s="8">
        <v>11591</v>
      </c>
      <c r="E204" s="8">
        <f t="shared" si="55"/>
        <v>55438.270000000004</v>
      </c>
      <c r="F204" s="8"/>
      <c r="G204" s="8"/>
      <c r="H204" s="8" t="s">
        <v>739</v>
      </c>
      <c r="I204" s="55">
        <v>5198319.6824999992</v>
      </c>
      <c r="J204" s="55">
        <v>8515080.3725000005</v>
      </c>
      <c r="K204" s="55">
        <v>12813377.942499997</v>
      </c>
      <c r="L204" s="55">
        <v>20946351.282499995</v>
      </c>
      <c r="M204" s="55">
        <v>5881329.6124999998</v>
      </c>
      <c r="N204" s="55">
        <v>4569604.7574999994</v>
      </c>
      <c r="O204" s="55">
        <v>2749970.2724999995</v>
      </c>
      <c r="P204" s="55">
        <v>4425827.9124999987</v>
      </c>
      <c r="Q204" s="55">
        <v>3022511.9024999994</v>
      </c>
      <c r="R204" s="55">
        <v>2239483.8624999993</v>
      </c>
      <c r="S204" s="55">
        <v>2390095.0724999998</v>
      </c>
      <c r="T204" s="55">
        <v>4143958.5924999993</v>
      </c>
      <c r="U204" s="55">
        <v>4838806.6224999996</v>
      </c>
      <c r="V204" s="55">
        <v>5000399.3725000015</v>
      </c>
      <c r="W204" s="55">
        <v>3372517.1724999994</v>
      </c>
      <c r="X204" s="55">
        <v>4244807.7524999985</v>
      </c>
      <c r="Y204" s="55">
        <v>4169855.0925000007</v>
      </c>
    </row>
    <row r="205" spans="1:25">
      <c r="A205" t="s">
        <v>123</v>
      </c>
      <c r="B205" s="1">
        <v>101218.14</v>
      </c>
      <c r="C205" s="4" t="s">
        <v>501</v>
      </c>
      <c r="D205" s="8">
        <v>9881</v>
      </c>
      <c r="E205" s="8">
        <f t="shared" si="55"/>
        <v>91337.14</v>
      </c>
      <c r="F205" s="8"/>
      <c r="G205" s="8"/>
      <c r="H205" s="8" t="s">
        <v>666</v>
      </c>
      <c r="I205" s="55">
        <v>2441071.5100000002</v>
      </c>
      <c r="J205" s="55">
        <v>783902.58</v>
      </c>
      <c r="K205" s="55">
        <v>1401019.22</v>
      </c>
      <c r="L205" s="55">
        <v>745795.58</v>
      </c>
      <c r="M205" s="55">
        <v>810833.9</v>
      </c>
      <c r="N205" s="55">
        <v>456453.04499999998</v>
      </c>
      <c r="O205" s="55">
        <v>775010.95499999996</v>
      </c>
      <c r="P205" s="55">
        <v>1151545.1749999998</v>
      </c>
      <c r="Q205" s="55">
        <v>1094135.855</v>
      </c>
      <c r="R205" s="55">
        <v>905692.05500000005</v>
      </c>
      <c r="S205" s="55">
        <v>740501.255</v>
      </c>
      <c r="T205" s="55">
        <v>1404901.1549999998</v>
      </c>
      <c r="U205" s="55">
        <v>1326485.0900000001</v>
      </c>
      <c r="V205" s="55">
        <v>754404.41</v>
      </c>
      <c r="W205" s="55">
        <v>1336004.43</v>
      </c>
      <c r="X205" s="55">
        <v>989806.15000000014</v>
      </c>
      <c r="Y205" s="55">
        <v>1174108.33</v>
      </c>
    </row>
    <row r="206" spans="1:25">
      <c r="A206" t="s">
        <v>124</v>
      </c>
      <c r="B206" s="1">
        <v>101113.5</v>
      </c>
      <c r="C206" s="4" t="s">
        <v>716</v>
      </c>
      <c r="D206" s="8">
        <v>8815</v>
      </c>
      <c r="E206" s="8">
        <f t="shared" si="55"/>
        <v>92298.5</v>
      </c>
      <c r="F206" s="8"/>
      <c r="G206" s="8"/>
      <c r="H206" s="8"/>
      <c r="I206" s="13"/>
      <c r="J206" s="13"/>
      <c r="K206" s="13"/>
      <c r="L206" s="13"/>
      <c r="M206" s="13"/>
      <c r="N206" s="13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>
      <c r="A207" t="s">
        <v>125</v>
      </c>
      <c r="B207" s="1">
        <v>70606.87</v>
      </c>
      <c r="C207" s="4" t="s">
        <v>658</v>
      </c>
      <c r="D207" s="8">
        <v>9582</v>
      </c>
      <c r="E207" s="8">
        <f t="shared" si="55"/>
        <v>61024.869999999995</v>
      </c>
      <c r="F207" s="8"/>
      <c r="G207" s="8"/>
      <c r="H207" s="8" t="s">
        <v>14</v>
      </c>
      <c r="I207" s="56">
        <v>68.046255932062621</v>
      </c>
      <c r="J207" s="56">
        <v>91.570018097632371</v>
      </c>
      <c r="K207" s="56">
        <v>90.143660656280744</v>
      </c>
      <c r="L207" s="56">
        <v>96.561909779021079</v>
      </c>
      <c r="M207" s="56">
        <v>87.883830117338306</v>
      </c>
      <c r="N207" s="56">
        <v>90.918269090081765</v>
      </c>
      <c r="O207" s="56">
        <v>78.013756528579975</v>
      </c>
      <c r="P207" s="56">
        <v>79.353269775320541</v>
      </c>
      <c r="Q207" s="56">
        <v>73.421679010388345</v>
      </c>
      <c r="R207" s="56">
        <v>71.203771148041028</v>
      </c>
      <c r="S207" s="56">
        <v>76.346319437762133</v>
      </c>
      <c r="T207" s="56">
        <v>74.681263918538079</v>
      </c>
      <c r="U207" s="56">
        <v>78.484633787715524</v>
      </c>
      <c r="V207" s="56">
        <v>86.890875197272635</v>
      </c>
      <c r="W207" s="56">
        <v>71.62581925310387</v>
      </c>
      <c r="X207" s="56">
        <v>81.091133588147173</v>
      </c>
      <c r="Y207" s="56">
        <v>78.029259611759628</v>
      </c>
    </row>
    <row r="208" spans="1:25">
      <c r="A208" t="s">
        <v>127</v>
      </c>
      <c r="B208" s="5">
        <v>1917483.39</v>
      </c>
      <c r="C208" t="s">
        <v>659</v>
      </c>
      <c r="D208" s="8">
        <v>276010</v>
      </c>
      <c r="E208" s="11">
        <f t="shared" si="55"/>
        <v>1641473.39</v>
      </c>
      <c r="F208" s="8"/>
      <c r="G208" s="8"/>
      <c r="H208" s="11" t="s">
        <v>15</v>
      </c>
      <c r="I208" s="57">
        <v>31.953744067937397</v>
      </c>
      <c r="J208" s="57">
        <v>8.4299819023676168</v>
      </c>
      <c r="K208" s="57">
        <v>9.8563393437192506</v>
      </c>
      <c r="L208" s="57">
        <v>3.4380902209789297</v>
      </c>
      <c r="M208" s="57">
        <v>12.116169882661696</v>
      </c>
      <c r="N208" s="57">
        <v>9.0817309099182424</v>
      </c>
      <c r="O208" s="57">
        <v>21.986243471420018</v>
      </c>
      <c r="P208" s="57">
        <v>20.646730224679455</v>
      </c>
      <c r="Q208" s="57">
        <v>26.578320989611658</v>
      </c>
      <c r="R208" s="57">
        <v>28.796228851958965</v>
      </c>
      <c r="S208" s="57">
        <v>23.65368056223787</v>
      </c>
      <c r="T208" s="57">
        <v>25.318736081461935</v>
      </c>
      <c r="U208" s="57">
        <v>21.51536621228448</v>
      </c>
      <c r="V208" s="57">
        <v>13.109124802727361</v>
      </c>
      <c r="W208" s="57">
        <v>28.374180746896133</v>
      </c>
      <c r="X208" s="57">
        <v>18.908866411852816</v>
      </c>
      <c r="Y208" s="57">
        <v>21.970740388240369</v>
      </c>
    </row>
    <row r="209" spans="1:25">
      <c r="A209" t="s">
        <v>128</v>
      </c>
      <c r="B209" s="5">
        <v>486772.53</v>
      </c>
      <c r="C209" t="s">
        <v>717</v>
      </c>
      <c r="D209" s="8">
        <v>72567.085000000006</v>
      </c>
      <c r="E209" s="11">
        <f t="shared" si="55"/>
        <v>414205.44500000001</v>
      </c>
      <c r="F209" s="8"/>
      <c r="G209" s="8"/>
      <c r="H209" s="8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</row>
    <row r="210" spans="1:25">
      <c r="A210" t="s">
        <v>129</v>
      </c>
      <c r="B210" s="5">
        <v>224870.22</v>
      </c>
      <c r="C210" t="s">
        <v>718</v>
      </c>
      <c r="D210" s="8">
        <v>35126.004999999997</v>
      </c>
      <c r="E210" s="11">
        <f t="shared" si="55"/>
        <v>189744.215</v>
      </c>
      <c r="F210" s="8"/>
      <c r="G210" s="8"/>
      <c r="H210" s="8" t="s">
        <v>16</v>
      </c>
      <c r="I210" s="56">
        <v>2.1295237198929904</v>
      </c>
      <c r="J210" s="56">
        <v>10.862421670432569</v>
      </c>
      <c r="K210" s="56">
        <v>9.1457545760863983</v>
      </c>
      <c r="L210" s="56">
        <v>28.085915020440314</v>
      </c>
      <c r="M210" s="56">
        <v>7.2534333018143418</v>
      </c>
      <c r="N210" s="56">
        <v>10.011116822541954</v>
      </c>
      <c r="O210" s="56">
        <v>3.548298581792305</v>
      </c>
      <c r="P210" s="56">
        <v>3.843381925941376</v>
      </c>
      <c r="Q210" s="56">
        <v>2.7624649066088778</v>
      </c>
      <c r="R210" s="56">
        <v>2.4726769437101881</v>
      </c>
      <c r="S210" s="56">
        <v>3.2276718727505731</v>
      </c>
      <c r="T210" s="56">
        <v>2.9496442349355179</v>
      </c>
      <c r="U210" s="56">
        <v>3.6478409436927777</v>
      </c>
      <c r="V210" s="56">
        <v>6.6282743131101274</v>
      </c>
      <c r="W210" s="56">
        <v>2.5243308306245655</v>
      </c>
      <c r="X210" s="56">
        <v>4.2885243262026584</v>
      </c>
      <c r="Y210" s="56">
        <v>3.5515079707338426</v>
      </c>
    </row>
    <row r="211" spans="1:25">
      <c r="A211" t="s">
        <v>130</v>
      </c>
      <c r="B211" s="5">
        <v>127558.83</v>
      </c>
      <c r="C211" t="s">
        <v>719</v>
      </c>
      <c r="D211" s="8">
        <v>17263.505000000001</v>
      </c>
      <c r="E211" s="11">
        <f t="shared" si="55"/>
        <v>110295.325</v>
      </c>
      <c r="F211" s="8"/>
      <c r="G211" s="8"/>
      <c r="H211" s="8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</row>
    <row r="212" spans="1:25">
      <c r="A212" t="s">
        <v>131</v>
      </c>
      <c r="B212" s="5">
        <v>658908.34</v>
      </c>
      <c r="C212" t="s">
        <v>720</v>
      </c>
      <c r="D212" s="8">
        <v>16064.584999999999</v>
      </c>
      <c r="E212" s="11">
        <f t="shared" si="55"/>
        <v>642843.755</v>
      </c>
      <c r="F212" s="8"/>
      <c r="G212" s="8"/>
      <c r="H212" s="8"/>
      <c r="I212" s="8"/>
      <c r="J212" s="8"/>
      <c r="K212" s="8"/>
      <c r="L212" s="8"/>
      <c r="M212" s="8"/>
      <c r="N212" s="8"/>
    </row>
    <row r="213" spans="1:25">
      <c r="A213" t="s">
        <v>132</v>
      </c>
      <c r="B213" s="5">
        <v>2398455.67</v>
      </c>
      <c r="C213" t="s">
        <v>721</v>
      </c>
      <c r="D213" s="8">
        <v>15070.42</v>
      </c>
      <c r="E213" s="11">
        <f t="shared" si="55"/>
        <v>2383385.25</v>
      </c>
      <c r="F213" s="8"/>
      <c r="G213" s="8"/>
      <c r="H213" s="8"/>
      <c r="I213" s="8"/>
      <c r="J213" s="8"/>
      <c r="K213" s="8"/>
      <c r="L213" s="8"/>
      <c r="M213" s="8"/>
      <c r="N213" s="8"/>
    </row>
    <row r="214" spans="1:25">
      <c r="A214" t="s">
        <v>133</v>
      </c>
      <c r="B214" s="5">
        <v>1734850.5</v>
      </c>
      <c r="C214" t="s">
        <v>722</v>
      </c>
      <c r="D214" s="8">
        <v>13883.105</v>
      </c>
      <c r="E214" s="11">
        <f t="shared" si="55"/>
        <v>1720967.395</v>
      </c>
      <c r="F214" s="8"/>
      <c r="G214" s="8"/>
      <c r="H214" s="8"/>
      <c r="I214" s="8"/>
      <c r="J214" s="8"/>
      <c r="K214" s="8"/>
      <c r="L214" s="8"/>
      <c r="M214" s="8"/>
      <c r="N214" s="8"/>
    </row>
    <row r="215" spans="1:25">
      <c r="A215" t="s">
        <v>134</v>
      </c>
      <c r="B215" s="5">
        <v>255723.62</v>
      </c>
      <c r="C215" t="s">
        <v>723</v>
      </c>
      <c r="D215" s="8">
        <v>12115.985000000001</v>
      </c>
      <c r="E215" s="11">
        <f t="shared" si="55"/>
        <v>243607.63500000001</v>
      </c>
      <c r="F215" s="8"/>
      <c r="G215" s="8"/>
      <c r="H215" s="8"/>
      <c r="I215" s="8"/>
      <c r="J215" s="8"/>
      <c r="K215" s="8"/>
      <c r="L215" s="8"/>
      <c r="M215" s="8"/>
      <c r="N215" s="8"/>
    </row>
    <row r="216" spans="1:25">
      <c r="A216" t="s">
        <v>135</v>
      </c>
      <c r="B216" s="5">
        <v>172815.59</v>
      </c>
      <c r="C216" t="s">
        <v>724</v>
      </c>
      <c r="D216" s="8">
        <v>15873.875</v>
      </c>
      <c r="E216" s="11">
        <f t="shared" si="55"/>
        <v>156941.715</v>
      </c>
      <c r="F216" s="8"/>
      <c r="G216" s="8"/>
      <c r="H216" s="8"/>
      <c r="I216" s="8"/>
      <c r="J216" s="8"/>
      <c r="K216" s="8"/>
      <c r="L216" s="8"/>
      <c r="M216" s="8"/>
      <c r="N216" s="8"/>
    </row>
    <row r="217" spans="1:25">
      <c r="A217" t="s">
        <v>136</v>
      </c>
      <c r="B217" s="5">
        <v>165732.25</v>
      </c>
      <c r="C217" t="s">
        <v>725</v>
      </c>
      <c r="D217" s="8">
        <v>16392.465</v>
      </c>
      <c r="E217" s="11">
        <f t="shared" si="55"/>
        <v>149339.785</v>
      </c>
      <c r="F217" s="8"/>
      <c r="G217" s="8"/>
      <c r="H217" s="8"/>
      <c r="I217" s="8"/>
      <c r="J217" s="8"/>
      <c r="K217" s="8"/>
      <c r="L217" s="8"/>
      <c r="M217" s="8"/>
      <c r="N217" s="8"/>
    </row>
    <row r="218" spans="1:25">
      <c r="A218" t="s">
        <v>137</v>
      </c>
      <c r="B218" s="5">
        <v>1959759.03</v>
      </c>
      <c r="C218" t="s">
        <v>726</v>
      </c>
      <c r="D218" s="8">
        <v>15347.72</v>
      </c>
      <c r="E218" s="11">
        <f t="shared" si="55"/>
        <v>1944411.31</v>
      </c>
      <c r="F218" s="8"/>
      <c r="G218" s="8"/>
      <c r="H218" s="8"/>
      <c r="I218" s="8"/>
      <c r="J218" s="8"/>
      <c r="K218" s="8"/>
      <c r="L218" s="8"/>
      <c r="M218" s="8"/>
      <c r="N218" s="8"/>
    </row>
    <row r="219" spans="1:25">
      <c r="A219" t="s">
        <v>138</v>
      </c>
      <c r="B219" s="5">
        <v>571598.42000000004</v>
      </c>
      <c r="C219" t="s">
        <v>727</v>
      </c>
      <c r="D219" s="8">
        <v>13843.880000000001</v>
      </c>
      <c r="E219" s="11">
        <f t="shared" si="55"/>
        <v>557754.54</v>
      </c>
      <c r="F219" s="8"/>
      <c r="G219" s="8"/>
      <c r="H219" s="8"/>
      <c r="I219" s="8"/>
      <c r="J219" s="8"/>
      <c r="K219" s="8"/>
      <c r="L219" s="8"/>
      <c r="M219" s="8"/>
      <c r="N219" s="8"/>
    </row>
    <row r="220" spans="1:25">
      <c r="A220" t="s">
        <v>139</v>
      </c>
      <c r="B220" s="5">
        <v>97053.119999999995</v>
      </c>
      <c r="C220" t="s">
        <v>728</v>
      </c>
      <c r="D220" s="8">
        <v>12093.97</v>
      </c>
      <c r="E220" s="11">
        <f t="shared" si="55"/>
        <v>84959.15</v>
      </c>
      <c r="F220" s="8"/>
      <c r="G220" s="8"/>
      <c r="H220" s="8"/>
      <c r="I220" s="8"/>
      <c r="J220" s="8"/>
      <c r="K220" s="8"/>
      <c r="L220" s="8"/>
      <c r="M220" s="8"/>
      <c r="N220" s="8"/>
    </row>
    <row r="221" spans="1:25">
      <c r="A221" t="s">
        <v>140</v>
      </c>
      <c r="B221" s="5">
        <v>62732.51</v>
      </c>
      <c r="C221" t="s">
        <v>660</v>
      </c>
      <c r="D221" s="8">
        <v>11591</v>
      </c>
      <c r="E221" s="11">
        <f t="shared" si="55"/>
        <v>51141.51</v>
      </c>
      <c r="F221" s="8"/>
      <c r="G221" s="8"/>
      <c r="H221" s="8"/>
      <c r="I221" s="8"/>
      <c r="J221" s="8"/>
      <c r="K221" s="8"/>
      <c r="L221" s="8"/>
      <c r="M221" s="8"/>
      <c r="N221" s="8"/>
    </row>
    <row r="222" spans="1:25">
      <c r="A222" t="s">
        <v>141</v>
      </c>
      <c r="B222" s="1">
        <v>1130560.92</v>
      </c>
      <c r="C222" t="s">
        <v>661</v>
      </c>
      <c r="D222" s="8">
        <v>276010</v>
      </c>
      <c r="E222" s="8">
        <f t="shared" si="55"/>
        <v>854550.91999999993</v>
      </c>
      <c r="F222" s="8"/>
      <c r="G222" s="8"/>
      <c r="H222" s="8"/>
      <c r="I222" s="8"/>
      <c r="J222" s="8"/>
      <c r="K222" s="8"/>
      <c r="L222" s="8"/>
      <c r="M222" s="8"/>
      <c r="N222" s="8"/>
    </row>
    <row r="223" spans="1:25">
      <c r="A223" t="s">
        <v>142</v>
      </c>
      <c r="B223" s="1">
        <v>281374.27</v>
      </c>
      <c r="C223" t="s">
        <v>729</v>
      </c>
      <c r="D223" s="8">
        <v>72567.085000000006</v>
      </c>
      <c r="E223" s="8">
        <f t="shared" si="55"/>
        <v>208807.185</v>
      </c>
      <c r="F223" s="8"/>
      <c r="G223" s="8"/>
      <c r="H223" s="8"/>
      <c r="I223" s="8"/>
      <c r="J223" s="8"/>
      <c r="K223" s="8"/>
      <c r="L223" s="8"/>
      <c r="M223" s="8"/>
      <c r="N223" s="8"/>
    </row>
    <row r="224" spans="1:25">
      <c r="A224" t="s">
        <v>143</v>
      </c>
      <c r="B224" s="1">
        <v>382038.27</v>
      </c>
      <c r="C224" t="s">
        <v>730</v>
      </c>
      <c r="D224" s="8">
        <v>35126.004999999997</v>
      </c>
      <c r="E224" s="8">
        <f t="shared" si="55"/>
        <v>346912.26500000001</v>
      </c>
      <c r="F224" s="8"/>
      <c r="G224" s="8"/>
      <c r="H224" s="8"/>
      <c r="I224" s="8"/>
      <c r="J224" s="8"/>
      <c r="K224" s="8"/>
      <c r="L224" s="8"/>
      <c r="M224" s="8"/>
      <c r="N224" s="8"/>
    </row>
    <row r="225" spans="1:14">
      <c r="A225" t="s">
        <v>144</v>
      </c>
      <c r="B225" s="1">
        <v>367546.35</v>
      </c>
      <c r="C225" t="s">
        <v>731</v>
      </c>
      <c r="D225" s="8">
        <v>17263.505000000001</v>
      </c>
      <c r="E225" s="8">
        <f t="shared" si="55"/>
        <v>350282.84499999997</v>
      </c>
      <c r="F225" s="8"/>
      <c r="G225" s="8"/>
      <c r="H225" s="8"/>
      <c r="I225" s="8"/>
      <c r="J225" s="8"/>
      <c r="K225" s="8"/>
      <c r="L225" s="8"/>
      <c r="M225" s="8"/>
      <c r="N225" s="8"/>
    </row>
    <row r="226" spans="1:14">
      <c r="A226" t="s">
        <v>145</v>
      </c>
      <c r="B226" s="1">
        <v>136267.94</v>
      </c>
      <c r="C226" t="s">
        <v>732</v>
      </c>
      <c r="D226" s="8">
        <v>16064.584999999999</v>
      </c>
      <c r="E226" s="8">
        <f t="shared" si="55"/>
        <v>120203.35500000001</v>
      </c>
      <c r="F226" s="8"/>
      <c r="G226" s="8"/>
      <c r="H226" s="8"/>
      <c r="I226" s="8"/>
      <c r="J226" s="8"/>
      <c r="K226" s="8"/>
      <c r="L226" s="8"/>
      <c r="M226" s="8"/>
      <c r="N226" s="8"/>
    </row>
    <row r="227" spans="1:14">
      <c r="A227" t="s">
        <v>146</v>
      </c>
      <c r="B227" s="1">
        <v>608782.57999999996</v>
      </c>
      <c r="C227" t="s">
        <v>733</v>
      </c>
      <c r="D227" s="8">
        <v>15070.42</v>
      </c>
      <c r="E227" s="8">
        <f t="shared" si="55"/>
        <v>593712.15999999992</v>
      </c>
      <c r="F227" s="8"/>
      <c r="G227" s="8"/>
      <c r="H227" s="8"/>
      <c r="I227" s="8"/>
      <c r="J227" s="8"/>
      <c r="K227" s="8"/>
      <c r="L227" s="8"/>
      <c r="M227" s="8"/>
      <c r="N227" s="8"/>
    </row>
    <row r="228" spans="1:14">
      <c r="A228" t="s">
        <v>147</v>
      </c>
      <c r="B228" s="1">
        <v>220831.35999999999</v>
      </c>
      <c r="C228" t="s">
        <v>734</v>
      </c>
      <c r="D228" s="8">
        <v>13883.105</v>
      </c>
      <c r="E228" s="8">
        <f t="shared" si="55"/>
        <v>206948.25499999998</v>
      </c>
      <c r="F228" s="8"/>
      <c r="G228" s="8"/>
      <c r="H228" s="8"/>
      <c r="I228" s="8"/>
      <c r="J228" s="8"/>
      <c r="K228" s="8"/>
      <c r="L228" s="8"/>
      <c r="M228" s="8"/>
      <c r="N228" s="8"/>
    </row>
    <row r="229" spans="1:14">
      <c r="A229" t="s">
        <v>148</v>
      </c>
      <c r="B229" s="1">
        <v>254063.82</v>
      </c>
      <c r="C229" t="s">
        <v>735</v>
      </c>
      <c r="D229" s="8">
        <v>12115.985000000001</v>
      </c>
      <c r="E229" s="8">
        <f t="shared" si="55"/>
        <v>241947.83500000002</v>
      </c>
      <c r="F229" s="8"/>
      <c r="G229" s="8"/>
      <c r="H229" s="8"/>
      <c r="I229" s="8"/>
      <c r="J229" s="8"/>
      <c r="K229" s="8"/>
      <c r="L229" s="8"/>
      <c r="M229" s="8"/>
      <c r="N229" s="8"/>
    </row>
    <row r="230" spans="1:14">
      <c r="A230" t="s">
        <v>149</v>
      </c>
      <c r="B230" s="1">
        <v>136229.04999999999</v>
      </c>
      <c r="C230" t="s">
        <v>736</v>
      </c>
      <c r="D230" s="8">
        <v>15873.875</v>
      </c>
      <c r="E230" s="8">
        <f t="shared" si="55"/>
        <v>120355.17499999999</v>
      </c>
      <c r="F230" s="8"/>
      <c r="G230" s="8"/>
      <c r="H230" s="8"/>
      <c r="I230" s="8"/>
      <c r="J230" s="8"/>
      <c r="K230" s="8"/>
      <c r="L230" s="8"/>
      <c r="M230" s="8"/>
      <c r="N230" s="8"/>
    </row>
    <row r="231" spans="1:14">
      <c r="A231" t="s">
        <v>150</v>
      </c>
      <c r="B231" s="1">
        <v>113511.58</v>
      </c>
      <c r="C231" t="s">
        <v>737</v>
      </c>
      <c r="D231" s="8">
        <v>16392.465</v>
      </c>
      <c r="E231" s="8">
        <f t="shared" si="55"/>
        <v>97119.115000000005</v>
      </c>
      <c r="F231" s="8"/>
      <c r="G231" s="8"/>
      <c r="H231" s="8"/>
      <c r="I231" s="8"/>
      <c r="J231" s="8"/>
      <c r="K231" s="8"/>
      <c r="L231" s="8"/>
      <c r="M231" s="8"/>
      <c r="N231" s="8"/>
    </row>
    <row r="232" spans="1:14">
      <c r="A232" t="s">
        <v>151</v>
      </c>
      <c r="B232" s="1">
        <v>123295.34</v>
      </c>
      <c r="C232" t="s">
        <v>738</v>
      </c>
      <c r="D232" s="8">
        <v>15347.72</v>
      </c>
      <c r="E232" s="8">
        <f t="shared" si="55"/>
        <v>107947.62</v>
      </c>
      <c r="F232" s="8"/>
      <c r="G232" s="8"/>
      <c r="H232" s="8"/>
      <c r="I232" s="8"/>
      <c r="J232" s="8"/>
      <c r="K232" s="8"/>
      <c r="L232" s="8"/>
      <c r="M232" s="8"/>
      <c r="N232" s="8"/>
    </row>
    <row r="233" spans="1:14">
      <c r="A233" t="s">
        <v>152</v>
      </c>
      <c r="B233" s="1">
        <v>126239.01</v>
      </c>
      <c r="C233" t="s">
        <v>545</v>
      </c>
      <c r="D233" s="8">
        <v>13843.880000000001</v>
      </c>
      <c r="E233" s="8">
        <f t="shared" si="55"/>
        <v>112395.12999999999</v>
      </c>
      <c r="F233" s="8"/>
      <c r="G233" s="8"/>
      <c r="H233" s="8"/>
      <c r="I233" s="8"/>
      <c r="J233" s="8"/>
      <c r="K233" s="8"/>
      <c r="L233" s="8"/>
      <c r="M233" s="8"/>
      <c r="N233" s="8"/>
    </row>
    <row r="234" spans="1:14">
      <c r="A234" t="s">
        <v>153</v>
      </c>
      <c r="B234" s="1">
        <v>721446.82</v>
      </c>
      <c r="C234" t="s">
        <v>546</v>
      </c>
      <c r="D234" s="8">
        <v>12093.97</v>
      </c>
      <c r="E234" s="8">
        <f t="shared" si="55"/>
        <v>709352.85</v>
      </c>
      <c r="F234" s="8"/>
      <c r="G234" s="8"/>
      <c r="H234" s="8"/>
      <c r="I234" s="8"/>
      <c r="J234" s="8"/>
      <c r="K234" s="8"/>
      <c r="L234" s="8"/>
      <c r="M234" s="8"/>
      <c r="N234" s="8"/>
    </row>
    <row r="235" spans="1:14">
      <c r="A235" t="s">
        <v>154</v>
      </c>
      <c r="B235" s="1">
        <v>158873.14000000001</v>
      </c>
      <c r="C235" t="s">
        <v>547</v>
      </c>
      <c r="D235" s="8">
        <v>11591</v>
      </c>
      <c r="E235" s="8">
        <f t="shared" si="55"/>
        <v>147282.14000000001</v>
      </c>
      <c r="F235" s="8"/>
      <c r="G235" s="8"/>
      <c r="H235" s="8"/>
      <c r="I235" s="8"/>
      <c r="J235" s="8"/>
      <c r="K235" s="8"/>
      <c r="L235" s="8"/>
      <c r="M235" s="8"/>
      <c r="N235" s="8"/>
    </row>
    <row r="236" spans="1:14">
      <c r="A236" t="s">
        <v>155</v>
      </c>
      <c r="B236" s="1">
        <v>500276.32</v>
      </c>
      <c r="C236" t="s">
        <v>548</v>
      </c>
      <c r="D236" s="8">
        <v>9881</v>
      </c>
      <c r="E236" s="8">
        <f t="shared" si="55"/>
        <v>490395.32</v>
      </c>
      <c r="F236" s="8"/>
      <c r="G236" s="8"/>
      <c r="H236" s="8"/>
      <c r="I236" s="8"/>
      <c r="J236" s="8"/>
      <c r="K236" s="8"/>
      <c r="L236" s="8"/>
      <c r="M236" s="8"/>
      <c r="N236" s="8"/>
    </row>
    <row r="237" spans="1:14">
      <c r="A237" t="s">
        <v>156</v>
      </c>
      <c r="B237" s="1">
        <v>93365.02</v>
      </c>
      <c r="C237" t="s">
        <v>662</v>
      </c>
      <c r="D237" s="8">
        <v>8815</v>
      </c>
      <c r="E237" s="8">
        <f t="shared" si="55"/>
        <v>84550.02</v>
      </c>
      <c r="F237" s="8"/>
      <c r="G237" s="8"/>
      <c r="H237" s="8"/>
      <c r="I237" s="8"/>
      <c r="J237" s="8"/>
      <c r="K237" s="8"/>
      <c r="L237" s="8"/>
      <c r="M237" s="8"/>
      <c r="N237" s="8"/>
    </row>
    <row r="238" spans="1:14">
      <c r="A238" t="s">
        <v>157</v>
      </c>
      <c r="B238" s="5">
        <v>453581.87</v>
      </c>
      <c r="C238" t="s">
        <v>663</v>
      </c>
      <c r="D238" s="8">
        <v>276010</v>
      </c>
      <c r="E238" s="11">
        <f t="shared" si="55"/>
        <v>177571.87</v>
      </c>
      <c r="F238" s="8"/>
      <c r="G238" s="8"/>
      <c r="H238" s="8"/>
      <c r="I238" s="8"/>
      <c r="J238" s="8"/>
      <c r="K238" s="8"/>
      <c r="L238" s="8"/>
      <c r="M238" s="8"/>
      <c r="N238" s="8"/>
    </row>
    <row r="239" spans="1:14">
      <c r="A239" t="s">
        <v>158</v>
      </c>
      <c r="B239" s="5">
        <v>195890.36</v>
      </c>
      <c r="C239" t="s">
        <v>549</v>
      </c>
      <c r="D239" s="8">
        <v>72567.085000000006</v>
      </c>
      <c r="E239" s="11">
        <f t="shared" si="55"/>
        <v>123323.27499999998</v>
      </c>
      <c r="F239" s="8"/>
      <c r="G239" s="8"/>
      <c r="H239" s="8"/>
      <c r="I239" s="8"/>
      <c r="J239" s="8"/>
      <c r="K239" s="8"/>
      <c r="L239" s="8"/>
      <c r="M239" s="8"/>
      <c r="N239" s="8"/>
    </row>
    <row r="240" spans="1:14">
      <c r="A240" t="s">
        <v>159</v>
      </c>
      <c r="B240" s="5">
        <v>113012.53</v>
      </c>
      <c r="C240" t="s">
        <v>550</v>
      </c>
      <c r="D240" s="8">
        <v>35126.004999999997</v>
      </c>
      <c r="E240" s="11">
        <f t="shared" si="55"/>
        <v>77886.524999999994</v>
      </c>
      <c r="F240" s="8"/>
      <c r="G240" s="8"/>
      <c r="H240" s="8"/>
      <c r="I240" s="8"/>
      <c r="J240" s="8"/>
      <c r="K240" s="8"/>
      <c r="L240" s="8"/>
      <c r="M240" s="8"/>
      <c r="N240" s="8"/>
    </row>
    <row r="241" spans="1:14">
      <c r="A241" t="s">
        <v>160</v>
      </c>
      <c r="B241" s="5">
        <v>491499.59</v>
      </c>
      <c r="C241" t="s">
        <v>551</v>
      </c>
      <c r="D241" s="8">
        <v>17263.505000000001</v>
      </c>
      <c r="E241" s="11">
        <f t="shared" si="55"/>
        <v>474236.08500000002</v>
      </c>
      <c r="F241" s="8"/>
      <c r="G241" s="8"/>
      <c r="H241" s="8"/>
      <c r="I241" s="8"/>
      <c r="J241" s="8"/>
      <c r="K241" s="8"/>
      <c r="L241" s="8"/>
      <c r="M241" s="8"/>
      <c r="N241" s="8"/>
    </row>
    <row r="242" spans="1:14">
      <c r="A242" t="s">
        <v>161</v>
      </c>
      <c r="B242" s="5">
        <v>304619.78000000003</v>
      </c>
      <c r="C242" t="s">
        <v>552</v>
      </c>
      <c r="D242" s="8">
        <v>16064.584999999999</v>
      </c>
      <c r="E242" s="11">
        <f t="shared" si="55"/>
        <v>288555.19500000001</v>
      </c>
      <c r="F242" s="8"/>
      <c r="G242" s="8"/>
      <c r="H242" s="8"/>
      <c r="I242" s="8"/>
      <c r="J242" s="8"/>
      <c r="K242" s="8"/>
      <c r="L242" s="8"/>
      <c r="M242" s="8"/>
      <c r="N242" s="8"/>
    </row>
    <row r="243" spans="1:14">
      <c r="A243" t="s">
        <v>162</v>
      </c>
      <c r="B243" s="5">
        <v>394075.1</v>
      </c>
      <c r="C243" t="s">
        <v>553</v>
      </c>
      <c r="D243" s="8">
        <v>15070.42</v>
      </c>
      <c r="E243" s="11">
        <f t="shared" si="55"/>
        <v>379004.68</v>
      </c>
      <c r="F243" s="8"/>
      <c r="G243" s="8"/>
      <c r="H243" s="8"/>
      <c r="I243" s="8"/>
      <c r="J243" s="8"/>
      <c r="K243" s="8"/>
      <c r="L243" s="8"/>
      <c r="M243" s="8"/>
      <c r="N243" s="8"/>
    </row>
    <row r="244" spans="1:14">
      <c r="A244" t="s">
        <v>163</v>
      </c>
      <c r="B244" s="5">
        <v>555391.32999999996</v>
      </c>
      <c r="C244" t="s">
        <v>554</v>
      </c>
      <c r="D244" s="8">
        <v>13883.105</v>
      </c>
      <c r="E244" s="11">
        <f t="shared" si="55"/>
        <v>541508.22499999998</v>
      </c>
      <c r="F244" s="8"/>
      <c r="G244" s="8"/>
      <c r="H244" s="8"/>
      <c r="I244" s="8"/>
      <c r="J244" s="8"/>
      <c r="K244" s="8"/>
      <c r="L244" s="8"/>
      <c r="M244" s="8"/>
      <c r="N244" s="8"/>
    </row>
    <row r="245" spans="1:14">
      <c r="A245" t="s">
        <v>164</v>
      </c>
      <c r="B245" s="5">
        <v>257075.62</v>
      </c>
      <c r="C245" t="s">
        <v>555</v>
      </c>
      <c r="D245" s="8">
        <v>12115.985000000001</v>
      </c>
      <c r="E245" s="11">
        <f t="shared" si="55"/>
        <v>244959.63500000001</v>
      </c>
      <c r="F245" s="8"/>
      <c r="G245" s="8"/>
      <c r="H245" s="8"/>
      <c r="I245" s="8"/>
      <c r="J245" s="8"/>
      <c r="K245" s="8"/>
      <c r="L245" s="8"/>
      <c r="M245" s="8"/>
      <c r="N245" s="8"/>
    </row>
    <row r="246" spans="1:14">
      <c r="A246" t="s">
        <v>165</v>
      </c>
      <c r="B246" s="5">
        <v>179954.72</v>
      </c>
      <c r="C246" t="s">
        <v>556</v>
      </c>
      <c r="D246" s="8">
        <v>15873.875</v>
      </c>
      <c r="E246" s="11">
        <f t="shared" ref="E246:E309" si="56">B246-D246</f>
        <v>164080.845</v>
      </c>
      <c r="F246" s="8"/>
      <c r="G246" s="8"/>
      <c r="H246" s="8"/>
      <c r="I246" s="8"/>
      <c r="J246" s="8"/>
      <c r="K246" s="8"/>
      <c r="L246" s="8"/>
      <c r="M246" s="8"/>
      <c r="N246" s="8"/>
    </row>
    <row r="247" spans="1:14">
      <c r="A247" t="s">
        <v>166</v>
      </c>
      <c r="B247" s="5">
        <v>241781.32</v>
      </c>
      <c r="C247" t="s">
        <v>557</v>
      </c>
      <c r="D247" s="8">
        <v>16392.465</v>
      </c>
      <c r="E247" s="11">
        <f t="shared" si="56"/>
        <v>225388.85500000001</v>
      </c>
      <c r="F247" s="8"/>
      <c r="G247" s="8"/>
      <c r="H247" s="8"/>
      <c r="I247" s="8"/>
      <c r="J247" s="8"/>
      <c r="K247" s="8"/>
      <c r="L247" s="8"/>
      <c r="M247" s="8"/>
      <c r="N247" s="8"/>
    </row>
    <row r="248" spans="1:14">
      <c r="A248" t="s">
        <v>167</v>
      </c>
      <c r="B248" s="5">
        <v>216972.4</v>
      </c>
      <c r="C248" t="s">
        <v>340</v>
      </c>
      <c r="D248" s="8">
        <v>15347.72</v>
      </c>
      <c r="E248" s="11">
        <f t="shared" si="56"/>
        <v>201624.68</v>
      </c>
      <c r="F248" s="8"/>
      <c r="G248" s="8"/>
      <c r="H248" s="8"/>
      <c r="I248" s="8"/>
      <c r="J248" s="8"/>
      <c r="K248" s="8"/>
      <c r="L248" s="8"/>
      <c r="M248" s="8"/>
      <c r="N248" s="8"/>
    </row>
    <row r="249" spans="1:14">
      <c r="A249" t="s">
        <v>168</v>
      </c>
      <c r="B249" s="5">
        <v>493303.15</v>
      </c>
      <c r="C249" t="s">
        <v>561</v>
      </c>
      <c r="D249" s="8">
        <v>13843.880000000001</v>
      </c>
      <c r="E249" s="11">
        <f t="shared" si="56"/>
        <v>479459.27</v>
      </c>
      <c r="F249" s="8"/>
      <c r="G249" s="8"/>
      <c r="H249" s="8"/>
      <c r="I249" s="8"/>
      <c r="J249" s="8"/>
      <c r="K249" s="8"/>
      <c r="L249" s="8"/>
      <c r="M249" s="8"/>
      <c r="N249" s="8"/>
    </row>
    <row r="250" spans="1:14">
      <c r="A250" t="s">
        <v>169</v>
      </c>
      <c r="B250" s="5">
        <v>808590.17</v>
      </c>
      <c r="C250" t="s">
        <v>562</v>
      </c>
      <c r="D250" s="8">
        <v>12093.97</v>
      </c>
      <c r="E250" s="11">
        <f t="shared" si="56"/>
        <v>796496.20000000007</v>
      </c>
      <c r="F250" s="8"/>
      <c r="G250" s="8"/>
      <c r="H250" s="8"/>
      <c r="I250" s="8"/>
      <c r="J250" s="8"/>
      <c r="K250" s="8"/>
      <c r="L250" s="8"/>
      <c r="M250" s="8"/>
      <c r="N250" s="8"/>
    </row>
    <row r="251" spans="1:14">
      <c r="A251" t="s">
        <v>170</v>
      </c>
      <c r="B251" s="5">
        <v>71586.080000000002</v>
      </c>
      <c r="C251" t="s">
        <v>563</v>
      </c>
      <c r="D251" s="8">
        <v>11591</v>
      </c>
      <c r="E251" s="11">
        <f t="shared" si="56"/>
        <v>59995.08</v>
      </c>
      <c r="F251" s="8"/>
      <c r="G251" s="8"/>
      <c r="H251" s="8"/>
      <c r="I251" s="8"/>
      <c r="J251" s="8"/>
      <c r="K251" s="8"/>
      <c r="L251" s="8"/>
      <c r="M251" s="8"/>
      <c r="N251" s="8"/>
    </row>
    <row r="252" spans="1:14">
      <c r="A252" t="s">
        <v>171</v>
      </c>
      <c r="B252" s="5">
        <v>242155.67</v>
      </c>
      <c r="C252" t="s">
        <v>564</v>
      </c>
      <c r="D252" s="8">
        <v>9881</v>
      </c>
      <c r="E252" s="11">
        <f t="shared" si="56"/>
        <v>232274.67</v>
      </c>
      <c r="F252" s="8"/>
      <c r="G252" s="8"/>
      <c r="H252" s="8"/>
      <c r="I252" s="8"/>
      <c r="J252" s="8"/>
      <c r="K252" s="8"/>
      <c r="L252" s="8"/>
      <c r="M252" s="8"/>
      <c r="N252" s="8"/>
    </row>
    <row r="253" spans="1:14">
      <c r="A253" t="s">
        <v>172</v>
      </c>
      <c r="B253" s="5">
        <v>57957.38</v>
      </c>
      <c r="C253" t="s">
        <v>664</v>
      </c>
      <c r="D253" s="8">
        <v>8815</v>
      </c>
      <c r="E253" s="11">
        <f t="shared" si="56"/>
        <v>49142.38</v>
      </c>
      <c r="F253" s="8"/>
      <c r="G253" s="8"/>
      <c r="H253" s="8"/>
      <c r="I253" s="8"/>
      <c r="J253" s="8"/>
      <c r="K253" s="8"/>
      <c r="L253" s="8"/>
      <c r="M253" s="8"/>
      <c r="N253" s="8"/>
    </row>
    <row r="254" spans="1:14">
      <c r="A254" t="s">
        <v>173</v>
      </c>
      <c r="B254" s="1">
        <v>395613.65</v>
      </c>
      <c r="C254" t="s">
        <v>452</v>
      </c>
      <c r="D254" s="8">
        <v>276010</v>
      </c>
      <c r="E254" s="8">
        <f t="shared" si="56"/>
        <v>119603.65000000002</v>
      </c>
      <c r="F254" s="8"/>
      <c r="G254" s="8"/>
      <c r="H254" s="8"/>
      <c r="I254" s="8"/>
      <c r="J254" s="8"/>
      <c r="K254" s="8"/>
      <c r="L254" s="8"/>
      <c r="M254" s="8"/>
      <c r="N254" s="8"/>
    </row>
    <row r="255" spans="1:14">
      <c r="A255" t="s">
        <v>174</v>
      </c>
      <c r="B255" s="1">
        <v>156847.97</v>
      </c>
      <c r="C255" t="s">
        <v>565</v>
      </c>
      <c r="D255" s="8">
        <v>72567.085000000006</v>
      </c>
      <c r="E255" s="8">
        <f t="shared" si="56"/>
        <v>84280.884999999995</v>
      </c>
      <c r="F255" s="8"/>
      <c r="G255" s="8"/>
      <c r="H255" s="8"/>
      <c r="I255" s="8"/>
      <c r="J255" s="8"/>
      <c r="K255" s="8"/>
      <c r="L255" s="8"/>
      <c r="M255" s="8"/>
      <c r="N255" s="8"/>
    </row>
    <row r="256" spans="1:14">
      <c r="A256" t="s">
        <v>175</v>
      </c>
      <c r="B256" s="1">
        <v>120659.75</v>
      </c>
      <c r="C256" t="s">
        <v>566</v>
      </c>
      <c r="D256" s="8">
        <v>35126.004999999997</v>
      </c>
      <c r="E256" s="8">
        <f t="shared" si="56"/>
        <v>85533.744999999995</v>
      </c>
      <c r="F256" s="8"/>
      <c r="G256" s="8"/>
      <c r="H256" s="8"/>
      <c r="I256" s="8"/>
      <c r="J256" s="8"/>
      <c r="K256" s="8"/>
      <c r="L256" s="8"/>
      <c r="M256" s="8"/>
      <c r="N256" s="8"/>
    </row>
    <row r="257" spans="1:14">
      <c r="A257" t="s">
        <v>611</v>
      </c>
      <c r="B257" s="1">
        <v>142891.56</v>
      </c>
      <c r="C257" t="s">
        <v>567</v>
      </c>
      <c r="D257" s="8">
        <v>17263.505000000001</v>
      </c>
      <c r="E257" s="8">
        <f t="shared" si="56"/>
        <v>125628.05499999999</v>
      </c>
      <c r="F257" s="8"/>
      <c r="G257" s="8"/>
      <c r="H257" s="8"/>
      <c r="I257" s="8"/>
      <c r="J257" s="8"/>
      <c r="K257" s="8"/>
      <c r="L257" s="8"/>
      <c r="M257" s="8"/>
      <c r="N257" s="8"/>
    </row>
    <row r="258" spans="1:14">
      <c r="A258" t="s">
        <v>612</v>
      </c>
      <c r="B258" s="1">
        <v>281027.51</v>
      </c>
      <c r="C258" t="s">
        <v>568</v>
      </c>
      <c r="D258" s="8">
        <v>16064.584999999999</v>
      </c>
      <c r="E258" s="8">
        <f t="shared" si="56"/>
        <v>264962.92499999999</v>
      </c>
      <c r="F258" s="8"/>
      <c r="G258" s="8"/>
      <c r="H258" s="8"/>
      <c r="I258" s="8"/>
      <c r="J258" s="8"/>
      <c r="K258" s="8"/>
      <c r="L258" s="8"/>
      <c r="M258" s="8"/>
      <c r="N258" s="8"/>
    </row>
    <row r="259" spans="1:14">
      <c r="A259" t="s">
        <v>613</v>
      </c>
      <c r="B259" s="1">
        <v>788055.57</v>
      </c>
      <c r="C259" t="s">
        <v>569</v>
      </c>
      <c r="D259" s="8">
        <v>15070.42</v>
      </c>
      <c r="E259" s="8">
        <f t="shared" si="56"/>
        <v>772985.14999999991</v>
      </c>
      <c r="F259" s="8"/>
      <c r="G259" s="8"/>
      <c r="H259" s="8"/>
      <c r="I259" s="8"/>
      <c r="J259" s="8"/>
      <c r="K259" s="8"/>
      <c r="L259" s="8"/>
      <c r="M259" s="8"/>
      <c r="N259" s="8"/>
    </row>
    <row r="260" spans="1:14">
      <c r="A260" t="s">
        <v>614</v>
      </c>
      <c r="B260" s="1">
        <v>417050.29</v>
      </c>
      <c r="C260" t="s">
        <v>572</v>
      </c>
      <c r="D260" s="8">
        <v>13883.105</v>
      </c>
      <c r="E260" s="8">
        <f t="shared" si="56"/>
        <v>403167.185</v>
      </c>
      <c r="F260" s="8"/>
      <c r="G260" s="8"/>
      <c r="H260" s="8"/>
      <c r="I260" s="8"/>
      <c r="J260" s="8"/>
      <c r="K260" s="8"/>
      <c r="L260" s="8"/>
      <c r="M260" s="8"/>
      <c r="N260" s="8"/>
    </row>
    <row r="261" spans="1:14">
      <c r="A261" t="s">
        <v>615</v>
      </c>
      <c r="B261" s="1">
        <v>106039.32</v>
      </c>
      <c r="C261" t="s">
        <v>573</v>
      </c>
      <c r="D261" s="8">
        <v>12115.985000000001</v>
      </c>
      <c r="E261" s="8">
        <f t="shared" si="56"/>
        <v>93923.335000000006</v>
      </c>
      <c r="F261" s="8"/>
      <c r="G261" s="8"/>
      <c r="H261" s="8"/>
      <c r="I261" s="8"/>
      <c r="J261" s="8"/>
      <c r="K261" s="8"/>
      <c r="L261" s="8"/>
      <c r="M261" s="8"/>
      <c r="N261" s="8"/>
    </row>
    <row r="262" spans="1:14">
      <c r="A262" t="s">
        <v>616</v>
      </c>
      <c r="B262" s="1">
        <v>82573.820000000007</v>
      </c>
      <c r="C262" t="s">
        <v>574</v>
      </c>
      <c r="D262" s="8">
        <v>15873.875</v>
      </c>
      <c r="E262" s="8">
        <f t="shared" si="56"/>
        <v>66699.945000000007</v>
      </c>
      <c r="F262" s="8"/>
      <c r="G262" s="8"/>
      <c r="H262" s="8"/>
      <c r="I262" s="8"/>
      <c r="J262" s="8"/>
      <c r="K262" s="8"/>
      <c r="L262" s="8"/>
      <c r="M262" s="8"/>
      <c r="N262" s="8"/>
    </row>
    <row r="263" spans="1:14">
      <c r="A263" t="s">
        <v>617</v>
      </c>
      <c r="B263" s="1">
        <v>125554.86</v>
      </c>
      <c r="C263" t="s">
        <v>575</v>
      </c>
      <c r="D263" s="8">
        <v>16392.465</v>
      </c>
      <c r="E263" s="8">
        <f t="shared" si="56"/>
        <v>109162.395</v>
      </c>
      <c r="F263" s="8"/>
      <c r="G263" s="8"/>
      <c r="H263" s="8"/>
      <c r="I263" s="8"/>
      <c r="J263" s="8"/>
      <c r="K263" s="8"/>
      <c r="L263" s="8"/>
      <c r="M263" s="8"/>
      <c r="N263" s="8"/>
    </row>
    <row r="264" spans="1:14">
      <c r="A264" t="s">
        <v>618</v>
      </c>
      <c r="B264" s="1">
        <v>503895.79</v>
      </c>
      <c r="C264" t="s">
        <v>576</v>
      </c>
      <c r="D264" s="8">
        <v>15347.72</v>
      </c>
      <c r="E264" s="8">
        <f t="shared" si="56"/>
        <v>488548.07</v>
      </c>
      <c r="F264" s="8"/>
      <c r="G264" s="8"/>
      <c r="H264" s="8"/>
      <c r="I264" s="8"/>
      <c r="J264" s="8"/>
      <c r="K264" s="8"/>
      <c r="L264" s="8"/>
      <c r="M264" s="8"/>
      <c r="N264" s="8"/>
    </row>
    <row r="265" spans="1:14">
      <c r="A265" t="s">
        <v>619</v>
      </c>
      <c r="B265" s="1">
        <v>516554.48</v>
      </c>
      <c r="C265" t="s">
        <v>577</v>
      </c>
      <c r="D265" s="8">
        <v>13843.880000000001</v>
      </c>
      <c r="E265" s="8">
        <f t="shared" si="56"/>
        <v>502710.6</v>
      </c>
      <c r="F265" s="8"/>
      <c r="G265" s="8"/>
      <c r="H265" s="8"/>
      <c r="I265" s="8"/>
      <c r="J265" s="8"/>
      <c r="K265" s="8"/>
      <c r="L265" s="8"/>
      <c r="M265" s="8"/>
      <c r="N265" s="8"/>
    </row>
    <row r="266" spans="1:14">
      <c r="A266" t="s">
        <v>620</v>
      </c>
      <c r="B266" s="1">
        <v>192401.51</v>
      </c>
      <c r="C266" t="s">
        <v>578</v>
      </c>
      <c r="D266" s="8">
        <v>12093.97</v>
      </c>
      <c r="E266" s="8">
        <f t="shared" si="56"/>
        <v>180307.54</v>
      </c>
      <c r="F266" s="8"/>
      <c r="G266" s="8"/>
      <c r="H266" s="8"/>
      <c r="I266" s="8"/>
      <c r="J266" s="8"/>
      <c r="K266" s="8"/>
      <c r="L266" s="8"/>
      <c r="M266" s="8"/>
      <c r="N266" s="8"/>
    </row>
    <row r="267" spans="1:14">
      <c r="A267" t="s">
        <v>621</v>
      </c>
      <c r="B267" s="1">
        <v>112594.29</v>
      </c>
      <c r="C267" t="s">
        <v>579</v>
      </c>
      <c r="D267" s="8">
        <v>11591</v>
      </c>
      <c r="E267" s="8">
        <f t="shared" si="56"/>
        <v>101003.29</v>
      </c>
      <c r="F267" s="8"/>
      <c r="G267" s="8"/>
      <c r="H267" s="8"/>
      <c r="I267" s="8"/>
      <c r="J267" s="8"/>
      <c r="K267" s="8"/>
      <c r="L267" s="8"/>
      <c r="M267" s="8"/>
      <c r="N267" s="8"/>
    </row>
    <row r="268" spans="1:14">
      <c r="A268" t="s">
        <v>622</v>
      </c>
      <c r="B268" s="1">
        <v>58456.27</v>
      </c>
      <c r="C268" t="s">
        <v>580</v>
      </c>
      <c r="D268" s="8">
        <v>9881</v>
      </c>
      <c r="E268" s="8">
        <f t="shared" si="56"/>
        <v>48575.27</v>
      </c>
      <c r="F268" s="8"/>
      <c r="G268" s="8"/>
      <c r="H268" s="8"/>
      <c r="I268" s="8"/>
      <c r="J268" s="8"/>
      <c r="K268" s="8"/>
      <c r="L268" s="8"/>
      <c r="M268" s="8"/>
      <c r="N268" s="8"/>
    </row>
    <row r="269" spans="1:14">
      <c r="A269" t="s">
        <v>623</v>
      </c>
      <c r="B269" s="1">
        <v>41878.18</v>
      </c>
      <c r="C269" t="s">
        <v>667</v>
      </c>
      <c r="D269" s="8">
        <v>8815</v>
      </c>
      <c r="E269" s="8">
        <f t="shared" si="56"/>
        <v>33063.18</v>
      </c>
      <c r="F269" s="8"/>
      <c r="G269" s="8"/>
      <c r="H269" s="8"/>
      <c r="I269" s="8"/>
      <c r="J269" s="8"/>
      <c r="K269" s="8"/>
      <c r="L269" s="8"/>
      <c r="M269" s="8"/>
      <c r="N269" s="8"/>
    </row>
    <row r="270" spans="1:14">
      <c r="A270" t="s">
        <v>624</v>
      </c>
      <c r="B270" s="5">
        <v>1180737.43</v>
      </c>
      <c r="C270" t="s">
        <v>668</v>
      </c>
      <c r="D270" s="8">
        <v>276010</v>
      </c>
      <c r="E270" s="11">
        <f t="shared" si="56"/>
        <v>904727.42999999993</v>
      </c>
      <c r="F270" s="8"/>
      <c r="G270" s="8"/>
      <c r="H270" s="8"/>
      <c r="I270" s="8"/>
      <c r="J270" s="8"/>
      <c r="K270" s="8"/>
      <c r="L270" s="8"/>
      <c r="M270" s="8"/>
      <c r="N270" s="8"/>
    </row>
    <row r="271" spans="1:14">
      <c r="A271" t="s">
        <v>625</v>
      </c>
      <c r="B271" s="5">
        <v>339998.39</v>
      </c>
      <c r="C271" t="s">
        <v>581</v>
      </c>
      <c r="D271" s="8">
        <v>72567.085000000006</v>
      </c>
      <c r="E271" s="11">
        <f t="shared" si="56"/>
        <v>267431.30499999999</v>
      </c>
      <c r="F271" s="8"/>
      <c r="G271" s="8"/>
      <c r="H271" s="8"/>
      <c r="I271" s="8"/>
      <c r="J271" s="8"/>
      <c r="K271" s="8"/>
      <c r="L271" s="8"/>
      <c r="M271" s="8"/>
      <c r="N271" s="8"/>
    </row>
    <row r="272" spans="1:14">
      <c r="A272" t="s">
        <v>626</v>
      </c>
      <c r="B272" s="5">
        <v>73189.52</v>
      </c>
      <c r="C272" t="s">
        <v>582</v>
      </c>
      <c r="D272" s="8">
        <v>35126.004999999997</v>
      </c>
      <c r="E272" s="11">
        <f t="shared" si="56"/>
        <v>38063.515000000007</v>
      </c>
      <c r="F272" s="8"/>
      <c r="G272" s="8"/>
      <c r="H272" s="8"/>
      <c r="I272" s="8"/>
      <c r="J272" s="8"/>
      <c r="K272" s="8"/>
      <c r="L272" s="8"/>
      <c r="M272" s="8"/>
      <c r="N272" s="8"/>
    </row>
    <row r="273" spans="1:14">
      <c r="A273" t="s">
        <v>627</v>
      </c>
      <c r="B273" s="5">
        <v>1276597.6100000001</v>
      </c>
      <c r="C273" t="s">
        <v>583</v>
      </c>
      <c r="D273" s="8">
        <v>17263.505000000001</v>
      </c>
      <c r="E273" s="11">
        <f t="shared" si="56"/>
        <v>1259334.1050000002</v>
      </c>
      <c r="F273" s="8"/>
      <c r="G273" s="8"/>
      <c r="H273" s="8"/>
      <c r="I273" s="8"/>
      <c r="J273" s="8"/>
      <c r="K273" s="8"/>
      <c r="L273" s="8"/>
      <c r="M273" s="8"/>
      <c r="N273" s="8"/>
    </row>
    <row r="274" spans="1:14">
      <c r="A274" t="s">
        <v>628</v>
      </c>
      <c r="B274" s="5">
        <v>145469.01</v>
      </c>
      <c r="C274" t="s">
        <v>584</v>
      </c>
      <c r="D274" s="8">
        <v>16064.584999999999</v>
      </c>
      <c r="E274" s="11">
        <f t="shared" si="56"/>
        <v>129404.42500000002</v>
      </c>
      <c r="F274" s="8"/>
      <c r="G274" s="8"/>
      <c r="H274" s="8"/>
      <c r="I274" s="8"/>
      <c r="J274" s="8"/>
      <c r="K274" s="8"/>
      <c r="L274" s="8"/>
      <c r="M274" s="8"/>
      <c r="N274" s="8"/>
    </row>
    <row r="275" spans="1:14">
      <c r="A275" t="s">
        <v>629</v>
      </c>
      <c r="B275" s="5">
        <v>284134.62</v>
      </c>
      <c r="C275" t="s">
        <v>585</v>
      </c>
      <c r="D275" s="8">
        <v>15070.42</v>
      </c>
      <c r="E275" s="11">
        <f t="shared" si="56"/>
        <v>269064.2</v>
      </c>
      <c r="F275" s="8"/>
      <c r="G275" s="8"/>
      <c r="H275" s="8"/>
      <c r="I275" s="8"/>
      <c r="J275" s="8"/>
      <c r="K275" s="8"/>
      <c r="L275" s="8"/>
      <c r="M275" s="8"/>
      <c r="N275" s="8"/>
    </row>
    <row r="276" spans="1:14">
      <c r="A276" t="s">
        <v>630</v>
      </c>
      <c r="B276" s="5">
        <v>379877.16</v>
      </c>
      <c r="C276" t="s">
        <v>586</v>
      </c>
      <c r="D276" s="8">
        <v>13883.105</v>
      </c>
      <c r="E276" s="11">
        <f t="shared" si="56"/>
        <v>365994.05499999999</v>
      </c>
      <c r="F276" s="8"/>
      <c r="G276" s="8"/>
      <c r="H276" s="8"/>
      <c r="I276" s="8"/>
      <c r="J276" s="8"/>
      <c r="K276" s="8"/>
      <c r="L276" s="8"/>
      <c r="M276" s="8"/>
      <c r="N276" s="8"/>
    </row>
    <row r="277" spans="1:14">
      <c r="A277" t="s">
        <v>409</v>
      </c>
      <c r="B277" s="5">
        <v>73836.479999999996</v>
      </c>
      <c r="C277" t="s">
        <v>587</v>
      </c>
      <c r="D277" s="8">
        <v>12115.985000000001</v>
      </c>
      <c r="E277" s="11">
        <f t="shared" si="56"/>
        <v>61720.494999999995</v>
      </c>
      <c r="F277" s="8"/>
      <c r="G277" s="8"/>
      <c r="H277" s="8"/>
      <c r="I277" s="8"/>
      <c r="J277" s="8"/>
      <c r="K277" s="8"/>
      <c r="L277" s="8"/>
      <c r="M277" s="8"/>
      <c r="N277" s="8"/>
    </row>
    <row r="278" spans="1:14">
      <c r="A278" t="s">
        <v>410</v>
      </c>
      <c r="B278" s="5">
        <v>100950.13</v>
      </c>
      <c r="C278" t="s">
        <v>588</v>
      </c>
      <c r="D278" s="8">
        <v>15873.875</v>
      </c>
      <c r="E278" s="11">
        <f t="shared" si="56"/>
        <v>85076.255000000005</v>
      </c>
      <c r="F278" s="8"/>
      <c r="G278" s="8"/>
      <c r="H278" s="8"/>
      <c r="I278" s="8"/>
      <c r="J278" s="8"/>
      <c r="K278" s="8"/>
      <c r="L278" s="8"/>
      <c r="M278" s="8"/>
      <c r="N278" s="8"/>
    </row>
    <row r="279" spans="1:14">
      <c r="A279" t="s">
        <v>411</v>
      </c>
      <c r="B279" s="5">
        <v>78943.520000000004</v>
      </c>
      <c r="C279" t="s">
        <v>589</v>
      </c>
      <c r="D279" s="8">
        <v>16392.465</v>
      </c>
      <c r="E279" s="11">
        <f t="shared" si="56"/>
        <v>62551.055000000008</v>
      </c>
      <c r="F279" s="8"/>
      <c r="G279" s="8"/>
      <c r="H279" s="8"/>
      <c r="I279" s="8"/>
      <c r="J279" s="8"/>
      <c r="K279" s="8"/>
      <c r="L279" s="8"/>
      <c r="M279" s="8"/>
      <c r="N279" s="8"/>
    </row>
    <row r="280" spans="1:14">
      <c r="A280" t="s">
        <v>412</v>
      </c>
      <c r="B280" s="5">
        <v>158362.84</v>
      </c>
      <c r="C280" t="s">
        <v>590</v>
      </c>
      <c r="D280" s="8">
        <v>15347.72</v>
      </c>
      <c r="E280" s="11">
        <f t="shared" si="56"/>
        <v>143015.12</v>
      </c>
      <c r="F280" s="8"/>
      <c r="G280" s="8"/>
      <c r="H280" s="8"/>
      <c r="I280" s="8"/>
      <c r="J280" s="8"/>
      <c r="K280" s="8"/>
      <c r="L280" s="8"/>
      <c r="M280" s="8"/>
      <c r="N280" s="8"/>
    </row>
    <row r="281" spans="1:14">
      <c r="A281" t="s">
        <v>413</v>
      </c>
      <c r="B281" s="5">
        <v>313734.89</v>
      </c>
      <c r="C281" t="s">
        <v>669</v>
      </c>
      <c r="D281" s="8">
        <v>13843.880000000001</v>
      </c>
      <c r="E281" s="11">
        <f t="shared" si="56"/>
        <v>299891.01</v>
      </c>
      <c r="F281" s="8"/>
      <c r="G281" s="8"/>
      <c r="H281" s="8"/>
      <c r="I281" s="8"/>
      <c r="J281" s="8"/>
      <c r="K281" s="8"/>
      <c r="L281" s="8"/>
      <c r="M281" s="8"/>
      <c r="N281" s="8"/>
    </row>
    <row r="282" spans="1:14">
      <c r="A282" t="s">
        <v>414</v>
      </c>
      <c r="B282" s="1">
        <v>506266.6</v>
      </c>
      <c r="C282" t="s">
        <v>670</v>
      </c>
      <c r="D282" s="8">
        <v>276010</v>
      </c>
      <c r="E282" s="8">
        <f t="shared" si="56"/>
        <v>230256.59999999998</v>
      </c>
      <c r="F282" s="8"/>
      <c r="G282" s="8"/>
      <c r="H282" s="8"/>
      <c r="I282" s="8"/>
      <c r="J282" s="8"/>
      <c r="K282" s="8"/>
      <c r="L282" s="8"/>
      <c r="M282" s="8"/>
      <c r="N282" s="8"/>
    </row>
    <row r="283" spans="1:14">
      <c r="A283" t="s">
        <v>415</v>
      </c>
      <c r="B283" s="1">
        <v>265182.84000000003</v>
      </c>
      <c r="C283" t="s">
        <v>591</v>
      </c>
      <c r="D283" s="8">
        <v>72567.085000000006</v>
      </c>
      <c r="E283" s="8">
        <f t="shared" si="56"/>
        <v>192615.755</v>
      </c>
      <c r="F283" s="8"/>
      <c r="G283" s="8"/>
      <c r="H283" s="8"/>
      <c r="I283" s="8"/>
      <c r="J283" s="8"/>
      <c r="K283" s="8"/>
      <c r="L283" s="8"/>
      <c r="M283" s="8"/>
      <c r="N283" s="8"/>
    </row>
    <row r="284" spans="1:14">
      <c r="A284" t="s">
        <v>416</v>
      </c>
      <c r="B284" s="1">
        <v>133571.45000000001</v>
      </c>
      <c r="C284" t="s">
        <v>592</v>
      </c>
      <c r="D284" s="8">
        <v>35126.004999999997</v>
      </c>
      <c r="E284" s="8">
        <f t="shared" si="56"/>
        <v>98445.445000000007</v>
      </c>
      <c r="F284" s="8"/>
      <c r="G284" s="8"/>
      <c r="H284" s="8"/>
      <c r="I284" s="8"/>
      <c r="J284" s="8"/>
      <c r="K284" s="8"/>
      <c r="L284" s="8"/>
      <c r="M284" s="8"/>
      <c r="N284" s="8"/>
    </row>
    <row r="285" spans="1:14">
      <c r="A285" t="s">
        <v>417</v>
      </c>
      <c r="B285" s="1">
        <v>639507.91</v>
      </c>
      <c r="C285" t="s">
        <v>593</v>
      </c>
      <c r="D285" s="8">
        <v>17263.505000000001</v>
      </c>
      <c r="E285" s="8">
        <f t="shared" si="56"/>
        <v>622244.40500000003</v>
      </c>
      <c r="F285" s="8"/>
      <c r="G285" s="8"/>
      <c r="H285" s="8"/>
      <c r="I285" s="8"/>
      <c r="J285" s="8"/>
      <c r="K285" s="8"/>
      <c r="L285" s="8"/>
      <c r="M285" s="8"/>
      <c r="N285" s="8"/>
    </row>
    <row r="286" spans="1:14">
      <c r="A286" t="s">
        <v>418</v>
      </c>
      <c r="B286" s="1">
        <v>255211.79</v>
      </c>
      <c r="C286" t="s">
        <v>594</v>
      </c>
      <c r="D286" s="8">
        <v>16064.584999999999</v>
      </c>
      <c r="E286" s="8">
        <f t="shared" si="56"/>
        <v>239147.20500000002</v>
      </c>
      <c r="F286" s="8"/>
      <c r="G286" s="8"/>
      <c r="H286" s="8"/>
      <c r="I286" s="8"/>
      <c r="J286" s="8"/>
      <c r="K286" s="8"/>
      <c r="L286" s="8"/>
      <c r="M286" s="8"/>
      <c r="N286" s="8"/>
    </row>
    <row r="287" spans="1:14">
      <c r="A287" t="s">
        <v>419</v>
      </c>
      <c r="B287" s="1">
        <v>291455.99</v>
      </c>
      <c r="C287" t="s">
        <v>595</v>
      </c>
      <c r="D287" s="8">
        <v>15070.42</v>
      </c>
      <c r="E287" s="8">
        <f t="shared" si="56"/>
        <v>276385.57</v>
      </c>
      <c r="F287" s="8"/>
      <c r="G287" s="8"/>
      <c r="H287" s="8"/>
      <c r="I287" s="8"/>
      <c r="J287" s="8"/>
      <c r="K287" s="8"/>
      <c r="L287" s="8"/>
      <c r="M287" s="8"/>
      <c r="N287" s="8"/>
    </row>
    <row r="288" spans="1:14">
      <c r="A288" t="s">
        <v>420</v>
      </c>
      <c r="B288" s="1">
        <v>217241.48</v>
      </c>
      <c r="C288" t="s">
        <v>596</v>
      </c>
      <c r="D288" s="8">
        <v>13883.105</v>
      </c>
      <c r="E288" s="8">
        <f t="shared" si="56"/>
        <v>203358.375</v>
      </c>
      <c r="F288" s="8"/>
      <c r="G288" s="8"/>
      <c r="H288" s="8"/>
      <c r="I288" s="8"/>
      <c r="J288" s="8"/>
      <c r="K288" s="8"/>
      <c r="L288" s="8"/>
      <c r="M288" s="8"/>
      <c r="N288" s="8"/>
    </row>
    <row r="289" spans="1:14">
      <c r="A289" t="s">
        <v>421</v>
      </c>
      <c r="B289" s="1">
        <v>80320.31</v>
      </c>
      <c r="C289" t="s">
        <v>597</v>
      </c>
      <c r="D289" s="8">
        <v>12115.985000000001</v>
      </c>
      <c r="E289" s="8">
        <f t="shared" si="56"/>
        <v>68204.324999999997</v>
      </c>
      <c r="F289" s="8"/>
      <c r="G289" s="8"/>
      <c r="H289" s="8"/>
      <c r="I289" s="8"/>
      <c r="J289" s="8"/>
      <c r="K289" s="8"/>
      <c r="L289" s="8"/>
      <c r="M289" s="8"/>
      <c r="N289" s="8"/>
    </row>
    <row r="290" spans="1:14">
      <c r="A290" t="s">
        <v>422</v>
      </c>
      <c r="B290" s="1">
        <v>138391.67999999999</v>
      </c>
      <c r="C290" t="s">
        <v>598</v>
      </c>
      <c r="D290" s="8">
        <v>15873.875</v>
      </c>
      <c r="E290" s="8">
        <f t="shared" si="56"/>
        <v>122517.80499999999</v>
      </c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t="s">
        <v>423</v>
      </c>
      <c r="B291" s="1">
        <v>141126.64000000001</v>
      </c>
      <c r="C291" t="s">
        <v>599</v>
      </c>
      <c r="D291" s="8">
        <v>16392.465</v>
      </c>
      <c r="E291" s="8">
        <f t="shared" si="56"/>
        <v>124734.17500000002</v>
      </c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t="s">
        <v>424</v>
      </c>
      <c r="B292" s="1">
        <v>120288.07</v>
      </c>
      <c r="C292" t="s">
        <v>600</v>
      </c>
      <c r="D292" s="8">
        <v>15347.72</v>
      </c>
      <c r="E292" s="8">
        <f t="shared" si="56"/>
        <v>104940.35</v>
      </c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t="s">
        <v>425</v>
      </c>
      <c r="B293" s="1">
        <v>388989.46</v>
      </c>
      <c r="C293" t="s">
        <v>601</v>
      </c>
      <c r="D293" s="8">
        <v>13843.880000000001</v>
      </c>
      <c r="E293" s="8">
        <f t="shared" si="56"/>
        <v>375145.58</v>
      </c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t="s">
        <v>426</v>
      </c>
      <c r="B294" s="1">
        <v>339376.61</v>
      </c>
      <c r="C294" t="s">
        <v>602</v>
      </c>
      <c r="D294" s="8">
        <v>12093.97</v>
      </c>
      <c r="E294" s="8">
        <f t="shared" si="56"/>
        <v>327282.64</v>
      </c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t="s">
        <v>427</v>
      </c>
      <c r="B295" s="1">
        <v>52271.9</v>
      </c>
      <c r="C295" t="s">
        <v>603</v>
      </c>
      <c r="D295" s="8">
        <v>11591</v>
      </c>
      <c r="E295" s="8">
        <f t="shared" si="56"/>
        <v>40680.9</v>
      </c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t="s">
        <v>428</v>
      </c>
      <c r="B296" s="1">
        <v>51610.86</v>
      </c>
      <c r="C296" t="s">
        <v>604</v>
      </c>
      <c r="D296" s="8">
        <v>9881</v>
      </c>
      <c r="E296" s="8">
        <f t="shared" si="56"/>
        <v>41729.86</v>
      </c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t="s">
        <v>429</v>
      </c>
      <c r="B297" s="1">
        <v>241844.13</v>
      </c>
      <c r="C297" t="s">
        <v>605</v>
      </c>
      <c r="D297" s="8">
        <v>8815</v>
      </c>
      <c r="E297" s="8">
        <f t="shared" si="56"/>
        <v>233029.13</v>
      </c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t="s">
        <v>430</v>
      </c>
      <c r="B298" s="1">
        <v>177104.82</v>
      </c>
      <c r="C298" t="s">
        <v>671</v>
      </c>
      <c r="D298" s="8">
        <v>9582</v>
      </c>
      <c r="E298" s="8">
        <f t="shared" si="56"/>
        <v>167522.82</v>
      </c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t="s">
        <v>431</v>
      </c>
      <c r="B299" s="1">
        <v>18083.400000000001</v>
      </c>
      <c r="C299" t="s">
        <v>672</v>
      </c>
      <c r="D299" s="8">
        <f>(B299+B300)/2</f>
        <v>28579.09</v>
      </c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t="s">
        <v>432</v>
      </c>
      <c r="B300" s="1">
        <v>39074.78</v>
      </c>
      <c r="C300" t="s">
        <v>631</v>
      </c>
      <c r="D300" s="8">
        <f>(B299+B300+B301+B302)/4</f>
        <v>49853.102500000001</v>
      </c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t="s">
        <v>433</v>
      </c>
      <c r="B301" s="1">
        <v>83264.11</v>
      </c>
      <c r="C301" t="s">
        <v>632</v>
      </c>
      <c r="D301" s="8">
        <f>(B301+B302)/2</f>
        <v>71127.115000000005</v>
      </c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t="s">
        <v>434</v>
      </c>
      <c r="B302" s="1">
        <v>58990.12</v>
      </c>
      <c r="C302" t="s">
        <v>633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t="s">
        <v>435</v>
      </c>
      <c r="B303" s="5">
        <v>2792411.66</v>
      </c>
      <c r="C303" t="s">
        <v>634</v>
      </c>
      <c r="D303" s="8">
        <v>28579.09</v>
      </c>
      <c r="E303" s="12">
        <f t="shared" si="56"/>
        <v>2763832.5700000003</v>
      </c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t="s">
        <v>436</v>
      </c>
      <c r="B304" s="5">
        <v>868204.92</v>
      </c>
      <c r="C304" t="s">
        <v>635</v>
      </c>
      <c r="D304" s="8">
        <v>28579.09</v>
      </c>
      <c r="E304" s="12">
        <f t="shared" si="56"/>
        <v>839625.83000000007</v>
      </c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t="s">
        <v>437</v>
      </c>
      <c r="B305" s="5">
        <v>1551172.64</v>
      </c>
      <c r="C305" t="s">
        <v>636</v>
      </c>
      <c r="D305" s="8">
        <v>28579.09</v>
      </c>
      <c r="E305" s="12">
        <f t="shared" si="56"/>
        <v>1522593.5499999998</v>
      </c>
      <c r="F305" s="8"/>
      <c r="G305" s="8"/>
      <c r="H305" s="8"/>
      <c r="I305" s="8"/>
      <c r="J305" s="8"/>
      <c r="K305" s="8"/>
      <c r="L305" s="8"/>
      <c r="M305" s="8"/>
      <c r="N305" s="8"/>
    </row>
    <row r="306" spans="1:14">
      <c r="A306" t="s">
        <v>438</v>
      </c>
      <c r="B306" s="5">
        <v>807570.84</v>
      </c>
      <c r="C306" t="s">
        <v>637</v>
      </c>
      <c r="D306" s="8">
        <v>28579.09</v>
      </c>
      <c r="E306" s="12">
        <f t="shared" si="56"/>
        <v>778991.75</v>
      </c>
      <c r="F306" s="8"/>
      <c r="G306" s="8"/>
      <c r="H306" s="8"/>
      <c r="I306" s="8"/>
      <c r="J306" s="8"/>
      <c r="K306" s="8"/>
      <c r="L306" s="8"/>
      <c r="M306" s="8"/>
      <c r="N306" s="8"/>
    </row>
    <row r="307" spans="1:14">
      <c r="A307" t="s">
        <v>227</v>
      </c>
      <c r="B307" s="5">
        <v>704894.74</v>
      </c>
      <c r="C307" t="s">
        <v>638</v>
      </c>
      <c r="D307" s="8">
        <v>28579.09</v>
      </c>
      <c r="E307" s="12">
        <f t="shared" si="56"/>
        <v>676315.65</v>
      </c>
      <c r="F307" s="8"/>
      <c r="G307" s="8"/>
      <c r="H307" s="8"/>
      <c r="I307" s="8"/>
      <c r="J307" s="8"/>
      <c r="K307" s="8"/>
      <c r="L307" s="8"/>
      <c r="M307" s="8"/>
      <c r="N307" s="8"/>
    </row>
    <row r="308" spans="1:14">
      <c r="A308" t="s">
        <v>228</v>
      </c>
      <c r="B308" s="5">
        <v>835412.8</v>
      </c>
      <c r="C308" t="s">
        <v>639</v>
      </c>
      <c r="D308" s="8">
        <v>28579.09</v>
      </c>
      <c r="E308" s="12">
        <f t="shared" si="56"/>
        <v>806833.71000000008</v>
      </c>
      <c r="F308" s="8"/>
      <c r="G308" s="8"/>
      <c r="H308" s="8"/>
      <c r="I308" s="8"/>
      <c r="J308" s="8"/>
      <c r="K308" s="8"/>
      <c r="L308" s="8"/>
      <c r="M308" s="8"/>
      <c r="N308" s="8"/>
    </row>
    <row r="309" spans="1:14">
      <c r="A309" t="s">
        <v>229</v>
      </c>
      <c r="B309" s="5">
        <v>672944.1</v>
      </c>
      <c r="C309" t="s">
        <v>640</v>
      </c>
      <c r="D309" s="8">
        <v>49853.102500000001</v>
      </c>
      <c r="E309" s="12">
        <f t="shared" si="56"/>
        <v>623090.99749999994</v>
      </c>
      <c r="F309" s="8"/>
      <c r="G309" s="8"/>
      <c r="H309" s="8"/>
      <c r="I309" s="8"/>
      <c r="J309" s="8"/>
      <c r="K309" s="8"/>
      <c r="L309" s="8"/>
      <c r="M309" s="8"/>
      <c r="N309" s="8"/>
    </row>
    <row r="310" spans="1:14">
      <c r="A310" t="s">
        <v>230</v>
      </c>
      <c r="B310" s="5">
        <v>854797.61</v>
      </c>
      <c r="C310" t="s">
        <v>641</v>
      </c>
      <c r="D310" s="8">
        <v>49853.102500000001</v>
      </c>
      <c r="E310" s="12">
        <f t="shared" ref="E310:E319" si="57">B310-D310</f>
        <v>804944.50749999995</v>
      </c>
      <c r="F310" s="8"/>
      <c r="G310" s="8"/>
      <c r="H310" s="8"/>
      <c r="I310" s="8"/>
      <c r="J310" s="8"/>
      <c r="K310" s="8"/>
      <c r="L310" s="8"/>
      <c r="M310" s="8"/>
      <c r="N310" s="8"/>
    </row>
    <row r="311" spans="1:14">
      <c r="A311" t="s">
        <v>231</v>
      </c>
      <c r="B311" s="5">
        <v>452598.98</v>
      </c>
      <c r="C311" t="s">
        <v>642</v>
      </c>
      <c r="D311" s="8">
        <v>49853.102500000001</v>
      </c>
      <c r="E311" s="12">
        <f t="shared" si="57"/>
        <v>402745.8775</v>
      </c>
      <c r="F311" s="8"/>
      <c r="G311" s="8"/>
      <c r="H311" s="8"/>
      <c r="I311" s="8"/>
      <c r="J311" s="8"/>
      <c r="K311" s="8"/>
      <c r="L311" s="8"/>
      <c r="M311" s="8"/>
      <c r="N311" s="8"/>
    </row>
    <row r="312" spans="1:14">
      <c r="A312" t="s">
        <v>232</v>
      </c>
      <c r="B312" s="5">
        <v>476173.96</v>
      </c>
      <c r="C312" t="s">
        <v>643</v>
      </c>
      <c r="D312" s="8">
        <v>49853.102500000001</v>
      </c>
      <c r="E312" s="12">
        <f t="shared" si="57"/>
        <v>426320.85750000004</v>
      </c>
      <c r="F312" s="8"/>
      <c r="G312" s="8"/>
      <c r="H312" s="8"/>
      <c r="I312" s="8"/>
      <c r="J312" s="8"/>
      <c r="K312" s="8"/>
      <c r="L312" s="8"/>
      <c r="M312" s="8"/>
      <c r="N312" s="8"/>
    </row>
    <row r="313" spans="1:14">
      <c r="A313" t="s">
        <v>233</v>
      </c>
      <c r="B313" s="5">
        <v>395804.99</v>
      </c>
      <c r="C313" t="s">
        <v>644</v>
      </c>
      <c r="D313" s="8">
        <v>49853.102500000001</v>
      </c>
      <c r="E313" s="12">
        <f t="shared" si="57"/>
        <v>345951.88750000001</v>
      </c>
      <c r="F313" s="8"/>
      <c r="G313" s="8"/>
      <c r="H313" s="8"/>
      <c r="I313" s="8"/>
      <c r="J313" s="8"/>
      <c r="K313" s="8"/>
      <c r="L313" s="8"/>
      <c r="M313" s="8"/>
      <c r="N313" s="8"/>
    </row>
    <row r="314" spans="1:14">
      <c r="A314" t="s">
        <v>234</v>
      </c>
      <c r="B314" s="5">
        <v>198452.09</v>
      </c>
      <c r="C314" t="s">
        <v>645</v>
      </c>
      <c r="D314" s="8">
        <v>49853.102500000001</v>
      </c>
      <c r="E314" s="12">
        <f t="shared" si="57"/>
        <v>148598.98749999999</v>
      </c>
      <c r="F314" s="8"/>
      <c r="G314" s="8"/>
      <c r="H314" s="8"/>
      <c r="I314" s="8"/>
      <c r="J314" s="8"/>
      <c r="K314" s="8"/>
      <c r="L314" s="8"/>
      <c r="M314" s="8"/>
      <c r="N314" s="8"/>
    </row>
    <row r="315" spans="1:14">
      <c r="A315" t="s">
        <v>235</v>
      </c>
      <c r="B315" s="5">
        <v>631547.06999999995</v>
      </c>
      <c r="C315" t="s">
        <v>646</v>
      </c>
      <c r="D315" s="8">
        <v>71127.115000000005</v>
      </c>
      <c r="E315" s="12">
        <f t="shared" si="57"/>
        <v>560419.95499999996</v>
      </c>
      <c r="F315" s="8"/>
      <c r="G315" s="8"/>
      <c r="H315" s="8"/>
      <c r="I315" s="8"/>
      <c r="J315" s="8"/>
      <c r="K315" s="8"/>
      <c r="L315" s="8"/>
      <c r="M315" s="8"/>
      <c r="N315" s="8"/>
    </row>
    <row r="316" spans="1:14">
      <c r="A316" t="s">
        <v>236</v>
      </c>
      <c r="B316" s="5">
        <v>488516.52</v>
      </c>
      <c r="C316" t="s">
        <v>647</v>
      </c>
      <c r="D316" s="8">
        <v>71127.115000000005</v>
      </c>
      <c r="E316" s="12">
        <f t="shared" si="57"/>
        <v>417389.40500000003</v>
      </c>
      <c r="F316" s="8"/>
      <c r="G316" s="8"/>
      <c r="H316" s="8"/>
      <c r="I316" s="8"/>
      <c r="J316" s="8"/>
      <c r="K316" s="8"/>
      <c r="L316" s="8"/>
      <c r="M316" s="8"/>
      <c r="N316" s="8"/>
    </row>
    <row r="317" spans="1:14">
      <c r="A317" t="s">
        <v>237</v>
      </c>
      <c r="B317" s="5">
        <v>297625.84000000003</v>
      </c>
      <c r="C317" t="s">
        <v>648</v>
      </c>
      <c r="D317" s="8">
        <v>71127.115000000005</v>
      </c>
      <c r="E317" s="12">
        <f t="shared" si="57"/>
        <v>226498.72500000003</v>
      </c>
      <c r="F317" s="8"/>
      <c r="G317" s="8"/>
      <c r="H317" s="8"/>
      <c r="I317" s="8"/>
      <c r="J317" s="8"/>
      <c r="K317" s="8"/>
      <c r="L317" s="8"/>
      <c r="M317" s="8"/>
      <c r="N317" s="8"/>
    </row>
    <row r="318" spans="1:14">
      <c r="A318" t="s">
        <v>238</v>
      </c>
      <c r="B318" s="5">
        <v>560966.94999999995</v>
      </c>
      <c r="C318" t="s">
        <v>649</v>
      </c>
      <c r="D318" s="8">
        <v>71127.115000000005</v>
      </c>
      <c r="E318" s="12">
        <f t="shared" si="57"/>
        <v>489839.83499999996</v>
      </c>
      <c r="F318" s="8"/>
      <c r="G318" s="8"/>
      <c r="H318" s="8"/>
      <c r="I318" s="8"/>
      <c r="J318" s="8"/>
      <c r="K318" s="8"/>
      <c r="L318" s="8"/>
      <c r="M318" s="8"/>
      <c r="N318" s="8"/>
    </row>
    <row r="319" spans="1:14">
      <c r="A319" t="s">
        <v>239</v>
      </c>
      <c r="B319" s="5">
        <v>906773.13</v>
      </c>
      <c r="C319" t="s">
        <v>650</v>
      </c>
      <c r="D319" s="8">
        <v>71127.115000000005</v>
      </c>
      <c r="E319" s="12">
        <f t="shared" si="57"/>
        <v>835646.01500000001</v>
      </c>
      <c r="F319" s="8"/>
      <c r="G319" s="8"/>
      <c r="H319" s="8"/>
      <c r="I319" s="8"/>
      <c r="J319" s="8"/>
      <c r="K319" s="8"/>
      <c r="L319" s="8"/>
      <c r="M319" s="8"/>
      <c r="N319" s="8"/>
    </row>
    <row r="320" spans="1:14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2:14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2:14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2:14">
      <c r="B323" s="1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2:14">
      <c r="B324" s="1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2:14">
      <c r="B325" s="1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2:14">
      <c r="B326" s="1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2:14">
      <c r="B327" s="1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2:14">
      <c r="B328" s="1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2:14">
      <c r="B329" s="1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2:14">
      <c r="B330" s="1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2:14">
      <c r="B331" s="1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2:14">
      <c r="B332" s="1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2:14">
      <c r="B333" s="1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2:14">
      <c r="B334" s="1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2:14">
      <c r="B335" s="1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2:14">
      <c r="B336" s="1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2:14">
      <c r="B337" s="1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2:14">
      <c r="B338" s="1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2:14">
      <c r="B339" s="1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2:14">
      <c r="B340" s="1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2:14">
      <c r="B341" s="1"/>
    </row>
    <row r="342" spans="2:14">
      <c r="B342" s="1"/>
    </row>
    <row r="343" spans="2:14">
      <c r="B343" s="1"/>
    </row>
    <row r="344" spans="2:14">
      <c r="B344" s="1"/>
    </row>
    <row r="345" spans="2:14">
      <c r="B345" s="1"/>
    </row>
    <row r="346" spans="2:14">
      <c r="B346" s="1"/>
    </row>
    <row r="347" spans="2:14">
      <c r="B347" s="1"/>
    </row>
    <row r="348" spans="2:14">
      <c r="B348" s="1"/>
    </row>
    <row r="349" spans="2:14">
      <c r="B349" s="1"/>
    </row>
    <row r="350" spans="2:14">
      <c r="B350" s="1"/>
    </row>
    <row r="351" spans="2:14">
      <c r="B351" s="1"/>
    </row>
    <row r="352" spans="2:14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~IQ17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CTS LITS</cp:lastModifiedBy>
  <dcterms:created xsi:type="dcterms:W3CDTF">2012-07-03T20:13:11Z</dcterms:created>
  <dcterms:modified xsi:type="dcterms:W3CDTF">2012-07-06T03:55:35Z</dcterms:modified>
</cp:coreProperties>
</file>