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1860" yWindow="0" windowWidth="20620" windowHeight="15600"/>
  </bookViews>
  <sheets>
    <sheet name="~IQ21" sheetId="1" r:id="rId1"/>
  </sheets>
  <calcPr calcId="11421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44" i="1"/>
  <c r="E343"/>
  <c r="E342"/>
  <c r="E341"/>
  <c r="E340"/>
  <c r="E339"/>
  <c r="E338"/>
  <c r="E337"/>
  <c r="E336"/>
  <c r="E335"/>
  <c r="E334"/>
  <c r="E333"/>
  <c r="E332"/>
  <c r="E331"/>
  <c r="E330"/>
  <c r="E329"/>
  <c r="E328"/>
  <c r="D327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I173"/>
  <c r="E173"/>
  <c r="E172"/>
  <c r="I171"/>
  <c r="E171"/>
  <c r="I170"/>
  <c r="E170"/>
  <c r="E169"/>
  <c r="I168"/>
  <c r="E168"/>
  <c r="E167"/>
  <c r="L166"/>
  <c r="J166"/>
  <c r="E166"/>
  <c r="J165"/>
  <c r="I165"/>
  <c r="E165"/>
  <c r="M164"/>
  <c r="L164"/>
  <c r="K164"/>
  <c r="J164"/>
  <c r="E164"/>
  <c r="M163"/>
  <c r="L163"/>
  <c r="K163"/>
  <c r="J163"/>
  <c r="E163"/>
  <c r="M162"/>
  <c r="L162"/>
  <c r="K162"/>
  <c r="J162"/>
  <c r="E162"/>
  <c r="M161"/>
  <c r="L161"/>
  <c r="K161"/>
  <c r="J161"/>
  <c r="E161"/>
  <c r="M160"/>
  <c r="L160"/>
  <c r="K160"/>
  <c r="J160"/>
  <c r="E160"/>
  <c r="M159"/>
  <c r="L159"/>
  <c r="K159"/>
  <c r="J159"/>
  <c r="E159"/>
  <c r="M158"/>
  <c r="L158"/>
  <c r="K158"/>
  <c r="J158"/>
  <c r="E158"/>
  <c r="M157"/>
  <c r="L157"/>
  <c r="K157"/>
  <c r="J157"/>
  <c r="E157"/>
  <c r="M156"/>
  <c r="L156"/>
  <c r="K156"/>
  <c r="J156"/>
  <c r="E156"/>
  <c r="M155"/>
  <c r="L155"/>
  <c r="K155"/>
  <c r="J155"/>
  <c r="E155"/>
  <c r="M154"/>
  <c r="L154"/>
  <c r="K154"/>
  <c r="J154"/>
  <c r="E154"/>
  <c r="M153"/>
  <c r="L153"/>
  <c r="K153"/>
  <c r="J153"/>
  <c r="E153"/>
  <c r="M152"/>
  <c r="L152"/>
  <c r="K152"/>
  <c r="J152"/>
  <c r="E152"/>
  <c r="M151"/>
  <c r="L151"/>
  <c r="K151"/>
  <c r="J151"/>
  <c r="E151"/>
  <c r="M150"/>
  <c r="L150"/>
  <c r="K150"/>
  <c r="J150"/>
  <c r="E150"/>
  <c r="M149"/>
  <c r="L149"/>
  <c r="K149"/>
  <c r="J149"/>
  <c r="E149"/>
  <c r="M148"/>
  <c r="L148"/>
  <c r="K148"/>
  <c r="J148"/>
  <c r="E148"/>
  <c r="M147"/>
  <c r="L147"/>
  <c r="K147"/>
  <c r="J147"/>
  <c r="E147"/>
  <c r="M146"/>
  <c r="L146"/>
  <c r="K146"/>
  <c r="J146"/>
  <c r="E146"/>
  <c r="M145"/>
  <c r="L145"/>
  <c r="K145"/>
  <c r="J145"/>
  <c r="E145"/>
  <c r="E144"/>
  <c r="E143"/>
  <c r="E142"/>
  <c r="E141"/>
  <c r="E140"/>
  <c r="E139"/>
  <c r="AJ138"/>
  <c r="AA138"/>
  <c r="R138"/>
  <c r="I138"/>
  <c r="E138"/>
  <c r="E137"/>
  <c r="AJ136"/>
  <c r="AA136"/>
  <c r="R136"/>
  <c r="I136"/>
  <c r="E136"/>
  <c r="AJ135"/>
  <c r="AA135"/>
  <c r="R135"/>
  <c r="I135"/>
  <c r="E135"/>
  <c r="E134"/>
  <c r="AJ133"/>
  <c r="AA133"/>
  <c r="R133"/>
  <c r="I133"/>
  <c r="E133"/>
  <c r="E132"/>
  <c r="AM131"/>
  <c r="AK131"/>
  <c r="AD131"/>
  <c r="AB131"/>
  <c r="U131"/>
  <c r="S131"/>
  <c r="L131"/>
  <c r="J131"/>
  <c r="E131"/>
  <c r="AK130"/>
  <c r="AJ130"/>
  <c r="AB130"/>
  <c r="AA130"/>
  <c r="S130"/>
  <c r="R130"/>
  <c r="J130"/>
  <c r="I130"/>
  <c r="E130"/>
  <c r="E129"/>
  <c r="E128"/>
  <c r="AN127"/>
  <c r="AM127"/>
  <c r="AL127"/>
  <c r="AK127"/>
  <c r="AE127"/>
  <c r="AD127"/>
  <c r="AC127"/>
  <c r="AB127"/>
  <c r="V127"/>
  <c r="U127"/>
  <c r="T127"/>
  <c r="S127"/>
  <c r="E127"/>
  <c r="AN126"/>
  <c r="AM126"/>
  <c r="AL126"/>
  <c r="AK126"/>
  <c r="AE126"/>
  <c r="AD126"/>
  <c r="AC126"/>
  <c r="AB126"/>
  <c r="V126"/>
  <c r="U126"/>
  <c r="T126"/>
  <c r="S126"/>
  <c r="E126"/>
  <c r="AN125"/>
  <c r="AM125"/>
  <c r="AL125"/>
  <c r="AK125"/>
  <c r="AE125"/>
  <c r="AD125"/>
  <c r="AC125"/>
  <c r="AB125"/>
  <c r="V125"/>
  <c r="U125"/>
  <c r="T125"/>
  <c r="S125"/>
  <c r="E125"/>
  <c r="AN124"/>
  <c r="AM124"/>
  <c r="AL124"/>
  <c r="AK124"/>
  <c r="AE124"/>
  <c r="AD124"/>
  <c r="AC124"/>
  <c r="AB124"/>
  <c r="V124"/>
  <c r="U124"/>
  <c r="T124"/>
  <c r="S124"/>
  <c r="E124"/>
  <c r="AN123"/>
  <c r="AM123"/>
  <c r="AL123"/>
  <c r="AK123"/>
  <c r="AE123"/>
  <c r="AD123"/>
  <c r="AC123"/>
  <c r="AB123"/>
  <c r="V123"/>
  <c r="U123"/>
  <c r="T123"/>
  <c r="S123"/>
  <c r="M123"/>
  <c r="L123"/>
  <c r="K123"/>
  <c r="J123"/>
  <c r="E123"/>
  <c r="AN122"/>
  <c r="AM122"/>
  <c r="AL122"/>
  <c r="AK122"/>
  <c r="AE122"/>
  <c r="AD122"/>
  <c r="AC122"/>
  <c r="AB122"/>
  <c r="V122"/>
  <c r="U122"/>
  <c r="T122"/>
  <c r="S122"/>
  <c r="M122"/>
  <c r="L122"/>
  <c r="K122"/>
  <c r="J122"/>
  <c r="E122"/>
  <c r="AN121"/>
  <c r="AM121"/>
  <c r="AL121"/>
  <c r="AK121"/>
  <c r="AE121"/>
  <c r="AD121"/>
  <c r="AC121"/>
  <c r="AB121"/>
  <c r="V121"/>
  <c r="U121"/>
  <c r="T121"/>
  <c r="S121"/>
  <c r="M121"/>
  <c r="L121"/>
  <c r="K121"/>
  <c r="J121"/>
  <c r="E121"/>
  <c r="AN120"/>
  <c r="AM120"/>
  <c r="AL120"/>
  <c r="AK120"/>
  <c r="AE120"/>
  <c r="AD120"/>
  <c r="AC120"/>
  <c r="AB120"/>
  <c r="V120"/>
  <c r="U120"/>
  <c r="T120"/>
  <c r="S120"/>
  <c r="M120"/>
  <c r="L120"/>
  <c r="K120"/>
  <c r="J120"/>
  <c r="E120"/>
  <c r="AN119"/>
  <c r="AM119"/>
  <c r="AL119"/>
  <c r="AK119"/>
  <c r="AE119"/>
  <c r="AD119"/>
  <c r="AC119"/>
  <c r="AB119"/>
  <c r="V119"/>
  <c r="U119"/>
  <c r="T119"/>
  <c r="S119"/>
  <c r="M119"/>
  <c r="L119"/>
  <c r="K119"/>
  <c r="J119"/>
  <c r="E119"/>
  <c r="AN118"/>
  <c r="AM118"/>
  <c r="AL118"/>
  <c r="AK118"/>
  <c r="AE118"/>
  <c r="AD118"/>
  <c r="AC118"/>
  <c r="AB118"/>
  <c r="V118"/>
  <c r="U118"/>
  <c r="T118"/>
  <c r="S118"/>
  <c r="M118"/>
  <c r="L118"/>
  <c r="K118"/>
  <c r="J118"/>
  <c r="E118"/>
  <c r="AN117"/>
  <c r="AM117"/>
  <c r="AL117"/>
  <c r="AK117"/>
  <c r="AE117"/>
  <c r="AD117"/>
  <c r="AC117"/>
  <c r="AB117"/>
  <c r="V117"/>
  <c r="U117"/>
  <c r="T117"/>
  <c r="S117"/>
  <c r="M117"/>
  <c r="L117"/>
  <c r="K117"/>
  <c r="J117"/>
  <c r="E117"/>
  <c r="AN116"/>
  <c r="AM116"/>
  <c r="AL116"/>
  <c r="AK116"/>
  <c r="AE116"/>
  <c r="AD116"/>
  <c r="AC116"/>
  <c r="AB116"/>
  <c r="V116"/>
  <c r="U116"/>
  <c r="T116"/>
  <c r="S116"/>
  <c r="M116"/>
  <c r="L116"/>
  <c r="K116"/>
  <c r="J116"/>
  <c r="E116"/>
  <c r="AN115"/>
  <c r="AM115"/>
  <c r="AL115"/>
  <c r="AK115"/>
  <c r="AE115"/>
  <c r="AD115"/>
  <c r="AC115"/>
  <c r="AB115"/>
  <c r="V115"/>
  <c r="U115"/>
  <c r="T115"/>
  <c r="S115"/>
  <c r="M115"/>
  <c r="L115"/>
  <c r="K115"/>
  <c r="J115"/>
  <c r="E115"/>
  <c r="AN114"/>
  <c r="AM114"/>
  <c r="AL114"/>
  <c r="AK114"/>
  <c r="AE114"/>
  <c r="AD114"/>
  <c r="AC114"/>
  <c r="AB114"/>
  <c r="V114"/>
  <c r="U114"/>
  <c r="T114"/>
  <c r="S114"/>
  <c r="M114"/>
  <c r="L114"/>
  <c r="K114"/>
  <c r="J114"/>
  <c r="E114"/>
  <c r="AN113"/>
  <c r="AM113"/>
  <c r="AL113"/>
  <c r="AK113"/>
  <c r="AE113"/>
  <c r="AD113"/>
  <c r="AC113"/>
  <c r="AB113"/>
  <c r="V113"/>
  <c r="U113"/>
  <c r="T113"/>
  <c r="S113"/>
  <c r="M113"/>
  <c r="L113"/>
  <c r="K113"/>
  <c r="J113"/>
  <c r="E113"/>
  <c r="AN112"/>
  <c r="AM112"/>
  <c r="AL112"/>
  <c r="AK112"/>
  <c r="AE112"/>
  <c r="AD112"/>
  <c r="AC112"/>
  <c r="AB112"/>
  <c r="V112"/>
  <c r="U112"/>
  <c r="T112"/>
  <c r="S112"/>
  <c r="M112"/>
  <c r="L112"/>
  <c r="K112"/>
  <c r="J112"/>
  <c r="E112"/>
  <c r="AN111"/>
  <c r="AM111"/>
  <c r="AL111"/>
  <c r="AK111"/>
  <c r="AE111"/>
  <c r="AD111"/>
  <c r="AC111"/>
  <c r="AB111"/>
  <c r="V111"/>
  <c r="U111"/>
  <c r="T111"/>
  <c r="S111"/>
  <c r="M111"/>
  <c r="L111"/>
  <c r="K111"/>
  <c r="J111"/>
  <c r="E111"/>
  <c r="AN110"/>
  <c r="AM110"/>
  <c r="AL110"/>
  <c r="AK110"/>
  <c r="AE110"/>
  <c r="AD110"/>
  <c r="AC110"/>
  <c r="AB110"/>
  <c r="V110"/>
  <c r="U110"/>
  <c r="T110"/>
  <c r="S110"/>
  <c r="M110"/>
  <c r="L110"/>
  <c r="K110"/>
  <c r="J110"/>
  <c r="E110"/>
  <c r="E109"/>
  <c r="E108"/>
  <c r="E107"/>
  <c r="E106"/>
  <c r="E105"/>
  <c r="E104"/>
  <c r="AJ103"/>
  <c r="AA103"/>
  <c r="R103"/>
  <c r="I103"/>
  <c r="E103"/>
  <c r="E102"/>
  <c r="AJ101"/>
  <c r="AA101"/>
  <c r="R101"/>
  <c r="I101"/>
  <c r="E101"/>
  <c r="AJ100"/>
  <c r="AA100"/>
  <c r="R100"/>
  <c r="I100"/>
  <c r="E100"/>
  <c r="E99"/>
  <c r="AJ98"/>
  <c r="AA98"/>
  <c r="R98"/>
  <c r="I98"/>
  <c r="E98"/>
  <c r="E97"/>
  <c r="AM96"/>
  <c r="AK96"/>
  <c r="AD96"/>
  <c r="AB96"/>
  <c r="U96"/>
  <c r="S96"/>
  <c r="L96"/>
  <c r="J96"/>
  <c r="E96"/>
  <c r="AK95"/>
  <c r="AJ95"/>
  <c r="AB95"/>
  <c r="AA95"/>
  <c r="S95"/>
  <c r="R95"/>
  <c r="J95"/>
  <c r="I95"/>
  <c r="E95"/>
  <c r="AE94"/>
  <c r="AD94"/>
  <c r="AC94"/>
  <c r="AB94"/>
  <c r="V94"/>
  <c r="U94"/>
  <c r="T94"/>
  <c r="S94"/>
  <c r="M94"/>
  <c r="L94"/>
  <c r="K94"/>
  <c r="J94"/>
  <c r="E94"/>
  <c r="AE93"/>
  <c r="AD93"/>
  <c r="AC93"/>
  <c r="AB93"/>
  <c r="V93"/>
  <c r="U93"/>
  <c r="T93"/>
  <c r="S93"/>
  <c r="M93"/>
  <c r="L93"/>
  <c r="K93"/>
  <c r="J93"/>
  <c r="E93"/>
  <c r="AN92"/>
  <c r="AM92"/>
  <c r="AL92"/>
  <c r="AK92"/>
  <c r="AE92"/>
  <c r="AD92"/>
  <c r="AC92"/>
  <c r="AB92"/>
  <c r="V92"/>
  <c r="U92"/>
  <c r="T92"/>
  <c r="S92"/>
  <c r="M92"/>
  <c r="L92"/>
  <c r="K92"/>
  <c r="J92"/>
  <c r="E92"/>
  <c r="AN91"/>
  <c r="AM91"/>
  <c r="AL91"/>
  <c r="AK91"/>
  <c r="AE91"/>
  <c r="AD91"/>
  <c r="AC91"/>
  <c r="AB91"/>
  <c r="V91"/>
  <c r="U91"/>
  <c r="T91"/>
  <c r="S91"/>
  <c r="M91"/>
  <c r="L91"/>
  <c r="K91"/>
  <c r="J91"/>
  <c r="E91"/>
  <c r="AN90"/>
  <c r="AM90"/>
  <c r="AL90"/>
  <c r="AK90"/>
  <c r="AE90"/>
  <c r="AD90"/>
  <c r="AC90"/>
  <c r="AB90"/>
  <c r="V90"/>
  <c r="U90"/>
  <c r="T90"/>
  <c r="S90"/>
  <c r="M90"/>
  <c r="L90"/>
  <c r="K90"/>
  <c r="J90"/>
  <c r="E90"/>
  <c r="AN89"/>
  <c r="AM89"/>
  <c r="AL89"/>
  <c r="AK89"/>
  <c r="AE89"/>
  <c r="AD89"/>
  <c r="AC89"/>
  <c r="AB89"/>
  <c r="V89"/>
  <c r="U89"/>
  <c r="T89"/>
  <c r="S89"/>
  <c r="M89"/>
  <c r="L89"/>
  <c r="K89"/>
  <c r="J89"/>
  <c r="E89"/>
  <c r="AN88"/>
  <c r="AM88"/>
  <c r="AL88"/>
  <c r="AK88"/>
  <c r="AE88"/>
  <c r="AD88"/>
  <c r="AC88"/>
  <c r="AB88"/>
  <c r="V88"/>
  <c r="U88"/>
  <c r="T88"/>
  <c r="S88"/>
  <c r="M88"/>
  <c r="L88"/>
  <c r="K88"/>
  <c r="J88"/>
  <c r="E88"/>
  <c r="AN87"/>
  <c r="AM87"/>
  <c r="AL87"/>
  <c r="AK87"/>
  <c r="AE87"/>
  <c r="AD87"/>
  <c r="AC87"/>
  <c r="AB87"/>
  <c r="V87"/>
  <c r="U87"/>
  <c r="T87"/>
  <c r="S87"/>
  <c r="M87"/>
  <c r="L87"/>
  <c r="K87"/>
  <c r="J87"/>
  <c r="E87"/>
  <c r="AN86"/>
  <c r="AM86"/>
  <c r="AL86"/>
  <c r="AK86"/>
  <c r="AE86"/>
  <c r="AD86"/>
  <c r="AC86"/>
  <c r="AB86"/>
  <c r="V86"/>
  <c r="U86"/>
  <c r="T86"/>
  <c r="S86"/>
  <c r="M86"/>
  <c r="L86"/>
  <c r="K86"/>
  <c r="J86"/>
  <c r="E86"/>
  <c r="AN85"/>
  <c r="AM85"/>
  <c r="AL85"/>
  <c r="AK85"/>
  <c r="AE85"/>
  <c r="AD85"/>
  <c r="AC85"/>
  <c r="AB85"/>
  <c r="V85"/>
  <c r="U85"/>
  <c r="T85"/>
  <c r="S85"/>
  <c r="M85"/>
  <c r="L85"/>
  <c r="K85"/>
  <c r="J85"/>
  <c r="E85"/>
  <c r="AN84"/>
  <c r="AM84"/>
  <c r="AL84"/>
  <c r="AK84"/>
  <c r="AE84"/>
  <c r="AD84"/>
  <c r="AC84"/>
  <c r="AB84"/>
  <c r="V84"/>
  <c r="U84"/>
  <c r="T84"/>
  <c r="S84"/>
  <c r="M84"/>
  <c r="L84"/>
  <c r="K84"/>
  <c r="J84"/>
  <c r="E84"/>
  <c r="AN83"/>
  <c r="AM83"/>
  <c r="AL83"/>
  <c r="AK83"/>
  <c r="AE83"/>
  <c r="AD83"/>
  <c r="AC83"/>
  <c r="AB83"/>
  <c r="V83"/>
  <c r="U83"/>
  <c r="T83"/>
  <c r="S83"/>
  <c r="M83"/>
  <c r="L83"/>
  <c r="K83"/>
  <c r="J83"/>
  <c r="E83"/>
  <c r="AN82"/>
  <c r="AM82"/>
  <c r="AL82"/>
  <c r="AK82"/>
  <c r="AE82"/>
  <c r="AD82"/>
  <c r="AC82"/>
  <c r="AB82"/>
  <c r="V82"/>
  <c r="U82"/>
  <c r="T82"/>
  <c r="S82"/>
  <c r="M82"/>
  <c r="L82"/>
  <c r="K82"/>
  <c r="J82"/>
  <c r="E82"/>
  <c r="AN81"/>
  <c r="AM81"/>
  <c r="AL81"/>
  <c r="AK81"/>
  <c r="AE81"/>
  <c r="AD81"/>
  <c r="AC81"/>
  <c r="AB81"/>
  <c r="V81"/>
  <c r="U81"/>
  <c r="T81"/>
  <c r="S81"/>
  <c r="M81"/>
  <c r="L81"/>
  <c r="K81"/>
  <c r="J81"/>
  <c r="E81"/>
  <c r="AN80"/>
  <c r="AM80"/>
  <c r="AL80"/>
  <c r="AK80"/>
  <c r="AE80"/>
  <c r="AD80"/>
  <c r="AC80"/>
  <c r="AB80"/>
  <c r="V80"/>
  <c r="U80"/>
  <c r="T80"/>
  <c r="S80"/>
  <c r="M80"/>
  <c r="L80"/>
  <c r="K80"/>
  <c r="J80"/>
  <c r="E80"/>
  <c r="AN79"/>
  <c r="AM79"/>
  <c r="AL79"/>
  <c r="AK79"/>
  <c r="AE79"/>
  <c r="AD79"/>
  <c r="AC79"/>
  <c r="AB79"/>
  <c r="V79"/>
  <c r="U79"/>
  <c r="T79"/>
  <c r="S79"/>
  <c r="M79"/>
  <c r="L79"/>
  <c r="K79"/>
  <c r="J79"/>
  <c r="E79"/>
  <c r="AN78"/>
  <c r="AM78"/>
  <c r="AL78"/>
  <c r="AK78"/>
  <c r="AE78"/>
  <c r="AD78"/>
  <c r="AC78"/>
  <c r="AB78"/>
  <c r="V78"/>
  <c r="U78"/>
  <c r="T78"/>
  <c r="S78"/>
  <c r="M78"/>
  <c r="L78"/>
  <c r="K78"/>
  <c r="J78"/>
  <c r="E78"/>
  <c r="AN77"/>
  <c r="AM77"/>
  <c r="AL77"/>
  <c r="AK77"/>
  <c r="AE77"/>
  <c r="AD77"/>
  <c r="AC77"/>
  <c r="AB77"/>
  <c r="V77"/>
  <c r="U77"/>
  <c r="T77"/>
  <c r="S77"/>
  <c r="M77"/>
  <c r="L77"/>
  <c r="K77"/>
  <c r="J77"/>
  <c r="E77"/>
  <c r="AN76"/>
  <c r="AM76"/>
  <c r="AL76"/>
  <c r="AK76"/>
  <c r="AE76"/>
  <c r="AD76"/>
  <c r="AC76"/>
  <c r="AB76"/>
  <c r="V76"/>
  <c r="U76"/>
  <c r="T76"/>
  <c r="S76"/>
  <c r="M76"/>
  <c r="L76"/>
  <c r="K76"/>
  <c r="J76"/>
  <c r="E76"/>
  <c r="AN75"/>
  <c r="AM75"/>
  <c r="AL75"/>
  <c r="AK75"/>
  <c r="AE75"/>
  <c r="AD75"/>
  <c r="AC75"/>
  <c r="AB75"/>
  <c r="V75"/>
  <c r="U75"/>
  <c r="T75"/>
  <c r="S75"/>
  <c r="M75"/>
  <c r="L75"/>
  <c r="K75"/>
  <c r="J75"/>
  <c r="E75"/>
  <c r="E74"/>
  <c r="E73"/>
  <c r="E72"/>
  <c r="E71"/>
  <c r="E70"/>
  <c r="E69"/>
  <c r="AJ68"/>
  <c r="AA68"/>
  <c r="R68"/>
  <c r="I68"/>
  <c r="E68"/>
  <c r="E67"/>
  <c r="AJ66"/>
  <c r="AA66"/>
  <c r="R66"/>
  <c r="I66"/>
  <c r="E66"/>
  <c r="AJ65"/>
  <c r="AA65"/>
  <c r="R65"/>
  <c r="I65"/>
  <c r="E65"/>
  <c r="E64"/>
  <c r="AJ63"/>
  <c r="AA63"/>
  <c r="R63"/>
  <c r="I63"/>
  <c r="E63"/>
  <c r="E62"/>
  <c r="AM61"/>
  <c r="AK61"/>
  <c r="AD61"/>
  <c r="AB61"/>
  <c r="U61"/>
  <c r="S61"/>
  <c r="L61"/>
  <c r="J61"/>
  <c r="E61"/>
  <c r="AK60"/>
  <c r="AJ60"/>
  <c r="AB60"/>
  <c r="AA60"/>
  <c r="S60"/>
  <c r="R60"/>
  <c r="J60"/>
  <c r="I60"/>
  <c r="E60"/>
  <c r="E59"/>
  <c r="E58"/>
  <c r="AN57"/>
  <c r="AM57"/>
  <c r="AL57"/>
  <c r="AK57"/>
  <c r="E57"/>
  <c r="AN56"/>
  <c r="AM56"/>
  <c r="AL56"/>
  <c r="AK56"/>
  <c r="V56"/>
  <c r="U56"/>
  <c r="T56"/>
  <c r="S56"/>
  <c r="M56"/>
  <c r="L56"/>
  <c r="K56"/>
  <c r="J56"/>
  <c r="E56"/>
  <c r="AN55"/>
  <c r="AM55"/>
  <c r="AL55"/>
  <c r="AK55"/>
  <c r="V55"/>
  <c r="U55"/>
  <c r="T55"/>
  <c r="S55"/>
  <c r="M55"/>
  <c r="L55"/>
  <c r="K55"/>
  <c r="J55"/>
  <c r="E55"/>
  <c r="AN54"/>
  <c r="AM54"/>
  <c r="AL54"/>
  <c r="AK54"/>
  <c r="AE54"/>
  <c r="AD54"/>
  <c r="AC54"/>
  <c r="AB54"/>
  <c r="V54"/>
  <c r="U54"/>
  <c r="T54"/>
  <c r="S54"/>
  <c r="M54"/>
  <c r="L54"/>
  <c r="K54"/>
  <c r="J54"/>
  <c r="E54"/>
  <c r="AN53"/>
  <c r="AM53"/>
  <c r="AL53"/>
  <c r="AK53"/>
  <c r="AE53"/>
  <c r="AD53"/>
  <c r="AC53"/>
  <c r="AB53"/>
  <c r="V53"/>
  <c r="U53"/>
  <c r="T53"/>
  <c r="S53"/>
  <c r="M53"/>
  <c r="L53"/>
  <c r="K53"/>
  <c r="J53"/>
  <c r="E53"/>
  <c r="AN52"/>
  <c r="AM52"/>
  <c r="AL52"/>
  <c r="AK52"/>
  <c r="AE52"/>
  <c r="AD52"/>
  <c r="AC52"/>
  <c r="AB52"/>
  <c r="V52"/>
  <c r="U52"/>
  <c r="T52"/>
  <c r="S52"/>
  <c r="M52"/>
  <c r="L52"/>
  <c r="K52"/>
  <c r="J52"/>
  <c r="AN51"/>
  <c r="AM51"/>
  <c r="AL51"/>
  <c r="AK51"/>
  <c r="AE51"/>
  <c r="AD51"/>
  <c r="AC51"/>
  <c r="AB51"/>
  <c r="V51"/>
  <c r="U51"/>
  <c r="T51"/>
  <c r="S51"/>
  <c r="M51"/>
  <c r="L51"/>
  <c r="K51"/>
  <c r="J51"/>
  <c r="AN50"/>
  <c r="AM50"/>
  <c r="AL50"/>
  <c r="AK50"/>
  <c r="AE50"/>
  <c r="AD50"/>
  <c r="AC50"/>
  <c r="AB50"/>
  <c r="V50"/>
  <c r="U50"/>
  <c r="T50"/>
  <c r="S50"/>
  <c r="M50"/>
  <c r="L50"/>
  <c r="K50"/>
  <c r="J50"/>
  <c r="AN49"/>
  <c r="AM49"/>
  <c r="AL49"/>
  <c r="AK49"/>
  <c r="AE49"/>
  <c r="AD49"/>
  <c r="AC49"/>
  <c r="AB49"/>
  <c r="V49"/>
  <c r="U49"/>
  <c r="T49"/>
  <c r="S49"/>
  <c r="M49"/>
  <c r="L49"/>
  <c r="K49"/>
  <c r="J49"/>
  <c r="AN48"/>
  <c r="AM48"/>
  <c r="AL48"/>
  <c r="AK48"/>
  <c r="AE48"/>
  <c r="AD48"/>
  <c r="AC48"/>
  <c r="AB48"/>
  <c r="V48"/>
  <c r="U48"/>
  <c r="T48"/>
  <c r="S48"/>
  <c r="M48"/>
  <c r="L48"/>
  <c r="K48"/>
  <c r="J48"/>
  <c r="AN47"/>
  <c r="AM47"/>
  <c r="AL47"/>
  <c r="AK47"/>
  <c r="AE47"/>
  <c r="AD47"/>
  <c r="AC47"/>
  <c r="AB47"/>
  <c r="V47"/>
  <c r="U47"/>
  <c r="T47"/>
  <c r="S47"/>
  <c r="M47"/>
  <c r="L47"/>
  <c r="K47"/>
  <c r="J47"/>
  <c r="AN46"/>
  <c r="AM46"/>
  <c r="AL46"/>
  <c r="AK46"/>
  <c r="AE46"/>
  <c r="AD46"/>
  <c r="AC46"/>
  <c r="AB46"/>
  <c r="V46"/>
  <c r="U46"/>
  <c r="T46"/>
  <c r="S46"/>
  <c r="M46"/>
  <c r="L46"/>
  <c r="K46"/>
  <c r="J46"/>
  <c r="AN45"/>
  <c r="AM45"/>
  <c r="AL45"/>
  <c r="AK45"/>
  <c r="AE45"/>
  <c r="AD45"/>
  <c r="AC45"/>
  <c r="AB45"/>
  <c r="V45"/>
  <c r="U45"/>
  <c r="T45"/>
  <c r="S45"/>
  <c r="M45"/>
  <c r="L45"/>
  <c r="K45"/>
  <c r="J45"/>
  <c r="AN44"/>
  <c r="AM44"/>
  <c r="AL44"/>
  <c r="AK44"/>
  <c r="AE44"/>
  <c r="AD44"/>
  <c r="AC44"/>
  <c r="AB44"/>
  <c r="V44"/>
  <c r="U44"/>
  <c r="T44"/>
  <c r="S44"/>
  <c r="M44"/>
  <c r="L44"/>
  <c r="K44"/>
  <c r="J44"/>
  <c r="AN43"/>
  <c r="AM43"/>
  <c r="AL43"/>
  <c r="AK43"/>
  <c r="AE43"/>
  <c r="AD43"/>
  <c r="AC43"/>
  <c r="AB43"/>
  <c r="V43"/>
  <c r="U43"/>
  <c r="T43"/>
  <c r="S43"/>
  <c r="M43"/>
  <c r="L43"/>
  <c r="K43"/>
  <c r="J43"/>
  <c r="AN42"/>
  <c r="AM42"/>
  <c r="AL42"/>
  <c r="AK42"/>
  <c r="AE42"/>
  <c r="AD42"/>
  <c r="AC42"/>
  <c r="AB42"/>
  <c r="V42"/>
  <c r="U42"/>
  <c r="T42"/>
  <c r="S42"/>
  <c r="M42"/>
  <c r="L42"/>
  <c r="K42"/>
  <c r="J42"/>
  <c r="AN41"/>
  <c r="AM41"/>
  <c r="AL41"/>
  <c r="AK41"/>
  <c r="AE41"/>
  <c r="AD41"/>
  <c r="AC41"/>
  <c r="AB41"/>
  <c r="V41"/>
  <c r="U41"/>
  <c r="T41"/>
  <c r="S41"/>
  <c r="M41"/>
  <c r="L41"/>
  <c r="K41"/>
  <c r="J41"/>
  <c r="AN40"/>
  <c r="AM40"/>
  <c r="AL40"/>
  <c r="AK40"/>
  <c r="AE40"/>
  <c r="AD40"/>
  <c r="AC40"/>
  <c r="AB40"/>
  <c r="V40"/>
  <c r="U40"/>
  <c r="T40"/>
  <c r="S40"/>
  <c r="M40"/>
  <c r="L40"/>
  <c r="K40"/>
  <c r="J40"/>
  <c r="D39"/>
  <c r="D38"/>
  <c r="D37"/>
  <c r="D36"/>
  <c r="D35"/>
  <c r="D34"/>
  <c r="AJ33"/>
  <c r="AA33"/>
  <c r="R33"/>
  <c r="I33"/>
  <c r="D33"/>
  <c r="D32"/>
  <c r="AJ31"/>
  <c r="AA31"/>
  <c r="R31"/>
  <c r="I31"/>
  <c r="D31"/>
  <c r="AJ30"/>
  <c r="AA30"/>
  <c r="R30"/>
  <c r="I30"/>
  <c r="D30"/>
  <c r="D29"/>
  <c r="AJ28"/>
  <c r="AA28"/>
  <c r="R28"/>
  <c r="I28"/>
  <c r="D28"/>
  <c r="D27"/>
  <c r="AM26"/>
  <c r="AK26"/>
  <c r="AD26"/>
  <c r="AB26"/>
  <c r="U26"/>
  <c r="S26"/>
  <c r="L26"/>
  <c r="J26"/>
  <c r="D26"/>
  <c r="AK25"/>
  <c r="AJ25"/>
  <c r="AB25"/>
  <c r="AA25"/>
  <c r="S25"/>
  <c r="R25"/>
  <c r="J25"/>
  <c r="I25"/>
  <c r="D25"/>
  <c r="D24"/>
  <c r="D23"/>
  <c r="V22"/>
  <c r="U22"/>
  <c r="T22"/>
  <c r="S22"/>
  <c r="D3"/>
  <c r="E22"/>
  <c r="V21"/>
  <c r="U21"/>
  <c r="T21"/>
  <c r="S21"/>
  <c r="E21"/>
  <c r="V20"/>
  <c r="U20"/>
  <c r="T20"/>
  <c r="S20"/>
  <c r="E20"/>
  <c r="AE19"/>
  <c r="AD19"/>
  <c r="AC19"/>
  <c r="AB19"/>
  <c r="V19"/>
  <c r="U19"/>
  <c r="T19"/>
  <c r="S19"/>
  <c r="E19"/>
  <c r="AN18"/>
  <c r="AM18"/>
  <c r="AL18"/>
  <c r="AK18"/>
  <c r="AE18"/>
  <c r="AD18"/>
  <c r="AC18"/>
  <c r="AB18"/>
  <c r="V18"/>
  <c r="U18"/>
  <c r="T18"/>
  <c r="S18"/>
  <c r="E18"/>
  <c r="AN17"/>
  <c r="AM17"/>
  <c r="AL17"/>
  <c r="AK17"/>
  <c r="AE17"/>
  <c r="AD17"/>
  <c r="AC17"/>
  <c r="AB17"/>
  <c r="V17"/>
  <c r="U17"/>
  <c r="T17"/>
  <c r="S17"/>
  <c r="E17"/>
  <c r="AN16"/>
  <c r="AM16"/>
  <c r="AL16"/>
  <c r="AK16"/>
  <c r="AE16"/>
  <c r="AD16"/>
  <c r="AC16"/>
  <c r="AB16"/>
  <c r="V16"/>
  <c r="U16"/>
  <c r="T16"/>
  <c r="S16"/>
  <c r="E16"/>
  <c r="AN15"/>
  <c r="AM15"/>
  <c r="AL15"/>
  <c r="AK15"/>
  <c r="AE15"/>
  <c r="AD15"/>
  <c r="AC15"/>
  <c r="AB15"/>
  <c r="V15"/>
  <c r="U15"/>
  <c r="T15"/>
  <c r="S15"/>
  <c r="E15"/>
  <c r="AN14"/>
  <c r="AM14"/>
  <c r="AL14"/>
  <c r="AK14"/>
  <c r="AE14"/>
  <c r="AD14"/>
  <c r="AC14"/>
  <c r="AB14"/>
  <c r="V14"/>
  <c r="U14"/>
  <c r="T14"/>
  <c r="S14"/>
  <c r="M14"/>
  <c r="L14"/>
  <c r="K14"/>
  <c r="J14"/>
  <c r="E14"/>
  <c r="AN13"/>
  <c r="AM13"/>
  <c r="AL13"/>
  <c r="AK13"/>
  <c r="AE13"/>
  <c r="AD13"/>
  <c r="AC13"/>
  <c r="AB13"/>
  <c r="V13"/>
  <c r="U13"/>
  <c r="T13"/>
  <c r="S13"/>
  <c r="M13"/>
  <c r="L13"/>
  <c r="K13"/>
  <c r="J13"/>
  <c r="E13"/>
  <c r="AN12"/>
  <c r="AM12"/>
  <c r="AL12"/>
  <c r="AK12"/>
  <c r="AE12"/>
  <c r="AD12"/>
  <c r="AC12"/>
  <c r="AB12"/>
  <c r="V12"/>
  <c r="U12"/>
  <c r="T12"/>
  <c r="S12"/>
  <c r="M12"/>
  <c r="L12"/>
  <c r="K12"/>
  <c r="J12"/>
  <c r="E12"/>
  <c r="AN11"/>
  <c r="AM11"/>
  <c r="AL11"/>
  <c r="AK11"/>
  <c r="AE11"/>
  <c r="AD11"/>
  <c r="AC11"/>
  <c r="AB11"/>
  <c r="V11"/>
  <c r="U11"/>
  <c r="T11"/>
  <c r="S11"/>
  <c r="M11"/>
  <c r="L11"/>
  <c r="K11"/>
  <c r="J11"/>
  <c r="E11"/>
  <c r="AN10"/>
  <c r="AM10"/>
  <c r="AL10"/>
  <c r="AK10"/>
  <c r="AE10"/>
  <c r="AD10"/>
  <c r="AC10"/>
  <c r="AB10"/>
  <c r="V10"/>
  <c r="U10"/>
  <c r="T10"/>
  <c r="S10"/>
  <c r="M10"/>
  <c r="L10"/>
  <c r="K10"/>
  <c r="J10"/>
  <c r="E10"/>
  <c r="AN9"/>
  <c r="AM9"/>
  <c r="AL9"/>
  <c r="AK9"/>
  <c r="AE9"/>
  <c r="AD9"/>
  <c r="AC9"/>
  <c r="AB9"/>
  <c r="V9"/>
  <c r="U9"/>
  <c r="T9"/>
  <c r="S9"/>
  <c r="M9"/>
  <c r="L9"/>
  <c r="K9"/>
  <c r="J9"/>
  <c r="E9"/>
  <c r="AN8"/>
  <c r="AM8"/>
  <c r="AL8"/>
  <c r="AK8"/>
  <c r="AE8"/>
  <c r="AD8"/>
  <c r="AC8"/>
  <c r="AB8"/>
  <c r="V8"/>
  <c r="U8"/>
  <c r="T8"/>
  <c r="S8"/>
  <c r="M8"/>
  <c r="L8"/>
  <c r="K8"/>
  <c r="J8"/>
  <c r="E8"/>
  <c r="AN7"/>
  <c r="AM7"/>
  <c r="AL7"/>
  <c r="AK7"/>
  <c r="AE7"/>
  <c r="AD7"/>
  <c r="AC7"/>
  <c r="AB7"/>
  <c r="V7"/>
  <c r="U7"/>
  <c r="T7"/>
  <c r="S7"/>
  <c r="M7"/>
  <c r="L7"/>
  <c r="K7"/>
  <c r="J7"/>
  <c r="E7"/>
  <c r="AN6"/>
  <c r="AM6"/>
  <c r="AL6"/>
  <c r="AK6"/>
  <c r="AE6"/>
  <c r="AD6"/>
  <c r="AC6"/>
  <c r="AB6"/>
  <c r="V6"/>
  <c r="U6"/>
  <c r="T6"/>
  <c r="S6"/>
  <c r="M6"/>
  <c r="L6"/>
  <c r="K6"/>
  <c r="J6"/>
  <c r="E6"/>
  <c r="AN5"/>
  <c r="AM5"/>
  <c r="AL5"/>
  <c r="AK5"/>
  <c r="AE5"/>
  <c r="AD5"/>
  <c r="AC5"/>
  <c r="AB5"/>
  <c r="V5"/>
  <c r="U5"/>
  <c r="T5"/>
  <c r="S5"/>
  <c r="M5"/>
  <c r="L5"/>
  <c r="K5"/>
  <c r="J5"/>
</calcChain>
</file>

<file path=xl/sharedStrings.xml><?xml version="1.0" encoding="utf-8"?>
<sst xmlns="http://schemas.openxmlformats.org/spreadsheetml/2006/main" count="1330" uniqueCount="813">
  <si>
    <t>20 mer</t>
    <phoneticPr fontId="0" type="noConversion"/>
  </si>
  <si>
    <t>21 mer</t>
    <phoneticPr fontId="0" type="noConversion"/>
  </si>
  <si>
    <t xml:space="preserve">Total RNA </t>
    <phoneticPr fontId="0" type="noConversion"/>
  </si>
  <si>
    <t>% Yield</t>
    <phoneticPr fontId="0" type="noConversion"/>
  </si>
  <si>
    <r>
      <t>(</t>
    </r>
    <r>
      <rPr>
        <i/>
        <u/>
        <sz val="10"/>
        <rFont val="Arial"/>
      </rPr>
      <t>i</t>
    </r>
    <r>
      <rPr>
        <u/>
        <sz val="10"/>
        <rFont val="Arial"/>
      </rPr>
      <t xml:space="preserve"> to FL)</t>
    </r>
    <phoneticPr fontId="0" type="noConversion"/>
  </si>
  <si>
    <t>% RNAP</t>
    <phoneticPr fontId="0" type="noConversion"/>
  </si>
  <si>
    <t>Ab. Prob.</t>
    <phoneticPr fontId="0" type="noConversion"/>
  </si>
  <si>
    <r>
      <t>(</t>
    </r>
    <r>
      <rPr>
        <i/>
        <u/>
        <sz val="10"/>
        <rFont val="Arial"/>
      </rPr>
      <t>i</t>
    </r>
    <r>
      <rPr>
        <u/>
        <sz val="10"/>
        <rFont val="Arial"/>
      </rPr>
      <t xml:space="preserve"> to FL)</t>
    </r>
    <phoneticPr fontId="0" type="noConversion"/>
  </si>
  <si>
    <t>% RNAP</t>
    <phoneticPr fontId="0" type="noConversion"/>
  </si>
  <si>
    <t>Ab. Prob.</t>
    <phoneticPr fontId="0" type="noConversion"/>
  </si>
  <si>
    <t>% Yield</t>
    <phoneticPr fontId="0" type="noConversion"/>
  </si>
  <si>
    <t>20 mer</t>
    <phoneticPr fontId="0" type="noConversion"/>
  </si>
  <si>
    <t>21 mer</t>
    <phoneticPr fontId="0" type="noConversion"/>
  </si>
  <si>
    <t>% RNAP</t>
    <phoneticPr fontId="0" type="noConversion"/>
  </si>
  <si>
    <t>Ab. Prob.</t>
    <phoneticPr fontId="0" type="noConversion"/>
  </si>
  <si>
    <t>20 mer</t>
    <phoneticPr fontId="0" type="noConversion"/>
  </si>
  <si>
    <t>21 mer</t>
    <phoneticPr fontId="0" type="noConversion"/>
  </si>
  <si>
    <t>% RNAP</t>
    <phoneticPr fontId="0" type="noConversion"/>
  </si>
  <si>
    <t>Ab. Prob.</t>
    <phoneticPr fontId="0" type="noConversion"/>
  </si>
  <si>
    <t>20 mer</t>
    <phoneticPr fontId="0" type="noConversion"/>
  </si>
  <si>
    <t>21 mer</t>
    <phoneticPr fontId="0" type="noConversion"/>
  </si>
  <si>
    <t>IQ20120623b.xlsx</t>
    <phoneticPr fontId="0" type="noConversion"/>
  </si>
  <si>
    <t>RECT-  90</t>
  </si>
  <si>
    <t>RECT-  91</t>
  </si>
  <si>
    <t>RECT-  92</t>
  </si>
  <si>
    <t>RECT-  93</t>
  </si>
  <si>
    <t>RECT-  94</t>
  </si>
  <si>
    <t>RECT-  95</t>
  </si>
  <si>
    <t>RECT-  96</t>
  </si>
  <si>
    <t>RECT-  97</t>
  </si>
  <si>
    <t>RECT-  98</t>
  </si>
  <si>
    <t>RECT-  99</t>
  </si>
  <si>
    <t>RECT- 100</t>
  </si>
  <si>
    <t>RECT- 101</t>
  </si>
  <si>
    <t>RECT- 102</t>
  </si>
  <si>
    <t>RECT- 103</t>
  </si>
  <si>
    <t>RECT- 104</t>
  </si>
  <si>
    <t>RECT- 105</t>
  </si>
  <si>
    <t>RECT- 106</t>
  </si>
  <si>
    <t>RECT- 107</t>
  </si>
  <si>
    <t>RECT- 108</t>
  </si>
  <si>
    <t>RECT- 109</t>
  </si>
  <si>
    <t>RECT- 110</t>
  </si>
  <si>
    <t>RECT- 111</t>
  </si>
  <si>
    <t>RECT- 112</t>
  </si>
  <si>
    <t>SUMMARY</t>
    <phoneticPr fontId="0" type="noConversion"/>
  </si>
  <si>
    <t>IQ_20120623_b.xlsx</t>
    <phoneticPr fontId="0" type="noConversion"/>
  </si>
  <si>
    <t>Promoter</t>
    <phoneticPr fontId="0" type="noConversion"/>
  </si>
  <si>
    <t>N25</t>
    <phoneticPr fontId="0" type="noConversion"/>
  </si>
  <si>
    <t>DG115a</t>
    <phoneticPr fontId="0" type="noConversion"/>
  </si>
  <si>
    <t>DG133</t>
    <phoneticPr fontId="0" type="noConversion"/>
  </si>
  <si>
    <t>N25/A1anti</t>
    <phoneticPr fontId="0" type="noConversion"/>
  </si>
  <si>
    <t>DG440</t>
    <phoneticPr fontId="0" type="noConversion"/>
  </si>
  <si>
    <t>DG441</t>
    <phoneticPr fontId="0" type="noConversion"/>
  </si>
  <si>
    <t>DG442</t>
    <phoneticPr fontId="0" type="noConversion"/>
  </si>
  <si>
    <t>DG443</t>
    <phoneticPr fontId="0" type="noConversion"/>
  </si>
  <si>
    <t>DG444</t>
    <phoneticPr fontId="0" type="noConversion"/>
  </si>
  <si>
    <t>DG445</t>
    <phoneticPr fontId="0" type="noConversion"/>
  </si>
  <si>
    <t>DG446</t>
    <phoneticPr fontId="0" type="noConversion"/>
  </si>
  <si>
    <t>DG447</t>
    <phoneticPr fontId="0" type="noConversion"/>
  </si>
  <si>
    <t>DG448</t>
    <phoneticPr fontId="0" type="noConversion"/>
  </si>
  <si>
    <t>DG449</t>
    <phoneticPr fontId="0" type="noConversion"/>
  </si>
  <si>
    <t>DG450</t>
    <phoneticPr fontId="0" type="noConversion"/>
  </si>
  <si>
    <t>DG451</t>
    <phoneticPr fontId="0" type="noConversion"/>
  </si>
  <si>
    <t>DG452</t>
    <phoneticPr fontId="0" type="noConversion"/>
  </si>
  <si>
    <t>FL RNA</t>
    <phoneticPr fontId="0" type="noConversion"/>
  </si>
  <si>
    <t>Ab RNA</t>
    <phoneticPr fontId="0" type="noConversion"/>
  </si>
  <si>
    <t>RECT- 238</t>
  </si>
  <si>
    <t>RECT- 239</t>
  </si>
  <si>
    <t>RECT- 240</t>
  </si>
  <si>
    <t>RECT- 241</t>
  </si>
  <si>
    <t>RECT- 242</t>
  </si>
  <si>
    <t>RECT- 243</t>
  </si>
  <si>
    <t>RECT- 244</t>
  </si>
  <si>
    <t>RECT- 245</t>
  </si>
  <si>
    <t>RECT- 246</t>
  </si>
  <si>
    <t>RECT- 247</t>
  </si>
  <si>
    <t>RECT- 248</t>
  </si>
  <si>
    <t>RECT- 249</t>
  </si>
  <si>
    <t>RECT- 250</t>
  </si>
  <si>
    <t>RECT- 251</t>
  </si>
  <si>
    <t>RECT- 252</t>
  </si>
  <si>
    <t>Name</t>
  </si>
  <si>
    <t>SumAboveBG</t>
  </si>
  <si>
    <t>RECT-   1</t>
  </si>
  <si>
    <t>RECT-   2</t>
  </si>
  <si>
    <t>RECT-   3</t>
  </si>
  <si>
    <t>RECT-   4</t>
  </si>
  <si>
    <t>RECT-   5</t>
  </si>
  <si>
    <t>RECT-   6</t>
  </si>
  <si>
    <t>RECT-   7</t>
  </si>
  <si>
    <t>RECT-   8</t>
  </si>
  <si>
    <t>RECT-   9</t>
  </si>
  <si>
    <t>RECT-  10</t>
  </si>
  <si>
    <t>RECT-  11</t>
  </si>
  <si>
    <t>RECT-  12</t>
  </si>
  <si>
    <t>RECT-  13</t>
  </si>
  <si>
    <t>RECT-  14</t>
  </si>
  <si>
    <t>RECT-  15</t>
  </si>
  <si>
    <t>RECT-  16</t>
  </si>
  <si>
    <t>RECT-  17</t>
  </si>
  <si>
    <t>RECT-  18</t>
  </si>
  <si>
    <t>RECT-  19</t>
  </si>
  <si>
    <t>RECT-  20</t>
  </si>
  <si>
    <t>RECT-  21</t>
  </si>
  <si>
    <t>RECT-  22</t>
  </si>
  <si>
    <t>RECT-  23</t>
  </si>
  <si>
    <t>RECT-  24</t>
  </si>
  <si>
    <t>RECT-  25</t>
  </si>
  <si>
    <t>RECT-  26</t>
  </si>
  <si>
    <t>RECT-  27</t>
  </si>
  <si>
    <t>RECT-  28</t>
  </si>
  <si>
    <t>RECT-  29</t>
  </si>
  <si>
    <t>RECT-  30</t>
  </si>
  <si>
    <t>RECT-  31</t>
  </si>
  <si>
    <t>RECT-  32</t>
  </si>
  <si>
    <t>RECT-  33</t>
  </si>
  <si>
    <t>RECT-  34</t>
  </si>
  <si>
    <t>RECT-  35</t>
  </si>
  <si>
    <t>RECT-  36</t>
  </si>
  <si>
    <t>RECT-  37</t>
  </si>
  <si>
    <t>DG445</t>
    <phoneticPr fontId="0" type="noConversion"/>
  </si>
  <si>
    <t>Promoter 24: DG446</t>
    <phoneticPr fontId="0" type="noConversion"/>
  </si>
  <si>
    <t>DG446</t>
    <phoneticPr fontId="0" type="noConversion"/>
  </si>
  <si>
    <t>DG447</t>
    <phoneticPr fontId="0" type="noConversion"/>
  </si>
  <si>
    <t>DG451</t>
    <phoneticPr fontId="0" type="noConversion"/>
  </si>
  <si>
    <t>DG450</t>
    <phoneticPr fontId="0" type="noConversion"/>
  </si>
  <si>
    <t>DG449</t>
    <phoneticPr fontId="0" type="noConversion"/>
  </si>
  <si>
    <t>DG448</t>
    <phoneticPr fontId="0" type="noConversion"/>
  </si>
  <si>
    <t>DG452</t>
    <phoneticPr fontId="0" type="noConversion"/>
  </si>
  <si>
    <t>Total Abort.</t>
    <phoneticPr fontId="0" type="noConversion"/>
  </si>
  <si>
    <t>Total RNA</t>
    <phoneticPr fontId="0" type="noConversion"/>
  </si>
  <si>
    <t>%AY</t>
    <phoneticPr fontId="0" type="noConversion"/>
  </si>
  <si>
    <t>%PY</t>
    <phoneticPr fontId="0" type="noConversion"/>
  </si>
  <si>
    <t>APR</t>
    <phoneticPr fontId="0" type="noConversion"/>
  </si>
  <si>
    <t>IQ20120623b.xlsx</t>
    <phoneticPr fontId="0" type="noConversion"/>
  </si>
  <si>
    <t>Promoter 25: DG447</t>
    <phoneticPr fontId="0" type="noConversion"/>
  </si>
  <si>
    <t>Promoter 26: DG448</t>
    <phoneticPr fontId="0" type="noConversion"/>
  </si>
  <si>
    <t>Promoter 27: DG449</t>
    <phoneticPr fontId="0" type="noConversion"/>
  </si>
  <si>
    <t>Promoter 28: DG450</t>
    <phoneticPr fontId="0" type="noConversion"/>
  </si>
  <si>
    <t>Promoter 29: DG451</t>
    <phoneticPr fontId="0" type="noConversion"/>
  </si>
  <si>
    <t>Promoter 30: DG452</t>
    <phoneticPr fontId="0" type="noConversion"/>
  </si>
  <si>
    <t>Promoter 23: DG445</t>
    <phoneticPr fontId="0" type="noConversion"/>
  </si>
  <si>
    <t>Promoter 1: N25</t>
    <phoneticPr fontId="0" type="noConversion"/>
  </si>
  <si>
    <t>N25</t>
    <phoneticPr fontId="0" type="noConversion"/>
  </si>
  <si>
    <t>Promoter 2: DG115a</t>
    <phoneticPr fontId="0" type="noConversion"/>
  </si>
  <si>
    <t>DG115a</t>
    <phoneticPr fontId="0" type="noConversion"/>
  </si>
  <si>
    <t>Promoter 3: DG133</t>
    <phoneticPr fontId="0" type="noConversion"/>
  </si>
  <si>
    <t>DG133</t>
    <phoneticPr fontId="0" type="noConversion"/>
  </si>
  <si>
    <t>Promoter 4: N25/A1anti</t>
    <phoneticPr fontId="0" type="noConversion"/>
  </si>
  <si>
    <t>N25/A1anti</t>
    <phoneticPr fontId="0" type="noConversion"/>
  </si>
  <si>
    <t>Promoter 21: DG443</t>
    <phoneticPr fontId="0" type="noConversion"/>
  </si>
  <si>
    <t>DG443</t>
    <phoneticPr fontId="0" type="noConversion"/>
  </si>
  <si>
    <t>Promoter 20: DG442</t>
    <phoneticPr fontId="0" type="noConversion"/>
  </si>
  <si>
    <t>DG442</t>
    <phoneticPr fontId="0" type="noConversion"/>
  </si>
  <si>
    <t>Promoter 19: DG441</t>
    <phoneticPr fontId="0" type="noConversion"/>
  </si>
  <si>
    <t>DG441</t>
    <phoneticPr fontId="0" type="noConversion"/>
  </si>
  <si>
    <t>Promoter 18: DG440</t>
    <phoneticPr fontId="0" type="noConversion"/>
  </si>
  <si>
    <t>DG440</t>
    <phoneticPr fontId="0" type="noConversion"/>
  </si>
  <si>
    <t>Promoter 22: DG444</t>
    <phoneticPr fontId="0" type="noConversion"/>
  </si>
  <si>
    <t>DG444</t>
    <phoneticPr fontId="0" type="noConversion"/>
  </si>
  <si>
    <t xml:space="preserve">Total RNA </t>
    <phoneticPr fontId="0" type="noConversion"/>
  </si>
  <si>
    <t>% Yield</t>
    <phoneticPr fontId="0" type="noConversion"/>
  </si>
  <si>
    <r>
      <t>(</t>
    </r>
    <r>
      <rPr>
        <i/>
        <u/>
        <sz val="10"/>
        <rFont val="Arial"/>
      </rPr>
      <t>i</t>
    </r>
    <r>
      <rPr>
        <u/>
        <sz val="10"/>
        <rFont val="Arial"/>
      </rPr>
      <t xml:space="preserve"> to FL)</t>
    </r>
    <phoneticPr fontId="0" type="noConversion"/>
  </si>
  <si>
    <t>% RNAP</t>
    <phoneticPr fontId="0" type="noConversion"/>
  </si>
  <si>
    <t>Ab. Prob.</t>
    <phoneticPr fontId="0" type="noConversion"/>
  </si>
  <si>
    <t>Left edge blank: 11 mer</t>
  </si>
  <si>
    <t>Left edge blank: 12 mer</t>
  </si>
  <si>
    <t>Left edge blank: 13 mer</t>
  </si>
  <si>
    <t>Left edge blank: 14 mer</t>
  </si>
  <si>
    <t>Left edge blank: 15 mer</t>
  </si>
  <si>
    <t>Right edge blank: 4 mer</t>
  </si>
  <si>
    <t>Right edge blank: 5 mer</t>
  </si>
  <si>
    <t>Right edge blank: 6 mer</t>
  </si>
  <si>
    <t>RECT- 126</t>
  </si>
  <si>
    <t>RECT- 127</t>
  </si>
  <si>
    <t>RECT- 128</t>
  </si>
  <si>
    <t>RECT- 129</t>
  </si>
  <si>
    <t>RECT- 130</t>
  </si>
  <si>
    <t>RECT- 131</t>
  </si>
  <si>
    <t>RECT- 132</t>
  </si>
  <si>
    <t>RECT- 133</t>
  </si>
  <si>
    <t>RECT- 134</t>
  </si>
  <si>
    <t>RECT- 135</t>
  </si>
  <si>
    <t>RECT- 136</t>
  </si>
  <si>
    <t>RECT- 137</t>
  </si>
  <si>
    <t>RECT- 138</t>
  </si>
  <si>
    <t>RECT- 139</t>
  </si>
  <si>
    <t>RECT- 140</t>
  </si>
  <si>
    <t>RECT- 141</t>
  </si>
  <si>
    <t>RECT- 142</t>
  </si>
  <si>
    <t>RECT- 143</t>
  </si>
  <si>
    <t>RECT- 144</t>
  </si>
  <si>
    <t>RECT- 145</t>
  </si>
  <si>
    <t>RECT- 146</t>
  </si>
  <si>
    <t>RECT- 147</t>
  </si>
  <si>
    <t>RECT- 148</t>
  </si>
  <si>
    <t>RECT- 149</t>
  </si>
  <si>
    <t>RECT- 150</t>
  </si>
  <si>
    <t>RECT- 151</t>
  </si>
  <si>
    <t>RECT- 152</t>
  </si>
  <si>
    <t>RECT- 153</t>
  </si>
  <si>
    <t>RECT- 154</t>
  </si>
  <si>
    <t>RECT- 155</t>
  </si>
  <si>
    <t>RECT- 156</t>
  </si>
  <si>
    <t>RECT- 157</t>
  </si>
  <si>
    <t>RECT- 158</t>
  </si>
  <si>
    <t>RECT- 159</t>
  </si>
  <si>
    <t>RECT- 160</t>
  </si>
  <si>
    <t>RECT- 161</t>
  </si>
  <si>
    <t>RECT- 162</t>
  </si>
  <si>
    <t>RECT- 163</t>
  </si>
  <si>
    <t>RECT- 164</t>
  </si>
  <si>
    <t>RECT- 113</t>
  </si>
  <si>
    <t>RECT- 114</t>
  </si>
  <si>
    <t>RECT- 115</t>
  </si>
  <si>
    <t>RECT- 116</t>
  </si>
  <si>
    <t>RECT- 117</t>
  </si>
  <si>
    <t>RECT- 118</t>
  </si>
  <si>
    <t>RECT- 119</t>
  </si>
  <si>
    <t>RECT- 120</t>
  </si>
  <si>
    <t>RECT- 121</t>
  </si>
  <si>
    <t>RECT- 122</t>
  </si>
  <si>
    <t>RECT- 123</t>
  </si>
  <si>
    <t>RECT- 124</t>
  </si>
  <si>
    <t>RECT- 125</t>
  </si>
  <si>
    <t>Blank</t>
    <phoneticPr fontId="0" type="noConversion"/>
  </si>
  <si>
    <t>BKG Subtracted IQV</t>
    <phoneticPr fontId="0" type="noConversion"/>
  </si>
  <si>
    <t>Average =</t>
    <phoneticPr fontId="0" type="noConversion"/>
  </si>
  <si>
    <t>Abortive Probabilities &amp; % Full Length</t>
  </si>
  <si>
    <t xml:space="preserve">Total RNA </t>
    <phoneticPr fontId="0" type="noConversion"/>
  </si>
  <si>
    <t>RNA</t>
  </si>
  <si>
    <t>% Yield</t>
    <phoneticPr fontId="0" type="noConversion"/>
  </si>
  <si>
    <t>% Yield</t>
    <phoneticPr fontId="0" type="noConversion"/>
  </si>
  <si>
    <r>
      <t>(</t>
    </r>
    <r>
      <rPr>
        <i/>
        <u/>
        <sz val="10"/>
        <rFont val="Arial"/>
      </rPr>
      <t>i</t>
    </r>
    <r>
      <rPr>
        <u/>
        <sz val="10"/>
        <rFont val="Arial"/>
      </rPr>
      <t xml:space="preserve"> to FL)</t>
    </r>
    <phoneticPr fontId="0" type="noConversion"/>
  </si>
  <si>
    <t>% RNAP</t>
    <phoneticPr fontId="0" type="noConversion"/>
  </si>
  <si>
    <t>Ab. Prob.</t>
    <phoneticPr fontId="0" type="noConversion"/>
  </si>
  <si>
    <t>% Yield</t>
    <phoneticPr fontId="0" type="noConversion"/>
  </si>
  <si>
    <r>
      <t>(</t>
    </r>
    <r>
      <rPr>
        <i/>
        <u/>
        <sz val="10"/>
        <rFont val="Arial"/>
      </rPr>
      <t>i</t>
    </r>
    <r>
      <rPr>
        <u/>
        <sz val="10"/>
        <rFont val="Arial"/>
      </rPr>
      <t xml:space="preserve"> to FL)</t>
    </r>
    <phoneticPr fontId="0" type="noConversion"/>
  </si>
  <si>
    <t>% RNAP</t>
    <phoneticPr fontId="0" type="noConversion"/>
  </si>
  <si>
    <t>2 mer</t>
  </si>
  <si>
    <t>3 mer</t>
  </si>
  <si>
    <t>4 mer</t>
  </si>
  <si>
    <t>5 mer</t>
  </si>
  <si>
    <t>6 mer</t>
  </si>
  <si>
    <t>7 mer</t>
  </si>
  <si>
    <t>8 mer</t>
  </si>
  <si>
    <t>9 mer</t>
  </si>
  <si>
    <t>10 mer</t>
  </si>
  <si>
    <t>11 mer</t>
  </si>
  <si>
    <t>12 mer</t>
  </si>
  <si>
    <t>13 mer</t>
  </si>
  <si>
    <t>14 mer</t>
  </si>
  <si>
    <t>15 mer</t>
  </si>
  <si>
    <t>16 mer</t>
  </si>
  <si>
    <t>17 mer</t>
  </si>
  <si>
    <t>18 mer</t>
  </si>
  <si>
    <t>19 mer</t>
  </si>
  <si>
    <t>20 mer</t>
    <phoneticPr fontId="0" type="noConversion"/>
  </si>
  <si>
    <t>21 mer</t>
    <phoneticPr fontId="0" type="noConversion"/>
  </si>
  <si>
    <t>FL</t>
  </si>
  <si>
    <t>RECT- 217</t>
  </si>
  <si>
    <t>RECT- 218</t>
  </si>
  <si>
    <t>RECT- 219</t>
  </si>
  <si>
    <t>RECT- 220</t>
  </si>
  <si>
    <t>RECT- 221</t>
  </si>
  <si>
    <t>RECT- 222</t>
  </si>
  <si>
    <t>RECT- 223</t>
  </si>
  <si>
    <t>RECT- 224</t>
  </si>
  <si>
    <t>RECT- 225</t>
  </si>
  <si>
    <t>RECT- 226</t>
  </si>
  <si>
    <t>RECT- 227</t>
  </si>
  <si>
    <t>RECT- 228</t>
  </si>
  <si>
    <t>RECT- 229</t>
  </si>
  <si>
    <t>RECT- 230</t>
  </si>
  <si>
    <t>RECT- 231</t>
  </si>
  <si>
    <t>RECT- 232</t>
  </si>
  <si>
    <t>RECT- 233</t>
  </si>
  <si>
    <t>RECT- 234</t>
  </si>
  <si>
    <t>RECT- 235</t>
  </si>
  <si>
    <t>RECT- 236</t>
  </si>
  <si>
    <t>RECT- 237</t>
  </si>
  <si>
    <t>2 mer: promoter 24</t>
  </si>
  <si>
    <t>2 mer: promoter 25</t>
  </si>
  <si>
    <t>2 mer: promoter 26</t>
  </si>
  <si>
    <t>2 mer: promoter 27</t>
  </si>
  <si>
    <t>2 mer: promoter 28</t>
  </si>
  <si>
    <t>2 mer: promoter 29</t>
  </si>
  <si>
    <t>2 mer: promoter 30</t>
  </si>
  <si>
    <t>DG440: 3 mer</t>
  </si>
  <si>
    <t>DG440: 18 mer</t>
  </si>
  <si>
    <t>DG440: 4 mer</t>
  </si>
  <si>
    <t>RECT- 253</t>
  </si>
  <si>
    <t>RECT- 254</t>
  </si>
  <si>
    <t>RECT- 255</t>
  </si>
  <si>
    <t>RECT- 256</t>
  </si>
  <si>
    <t>RECT- 257</t>
  </si>
  <si>
    <t>RECT- 258</t>
  </si>
  <si>
    <t>RECT- 259</t>
  </si>
  <si>
    <t>RECT- 260</t>
  </si>
  <si>
    <t>RECT- 261</t>
  </si>
  <si>
    <t>RECT- 262</t>
  </si>
  <si>
    <t>RECT- 263</t>
  </si>
  <si>
    <t>RECT- 264</t>
  </si>
  <si>
    <t>RECT- 265</t>
  </si>
  <si>
    <t>RECT- 266</t>
  </si>
  <si>
    <t>RECT- 267</t>
  </si>
  <si>
    <t>RECT- 268</t>
  </si>
  <si>
    <t>RECT- 269</t>
  </si>
  <si>
    <t>RECT- 270</t>
  </si>
  <si>
    <t>RECT- 271</t>
  </si>
  <si>
    <t>RECT- 272</t>
  </si>
  <si>
    <t>RECT- 273</t>
  </si>
  <si>
    <t>RECT- 274</t>
  </si>
  <si>
    <t>RECT- 275</t>
  </si>
  <si>
    <t>RECT- 276</t>
  </si>
  <si>
    <t>RECT- 277</t>
  </si>
  <si>
    <t>RECT- 278</t>
  </si>
  <si>
    <t>RECT- 279</t>
  </si>
  <si>
    <t>RECT- 280</t>
  </si>
  <si>
    <t>RECT- 281</t>
  </si>
  <si>
    <t>RECT- 282</t>
  </si>
  <si>
    <t>RECT- 283</t>
  </si>
  <si>
    <t>RECT- 284</t>
  </si>
  <si>
    <t>RECT- 285</t>
  </si>
  <si>
    <t>RECT- 286</t>
  </si>
  <si>
    <t>RECT- 287</t>
  </si>
  <si>
    <t>RECT- 288</t>
  </si>
  <si>
    <t>RECT- 289</t>
  </si>
  <si>
    <t>RECT- 290</t>
  </si>
  <si>
    <t>RECT-  38</t>
  </si>
  <si>
    <t>RECT-  39</t>
  </si>
  <si>
    <t>RECT-  40</t>
  </si>
  <si>
    <t>RECT-  41</t>
  </si>
  <si>
    <t>RECT-  42</t>
  </si>
  <si>
    <t>RECT-  43</t>
  </si>
  <si>
    <t>RECT-  44</t>
  </si>
  <si>
    <t>RECT-  45</t>
  </si>
  <si>
    <t>RECT-  46</t>
  </si>
  <si>
    <t>RECT-  47</t>
  </si>
  <si>
    <t>RECT-  48</t>
  </si>
  <si>
    <t>RECT-  49</t>
  </si>
  <si>
    <t>RECT-  50</t>
  </si>
  <si>
    <t>RECT-  51</t>
  </si>
  <si>
    <t>RECT-  52</t>
  </si>
  <si>
    <t>RECT-  53</t>
  </si>
  <si>
    <t>RECT-  54</t>
  </si>
  <si>
    <t>RECT-  55</t>
  </si>
  <si>
    <t>RECT-  56</t>
  </si>
  <si>
    <t>RECT-  57</t>
  </si>
  <si>
    <t>RECT-  58</t>
  </si>
  <si>
    <t>RECT-  59</t>
  </si>
  <si>
    <t>RECT-  60</t>
  </si>
  <si>
    <t>RECT-  61</t>
  </si>
  <si>
    <t>RECT-  62</t>
  </si>
  <si>
    <t>RECT-  63</t>
  </si>
  <si>
    <t>RECT-  64</t>
  </si>
  <si>
    <t>RECT-  65</t>
  </si>
  <si>
    <t>RECT-  66</t>
  </si>
  <si>
    <t>RECT-  67</t>
  </si>
  <si>
    <t>RECT-  68</t>
  </si>
  <si>
    <t>RECT-  69</t>
  </si>
  <si>
    <t>RECT-  70</t>
  </si>
  <si>
    <t>RECT-  71</t>
  </si>
  <si>
    <t>RECT-  72</t>
  </si>
  <si>
    <t>RECT-  73</t>
  </si>
  <si>
    <t>RECT-  74</t>
  </si>
  <si>
    <t>RECT-  75</t>
  </si>
  <si>
    <t>RECT-  76</t>
  </si>
  <si>
    <t>RECT-  77</t>
  </si>
  <si>
    <t>RECT-  78</t>
  </si>
  <si>
    <t>RECT-  79</t>
  </si>
  <si>
    <t>RECT-  80</t>
  </si>
  <si>
    <t>RECT-  81</t>
  </si>
  <si>
    <t>RECT-  82</t>
  </si>
  <si>
    <t>RECT-  83</t>
  </si>
  <si>
    <t>RECT-  84</t>
  </si>
  <si>
    <t>RECT-  85</t>
  </si>
  <si>
    <t>RECT-  86</t>
  </si>
  <si>
    <t>RECT-  87</t>
  </si>
  <si>
    <t>RECT-  88</t>
  </si>
  <si>
    <t>RECT-  89</t>
  </si>
  <si>
    <t>RECT- 343</t>
  </si>
  <si>
    <t xml:space="preserve">Identity </t>
  </si>
  <si>
    <t>2 mer: promoter 1</t>
  </si>
  <si>
    <t>2 mer: promoter 2</t>
  </si>
  <si>
    <t>2 mer: promoter 3</t>
  </si>
  <si>
    <t>2 mer: promoter 4</t>
  </si>
  <si>
    <t>Left edge blank: 4 mer</t>
  </si>
  <si>
    <t>Left edge blank: 5 mer</t>
  </si>
  <si>
    <t>Left edge blank: 6 mer</t>
  </si>
  <si>
    <t>Left edge blank: 7 mer</t>
  </si>
  <si>
    <t>Left edge blank: 8 mer</t>
  </si>
  <si>
    <t>Left edge blank: 9 mer</t>
  </si>
  <si>
    <t>Left edge blank: 10 mer</t>
  </si>
  <si>
    <t>DG443: 16 mer</t>
  </si>
  <si>
    <t>DG443: 17 mer</t>
  </si>
  <si>
    <t>DG443: 18 mer</t>
  </si>
  <si>
    <t>DG444: 4 mer</t>
  </si>
  <si>
    <t>DG444: 5 mer</t>
  </si>
  <si>
    <t>DG444: 6 mer</t>
  </si>
  <si>
    <t>DG444: 7 mer</t>
  </si>
  <si>
    <t>DG444: 8 mer</t>
  </si>
  <si>
    <t>DG444: 9 mer</t>
  </si>
  <si>
    <t>DG444: 10 mer</t>
  </si>
  <si>
    <t>DG444: 11 mer</t>
  </si>
  <si>
    <t>DG444: 12 mer</t>
  </si>
  <si>
    <t>Right edge blank: 7 mer</t>
  </si>
  <si>
    <t>Right edge blank: 8 mer</t>
  </si>
  <si>
    <t>Right edge blank: 9 mer</t>
  </si>
  <si>
    <t>Right edge blank: 10 mer</t>
  </si>
  <si>
    <t>Right edge blank: 11 mer</t>
  </si>
  <si>
    <t>Right edge blank: 12 mer</t>
  </si>
  <si>
    <t>Right edge blank: 13 mer</t>
  </si>
  <si>
    <t>Right edge blank: 14 mer</t>
  </si>
  <si>
    <t>Right edge blank: 15 mer</t>
  </si>
  <si>
    <t>Right edge blank: 16 mer</t>
  </si>
  <si>
    <t>Right edge blank: 17 mer</t>
  </si>
  <si>
    <t>Right edge blank: 18 mer</t>
  </si>
  <si>
    <t>Right edge blank: 19 mer</t>
  </si>
  <si>
    <t>N25: 3 mer</t>
  </si>
  <si>
    <t>N25: 4 mer</t>
  </si>
  <si>
    <t>N25: 5 mer</t>
  </si>
  <si>
    <t>N25: 6 mer</t>
  </si>
  <si>
    <t>N25: 7 mer</t>
  </si>
  <si>
    <t>N25: 8 mer</t>
  </si>
  <si>
    <t>N25: 9 mer</t>
  </si>
  <si>
    <t>N25: 10 mer</t>
  </si>
  <si>
    <t>N25: 11 mer</t>
  </si>
  <si>
    <t>DG115a: 3 mer</t>
  </si>
  <si>
    <t>DG115a: 4 mer</t>
  </si>
  <si>
    <t>RECT- 165</t>
  </si>
  <si>
    <t>RECT- 166</t>
  </si>
  <si>
    <t>RECT- 167</t>
  </si>
  <si>
    <t>RECT- 168</t>
  </si>
  <si>
    <t>RECT- 169</t>
  </si>
  <si>
    <t>RECT- 170</t>
  </si>
  <si>
    <t>RECT- 171</t>
  </si>
  <si>
    <t>RECT- 172</t>
  </si>
  <si>
    <t>RECT- 173</t>
  </si>
  <si>
    <t>RECT- 174</t>
  </si>
  <si>
    <t>RECT- 175</t>
  </si>
  <si>
    <t>RECT- 176</t>
  </si>
  <si>
    <t>RECT- 177</t>
  </si>
  <si>
    <t>RECT- 178</t>
  </si>
  <si>
    <t>RECT- 179</t>
  </si>
  <si>
    <t>RECT- 180</t>
  </si>
  <si>
    <t>RECT- 181</t>
  </si>
  <si>
    <t>RECT- 182</t>
  </si>
  <si>
    <t>RECT- 183</t>
  </si>
  <si>
    <t>RECT- 184</t>
  </si>
  <si>
    <t>RECT- 185</t>
  </si>
  <si>
    <t>RECT- 186</t>
  </si>
  <si>
    <t>RECT- 187</t>
  </si>
  <si>
    <t>RECT- 188</t>
  </si>
  <si>
    <t>RECT- 189</t>
  </si>
  <si>
    <t>RECT- 190</t>
  </si>
  <si>
    <t>RECT- 191</t>
  </si>
  <si>
    <t>RECT- 192</t>
  </si>
  <si>
    <t>RECT- 193</t>
  </si>
  <si>
    <t>RECT- 194</t>
  </si>
  <si>
    <t>RECT- 195</t>
  </si>
  <si>
    <t>RECT- 196</t>
  </si>
  <si>
    <t>RECT- 197</t>
  </si>
  <si>
    <t>RECT- 198</t>
  </si>
  <si>
    <t>RECT- 199</t>
  </si>
  <si>
    <t>RECT- 200</t>
  </si>
  <si>
    <t>RECT- 201</t>
  </si>
  <si>
    <t>RECT- 202</t>
  </si>
  <si>
    <t>RECT- 203</t>
  </si>
  <si>
    <t>RECT- 204</t>
  </si>
  <si>
    <t>RECT- 205</t>
  </si>
  <si>
    <t>RECT- 206</t>
  </si>
  <si>
    <t>RECT- 207</t>
  </si>
  <si>
    <t>RECT- 208</t>
  </si>
  <si>
    <t>RECT- 209</t>
  </si>
  <si>
    <t>RECT- 210</t>
  </si>
  <si>
    <t>RECT- 211</t>
  </si>
  <si>
    <t>RECT- 212</t>
  </si>
  <si>
    <t>RECT- 213</t>
  </si>
  <si>
    <t>RECT- 214</t>
  </si>
  <si>
    <t>RECT- 215</t>
  </si>
  <si>
    <t>RECT- 216</t>
  </si>
  <si>
    <t>FL: promoter 1</t>
  </si>
  <si>
    <t>FL: promoter 2</t>
  </si>
  <si>
    <t>FL: promoter 3</t>
  </si>
  <si>
    <t>FL: promoter 4</t>
  </si>
  <si>
    <t>2 mer control: C2 (-DNA)</t>
  </si>
  <si>
    <t>2 mer control: C1 (-DNA)</t>
  </si>
  <si>
    <t>2 mer control: C3 (-NZ)</t>
  </si>
  <si>
    <t>2 mer control: C4 (-NZ)</t>
  </si>
  <si>
    <t>2 mer: promoter 18</t>
  </si>
  <si>
    <t>2 mer: promoter 19</t>
  </si>
  <si>
    <t>2 mer: promoter 20</t>
  </si>
  <si>
    <t>2 mer: promoter 21</t>
  </si>
  <si>
    <t>2 mer: promoter 22</t>
  </si>
  <si>
    <t>2 mer: promoter 23</t>
  </si>
  <si>
    <t>DG450: 12 mer</t>
  </si>
  <si>
    <t>DG450: 13 mer</t>
  </si>
  <si>
    <t>DG450: 14 mer</t>
  </si>
  <si>
    <t>DG450: 15 mer</t>
  </si>
  <si>
    <t>DG450: 16 mer</t>
  </si>
  <si>
    <t>DG450: 17 mer</t>
  </si>
  <si>
    <t>DG450: 18 mer</t>
  </si>
  <si>
    <t>DG451: 4 mer</t>
  </si>
  <si>
    <t>DG451: 5 mer</t>
  </si>
  <si>
    <t>DG451: 6 mer</t>
  </si>
  <si>
    <t>DG451: 7 mer</t>
  </si>
  <si>
    <t>DG451: 8 mer</t>
  </si>
  <si>
    <t>DG451: 9 mer</t>
  </si>
  <si>
    <t>DG440: 5 mer</t>
  </si>
  <si>
    <t>DG440: 6 mer</t>
  </si>
  <si>
    <t>DG440: 7 mer</t>
  </si>
  <si>
    <t>DG440: 8 mer</t>
  </si>
  <si>
    <t>DG440: 9 mer</t>
  </si>
  <si>
    <t>DG440: 10 mer</t>
  </si>
  <si>
    <t>DG440: 11 mer</t>
  </si>
  <si>
    <t>DG440: 12 mer</t>
  </si>
  <si>
    <t>DG440: 13 mer</t>
  </si>
  <si>
    <t>DG440: 14 mer</t>
  </si>
  <si>
    <t>DG440: 15 mer</t>
  </si>
  <si>
    <t>DG440: 16 mer</t>
  </si>
  <si>
    <t>DG440: 17 mer</t>
  </si>
  <si>
    <t>DG441: 3 mer</t>
  </si>
  <si>
    <t>DG441: 18 mer</t>
  </si>
  <si>
    <t>DG442: 3 mer</t>
  </si>
  <si>
    <t>DG442: 16 mer</t>
  </si>
  <si>
    <t>DG443: 3 mer</t>
  </si>
  <si>
    <t>DG443: 19 mer</t>
  </si>
  <si>
    <t>DG444: 3 mer</t>
  </si>
  <si>
    <t>DG444: 21 mer</t>
  </si>
  <si>
    <t>DG445: 3 mer</t>
  </si>
  <si>
    <t>DG445: 21 mer</t>
  </si>
  <si>
    <t>DG446: 3 mer</t>
  </si>
  <si>
    <t>DG446: 21 mer</t>
  </si>
  <si>
    <t>DG447: 3 mer</t>
  </si>
  <si>
    <t>DG447: 19 mer</t>
  </si>
  <si>
    <t>DG448: 3 mer</t>
  </si>
  <si>
    <t>DG448: 15 mer</t>
  </si>
  <si>
    <t>DG449: 3 mer</t>
  </si>
  <si>
    <t>RECT- 291</t>
  </si>
  <si>
    <t>RECT- 292</t>
  </si>
  <si>
    <t>RECT- 293</t>
  </si>
  <si>
    <t>RECT- 294</t>
  </si>
  <si>
    <t>RECT- 295</t>
  </si>
  <si>
    <t>RECT- 317</t>
  </si>
  <si>
    <t>RECT- 318</t>
  </si>
  <si>
    <t>RECT- 319</t>
  </si>
  <si>
    <t>RECT- 296</t>
  </si>
  <si>
    <t>RECT- 297</t>
  </si>
  <si>
    <t>RECT- 298</t>
  </si>
  <si>
    <t>RECT- 299</t>
  </si>
  <si>
    <t>RECT- 300</t>
  </si>
  <si>
    <t>RECT- 301</t>
  </si>
  <si>
    <t>RECT- 302</t>
  </si>
  <si>
    <t>RECT- 303</t>
  </si>
  <si>
    <t>RECT- 304</t>
  </si>
  <si>
    <t>RECT- 305</t>
  </si>
  <si>
    <t>RECT- 306</t>
  </si>
  <si>
    <t>RECT- 307</t>
  </si>
  <si>
    <t>RECT- 308</t>
  </si>
  <si>
    <t>RECT- 309</t>
  </si>
  <si>
    <t>RECT- 310</t>
  </si>
  <si>
    <t>RECT- 311</t>
  </si>
  <si>
    <t>RECT- 312</t>
  </si>
  <si>
    <t>RECT- 313</t>
  </si>
  <si>
    <t>RECT- 314</t>
  </si>
  <si>
    <t>RECT- 315</t>
  </si>
  <si>
    <t>RECT- 329</t>
  </si>
  <si>
    <t>RECT- 330</t>
  </si>
  <si>
    <t>RECT- 331</t>
  </si>
  <si>
    <t>RECT- 332</t>
  </si>
  <si>
    <t>RECT- 333</t>
  </si>
  <si>
    <t>RECT- 334</t>
  </si>
  <si>
    <t>RECT- 316</t>
  </si>
  <si>
    <t>RECT- 320</t>
  </si>
  <si>
    <t>RECT- 321</t>
  </si>
  <si>
    <t>RECT- 322</t>
  </si>
  <si>
    <t>RECT- 323</t>
  </si>
  <si>
    <t>RECT- 324</t>
  </si>
  <si>
    <t>RECT- 325</t>
  </si>
  <si>
    <t>RECT- 326</t>
  </si>
  <si>
    <t>RECT- 327</t>
  </si>
  <si>
    <t>RECT- 328</t>
  </si>
  <si>
    <t>RECT- 335</t>
  </si>
  <si>
    <t>RECT- 336</t>
  </si>
  <si>
    <t>RECT- 337</t>
  </si>
  <si>
    <t>RECT- 338</t>
  </si>
  <si>
    <t>RECT- 339</t>
  </si>
  <si>
    <t>RECT- 340</t>
  </si>
  <si>
    <t>RECT- 341</t>
  </si>
  <si>
    <t>RECT- 342</t>
  </si>
  <si>
    <t>DG442: 10 mer</t>
  </si>
  <si>
    <t>DG442: 11 mer</t>
  </si>
  <si>
    <t>DG442: 12 mer</t>
  </si>
  <si>
    <t>DG442: 13 mer</t>
  </si>
  <si>
    <t>DG442: 14 mer</t>
  </si>
  <si>
    <t>DG442: 15 mer</t>
  </si>
  <si>
    <t>DG443: 4 mer</t>
  </si>
  <si>
    <t>DG443: 5 mer</t>
  </si>
  <si>
    <t>DG443: 6 mer</t>
  </si>
  <si>
    <t>DG443: 7 mer</t>
  </si>
  <si>
    <t>DG443: 8 mer</t>
  </si>
  <si>
    <t>DG443: 9 mer</t>
  </si>
  <si>
    <t>DG443: 10 mer</t>
  </si>
  <si>
    <t>DG443: 11 mer</t>
  </si>
  <si>
    <t>DG443: 12 mer</t>
  </si>
  <si>
    <t>DG443: 13 mer</t>
  </si>
  <si>
    <t>DG443: 14 mer</t>
  </si>
  <si>
    <t>DG443: 15 mer</t>
  </si>
  <si>
    <t>DG452: 11 mer</t>
  </si>
  <si>
    <t>DG452: 12 mer</t>
  </si>
  <si>
    <t>DG452: 13 mer</t>
  </si>
  <si>
    <t>DG452: 14 mer</t>
  </si>
  <si>
    <t>DG452: 15 mer</t>
  </si>
  <si>
    <t>DG452: 16 mer</t>
  </si>
  <si>
    <t>DG452: 17 mer</t>
  </si>
  <si>
    <t>DG452: 18 mer</t>
  </si>
  <si>
    <t>DG452: 19 mer</t>
  </si>
  <si>
    <t>DG452: 20 mer</t>
  </si>
  <si>
    <t>Right edge blank: 3 mer</t>
  </si>
  <si>
    <t>Left edge blank: 3 mer</t>
  </si>
  <si>
    <t>DG444: 13 mer</t>
  </si>
  <si>
    <t>DG444: 14 mer</t>
  </si>
  <si>
    <t>DG444: 15 mer</t>
  </si>
  <si>
    <t>DG444: 16 mer</t>
  </si>
  <si>
    <t>DG444: 17 mer</t>
  </si>
  <si>
    <t>DG444: 18 mer</t>
  </si>
  <si>
    <t>DG444: 19 mer</t>
  </si>
  <si>
    <t>DG444: 20 mer</t>
  </si>
  <si>
    <t>DG445: 4 mer</t>
  </si>
  <si>
    <t>DG445: 5 mer</t>
  </si>
  <si>
    <t>DG445: 6 mer</t>
  </si>
  <si>
    <t>DG445: 7 mer</t>
  </si>
  <si>
    <t>DG445: 8 mer</t>
  </si>
  <si>
    <t>DG445: 9 mer</t>
  </si>
  <si>
    <t>DG445: 10 mer</t>
  </si>
  <si>
    <t>DG445: 11 mer</t>
  </si>
  <si>
    <t>DG445: 12 mer</t>
  </si>
  <si>
    <t>DG445: 13 mer</t>
  </si>
  <si>
    <t>DG445: 14 mer</t>
  </si>
  <si>
    <t>DG445: 15 mer</t>
  </si>
  <si>
    <t>DG445: 16 mer</t>
  </si>
  <si>
    <t>DG445: 17 mer</t>
  </si>
  <si>
    <t>DG445: 18 mer</t>
  </si>
  <si>
    <t>DG445: 19 mer</t>
  </si>
  <si>
    <t>DG445: 20 mer</t>
  </si>
  <si>
    <t>DG446: 4 mer</t>
  </si>
  <si>
    <t>DG446: 5 mer</t>
  </si>
  <si>
    <t>DG446: 6 mer</t>
  </si>
  <si>
    <t>DG446: 7 mer</t>
  </si>
  <si>
    <t>DG446: 8 mer</t>
  </si>
  <si>
    <t>DG115a: 5 mer</t>
  </si>
  <si>
    <t>DG115a: 6 mer</t>
  </si>
  <si>
    <t>DG115a: 7 mer</t>
  </si>
  <si>
    <t>DG115a: 8 mer</t>
  </si>
  <si>
    <t>DG115a: 9 mer</t>
  </si>
  <si>
    <t>DG115a: 10 mer</t>
  </si>
  <si>
    <t>DG115a: 11 mer</t>
  </si>
  <si>
    <t>DG115a: 12 mer</t>
  </si>
  <si>
    <t>DG115a: 13 mer</t>
  </si>
  <si>
    <t>DG115a: 14 mer</t>
  </si>
  <si>
    <t>DG115a: 15 mer</t>
  </si>
  <si>
    <t>DG115a: 16 mer</t>
  </si>
  <si>
    <t>DG115a: 17 mer</t>
  </si>
  <si>
    <t>DG115a: 18 mer</t>
  </si>
  <si>
    <t>DG115a: 19 mer</t>
  </si>
  <si>
    <t>DG133: 3 mer</t>
  </si>
  <si>
    <t>DG133: 4 mer</t>
  </si>
  <si>
    <t>DG133: 5 mer</t>
  </si>
  <si>
    <t>DG133: 6 mer</t>
  </si>
  <si>
    <t>DG133: 7 mer</t>
  </si>
  <si>
    <t>DG133: 8 mer</t>
  </si>
  <si>
    <t>DG133: 9 mer</t>
  </si>
  <si>
    <t>DG133: 10 mer</t>
  </si>
  <si>
    <t>DG133: 11 mer</t>
  </si>
  <si>
    <t>DG133: 12 mer</t>
  </si>
  <si>
    <t>DG133: 13 mer</t>
  </si>
  <si>
    <t>DG133: 14 mer</t>
  </si>
  <si>
    <t>DG133: 15 mer</t>
  </si>
  <si>
    <t>DG133: 16 mer</t>
  </si>
  <si>
    <t>A1anti: 3 mer</t>
  </si>
  <si>
    <t>A1anti: 4 mer</t>
  </si>
  <si>
    <t>A1anti: 5 mer</t>
  </si>
  <si>
    <t>A1anti: 6 mer</t>
  </si>
  <si>
    <t>A1anti: 7 mer</t>
  </si>
  <si>
    <t>A1anti: 8 mer</t>
  </si>
  <si>
    <t>A1anti: 9 mer</t>
  </si>
  <si>
    <t>A1anti: 10 mer</t>
  </si>
  <si>
    <t>A1anti: 11 mer</t>
  </si>
  <si>
    <t>A1anti: 12 mer</t>
  </si>
  <si>
    <t>A1anti: 13 mer</t>
  </si>
  <si>
    <t>A1anti: 14 mer</t>
  </si>
  <si>
    <t>A1anti: 15 mer</t>
  </si>
  <si>
    <t>DG449: 10 mer</t>
  </si>
  <si>
    <t>DG449: 11 mer</t>
  </si>
  <si>
    <t>DG449: 12 mer</t>
  </si>
  <si>
    <t>DG449: 13 mer</t>
  </si>
  <si>
    <t>DG449: 14 mer</t>
  </si>
  <si>
    <t>DG449: 15 mer</t>
  </si>
  <si>
    <t>DG449: 16 mer</t>
  </si>
  <si>
    <t>DG449: 17 mer</t>
  </si>
  <si>
    <t>DG449: 18 mer</t>
  </si>
  <si>
    <t>DG450: 4 mer</t>
  </si>
  <si>
    <t>DG450: 5 mer</t>
  </si>
  <si>
    <t>DG450: 6 mer</t>
  </si>
  <si>
    <t>DG450: 7 mer</t>
  </si>
  <si>
    <t>DG450: 8 mer</t>
  </si>
  <si>
    <t>DG450: 9 mer</t>
  </si>
  <si>
    <t>DG450: 10 mer</t>
  </si>
  <si>
    <t>DG450: 11 mer</t>
  </si>
  <si>
    <t>DG446: 9 mer</t>
  </si>
  <si>
    <t>DG446: 10 mer</t>
  </si>
  <si>
    <t>DG446: 11 mer</t>
  </si>
  <si>
    <t>DG446: 12 mer</t>
  </si>
  <si>
    <t>DG446: 13 mer</t>
  </si>
  <si>
    <t>DG446: 14 mer</t>
  </si>
  <si>
    <t>DG446: 15 mer</t>
  </si>
  <si>
    <t>DG446: 16 mer</t>
  </si>
  <si>
    <t>DG446: 17 mer</t>
  </si>
  <si>
    <t>DG446: 18 mer</t>
  </si>
  <si>
    <t>DG446: 19 mer</t>
  </si>
  <si>
    <t>DG446: 20 mer</t>
  </si>
  <si>
    <t>DG447: 4 mer</t>
  </si>
  <si>
    <t>DG447: 5 mer</t>
  </si>
  <si>
    <t>DG447: 6 mer</t>
  </si>
  <si>
    <t>DG447: 7 mer</t>
  </si>
  <si>
    <t>DG447: 8 mer</t>
  </si>
  <si>
    <t>DG447: 9 mer</t>
  </si>
  <si>
    <t>DG447: 10 mer</t>
  </si>
  <si>
    <t>DG447: 11 mer</t>
  </si>
  <si>
    <t>DG447: 12 mer</t>
  </si>
  <si>
    <t>DG447: 13 mer</t>
  </si>
  <si>
    <t>DG447: 14 mer</t>
  </si>
  <si>
    <t>DG447: 15 mer</t>
  </si>
  <si>
    <t>DG447: 16 mer</t>
  </si>
  <si>
    <t>DG447: 17 mer</t>
  </si>
  <si>
    <t>DG447: 18 mer</t>
  </si>
  <si>
    <t>DG448: 4 mer</t>
  </si>
  <si>
    <t>DG448: 5 mer</t>
  </si>
  <si>
    <t>DG448: 6 mer</t>
  </si>
  <si>
    <t>DG448: 7 mer</t>
  </si>
  <si>
    <t>DG448: 8 mer</t>
  </si>
  <si>
    <t>DG448: 9 mer</t>
  </si>
  <si>
    <t>DG448: 10 mer</t>
  </si>
  <si>
    <t>DG448: 11 mer</t>
  </si>
  <si>
    <t>DG448: 12 mer</t>
  </si>
  <si>
    <t>DG448: 13 mer</t>
  </si>
  <si>
    <t>DG448: 14 mer</t>
  </si>
  <si>
    <t>DG449: 4 mer</t>
  </si>
  <si>
    <t>DG449: 5 mer</t>
  </si>
  <si>
    <t>DG449: 6 mer</t>
  </si>
  <si>
    <t>DG449: 7 mer</t>
  </si>
  <si>
    <t>DG449: 8 mer</t>
  </si>
  <si>
    <t>DG449: 9 mer</t>
  </si>
  <si>
    <t>DG449: 19 mer</t>
  </si>
  <si>
    <t>DG450: 3 mer</t>
  </si>
  <si>
    <t>DG450: 19 mer</t>
  </si>
  <si>
    <t>DG451: 3 mer</t>
  </si>
  <si>
    <t>DG451: 19 mer</t>
  </si>
  <si>
    <t>DG452: 3 mer</t>
  </si>
  <si>
    <t>FL blank: left</t>
  </si>
  <si>
    <t>FL blank: right</t>
  </si>
  <si>
    <t>DG452: 21 mer</t>
  </si>
  <si>
    <t>FL: promoter 18</t>
  </si>
  <si>
    <t>FL: promoter 19</t>
  </si>
  <si>
    <t>FL: promoter 20</t>
  </si>
  <si>
    <t>FL: promoter 21</t>
  </si>
  <si>
    <t>FL: promoter 22</t>
  </si>
  <si>
    <t>FL: promoter 23</t>
  </si>
  <si>
    <t>FL: promoter 24</t>
  </si>
  <si>
    <t>FL: promoter 25</t>
  </si>
  <si>
    <t>FL: promoter 26</t>
  </si>
  <si>
    <t>FL: promoter 27</t>
  </si>
  <si>
    <t>FL: promoter 28</t>
  </si>
  <si>
    <t>FL: promoter 29</t>
  </si>
  <si>
    <t>FL: promoter 30</t>
  </si>
  <si>
    <t>DG441: 4 mer</t>
  </si>
  <si>
    <t>DG441: 5 mer</t>
  </si>
  <si>
    <t>DG441: 6 mer</t>
  </si>
  <si>
    <t>DG441: 7 mer</t>
  </si>
  <si>
    <t>DG441: 8 mer</t>
  </si>
  <si>
    <t>DG441: 9 mer</t>
  </si>
  <si>
    <t>DG441: 10 mer</t>
  </si>
  <si>
    <t>DG441: 11 mer</t>
  </si>
  <si>
    <t>DG441: 12 mer</t>
  </si>
  <si>
    <t>DG441: 13 mer</t>
  </si>
  <si>
    <t>DG441: 14 mer</t>
  </si>
  <si>
    <t>DG441: 15 mer</t>
  </si>
  <si>
    <t>DG441: 16 mer</t>
  </si>
  <si>
    <t>DG441: 17 mer</t>
  </si>
  <si>
    <t>DG442: 4 mer</t>
  </si>
  <si>
    <t>DG442: 5 mer</t>
  </si>
  <si>
    <t>DG442: 6 mer</t>
  </si>
  <si>
    <t>DG442: 7 mer</t>
  </si>
  <si>
    <t>DG442: 8 mer</t>
  </si>
  <si>
    <t>DG442: 9 mer</t>
  </si>
  <si>
    <t>DG451: 10 mer</t>
  </si>
  <si>
    <t>DG451: 11 mer</t>
  </si>
  <si>
    <t>DG451: 12 mer</t>
  </si>
  <si>
    <t>DG451: 13 mer</t>
  </si>
  <si>
    <t>DG451: 14 mer</t>
  </si>
  <si>
    <t>DG451: 15 mer</t>
  </si>
  <si>
    <t>DG451: 16 mer</t>
  </si>
  <si>
    <t>DG451: 17 mer</t>
  </si>
  <si>
    <t>DG451: 18 mer</t>
  </si>
  <si>
    <t>DG452: 4 mer</t>
  </si>
  <si>
    <t>DG452: 5 mer</t>
  </si>
  <si>
    <t>DG452: 6 mer</t>
  </si>
  <si>
    <t>DG452: 7 mer</t>
  </si>
  <si>
    <t>DG452: 8 mer</t>
  </si>
  <si>
    <t>DG452: 9 mer</t>
  </si>
  <si>
    <t>DG452: 10 mer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</si>
</sst>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"/>
    <numFmt numFmtId="169" formatCode="0.0"/>
    <numFmt numFmtId="171" formatCode="0"/>
    <numFmt numFmtId="172" formatCode="0.0"/>
  </numFmts>
  <fonts count="7">
    <font>
      <sz val="10"/>
      <name val="Arial"/>
    </font>
    <font>
      <sz val="10"/>
      <name val="Arial"/>
    </font>
    <font>
      <u/>
      <sz val="10"/>
      <name val="Arial"/>
    </font>
    <font>
      <sz val="10"/>
      <color indexed="10"/>
      <name val="Arial"/>
    </font>
    <font>
      <sz val="10"/>
      <color indexed="12"/>
      <name val="Arial"/>
    </font>
    <font>
      <i/>
      <u/>
      <sz val="10"/>
      <name val="Arial"/>
    </font>
    <font>
      <u/>
      <sz val="10"/>
      <color indexed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" fontId="3" fillId="0" borderId="0" xfId="0" applyNumberFormat="1" applyFont="1"/>
    <xf numFmtId="168" fontId="0" fillId="0" borderId="0" xfId="0" applyNumberFormat="1"/>
    <xf numFmtId="168" fontId="0" fillId="0" borderId="0" xfId="0" applyNumberFormat="1"/>
    <xf numFmtId="168" fontId="3" fillId="0" borderId="0" xfId="0" applyNumberFormat="1" applyFont="1"/>
    <xf numFmtId="168" fontId="3" fillId="0" borderId="0" xfId="0" applyNumberFormat="1" applyFont="1"/>
    <xf numFmtId="168" fontId="0" fillId="0" borderId="0" xfId="0" applyNumberFormat="1"/>
    <xf numFmtId="168" fontId="3" fillId="0" borderId="0" xfId="0" applyNumberFormat="1" applyFont="1"/>
    <xf numFmtId="168" fontId="0" fillId="0" borderId="0" xfId="0" applyNumberFormat="1"/>
    <xf numFmtId="168" fontId="4" fillId="0" borderId="0" xfId="0" applyNumberFormat="1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68" fontId="0" fillId="0" borderId="0" xfId="0" applyNumberFormat="1"/>
    <xf numFmtId="1" fontId="6" fillId="0" borderId="0" xfId="0" applyNumberFormat="1" applyFont="1" applyAlignment="1">
      <alignment horizontal="center"/>
    </xf>
    <xf numFmtId="168" fontId="0" fillId="0" borderId="0" xfId="0" applyNumberFormat="1"/>
    <xf numFmtId="169" fontId="0" fillId="0" borderId="0" xfId="0" applyNumberFormat="1"/>
    <xf numFmtId="169" fontId="0" fillId="0" borderId="0" xfId="0" applyNumberFormat="1"/>
    <xf numFmtId="169" fontId="0" fillId="0" borderId="0" xfId="0" applyNumberFormat="1"/>
    <xf numFmtId="169" fontId="0" fillId="0" borderId="0" xfId="0" applyNumberFormat="1"/>
    <xf numFmtId="169" fontId="0" fillId="0" borderId="0" xfId="0" applyNumberFormat="1"/>
    <xf numFmtId="169" fontId="0" fillId="0" borderId="0" xfId="0" applyNumberFormat="1"/>
    <xf numFmtId="169" fontId="0" fillId="0" borderId="0" xfId="0" applyNumberFormat="1"/>
    <xf numFmtId="169" fontId="0" fillId="0" borderId="0" xfId="0" applyNumberFormat="1"/>
    <xf numFmtId="169" fontId="0" fillId="0" borderId="0" xfId="0" applyNumberFormat="1"/>
    <xf numFmtId="169" fontId="0" fillId="0" borderId="0" xfId="0" applyNumberFormat="1"/>
    <xf numFmtId="169" fontId="0" fillId="0" borderId="0" xfId="0" applyNumberFormat="1"/>
    <xf numFmtId="169" fontId="0" fillId="0" borderId="0" xfId="0" applyNumberFormat="1"/>
    <xf numFmtId="169" fontId="0" fillId="0" borderId="0" xfId="0" applyNumberFormat="1"/>
    <xf numFmtId="169" fontId="0" fillId="0" borderId="0" xfId="0" applyNumberFormat="1"/>
    <xf numFmtId="169" fontId="0" fillId="0" borderId="0" xfId="0" applyNumberFormat="1"/>
    <xf numFmtId="169" fontId="0" fillId="0" borderId="0" xfId="0" applyNumberFormat="1"/>
    <xf numFmtId="169" fontId="0" fillId="0" borderId="0" xfId="0" applyNumberFormat="1"/>
    <xf numFmtId="169" fontId="0" fillId="0" borderId="0" xfId="0" applyNumberFormat="1"/>
    <xf numFmtId="169" fontId="0" fillId="0" borderId="0" xfId="0" applyNumberFormat="1"/>
    <xf numFmtId="0" fontId="2" fillId="0" borderId="0" xfId="0" applyFont="1"/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Q351"/>
  <sheetViews>
    <sheetView tabSelected="1" topLeftCell="E169" zoomScale="150" workbookViewId="0">
      <selection activeCell="H186" sqref="H186:Y200"/>
    </sheetView>
  </sheetViews>
  <sheetFormatPr baseColWidth="10" defaultColWidth="8.83203125" defaultRowHeight="12"/>
  <cols>
    <col min="1" max="1" width="13.83203125" customWidth="1"/>
    <col min="2" max="2" width="17.6640625" customWidth="1"/>
    <col min="3" max="3" width="25.5" customWidth="1"/>
    <col min="4" max="4" width="14" customWidth="1"/>
    <col min="5" max="5" width="13.83203125" customWidth="1"/>
    <col min="8" max="9" width="9.6640625" customWidth="1"/>
    <col min="10" max="10" width="10" customWidth="1"/>
    <col min="11" max="11" width="9.5" customWidth="1"/>
    <col min="12" max="14" width="10" customWidth="1"/>
    <col min="15" max="15" width="9.6640625" customWidth="1"/>
    <col min="16" max="16" width="9.83203125" customWidth="1"/>
    <col min="17" max="17" width="10" customWidth="1"/>
    <col min="18" max="19" width="9.6640625" customWidth="1"/>
    <col min="20" max="22" width="10" customWidth="1"/>
    <col min="23" max="23" width="9.83203125" customWidth="1"/>
    <col min="24" max="25" width="10" customWidth="1"/>
    <col min="30" max="30" width="12.33203125" bestFit="1" customWidth="1"/>
  </cols>
  <sheetData>
    <row r="1" spans="1:41">
      <c r="A1" s="1" t="s">
        <v>82</v>
      </c>
      <c r="B1" s="1" t="s">
        <v>83</v>
      </c>
      <c r="C1" s="1" t="s">
        <v>383</v>
      </c>
      <c r="D1" s="1" t="s">
        <v>226</v>
      </c>
      <c r="E1" s="1" t="s">
        <v>227</v>
      </c>
      <c r="H1" t="s">
        <v>21</v>
      </c>
      <c r="J1" t="s">
        <v>229</v>
      </c>
      <c r="Q1" t="s">
        <v>21</v>
      </c>
      <c r="S1" t="s">
        <v>229</v>
      </c>
      <c r="Z1" t="s">
        <v>21</v>
      </c>
      <c r="AB1" t="s">
        <v>229</v>
      </c>
      <c r="AI1" t="s">
        <v>21</v>
      </c>
      <c r="AK1" t="s">
        <v>229</v>
      </c>
    </row>
    <row r="2" spans="1:41">
      <c r="A2" t="s">
        <v>84</v>
      </c>
      <c r="B2" s="2">
        <v>11676008.02</v>
      </c>
      <c r="C2" s="2" t="s">
        <v>488</v>
      </c>
      <c r="D2" t="s">
        <v>228</v>
      </c>
      <c r="H2" s="4" t="s">
        <v>143</v>
      </c>
      <c r="I2" s="2"/>
      <c r="J2" s="2"/>
      <c r="K2" s="2"/>
      <c r="L2" s="2"/>
      <c r="M2" s="2"/>
      <c r="N2" s="2"/>
      <c r="Q2" s="4" t="s">
        <v>145</v>
      </c>
      <c r="R2" s="2"/>
      <c r="S2" s="2"/>
      <c r="T2" s="2"/>
      <c r="U2" s="2"/>
      <c r="V2" s="2"/>
      <c r="Z2" s="4" t="s">
        <v>147</v>
      </c>
      <c r="AA2" s="2"/>
      <c r="AB2" s="2"/>
      <c r="AC2" s="2"/>
      <c r="AD2" s="2"/>
      <c r="AE2" s="2"/>
      <c r="AI2" s="4" t="s">
        <v>149</v>
      </c>
      <c r="AJ2" s="2"/>
      <c r="AK2" s="2"/>
      <c r="AL2" s="2"/>
      <c r="AM2" s="2"/>
      <c r="AN2" s="2"/>
    </row>
    <row r="3" spans="1:41">
      <c r="A3" t="s">
        <v>85</v>
      </c>
      <c r="B3" s="2">
        <v>13580032.189999999</v>
      </c>
      <c r="C3" s="2" t="s">
        <v>487</v>
      </c>
      <c r="D3" s="5">
        <f xml:space="preserve"> SUM(B2:B5)/4</f>
        <v>12515849.8475</v>
      </c>
      <c r="E3" s="5"/>
      <c r="F3" s="5"/>
      <c r="H3" s="13"/>
      <c r="I3" s="13"/>
      <c r="J3" s="14"/>
      <c r="K3" s="13" t="s">
        <v>230</v>
      </c>
      <c r="L3" s="13"/>
      <c r="M3" s="13"/>
      <c r="N3" s="2"/>
      <c r="Q3" s="13"/>
      <c r="R3" s="13"/>
      <c r="S3" s="14"/>
      <c r="T3" s="13" t="s">
        <v>230</v>
      </c>
      <c r="U3" s="13"/>
      <c r="V3" s="13"/>
      <c r="Z3" s="13"/>
      <c r="AA3" s="13"/>
      <c r="AB3" s="14"/>
      <c r="AC3" s="13" t="s">
        <v>230</v>
      </c>
      <c r="AD3" s="13"/>
      <c r="AE3" s="13"/>
      <c r="AI3" s="13"/>
      <c r="AJ3" s="13"/>
      <c r="AK3" s="14"/>
      <c r="AL3" s="13" t="s">
        <v>230</v>
      </c>
      <c r="AM3" s="13"/>
      <c r="AN3" s="13"/>
    </row>
    <row r="4" spans="1:41">
      <c r="A4" t="s">
        <v>86</v>
      </c>
      <c r="B4" s="2">
        <v>11795040.99</v>
      </c>
      <c r="C4" s="2" t="s">
        <v>489</v>
      </c>
      <c r="D4" s="5"/>
      <c r="E4" s="5"/>
      <c r="F4" s="5"/>
      <c r="H4" s="15" t="s">
        <v>231</v>
      </c>
      <c r="I4" s="21" t="s">
        <v>144</v>
      </c>
      <c r="J4" s="1" t="s">
        <v>233</v>
      </c>
      <c r="K4" s="15" t="s">
        <v>234</v>
      </c>
      <c r="L4" s="15" t="s">
        <v>235</v>
      </c>
      <c r="M4" s="15" t="s">
        <v>236</v>
      </c>
      <c r="N4" s="2"/>
      <c r="Q4" s="15" t="s">
        <v>231</v>
      </c>
      <c r="R4" s="21" t="s">
        <v>146</v>
      </c>
      <c r="S4" s="1" t="s">
        <v>237</v>
      </c>
      <c r="T4" s="15" t="s">
        <v>238</v>
      </c>
      <c r="U4" s="15" t="s">
        <v>239</v>
      </c>
      <c r="V4" s="15" t="s">
        <v>236</v>
      </c>
      <c r="Z4" s="15" t="s">
        <v>231</v>
      </c>
      <c r="AA4" s="21" t="s">
        <v>148</v>
      </c>
      <c r="AB4" s="1" t="s">
        <v>237</v>
      </c>
      <c r="AC4" s="15" t="s">
        <v>238</v>
      </c>
      <c r="AD4" s="15" t="s">
        <v>239</v>
      </c>
      <c r="AE4" s="15" t="s">
        <v>236</v>
      </c>
      <c r="AI4" s="15" t="s">
        <v>231</v>
      </c>
      <c r="AJ4" s="21" t="s">
        <v>150</v>
      </c>
      <c r="AK4" s="1" t="s">
        <v>237</v>
      </c>
      <c r="AL4" s="15" t="s">
        <v>238</v>
      </c>
      <c r="AM4" s="15" t="s">
        <v>239</v>
      </c>
      <c r="AN4" s="15" t="s">
        <v>236</v>
      </c>
    </row>
    <row r="5" spans="1:41">
      <c r="A5" t="s">
        <v>87</v>
      </c>
      <c r="B5" s="2">
        <v>13012318.189999999</v>
      </c>
      <c r="C5" s="2" t="s">
        <v>490</v>
      </c>
      <c r="D5" s="5"/>
      <c r="E5" s="5"/>
      <c r="F5" s="5"/>
      <c r="H5" s="2" t="s">
        <v>240</v>
      </c>
      <c r="I5" s="17">
        <v>1623812.0024999995</v>
      </c>
      <c r="J5" s="24">
        <f>I5/$I$28*100</f>
        <v>21.255777608223323</v>
      </c>
      <c r="K5" s="17">
        <f>SUM(I5:I24)+I26</f>
        <v>7639391.192499999</v>
      </c>
      <c r="L5" s="25">
        <f>K5/$I$28*100</f>
        <v>100</v>
      </c>
      <c r="M5" s="25">
        <f>J5/L5*100</f>
        <v>21.255777608223323</v>
      </c>
      <c r="N5" s="17"/>
      <c r="O5" s="17"/>
      <c r="Q5" s="2" t="s">
        <v>240</v>
      </c>
      <c r="R5" s="17">
        <v>2268681.2925000004</v>
      </c>
      <c r="S5" s="26">
        <f>R5/$R$28*100</f>
        <v>24.397090564512467</v>
      </c>
      <c r="T5" s="17">
        <f>SUM(R5:R22)+R26</f>
        <v>9298982.9525000006</v>
      </c>
      <c r="U5" s="26">
        <f>T5/$R$28*100</f>
        <v>100</v>
      </c>
      <c r="V5" s="26">
        <f>S5/U5*100</f>
        <v>24.397090564512467</v>
      </c>
      <c r="W5" s="17"/>
      <c r="X5" s="17"/>
      <c r="Z5" s="2" t="s">
        <v>240</v>
      </c>
      <c r="AA5" s="17">
        <v>5272637.6224999987</v>
      </c>
      <c r="AB5" s="26">
        <f t="shared" ref="AB5:AB19" si="0">AA5/$AA$28*100</f>
        <v>37.09364218702229</v>
      </c>
      <c r="AC5" s="17">
        <f>SUM(AA5:AA19)+AA26</f>
        <v>14214397.162499998</v>
      </c>
      <c r="AD5" s="27">
        <f>AC5/$AA$28*100</f>
        <v>100</v>
      </c>
      <c r="AE5" s="27">
        <f>AB5/AD5*100</f>
        <v>37.09364218702229</v>
      </c>
      <c r="AF5" s="17"/>
      <c r="AG5" s="17"/>
      <c r="AI5" s="2" t="s">
        <v>240</v>
      </c>
      <c r="AJ5" s="17">
        <v>10440830.532499999</v>
      </c>
      <c r="AK5" s="27">
        <f>AJ5/$AJ$28*100</f>
        <v>48.131845126631724</v>
      </c>
      <c r="AL5" s="17">
        <f>SUM(AJ5:AJ18)+AJ26</f>
        <v>21692146.862499993</v>
      </c>
      <c r="AM5" s="28">
        <f>AL5/$AJ$28*100</f>
        <v>100</v>
      </c>
      <c r="AN5" s="28">
        <f>AK5/AM5*100</f>
        <v>48.131845126631724</v>
      </c>
      <c r="AO5" s="17"/>
    </row>
    <row r="6" spans="1:41">
      <c r="A6" t="s">
        <v>88</v>
      </c>
      <c r="B6" s="4">
        <v>14139661.85</v>
      </c>
      <c r="C6" s="2" t="s">
        <v>384</v>
      </c>
      <c r="D6" s="5"/>
      <c r="E6" s="12">
        <f xml:space="preserve"> B6-$D$3</f>
        <v>1623812.0024999995</v>
      </c>
      <c r="F6" s="5"/>
      <c r="H6" s="2" t="s">
        <v>241</v>
      </c>
      <c r="I6" s="17">
        <v>595718.97</v>
      </c>
      <c r="J6" s="24">
        <f t="shared" ref="J6:J26" si="1">I6/$I$28*100</f>
        <v>7.7979901145113413</v>
      </c>
      <c r="K6" s="22">
        <f>SUM(I6:I14)+I26</f>
        <v>6015579.1900000004</v>
      </c>
      <c r="L6" s="25">
        <f t="shared" ref="L6:L26" si="2">K6/$I$28*100</f>
        <v>78.744222391776688</v>
      </c>
      <c r="M6" s="25">
        <f t="shared" ref="M6:M14" si="3">J6/L6*100</f>
        <v>9.9029362125311824</v>
      </c>
      <c r="N6" s="17"/>
      <c r="O6" s="17"/>
      <c r="Q6" s="2" t="s">
        <v>241</v>
      </c>
      <c r="R6" s="17">
        <v>443723.35000000003</v>
      </c>
      <c r="S6" s="26">
        <f t="shared" ref="S6:S26" si="4">R6/$R$28*100</f>
        <v>4.7717406545057326</v>
      </c>
      <c r="T6" s="17">
        <f>SUM(R6:R22)+R26</f>
        <v>7030301.6599999992</v>
      </c>
      <c r="U6" s="26">
        <f t="shared" ref="U6:U26" si="5">T6/$R$28*100</f>
        <v>75.602909435487518</v>
      </c>
      <c r="V6" s="26">
        <f t="shared" ref="V6:V22" si="6">S6/U6*100</f>
        <v>6.3115833638353447</v>
      </c>
      <c r="W6" s="17"/>
      <c r="X6" s="17"/>
      <c r="Z6" s="2" t="s">
        <v>241</v>
      </c>
      <c r="AA6" s="17">
        <v>260149.55</v>
      </c>
      <c r="AB6" s="26">
        <f t="shared" si="0"/>
        <v>1.8301834894997788</v>
      </c>
      <c r="AC6" s="17">
        <f>SUM(AA6:AA19)+AA26</f>
        <v>8941759.540000001</v>
      </c>
      <c r="AD6" s="27">
        <f t="shared" ref="AD6:AD26" si="7">AC6/$AA$28*100</f>
        <v>62.906357812977717</v>
      </c>
      <c r="AE6" s="27">
        <f t="shared" ref="AE6:AE19" si="8">AB6/AD6*100</f>
        <v>2.9093776100357984</v>
      </c>
      <c r="AF6" s="17"/>
      <c r="AG6" s="17"/>
      <c r="AI6" s="2" t="s">
        <v>241</v>
      </c>
      <c r="AJ6" s="17">
        <v>360174.75999999995</v>
      </c>
      <c r="AK6" s="27">
        <f t="shared" ref="AK6:AK26" si="9">AJ6/$AJ$28*100</f>
        <v>1.6603924096726785</v>
      </c>
      <c r="AL6" s="17">
        <f>SUM(AJ6:AJ18)+AJ26</f>
        <v>11251316.33</v>
      </c>
      <c r="AM6" s="28">
        <f t="shared" ref="AM6:AM26" si="10">AL6/$AJ$28*100</f>
        <v>51.868154873368297</v>
      </c>
      <c r="AN6" s="28">
        <f t="shared" ref="AN6:AN18" si="11">AK6/AM6*100</f>
        <v>3.2011788615314849</v>
      </c>
      <c r="AO6" s="17"/>
    </row>
    <row r="7" spans="1:41">
      <c r="A7" t="s">
        <v>89</v>
      </c>
      <c r="B7" s="4">
        <v>14784531.140000001</v>
      </c>
      <c r="C7" s="2" t="s">
        <v>385</v>
      </c>
      <c r="D7" s="5"/>
      <c r="E7" s="12">
        <f t="shared" ref="E7:E22" si="12" xml:space="preserve"> B7-$D$3</f>
        <v>2268681.2925000004</v>
      </c>
      <c r="F7" s="5"/>
      <c r="H7" s="2" t="s">
        <v>242</v>
      </c>
      <c r="I7" s="17">
        <v>534714.01</v>
      </c>
      <c r="J7" s="24">
        <f t="shared" si="1"/>
        <v>6.9994322391155661</v>
      </c>
      <c r="K7" s="22">
        <f>SUM(I7:I14)+I26</f>
        <v>5419860.2200000007</v>
      </c>
      <c r="L7" s="25">
        <f t="shared" si="2"/>
        <v>70.946232277265352</v>
      </c>
      <c r="M7" s="25">
        <f t="shared" si="3"/>
        <v>9.8658265766123385</v>
      </c>
      <c r="N7" s="17"/>
      <c r="O7" s="17"/>
      <c r="Q7" s="2" t="s">
        <v>242</v>
      </c>
      <c r="R7" s="17">
        <v>360129.87</v>
      </c>
      <c r="S7" s="26">
        <f t="shared" si="4"/>
        <v>3.872787721405385</v>
      </c>
      <c r="T7" s="17">
        <f>SUM(R7:R22)+R26</f>
        <v>6586578.3099999996</v>
      </c>
      <c r="U7" s="26">
        <f t="shared" si="5"/>
        <v>70.831168780981784</v>
      </c>
      <c r="V7" s="26">
        <f t="shared" si="6"/>
        <v>5.4676321004676556</v>
      </c>
      <c r="W7" s="17"/>
      <c r="X7" s="17"/>
      <c r="Z7" s="2" t="s">
        <v>242</v>
      </c>
      <c r="AA7" s="17">
        <v>286012.52</v>
      </c>
      <c r="AB7" s="26">
        <f t="shared" si="0"/>
        <v>2.01213260562713</v>
      </c>
      <c r="AC7" s="17">
        <f>SUM(AA7:AA19)+AA26</f>
        <v>8681609.9900000002</v>
      </c>
      <c r="AD7" s="27">
        <f t="shared" si="7"/>
        <v>61.076174323477936</v>
      </c>
      <c r="AE7" s="27">
        <f t="shared" si="8"/>
        <v>3.2944640490582557</v>
      </c>
      <c r="AF7" s="17"/>
      <c r="AG7" s="17"/>
      <c r="AI7" s="2" t="s">
        <v>242</v>
      </c>
      <c r="AJ7" s="17">
        <v>775173.75</v>
      </c>
      <c r="AK7" s="27">
        <f t="shared" si="9"/>
        <v>3.5735225052346999</v>
      </c>
      <c r="AL7" s="17">
        <f>SUM(AJ7:AJ18)+AJ26</f>
        <v>10891141.57</v>
      </c>
      <c r="AM7" s="28">
        <f t="shared" si="10"/>
        <v>50.20776246369563</v>
      </c>
      <c r="AN7" s="28">
        <f t="shared" si="11"/>
        <v>7.1174701478056361</v>
      </c>
      <c r="AO7" s="17"/>
    </row>
    <row r="8" spans="1:41">
      <c r="A8" t="s">
        <v>90</v>
      </c>
      <c r="B8" s="4">
        <v>17788487.469999999</v>
      </c>
      <c r="C8" s="2" t="s">
        <v>386</v>
      </c>
      <c r="D8" s="5"/>
      <c r="E8" s="12">
        <f t="shared" si="12"/>
        <v>5272637.6224999987</v>
      </c>
      <c r="F8" s="5"/>
      <c r="H8" s="2" t="s">
        <v>243</v>
      </c>
      <c r="I8" s="17">
        <v>72610.509999999995</v>
      </c>
      <c r="J8" s="24">
        <f t="shared" si="1"/>
        <v>0.95047508591110819</v>
      </c>
      <c r="K8" s="22">
        <f>SUM(I8:I14)+I26</f>
        <v>4885146.2100000009</v>
      </c>
      <c r="L8" s="25">
        <f t="shared" si="2"/>
        <v>63.946800038149789</v>
      </c>
      <c r="M8" s="25">
        <f t="shared" si="3"/>
        <v>1.4863528516580464</v>
      </c>
      <c r="N8" s="17"/>
      <c r="O8" s="17"/>
      <c r="Q8" s="2" t="s">
        <v>243</v>
      </c>
      <c r="R8" s="17">
        <v>261308.72999999998</v>
      </c>
      <c r="S8" s="26">
        <f t="shared" si="4"/>
        <v>2.8100786003672371</v>
      </c>
      <c r="T8" s="17">
        <f>SUM(R8:R22)+R26</f>
        <v>6226448.4399999995</v>
      </c>
      <c r="U8" s="26">
        <f t="shared" si="5"/>
        <v>66.958381059576411</v>
      </c>
      <c r="V8" s="26">
        <f t="shared" si="6"/>
        <v>4.1967540969471191</v>
      </c>
      <c r="W8" s="17"/>
      <c r="X8" s="17"/>
      <c r="Z8" s="2" t="s">
        <v>243</v>
      </c>
      <c r="AA8" s="17">
        <v>322481.07999999996</v>
      </c>
      <c r="AB8" s="26">
        <f t="shared" si="0"/>
        <v>2.2686933277111461</v>
      </c>
      <c r="AC8" s="17">
        <f>SUM(AA8:AA19)+AA26</f>
        <v>8395597.4700000007</v>
      </c>
      <c r="AD8" s="27">
        <f t="shared" si="7"/>
        <v>59.064041717850813</v>
      </c>
      <c r="AE8" s="27">
        <f t="shared" si="8"/>
        <v>3.8410736240311896</v>
      </c>
      <c r="AF8" s="17"/>
      <c r="AG8" s="17"/>
      <c r="AI8" s="2" t="s">
        <v>243</v>
      </c>
      <c r="AJ8" s="17">
        <v>151342.96999999997</v>
      </c>
      <c r="AK8" s="27">
        <f t="shared" si="9"/>
        <v>0.69768553089427998</v>
      </c>
      <c r="AL8" s="17">
        <f>SUM(AJ8:AJ18)+AJ26</f>
        <v>10115967.82</v>
      </c>
      <c r="AM8" s="28">
        <f t="shared" si="10"/>
        <v>46.634239958460924</v>
      </c>
      <c r="AN8" s="28">
        <f t="shared" si="11"/>
        <v>1.4960799865415149</v>
      </c>
      <c r="AO8" s="17"/>
    </row>
    <row r="9" spans="1:41">
      <c r="A9" t="s">
        <v>91</v>
      </c>
      <c r="B9" s="4">
        <v>22956680.379999999</v>
      </c>
      <c r="C9" s="2" t="s">
        <v>387</v>
      </c>
      <c r="D9" s="5"/>
      <c r="E9" s="12">
        <f t="shared" si="12"/>
        <v>10440830.532499999</v>
      </c>
      <c r="F9" s="5"/>
      <c r="H9" s="2" t="s">
        <v>244</v>
      </c>
      <c r="I9" s="17">
        <v>297693.15000000002</v>
      </c>
      <c r="J9" s="24">
        <f t="shared" si="1"/>
        <v>3.8968177240649937</v>
      </c>
      <c r="K9" s="22">
        <f>SUM(I9:I14)+I26</f>
        <v>4812535.7</v>
      </c>
      <c r="L9" s="25">
        <f t="shared" si="2"/>
        <v>62.996324952238666</v>
      </c>
      <c r="M9" s="25">
        <f t="shared" si="3"/>
        <v>6.1857858010279294</v>
      </c>
      <c r="N9" s="17"/>
      <c r="O9" s="17"/>
      <c r="Q9" s="2" t="s">
        <v>244</v>
      </c>
      <c r="R9" s="17">
        <v>788124.82000000007</v>
      </c>
      <c r="S9" s="26">
        <f t="shared" si="4"/>
        <v>8.4753872980067708</v>
      </c>
      <c r="T9" s="17">
        <f>SUM(R9:R22)+R26</f>
        <v>5965139.71</v>
      </c>
      <c r="U9" s="26">
        <f t="shared" si="5"/>
        <v>64.148302459209177</v>
      </c>
      <c r="V9" s="26">
        <f t="shared" si="6"/>
        <v>13.212177053938609</v>
      </c>
      <c r="W9" s="17"/>
      <c r="X9" s="17"/>
      <c r="Z9" s="2" t="s">
        <v>244</v>
      </c>
      <c r="AA9" s="17">
        <v>1009750.38</v>
      </c>
      <c r="AB9" s="26">
        <f t="shared" si="0"/>
        <v>7.1037158203507467</v>
      </c>
      <c r="AC9" s="17">
        <f>SUM(AA9:AA19)+AA26</f>
        <v>8073116.3899999997</v>
      </c>
      <c r="AD9" s="27">
        <f t="shared" si="7"/>
        <v>56.795348390139658</v>
      </c>
      <c r="AE9" s="27">
        <f t="shared" si="8"/>
        <v>12.507566238618296</v>
      </c>
      <c r="AF9" s="17"/>
      <c r="AG9" s="17"/>
      <c r="AI9" s="2" t="s">
        <v>244</v>
      </c>
      <c r="AJ9" s="17">
        <v>959318.59000000008</v>
      </c>
      <c r="AK9" s="27">
        <f t="shared" si="9"/>
        <v>4.4224234515874921</v>
      </c>
      <c r="AL9" s="17">
        <f>SUM(AJ9:AJ18)+AJ26</f>
        <v>9964624.8500000015</v>
      </c>
      <c r="AM9" s="28">
        <f t="shared" si="10"/>
        <v>45.936554427566648</v>
      </c>
      <c r="AN9" s="28">
        <f t="shared" si="11"/>
        <v>9.6272424144497517</v>
      </c>
      <c r="AO9" s="17"/>
    </row>
    <row r="10" spans="1:41">
      <c r="A10" t="s">
        <v>92</v>
      </c>
      <c r="B10" s="4">
        <v>15258958.710000001</v>
      </c>
      <c r="C10" s="2" t="s">
        <v>491</v>
      </c>
      <c r="D10" s="5"/>
      <c r="E10" s="12">
        <f t="shared" si="12"/>
        <v>2743108.8625000007</v>
      </c>
      <c r="F10" s="5"/>
      <c r="H10" s="2" t="s">
        <v>245</v>
      </c>
      <c r="I10" s="17">
        <v>279860.08</v>
      </c>
      <c r="J10" s="24">
        <f t="shared" si="1"/>
        <v>3.6633819757097097</v>
      </c>
      <c r="K10" s="22">
        <f>SUM(I10:I14)+I26</f>
        <v>4514842.5500000007</v>
      </c>
      <c r="L10" s="25">
        <f t="shared" si="2"/>
        <v>59.099507228173685</v>
      </c>
      <c r="M10" s="25">
        <f t="shared" si="3"/>
        <v>6.1986675482182649</v>
      </c>
      <c r="N10" s="17"/>
      <c r="O10" s="17"/>
      <c r="Q10" s="2" t="s">
        <v>245</v>
      </c>
      <c r="R10" s="17">
        <v>148264.20000000001</v>
      </c>
      <c r="S10" s="26">
        <f t="shared" si="4"/>
        <v>1.5944130746055372</v>
      </c>
      <c r="T10" s="17">
        <f>SUM(R10:R22)+R26</f>
        <v>5177014.8900000006</v>
      </c>
      <c r="U10" s="26">
        <f t="shared" si="5"/>
        <v>55.672915161202411</v>
      </c>
      <c r="V10" s="26">
        <f t="shared" si="6"/>
        <v>2.8638936365894825</v>
      </c>
      <c r="W10" s="17"/>
      <c r="X10" s="17"/>
      <c r="Z10" s="2" t="s">
        <v>245</v>
      </c>
      <c r="AA10" s="17">
        <v>938150.64</v>
      </c>
      <c r="AB10" s="26">
        <f t="shared" si="0"/>
        <v>6.6000030059312067</v>
      </c>
      <c r="AC10" s="17">
        <f>SUM(AA10:AA19)+AA26</f>
        <v>7063366.0100000007</v>
      </c>
      <c r="AD10" s="27">
        <f t="shared" si="7"/>
        <v>49.691632569788915</v>
      </c>
      <c r="AE10" s="27">
        <f t="shared" si="8"/>
        <v>13.281920244141505</v>
      </c>
      <c r="AF10" s="17"/>
      <c r="AG10" s="17"/>
      <c r="AI10" s="2" t="s">
        <v>245</v>
      </c>
      <c r="AJ10" s="17">
        <v>297431.08</v>
      </c>
      <c r="AK10" s="27">
        <f t="shared" si="9"/>
        <v>1.3711463502682624</v>
      </c>
      <c r="AL10" s="17">
        <f>SUM(AJ10:AJ18)+AJ26</f>
        <v>9005306.2599999998</v>
      </c>
      <c r="AM10" s="28">
        <f t="shared" si="10"/>
        <v>41.51413097597915</v>
      </c>
      <c r="AN10" s="28">
        <f t="shared" si="11"/>
        <v>3.3028424732331101</v>
      </c>
      <c r="AO10" s="17"/>
    </row>
    <row r="11" spans="1:41">
      <c r="A11" t="s">
        <v>93</v>
      </c>
      <c r="B11" s="4">
        <v>13866573.310000001</v>
      </c>
      <c r="C11" s="2" t="s">
        <v>492</v>
      </c>
      <c r="D11" s="5"/>
      <c r="E11" s="12">
        <f t="shared" si="12"/>
        <v>1350723.4625000004</v>
      </c>
      <c r="F11" s="5"/>
      <c r="H11" s="2" t="s">
        <v>246</v>
      </c>
      <c r="I11" s="17">
        <v>820976.07000000007</v>
      </c>
      <c r="J11" s="24">
        <f t="shared" si="1"/>
        <v>10.746616442498668</v>
      </c>
      <c r="K11" s="22">
        <f>SUM(I11:I14)+I26</f>
        <v>4234982.4700000007</v>
      </c>
      <c r="L11" s="25">
        <f t="shared" si="2"/>
        <v>55.436125252463974</v>
      </c>
      <c r="M11" s="25">
        <f t="shared" si="3"/>
        <v>19.385583666890593</v>
      </c>
      <c r="N11" s="17"/>
      <c r="O11" s="17"/>
      <c r="Q11" s="2" t="s">
        <v>246</v>
      </c>
      <c r="R11" s="17">
        <v>209871.47</v>
      </c>
      <c r="S11" s="26">
        <f t="shared" si="4"/>
        <v>2.2569292907841794</v>
      </c>
      <c r="T11" s="17">
        <f>SUM(R11:R22)+R26</f>
        <v>5028750.6900000004</v>
      </c>
      <c r="U11" s="26">
        <f t="shared" si="5"/>
        <v>54.07850208659687</v>
      </c>
      <c r="V11" s="26">
        <f t="shared" si="6"/>
        <v>4.1734315924100827</v>
      </c>
      <c r="W11" s="17"/>
      <c r="X11" s="17"/>
      <c r="Z11" s="2" t="s">
        <v>246</v>
      </c>
      <c r="AA11" s="17">
        <v>470051.15</v>
      </c>
      <c r="AB11" s="26">
        <f t="shared" si="0"/>
        <v>3.3068665848177865</v>
      </c>
      <c r="AC11" s="17">
        <f>SUM(AA11:AA19)+AA26</f>
        <v>6125215.3700000001</v>
      </c>
      <c r="AD11" s="27">
        <f t="shared" si="7"/>
        <v>43.091629563857708</v>
      </c>
      <c r="AE11" s="27">
        <f t="shared" si="8"/>
        <v>7.6740346519440017</v>
      </c>
      <c r="AF11" s="17"/>
      <c r="AG11" s="17"/>
      <c r="AI11" s="2" t="s">
        <v>246</v>
      </c>
      <c r="AJ11" s="17">
        <v>1977289.21</v>
      </c>
      <c r="AK11" s="27">
        <f t="shared" si="9"/>
        <v>9.1152306064191926</v>
      </c>
      <c r="AL11" s="17">
        <f>SUM(AJ11:AJ18)+AJ26</f>
        <v>8707875.1799999997</v>
      </c>
      <c r="AM11" s="28">
        <f t="shared" si="10"/>
        <v>40.142984625710895</v>
      </c>
      <c r="AN11" s="28">
        <f t="shared" si="11"/>
        <v>22.706908047342957</v>
      </c>
      <c r="AO11" s="17"/>
    </row>
    <row r="12" spans="1:41">
      <c r="A12" t="s">
        <v>94</v>
      </c>
      <c r="B12" s="4">
        <v>12925772.51</v>
      </c>
      <c r="C12" s="2" t="s">
        <v>493</v>
      </c>
      <c r="D12" s="5"/>
      <c r="E12" s="12">
        <f t="shared" si="12"/>
        <v>409922.66249999963</v>
      </c>
      <c r="F12" s="5"/>
      <c r="H12" s="2" t="s">
        <v>247</v>
      </c>
      <c r="I12" s="17">
        <v>604397.03</v>
      </c>
      <c r="J12" s="24">
        <f t="shared" si="1"/>
        <v>7.9115863394110395</v>
      </c>
      <c r="K12" s="22">
        <f>SUM(I12:I14)+I26</f>
        <v>3414006.4000000004</v>
      </c>
      <c r="L12" s="25">
        <f t="shared" si="2"/>
        <v>44.689508809965304</v>
      </c>
      <c r="M12" s="25">
        <f t="shared" si="3"/>
        <v>17.703453338576047</v>
      </c>
      <c r="N12" s="17"/>
      <c r="O12" s="17"/>
      <c r="Q12" s="2" t="s">
        <v>247</v>
      </c>
      <c r="R12" s="17">
        <v>209073.15</v>
      </c>
      <c r="S12" s="26">
        <f t="shared" si="4"/>
        <v>2.2483442659048145</v>
      </c>
      <c r="T12" s="17">
        <f>SUM(R12:R22)+R26</f>
        <v>4818879.2200000007</v>
      </c>
      <c r="U12" s="26">
        <f t="shared" si="5"/>
        <v>51.821572795812699</v>
      </c>
      <c r="V12" s="26">
        <f t="shared" si="6"/>
        <v>4.3386260674945891</v>
      </c>
      <c r="W12" s="17"/>
      <c r="X12" s="17"/>
      <c r="Z12" s="2" t="s">
        <v>247</v>
      </c>
      <c r="AA12" s="17">
        <v>569606.81000000006</v>
      </c>
      <c r="AB12" s="26">
        <f t="shared" si="0"/>
        <v>4.0072526712755705</v>
      </c>
      <c r="AC12" s="17">
        <f>SUM(AA12:AA19)+AA26</f>
        <v>5655164.2200000007</v>
      </c>
      <c r="AD12" s="27">
        <f t="shared" si="7"/>
        <v>39.784762979039925</v>
      </c>
      <c r="AE12" s="27">
        <f t="shared" si="8"/>
        <v>10.072330136506629</v>
      </c>
      <c r="AF12" s="17"/>
      <c r="AG12" s="17"/>
      <c r="AI12" s="2" t="s">
        <v>247</v>
      </c>
      <c r="AJ12" s="17">
        <v>1333425.7</v>
      </c>
      <c r="AK12" s="27">
        <f t="shared" si="9"/>
        <v>6.1470434828428244</v>
      </c>
      <c r="AL12" s="17">
        <f>SUM(AJ12:AJ18)+AJ26</f>
        <v>6730585.9700000007</v>
      </c>
      <c r="AM12" s="28">
        <f t="shared" si="10"/>
        <v>31.027754019291702</v>
      </c>
      <c r="AN12" s="28">
        <f t="shared" si="11"/>
        <v>19.811435526467243</v>
      </c>
      <c r="AO12" s="17"/>
    </row>
    <row r="13" spans="1:41">
      <c r="A13" t="s">
        <v>95</v>
      </c>
      <c r="B13" s="4">
        <v>13936086.76</v>
      </c>
      <c r="C13" s="2" t="s">
        <v>494</v>
      </c>
      <c r="D13" s="5"/>
      <c r="E13" s="12">
        <f t="shared" si="12"/>
        <v>1420236.9124999996</v>
      </c>
      <c r="F13" s="5"/>
      <c r="H13" s="2" t="s">
        <v>248</v>
      </c>
      <c r="I13" s="17">
        <v>273059.52</v>
      </c>
      <c r="J13" s="24">
        <f t="shared" si="1"/>
        <v>3.5743623165688549</v>
      </c>
      <c r="K13" s="22">
        <f>SUM(I13:I14)+I26</f>
        <v>2809609.37</v>
      </c>
      <c r="L13" s="25">
        <f t="shared" si="2"/>
        <v>36.777922470554259</v>
      </c>
      <c r="M13" s="25">
        <f t="shared" si="3"/>
        <v>9.7187716881795581</v>
      </c>
      <c r="N13" s="17"/>
      <c r="O13" s="17"/>
      <c r="Q13" s="2" t="s">
        <v>248</v>
      </c>
      <c r="R13" s="17">
        <v>261384.33000000002</v>
      </c>
      <c r="S13" s="26">
        <f t="shared" si="4"/>
        <v>2.8108915925018199</v>
      </c>
      <c r="T13" s="17">
        <f>SUM(R13:R22)+R26</f>
        <v>4609806.07</v>
      </c>
      <c r="U13" s="26">
        <f t="shared" si="5"/>
        <v>49.57322852990788</v>
      </c>
      <c r="V13" s="26">
        <f t="shared" si="6"/>
        <v>5.6701806113071473</v>
      </c>
      <c r="W13" s="17"/>
      <c r="X13" s="17"/>
      <c r="Z13" s="2" t="s">
        <v>248</v>
      </c>
      <c r="AA13" s="17">
        <v>2222333.0300000003</v>
      </c>
      <c r="AB13" s="26">
        <f t="shared" si="0"/>
        <v>15.634381146060091</v>
      </c>
      <c r="AC13" s="17">
        <f>SUM(AA13:AA19)+AA26</f>
        <v>5085557.41</v>
      </c>
      <c r="AD13" s="27">
        <f t="shared" si="7"/>
        <v>35.777510307764345</v>
      </c>
      <c r="AE13" s="27">
        <f t="shared" si="8"/>
        <v>43.698907530374349</v>
      </c>
      <c r="AF13" s="17"/>
      <c r="AG13" s="17"/>
      <c r="AI13" s="2" t="s">
        <v>248</v>
      </c>
      <c r="AJ13" s="17">
        <v>2918416.9800000004</v>
      </c>
      <c r="AK13" s="27">
        <f t="shared" si="9"/>
        <v>13.453795046193303</v>
      </c>
      <c r="AL13" s="17">
        <f>SUM(AJ13:AJ18)+AJ26</f>
        <v>5397160.2700000005</v>
      </c>
      <c r="AM13" s="28">
        <f t="shared" si="10"/>
        <v>24.880710536448877</v>
      </c>
      <c r="AN13" s="28">
        <f t="shared" si="11"/>
        <v>54.073194680209113</v>
      </c>
      <c r="AO13" s="17"/>
    </row>
    <row r="14" spans="1:41">
      <c r="A14" t="s">
        <v>96</v>
      </c>
      <c r="B14" s="4">
        <v>12960251.1</v>
      </c>
      <c r="C14" s="2" t="s">
        <v>495</v>
      </c>
      <c r="D14" s="5"/>
      <c r="E14" s="12">
        <f t="shared" si="12"/>
        <v>444401.25249999948</v>
      </c>
      <c r="F14" s="5"/>
      <c r="H14" s="2" t="s">
        <v>249</v>
      </c>
      <c r="I14" s="17">
        <v>95478.340000000011</v>
      </c>
      <c r="J14" s="24">
        <f t="shared" si="1"/>
        <v>1.2498160860480116</v>
      </c>
      <c r="K14" s="22">
        <f>I14+I26</f>
        <v>2536549.85</v>
      </c>
      <c r="L14" s="25">
        <f t="shared" si="2"/>
        <v>33.203560153985407</v>
      </c>
      <c r="M14" s="25">
        <f t="shared" si="3"/>
        <v>3.7641026451737192</v>
      </c>
      <c r="N14" s="17"/>
      <c r="O14" s="17"/>
      <c r="Q14" s="2" t="s">
        <v>249</v>
      </c>
      <c r="R14" s="17">
        <v>465427.01</v>
      </c>
      <c r="S14" s="26">
        <f t="shared" si="4"/>
        <v>5.0051388670937556</v>
      </c>
      <c r="T14" s="17">
        <f>SUM(R14:R22)+R26</f>
        <v>4348421.74</v>
      </c>
      <c r="U14" s="26">
        <f t="shared" si="5"/>
        <v>46.762336937406054</v>
      </c>
      <c r="V14" s="26">
        <f t="shared" si="6"/>
        <v>10.70335486824238</v>
      </c>
      <c r="W14" s="17"/>
      <c r="X14" s="17"/>
      <c r="Z14" s="2" t="s">
        <v>249</v>
      </c>
      <c r="AA14" s="17">
        <v>451837.18</v>
      </c>
      <c r="AB14" s="26">
        <f t="shared" si="0"/>
        <v>3.1787291070776007</v>
      </c>
      <c r="AC14" s="17">
        <f>SUM(AA14:AA19)+AA26</f>
        <v>2863224.38</v>
      </c>
      <c r="AD14" s="27">
        <f t="shared" si="7"/>
        <v>20.143129161704259</v>
      </c>
      <c r="AE14" s="27">
        <f t="shared" si="8"/>
        <v>15.780711534734838</v>
      </c>
      <c r="AF14" s="17"/>
      <c r="AG14" s="17"/>
      <c r="AI14" s="2" t="s">
        <v>249</v>
      </c>
      <c r="AJ14" s="17">
        <v>302526.12</v>
      </c>
      <c r="AK14" s="27">
        <f t="shared" si="9"/>
        <v>1.3946342974608381</v>
      </c>
      <c r="AL14" s="17">
        <f>SUM(AJ14:AJ18)+AJ26</f>
        <v>2478743.29</v>
      </c>
      <c r="AM14" s="28">
        <f t="shared" si="10"/>
        <v>11.426915490255574</v>
      </c>
      <c r="AN14" s="28">
        <f t="shared" si="11"/>
        <v>12.20481851511134</v>
      </c>
      <c r="AO14" s="17"/>
    </row>
    <row r="15" spans="1:41">
      <c r="A15" t="s">
        <v>97</v>
      </c>
      <c r="B15" s="4">
        <v>12741588.93</v>
      </c>
      <c r="C15" s="2" t="s">
        <v>496</v>
      </c>
      <c r="D15" s="5"/>
      <c r="E15" s="12">
        <f t="shared" si="12"/>
        <v>225739.08249999955</v>
      </c>
      <c r="F15" s="5"/>
      <c r="H15" s="2" t="s">
        <v>250</v>
      </c>
      <c r="I15" s="17"/>
      <c r="L15" s="25"/>
      <c r="M15" s="25"/>
      <c r="N15" s="17"/>
      <c r="O15" s="17"/>
      <c r="Q15" s="2" t="s">
        <v>250</v>
      </c>
      <c r="R15" s="17">
        <v>731495.47</v>
      </c>
      <c r="S15" s="26">
        <f t="shared" si="4"/>
        <v>7.8664029575765584</v>
      </c>
      <c r="T15" s="17">
        <f>SUM(R15:R22)+R26</f>
        <v>3882994.7300000004</v>
      </c>
      <c r="U15" s="26">
        <f t="shared" si="5"/>
        <v>41.757198070312306</v>
      </c>
      <c r="V15" s="26">
        <f t="shared" si="6"/>
        <v>18.838435817295068</v>
      </c>
      <c r="W15" s="17"/>
      <c r="X15" s="17"/>
      <c r="Z15" s="2" t="s">
        <v>250</v>
      </c>
      <c r="AA15" s="17">
        <v>123659.17000000001</v>
      </c>
      <c r="AB15" s="26">
        <f t="shared" si="0"/>
        <v>0.86995718908315001</v>
      </c>
      <c r="AC15" s="17">
        <f>SUM(AA15:AA19)+AA26</f>
        <v>2411387.2000000002</v>
      </c>
      <c r="AD15" s="27">
        <f t="shared" si="7"/>
        <v>16.964400054626662</v>
      </c>
      <c r="AE15" s="27">
        <f t="shared" si="8"/>
        <v>5.1281341295997587</v>
      </c>
      <c r="AF15" s="17"/>
      <c r="AG15" s="17"/>
      <c r="AI15" s="2" t="s">
        <v>250</v>
      </c>
      <c r="AJ15" s="17">
        <v>433619.08</v>
      </c>
      <c r="AK15" s="27">
        <f t="shared" si="9"/>
        <v>1.9989680263027036</v>
      </c>
      <c r="AL15" s="17">
        <f>SUM(AJ15:AJ18)+AJ26</f>
        <v>2176217.17</v>
      </c>
      <c r="AM15" s="28">
        <f t="shared" si="10"/>
        <v>10.032281192794734</v>
      </c>
      <c r="AN15" s="28">
        <f t="shared" si="11"/>
        <v>19.925358828043802</v>
      </c>
      <c r="AO15" s="17"/>
    </row>
    <row r="16" spans="1:41">
      <c r="A16" t="s">
        <v>98</v>
      </c>
      <c r="B16" s="4">
        <v>12696994</v>
      </c>
      <c r="C16" s="2" t="s">
        <v>282</v>
      </c>
      <c r="D16" s="5"/>
      <c r="E16" s="12">
        <f t="shared" si="12"/>
        <v>181144.15249999985</v>
      </c>
      <c r="F16" s="5"/>
      <c r="H16" s="2" t="s">
        <v>251</v>
      </c>
      <c r="I16" s="17"/>
      <c r="L16" s="25"/>
      <c r="M16" s="25"/>
      <c r="N16" s="17"/>
      <c r="O16" s="17"/>
      <c r="Q16" s="2" t="s">
        <v>251</v>
      </c>
      <c r="R16" s="17">
        <v>1028785.9700000001</v>
      </c>
      <c r="S16" s="26">
        <f t="shared" si="4"/>
        <v>11.063424626705165</v>
      </c>
      <c r="T16" s="17">
        <f>SUM(R16:R22)+R26</f>
        <v>3151499.26</v>
      </c>
      <c r="U16" s="26">
        <f t="shared" si="5"/>
        <v>33.890795112735738</v>
      </c>
      <c r="V16" s="26">
        <f t="shared" si="6"/>
        <v>32.64433481098137</v>
      </c>
      <c r="W16" s="17"/>
      <c r="X16" s="17"/>
      <c r="Z16" s="2" t="s">
        <v>251</v>
      </c>
      <c r="AA16" s="17">
        <v>234367.83000000002</v>
      </c>
      <c r="AB16" s="26">
        <f t="shared" si="0"/>
        <v>1.6488059769309269</v>
      </c>
      <c r="AC16" s="17">
        <f>SUM(AA16:AA19)+AA26</f>
        <v>2287728.0300000003</v>
      </c>
      <c r="AD16" s="27">
        <f t="shared" si="7"/>
        <v>16.094442865543513</v>
      </c>
      <c r="AE16" s="27">
        <f t="shared" si="8"/>
        <v>10.244566964544296</v>
      </c>
      <c r="AF16" s="17"/>
      <c r="AG16" s="17"/>
      <c r="AI16" s="2" t="s">
        <v>251</v>
      </c>
      <c r="AJ16" s="17">
        <v>340269.61</v>
      </c>
      <c r="AK16" s="27">
        <f t="shared" si="9"/>
        <v>1.5686303995490485</v>
      </c>
      <c r="AL16" s="17">
        <f>SUM(AJ16:AJ18)+AJ26</f>
        <v>1742598.0899999999</v>
      </c>
      <c r="AM16" s="28">
        <f t="shared" si="10"/>
        <v>8.0333131664920305</v>
      </c>
      <c r="AN16" s="28">
        <f t="shared" si="11"/>
        <v>19.526568515864724</v>
      </c>
      <c r="AO16" s="17"/>
    </row>
    <row r="17" spans="1:41">
      <c r="A17" t="s">
        <v>99</v>
      </c>
      <c r="B17" s="4">
        <v>14456387.859999999</v>
      </c>
      <c r="C17" s="2" t="s">
        <v>283</v>
      </c>
      <c r="D17" s="5"/>
      <c r="E17" s="12">
        <f t="shared" si="12"/>
        <v>1940538.0124999993</v>
      </c>
      <c r="F17" s="5"/>
      <c r="H17" s="2" t="s">
        <v>252</v>
      </c>
      <c r="I17" s="17"/>
      <c r="L17" s="25"/>
      <c r="M17" s="25"/>
      <c r="N17" s="17"/>
      <c r="O17" s="17"/>
      <c r="Q17" s="2" t="s">
        <v>252</v>
      </c>
      <c r="R17" s="17">
        <v>835875.87</v>
      </c>
      <c r="S17" s="26">
        <f t="shared" si="4"/>
        <v>8.988895605785336</v>
      </c>
      <c r="T17" s="17">
        <f>SUM(R17:R22)+R26</f>
        <v>2122713.29</v>
      </c>
      <c r="U17" s="26">
        <f t="shared" si="5"/>
        <v>22.827370486030578</v>
      </c>
      <c r="V17" s="26">
        <f t="shared" si="6"/>
        <v>39.37770936554508</v>
      </c>
      <c r="W17" s="17"/>
      <c r="X17" s="17"/>
      <c r="Z17" s="2" t="s">
        <v>252</v>
      </c>
      <c r="AA17" s="17">
        <v>74863.200000000012</v>
      </c>
      <c r="AB17" s="26">
        <f t="shared" si="0"/>
        <v>0.52667164948438261</v>
      </c>
      <c r="AC17" s="17">
        <f>SUM(AA17:AA19)+AA26</f>
        <v>2053360.2</v>
      </c>
      <c r="AD17" s="27">
        <f t="shared" si="7"/>
        <v>14.445636888612585</v>
      </c>
      <c r="AE17" s="27">
        <f t="shared" si="8"/>
        <v>3.6458873606296649</v>
      </c>
      <c r="AF17" s="17"/>
      <c r="AG17" s="17"/>
      <c r="AI17" s="2" t="s">
        <v>252</v>
      </c>
      <c r="AJ17" s="17">
        <v>176625.56</v>
      </c>
      <c r="AK17" s="27">
        <f t="shared" si="9"/>
        <v>0.81423734183424268</v>
      </c>
      <c r="AL17" s="17">
        <f>SUM(AJ17:AJ18)+AJ26</f>
        <v>1402328.48</v>
      </c>
      <c r="AM17" s="28">
        <f t="shared" si="10"/>
        <v>6.4646827669429818</v>
      </c>
      <c r="AN17" s="28">
        <f t="shared" si="11"/>
        <v>12.595163153215005</v>
      </c>
      <c r="AO17" s="17"/>
    </row>
    <row r="18" spans="1:41">
      <c r="A18" t="s">
        <v>100</v>
      </c>
      <c r="B18" s="4">
        <v>14933586.970000001</v>
      </c>
      <c r="C18" s="2" t="s">
        <v>284</v>
      </c>
      <c r="D18" s="5"/>
      <c r="E18" s="12">
        <f t="shared" si="12"/>
        <v>2417737.1225000005</v>
      </c>
      <c r="F18" s="5"/>
      <c r="H18" s="2" t="s">
        <v>253</v>
      </c>
      <c r="I18" s="17"/>
      <c r="L18" s="25"/>
      <c r="M18" s="25"/>
      <c r="N18" s="17"/>
      <c r="O18" s="17"/>
      <c r="Q18" s="2" t="s">
        <v>253</v>
      </c>
      <c r="R18" s="17">
        <v>156930.82999999999</v>
      </c>
      <c r="S18" s="26">
        <f t="shared" si="4"/>
        <v>1.6876128368189949</v>
      </c>
      <c r="T18" s="17">
        <f>SUM(R18:R22)+R26</f>
        <v>1286837.42</v>
      </c>
      <c r="U18" s="26">
        <f t="shared" si="5"/>
        <v>13.838474880245242</v>
      </c>
      <c r="V18" s="26">
        <f t="shared" si="6"/>
        <v>12.195078225188695</v>
      </c>
      <c r="W18" s="17"/>
      <c r="X18" s="17"/>
      <c r="Z18" s="2" t="s">
        <v>253</v>
      </c>
      <c r="AA18" s="17">
        <v>349591.02</v>
      </c>
      <c r="AB18" s="26">
        <f t="shared" si="0"/>
        <v>2.4594150283226974</v>
      </c>
      <c r="AC18" s="17">
        <f>SUM(AA18:AA19)+AA26</f>
        <v>1978497</v>
      </c>
      <c r="AD18" s="27">
        <f t="shared" si="7"/>
        <v>13.9189652391282</v>
      </c>
      <c r="AE18" s="27">
        <f t="shared" si="8"/>
        <v>17.669524896929335</v>
      </c>
      <c r="AF18" s="17"/>
      <c r="AG18" s="17"/>
      <c r="AI18" s="2" t="s">
        <v>253</v>
      </c>
      <c r="AJ18" s="17">
        <v>479907.33999999997</v>
      </c>
      <c r="AK18" s="27">
        <f t="shared" si="9"/>
        <v>2.21235520412981</v>
      </c>
      <c r="AL18" s="22">
        <f>AJ18+AJ26</f>
        <v>1225702.92</v>
      </c>
      <c r="AM18" s="28">
        <f t="shared" si="10"/>
        <v>5.6504454251087397</v>
      </c>
      <c r="AN18" s="28">
        <f t="shared" si="11"/>
        <v>39.153642548228568</v>
      </c>
      <c r="AO18" s="17"/>
    </row>
    <row r="19" spans="1:41">
      <c r="A19" t="s">
        <v>101</v>
      </c>
      <c r="B19" s="4">
        <v>14319887.310000001</v>
      </c>
      <c r="C19" s="2" t="s">
        <v>285</v>
      </c>
      <c r="D19" s="5"/>
      <c r="E19" s="12">
        <f t="shared" si="12"/>
        <v>1804037.4625000004</v>
      </c>
      <c r="F19" s="5"/>
      <c r="H19" s="2" t="s">
        <v>254</v>
      </c>
      <c r="I19" s="17"/>
      <c r="L19" s="25"/>
      <c r="M19" s="25"/>
      <c r="N19" s="17"/>
      <c r="O19" s="17"/>
      <c r="Q19" s="2" t="s">
        <v>254</v>
      </c>
      <c r="R19" s="17">
        <v>60515.43</v>
      </c>
      <c r="S19" s="26">
        <f t="shared" si="4"/>
        <v>0.65077471707516821</v>
      </c>
      <c r="T19" s="17">
        <f>SUM(R19:R22)+R26</f>
        <v>1129906.5899999999</v>
      </c>
      <c r="U19" s="26">
        <f t="shared" si="5"/>
        <v>12.150862043426246</v>
      </c>
      <c r="V19" s="26">
        <f t="shared" si="6"/>
        <v>5.355790517161247</v>
      </c>
      <c r="W19" s="17"/>
      <c r="X19" s="17"/>
      <c r="Z19" s="2" t="s">
        <v>254</v>
      </c>
      <c r="AA19" s="17">
        <v>227886.76</v>
      </c>
      <c r="AB19" s="26">
        <f t="shared" si="0"/>
        <v>1.6032108670862533</v>
      </c>
      <c r="AC19" s="17">
        <f>AA19+AA26</f>
        <v>1628905.98</v>
      </c>
      <c r="AD19" s="27">
        <f t="shared" si="7"/>
        <v>11.459550210805505</v>
      </c>
      <c r="AE19" s="27">
        <f t="shared" si="8"/>
        <v>13.990172717028148</v>
      </c>
      <c r="AF19" s="17"/>
      <c r="AG19" s="17"/>
      <c r="AI19" s="2" t="s">
        <v>254</v>
      </c>
      <c r="AM19" s="28"/>
    </row>
    <row r="20" spans="1:41">
      <c r="A20" t="s">
        <v>102</v>
      </c>
      <c r="B20" s="4">
        <v>13335946.619999999</v>
      </c>
      <c r="C20" s="2" t="s">
        <v>286</v>
      </c>
      <c r="D20" s="5"/>
      <c r="E20" s="12">
        <f t="shared" si="12"/>
        <v>820096.77249999903</v>
      </c>
      <c r="F20" s="5"/>
      <c r="H20" s="2" t="s">
        <v>255</v>
      </c>
      <c r="I20" s="17"/>
      <c r="L20" s="25"/>
      <c r="M20" s="25"/>
      <c r="N20" s="17"/>
      <c r="O20" s="17"/>
      <c r="Q20" s="2" t="s">
        <v>255</v>
      </c>
      <c r="R20" s="17">
        <v>91499.79</v>
      </c>
      <c r="S20" s="26">
        <f t="shared" si="4"/>
        <v>0.98397631727457446</v>
      </c>
      <c r="T20" s="17">
        <f>SUM(R20:R22)+R26</f>
        <v>1069391.1599999999</v>
      </c>
      <c r="U20" s="26">
        <f t="shared" si="5"/>
        <v>11.500087326351078</v>
      </c>
      <c r="V20" s="26">
        <f t="shared" si="6"/>
        <v>8.5562508296777029</v>
      </c>
      <c r="W20" s="17"/>
      <c r="X20" s="17"/>
      <c r="Z20" s="2" t="s">
        <v>255</v>
      </c>
      <c r="AA20" s="17"/>
      <c r="AF20" s="17"/>
      <c r="AG20" s="17"/>
      <c r="AI20" s="2" t="s">
        <v>255</v>
      </c>
      <c r="AM20" s="28"/>
    </row>
    <row r="21" spans="1:41">
      <c r="A21" t="s">
        <v>103</v>
      </c>
      <c r="B21" s="4">
        <v>14306441.02</v>
      </c>
      <c r="C21" s="2" t="s">
        <v>287</v>
      </c>
      <c r="D21" s="5"/>
      <c r="E21" s="12">
        <f t="shared" si="12"/>
        <v>1790591.1724999994</v>
      </c>
      <c r="F21" s="5"/>
      <c r="H21" s="2" t="s">
        <v>256</v>
      </c>
      <c r="I21" s="17"/>
      <c r="L21" s="25"/>
      <c r="M21" s="25"/>
      <c r="N21" s="17"/>
      <c r="O21" s="17"/>
      <c r="Q21" s="2" t="s">
        <v>256</v>
      </c>
      <c r="R21" s="17">
        <v>88467.489999999991</v>
      </c>
      <c r="S21" s="26">
        <f t="shared" si="4"/>
        <v>0.95136737481829448</v>
      </c>
      <c r="T21" s="17">
        <f>SUM(R21:R22)+R26</f>
        <v>977891.36999999988</v>
      </c>
      <c r="U21" s="26">
        <f t="shared" si="5"/>
        <v>10.516111009076504</v>
      </c>
      <c r="V21" s="26">
        <f t="shared" si="6"/>
        <v>9.0467604801543544</v>
      </c>
      <c r="W21" s="17"/>
      <c r="X21" s="17"/>
      <c r="Z21" s="2" t="s">
        <v>256</v>
      </c>
      <c r="AA21" s="17"/>
      <c r="AF21" s="17"/>
      <c r="AG21" s="17"/>
      <c r="AI21" s="2" t="s">
        <v>256</v>
      </c>
      <c r="AM21" s="28"/>
    </row>
    <row r="22" spans="1:41">
      <c r="A22" t="s">
        <v>104</v>
      </c>
      <c r="B22" s="4">
        <v>13966719.09</v>
      </c>
      <c r="C22" s="2" t="s">
        <v>288</v>
      </c>
      <c r="D22" s="5"/>
      <c r="E22" s="12">
        <f t="shared" si="12"/>
        <v>1450869.2424999997</v>
      </c>
      <c r="F22" s="5"/>
      <c r="H22" s="2" t="s">
        <v>257</v>
      </c>
      <c r="I22" s="17"/>
      <c r="L22" s="25"/>
      <c r="M22" s="25"/>
      <c r="N22" s="17"/>
      <c r="O22" s="17"/>
      <c r="Q22" s="2" t="s">
        <v>257</v>
      </c>
      <c r="R22" s="17">
        <v>105521.29999999999</v>
      </c>
      <c r="S22" s="26">
        <f t="shared" si="4"/>
        <v>1.1347617318905929</v>
      </c>
      <c r="T22" s="17">
        <f>R22+R26</f>
        <v>889423.87999999989</v>
      </c>
      <c r="U22" s="26">
        <f t="shared" si="5"/>
        <v>9.5647436342582086</v>
      </c>
      <c r="V22" s="26">
        <f t="shared" si="6"/>
        <v>11.864005720197216</v>
      </c>
      <c r="W22" s="17"/>
      <c r="X22" s="17"/>
      <c r="Z22" s="2" t="s">
        <v>257</v>
      </c>
      <c r="AA22" s="17"/>
      <c r="AF22" s="17"/>
      <c r="AG22" s="17"/>
      <c r="AI22" s="2" t="s">
        <v>257</v>
      </c>
      <c r="AM22" s="28"/>
    </row>
    <row r="23" spans="1:41">
      <c r="A23" t="s">
        <v>105</v>
      </c>
      <c r="B23" s="2">
        <v>198903.57</v>
      </c>
      <c r="C23" s="2" t="s">
        <v>621</v>
      </c>
      <c r="D23" s="5">
        <f>(B23+B36)/2</f>
        <v>257091.155</v>
      </c>
      <c r="E23" s="5"/>
      <c r="F23" s="5"/>
      <c r="H23" s="2" t="s">
        <v>258</v>
      </c>
      <c r="I23" s="17"/>
      <c r="L23" s="25"/>
      <c r="M23" s="25"/>
      <c r="N23" s="17"/>
      <c r="O23" s="17"/>
      <c r="Q23" s="2" t="s">
        <v>258</v>
      </c>
      <c r="R23" s="17"/>
      <c r="T23" s="17"/>
      <c r="U23" s="26"/>
      <c r="V23" s="17"/>
      <c r="W23" s="17"/>
      <c r="X23" s="17"/>
      <c r="Z23" s="2" t="s">
        <v>258</v>
      </c>
      <c r="AA23" s="17"/>
      <c r="AF23" s="17"/>
      <c r="AG23" s="17"/>
      <c r="AI23" s="2" t="s">
        <v>258</v>
      </c>
      <c r="AM23" s="28"/>
    </row>
    <row r="24" spans="1:41">
      <c r="A24" t="s">
        <v>106</v>
      </c>
      <c r="B24" s="2">
        <v>38895.26</v>
      </c>
      <c r="C24" s="2" t="s">
        <v>388</v>
      </c>
      <c r="D24" s="5">
        <f t="shared" ref="D24:D35" si="13">(B24+B37)/2</f>
        <v>75581.279999999999</v>
      </c>
      <c r="E24" s="5"/>
      <c r="F24" s="5"/>
      <c r="H24" s="2" t="s">
        <v>259</v>
      </c>
      <c r="I24" s="17"/>
      <c r="L24" s="25"/>
      <c r="M24" s="25"/>
      <c r="N24" s="17"/>
      <c r="O24" s="17"/>
      <c r="Q24" s="2" t="s">
        <v>259</v>
      </c>
      <c r="R24" s="17"/>
      <c r="T24" s="17"/>
      <c r="U24" s="26"/>
      <c r="V24" s="17"/>
      <c r="W24" s="17"/>
      <c r="X24" s="17"/>
      <c r="Z24" s="2" t="s">
        <v>259</v>
      </c>
      <c r="AA24" s="17"/>
      <c r="AF24" s="17"/>
      <c r="AG24" s="17"/>
      <c r="AI24" s="2" t="s">
        <v>259</v>
      </c>
      <c r="AM24" s="28"/>
    </row>
    <row r="25" spans="1:41">
      <c r="A25" t="s">
        <v>107</v>
      </c>
      <c r="B25" s="2">
        <v>35480.33</v>
      </c>
      <c r="C25" s="2" t="s">
        <v>389</v>
      </c>
      <c r="D25" s="5">
        <f t="shared" si="13"/>
        <v>43820.880000000005</v>
      </c>
      <c r="E25" s="5"/>
      <c r="F25" s="5"/>
      <c r="H25" s="2" t="s">
        <v>130</v>
      </c>
      <c r="I25" s="17">
        <f>SUM(I5:I24)</f>
        <v>5198319.6824999992</v>
      </c>
      <c r="J25" s="24">
        <f t="shared" si="1"/>
        <v>68.046255932062621</v>
      </c>
      <c r="K25" s="17"/>
      <c r="L25" s="25"/>
      <c r="M25" s="25"/>
      <c r="N25" s="17"/>
      <c r="O25" s="17"/>
      <c r="Q25" s="2" t="s">
        <v>130</v>
      </c>
      <c r="R25" s="17">
        <f>SUM(R5:R24)</f>
        <v>8515080.3725000005</v>
      </c>
      <c r="S25" s="26">
        <f t="shared" si="4"/>
        <v>91.570018097632371</v>
      </c>
      <c r="T25" s="17"/>
      <c r="U25" s="26"/>
      <c r="V25" s="17"/>
      <c r="W25" s="17"/>
      <c r="X25" s="17"/>
      <c r="Z25" s="2" t="s">
        <v>130</v>
      </c>
      <c r="AA25" s="17">
        <f>SUM(AA5:AA24)</f>
        <v>12813377.942499997</v>
      </c>
      <c r="AB25" s="26">
        <f>AA25/$AA$28*100</f>
        <v>90.143660656280744</v>
      </c>
      <c r="AF25" s="17"/>
      <c r="AG25" s="17"/>
      <c r="AI25" s="2" t="s">
        <v>130</v>
      </c>
      <c r="AJ25" s="17">
        <f>SUM(AJ5:AJ24)</f>
        <v>20946351.282499995</v>
      </c>
      <c r="AK25" s="27">
        <f t="shared" si="9"/>
        <v>96.561909779021079</v>
      </c>
      <c r="AM25" s="28"/>
    </row>
    <row r="26" spans="1:41">
      <c r="A26" t="s">
        <v>108</v>
      </c>
      <c r="B26" s="2">
        <v>16220.44</v>
      </c>
      <c r="C26" s="2" t="s">
        <v>390</v>
      </c>
      <c r="D26" s="5">
        <f t="shared" si="13"/>
        <v>26492.25</v>
      </c>
      <c r="E26" s="5"/>
      <c r="F26" s="5"/>
      <c r="H26" s="2" t="s">
        <v>260</v>
      </c>
      <c r="I26" s="17">
        <v>2441071.5100000002</v>
      </c>
      <c r="J26" s="24">
        <f t="shared" si="1"/>
        <v>31.953744067937397</v>
      </c>
      <c r="K26" s="22">
        <v>2441071.5100000002</v>
      </c>
      <c r="L26" s="25">
        <f t="shared" si="2"/>
        <v>31.953744067937397</v>
      </c>
      <c r="M26" s="25"/>
      <c r="N26" s="17"/>
      <c r="O26" s="17"/>
      <c r="Q26" s="2" t="s">
        <v>260</v>
      </c>
      <c r="R26" s="17">
        <v>783902.58</v>
      </c>
      <c r="S26" s="26">
        <f t="shared" si="4"/>
        <v>8.4299819023676168</v>
      </c>
      <c r="T26" s="17">
        <v>783902.58</v>
      </c>
      <c r="U26" s="26">
        <f t="shared" si="5"/>
        <v>8.4299819023676168</v>
      </c>
      <c r="V26" s="17"/>
      <c r="W26" s="17"/>
      <c r="X26" s="17"/>
      <c r="Z26" s="2" t="s">
        <v>260</v>
      </c>
      <c r="AA26" s="17">
        <v>1401019.22</v>
      </c>
      <c r="AB26" s="26">
        <f>AA26/$AA$28*100</f>
        <v>9.8563393437192506</v>
      </c>
      <c r="AC26" s="17">
        <v>1401019.22</v>
      </c>
      <c r="AD26" s="27">
        <f t="shared" si="7"/>
        <v>9.8563393437192506</v>
      </c>
      <c r="AE26" s="17"/>
      <c r="AF26" s="17"/>
      <c r="AG26" s="17"/>
      <c r="AI26" s="2" t="s">
        <v>260</v>
      </c>
      <c r="AJ26" s="17">
        <v>745795.58</v>
      </c>
      <c r="AK26" s="27">
        <f t="shared" si="9"/>
        <v>3.4380902209789297</v>
      </c>
      <c r="AL26" s="17">
        <v>745795.58</v>
      </c>
      <c r="AM26" s="28">
        <f t="shared" si="10"/>
        <v>3.4380902209789297</v>
      </c>
      <c r="AN26" s="17"/>
      <c r="AO26" s="17"/>
    </row>
    <row r="27" spans="1:41">
      <c r="A27" t="s">
        <v>109</v>
      </c>
      <c r="B27" s="2">
        <v>9480.1200000000008</v>
      </c>
      <c r="C27" s="2" t="s">
        <v>391</v>
      </c>
      <c r="D27" s="5">
        <f t="shared" si="13"/>
        <v>20117.725000000002</v>
      </c>
      <c r="E27" s="5"/>
      <c r="F27" s="5"/>
      <c r="H27" s="2"/>
      <c r="J27" s="17"/>
      <c r="K27" s="17"/>
      <c r="L27" s="17"/>
      <c r="M27" s="17"/>
      <c r="N27" s="17"/>
      <c r="O27" s="17"/>
      <c r="Q27" s="2"/>
      <c r="S27" s="17"/>
      <c r="T27" s="17"/>
      <c r="U27" s="17"/>
      <c r="V27" s="17"/>
      <c r="W27" s="17"/>
      <c r="X27" s="17"/>
      <c r="Z27" s="2"/>
      <c r="AC27" s="17"/>
      <c r="AD27" s="17"/>
      <c r="AE27" s="17"/>
      <c r="AF27" s="17"/>
      <c r="AG27" s="17"/>
      <c r="AI27" s="2"/>
      <c r="AJ27" s="17"/>
      <c r="AK27" s="17"/>
      <c r="AL27" s="17"/>
      <c r="AM27" s="17"/>
      <c r="AN27" s="17"/>
      <c r="AO27" s="17"/>
    </row>
    <row r="28" spans="1:41">
      <c r="A28" t="s">
        <v>110</v>
      </c>
      <c r="B28" s="2">
        <v>8451.98</v>
      </c>
      <c r="C28" s="2" t="s">
        <v>392</v>
      </c>
      <c r="D28" s="5">
        <f t="shared" si="13"/>
        <v>18212.404999999999</v>
      </c>
      <c r="E28" s="5"/>
      <c r="F28" s="5"/>
      <c r="H28" s="2" t="s">
        <v>131</v>
      </c>
      <c r="I28" s="17">
        <f>SUM(I25:I27)</f>
        <v>7639391.192499999</v>
      </c>
      <c r="J28" s="17"/>
      <c r="K28" s="17"/>
      <c r="L28" s="17"/>
      <c r="M28" s="17"/>
      <c r="N28" s="17"/>
      <c r="O28" s="17"/>
      <c r="Q28" s="2" t="s">
        <v>131</v>
      </c>
      <c r="R28" s="17">
        <f>SUM(R25:R27)</f>
        <v>9298982.9525000006</v>
      </c>
      <c r="S28" s="17"/>
      <c r="T28" s="17"/>
      <c r="U28" s="17"/>
      <c r="V28" s="17"/>
      <c r="W28" s="17"/>
      <c r="X28" s="17"/>
      <c r="Z28" s="2" t="s">
        <v>131</v>
      </c>
      <c r="AA28" s="17">
        <f>SUM(AA25:AA27)</f>
        <v>14214397.162499998</v>
      </c>
      <c r="AB28" s="17"/>
      <c r="AC28" s="17"/>
      <c r="AD28" s="17"/>
      <c r="AE28" s="17"/>
      <c r="AF28" s="17"/>
      <c r="AG28" s="17"/>
      <c r="AI28" s="2" t="s">
        <v>131</v>
      </c>
      <c r="AJ28" s="17">
        <f>SUM(AJ25:AJ27)</f>
        <v>21692146.862499993</v>
      </c>
      <c r="AK28" s="17"/>
      <c r="AL28" s="17"/>
      <c r="AM28" s="17"/>
      <c r="AN28" s="17"/>
      <c r="AO28" s="17"/>
    </row>
    <row r="29" spans="1:41">
      <c r="A29" t="s">
        <v>111</v>
      </c>
      <c r="B29" s="2">
        <v>7869.87</v>
      </c>
      <c r="C29" s="2" t="s">
        <v>393</v>
      </c>
      <c r="D29" s="5">
        <f t="shared" si="13"/>
        <v>16580.93</v>
      </c>
      <c r="E29" s="5"/>
      <c r="F29" s="5"/>
      <c r="H29" s="2"/>
      <c r="J29" s="17"/>
      <c r="K29" s="17"/>
      <c r="L29" s="17"/>
      <c r="M29" s="17"/>
      <c r="N29" s="17"/>
      <c r="O29" s="17"/>
      <c r="Q29" s="2"/>
      <c r="R29" s="17"/>
      <c r="S29" s="17"/>
      <c r="T29" s="17"/>
      <c r="U29" s="17"/>
      <c r="V29" s="17"/>
      <c r="W29" s="17"/>
      <c r="X29" s="17"/>
      <c r="Z29" s="2"/>
      <c r="AA29" s="17"/>
      <c r="AB29" s="17"/>
      <c r="AC29" s="17"/>
      <c r="AD29" s="17"/>
      <c r="AE29" s="17"/>
      <c r="AF29" s="17"/>
      <c r="AG29" s="17"/>
      <c r="AI29" s="2"/>
      <c r="AJ29" s="17"/>
      <c r="AK29" s="17"/>
      <c r="AL29" s="17"/>
      <c r="AM29" s="17"/>
      <c r="AN29" s="17"/>
      <c r="AO29" s="17"/>
    </row>
    <row r="30" spans="1:41">
      <c r="A30" t="s">
        <v>112</v>
      </c>
      <c r="B30" s="2">
        <v>8174.76</v>
      </c>
      <c r="C30" s="2" t="s">
        <v>394</v>
      </c>
      <c r="D30" s="5">
        <f t="shared" si="13"/>
        <v>14959.505000000001</v>
      </c>
      <c r="E30" s="5"/>
      <c r="F30" s="5"/>
      <c r="H30" s="2" t="s">
        <v>132</v>
      </c>
      <c r="I30" s="23">
        <f>I25/I28*100</f>
        <v>68.046255932062621</v>
      </c>
      <c r="J30" s="17"/>
      <c r="K30" s="17"/>
      <c r="L30" s="17"/>
      <c r="M30" s="17"/>
      <c r="N30" s="17"/>
      <c r="O30" s="17"/>
      <c r="Q30" s="2" t="s">
        <v>132</v>
      </c>
      <c r="R30" s="23">
        <f>R25/R28*100</f>
        <v>91.570018097632371</v>
      </c>
      <c r="S30" s="17"/>
      <c r="T30" s="17"/>
      <c r="U30" s="17"/>
      <c r="V30" s="17"/>
      <c r="W30" s="17"/>
      <c r="X30" s="17"/>
      <c r="Z30" s="2" t="s">
        <v>132</v>
      </c>
      <c r="AA30" s="23">
        <f>AA25/AA28*100</f>
        <v>90.143660656280744</v>
      </c>
      <c r="AB30" s="17"/>
      <c r="AC30" s="17"/>
      <c r="AD30" s="17"/>
      <c r="AE30" s="17"/>
      <c r="AF30" s="17"/>
      <c r="AG30" s="17"/>
      <c r="AI30" s="2" t="s">
        <v>132</v>
      </c>
      <c r="AJ30" s="23">
        <f>AJ25/AJ28*100</f>
        <v>96.561909779021079</v>
      </c>
      <c r="AK30" s="17"/>
      <c r="AL30" s="17"/>
      <c r="AM30" s="17"/>
      <c r="AN30" s="17"/>
      <c r="AO30" s="17"/>
    </row>
    <row r="31" spans="1:41">
      <c r="A31" t="s">
        <v>113</v>
      </c>
      <c r="B31" s="2">
        <v>12447.87</v>
      </c>
      <c r="C31" s="2" t="s">
        <v>166</v>
      </c>
      <c r="D31" s="5">
        <f t="shared" si="13"/>
        <v>17012.21</v>
      </c>
      <c r="E31" s="5"/>
      <c r="F31" s="5"/>
      <c r="H31" s="2" t="s">
        <v>133</v>
      </c>
      <c r="I31" s="23">
        <f>I26/I28*100</f>
        <v>31.953744067937397</v>
      </c>
      <c r="J31" s="17"/>
      <c r="K31" s="17"/>
      <c r="L31" s="17"/>
      <c r="M31" s="17"/>
      <c r="N31" s="17"/>
      <c r="O31" s="17"/>
      <c r="Q31" s="2" t="s">
        <v>133</v>
      </c>
      <c r="R31" s="23">
        <f>R26/R28*100</f>
        <v>8.4299819023676168</v>
      </c>
      <c r="S31" s="17"/>
      <c r="T31" s="17"/>
      <c r="U31" s="17"/>
      <c r="V31" s="17"/>
      <c r="W31" s="17"/>
      <c r="X31" s="17"/>
      <c r="Z31" s="2" t="s">
        <v>133</v>
      </c>
      <c r="AA31" s="23">
        <f>AA26/AA28*100</f>
        <v>9.8563393437192506</v>
      </c>
      <c r="AB31" s="17"/>
      <c r="AC31" s="17"/>
      <c r="AD31" s="17"/>
      <c r="AE31" s="17"/>
      <c r="AF31" s="17"/>
      <c r="AG31" s="17"/>
      <c r="AI31" s="2" t="s">
        <v>133</v>
      </c>
      <c r="AJ31" s="23">
        <f>AJ26/AJ28*100</f>
        <v>3.4380902209789297</v>
      </c>
      <c r="AK31" s="17"/>
      <c r="AL31" s="17"/>
      <c r="AM31" s="17"/>
      <c r="AN31" s="17"/>
      <c r="AO31" s="17"/>
    </row>
    <row r="32" spans="1:41">
      <c r="A32" t="s">
        <v>114</v>
      </c>
      <c r="B32" s="2">
        <v>15789.18</v>
      </c>
      <c r="C32" s="2" t="s">
        <v>167</v>
      </c>
      <c r="D32" s="5">
        <f t="shared" si="13"/>
        <v>18979.255000000001</v>
      </c>
      <c r="E32" s="5"/>
      <c r="F32" s="5"/>
      <c r="H32" s="2"/>
      <c r="I32" s="23"/>
      <c r="J32" s="17"/>
      <c r="K32" s="17"/>
      <c r="L32" s="17"/>
      <c r="M32" s="17"/>
      <c r="N32" s="17"/>
      <c r="O32" s="17"/>
      <c r="Q32" s="2"/>
      <c r="R32" s="23"/>
      <c r="S32" s="17"/>
      <c r="T32" s="17"/>
      <c r="U32" s="17"/>
      <c r="V32" s="17"/>
      <c r="W32" s="17"/>
      <c r="X32" s="17"/>
      <c r="Z32" s="2"/>
      <c r="AA32" s="23"/>
      <c r="AB32" s="17"/>
      <c r="AC32" s="17"/>
      <c r="AD32" s="17"/>
      <c r="AE32" s="17"/>
      <c r="AF32" s="17"/>
      <c r="AG32" s="17"/>
      <c r="AI32" s="2"/>
      <c r="AJ32" s="23"/>
      <c r="AK32" s="17"/>
      <c r="AL32" s="17"/>
      <c r="AM32" s="17"/>
      <c r="AN32" s="17"/>
      <c r="AO32" s="17"/>
    </row>
    <row r="33" spans="1:43">
      <c r="A33" t="s">
        <v>115</v>
      </c>
      <c r="B33" s="2">
        <v>13884.46</v>
      </c>
      <c r="C33" s="2" t="s">
        <v>168</v>
      </c>
      <c r="D33" s="5">
        <f t="shared" si="13"/>
        <v>17590.39</v>
      </c>
      <c r="E33" s="5"/>
      <c r="F33" s="5"/>
      <c r="H33" s="2" t="s">
        <v>134</v>
      </c>
      <c r="I33" s="23">
        <f>I30/I31</f>
        <v>2.1295237198929904</v>
      </c>
      <c r="J33" s="17"/>
      <c r="K33" s="17"/>
      <c r="L33" s="17"/>
      <c r="M33" s="17"/>
      <c r="N33" s="17"/>
      <c r="O33" s="17"/>
      <c r="Q33" s="2" t="s">
        <v>134</v>
      </c>
      <c r="R33" s="23">
        <f>R30/R31</f>
        <v>10.862421670432569</v>
      </c>
      <c r="S33" s="17"/>
      <c r="T33" s="17"/>
      <c r="U33" s="17"/>
      <c r="V33" s="17"/>
      <c r="W33" s="17"/>
      <c r="X33" s="17"/>
      <c r="Z33" s="2" t="s">
        <v>134</v>
      </c>
      <c r="AA33" s="23">
        <f>AA30/AA31</f>
        <v>9.1457545760863983</v>
      </c>
      <c r="AB33" s="17"/>
      <c r="AC33" s="17"/>
      <c r="AD33" s="17"/>
      <c r="AE33" s="17"/>
      <c r="AF33" s="17"/>
      <c r="AG33" s="17"/>
      <c r="AI33" s="2" t="s">
        <v>134</v>
      </c>
      <c r="AJ33" s="23">
        <f>AJ30/AJ31</f>
        <v>28.085915020440314</v>
      </c>
      <c r="AK33" s="17"/>
      <c r="AL33" s="17"/>
      <c r="AM33" s="17"/>
      <c r="AN33" s="17"/>
      <c r="AO33" s="17"/>
    </row>
    <row r="34" spans="1:43">
      <c r="A34" t="s">
        <v>116</v>
      </c>
      <c r="B34" s="2">
        <v>13964.79</v>
      </c>
      <c r="C34" s="2" t="s">
        <v>169</v>
      </c>
      <c r="D34" s="5">
        <f t="shared" si="13"/>
        <v>16346.035</v>
      </c>
      <c r="E34" s="5"/>
      <c r="F34" s="5"/>
      <c r="H34" s="2"/>
      <c r="I34" s="17"/>
      <c r="J34" s="17"/>
      <c r="K34" s="17"/>
      <c r="L34" s="17"/>
      <c r="M34" s="17"/>
      <c r="N34" s="17"/>
      <c r="O34" s="17"/>
      <c r="R34" s="17"/>
      <c r="S34" s="17"/>
      <c r="T34" s="17"/>
      <c r="U34" s="17"/>
      <c r="V34" s="17"/>
      <c r="W34" s="17"/>
      <c r="X34" s="17"/>
      <c r="AA34" s="17"/>
      <c r="AB34" s="17"/>
      <c r="AC34" s="17"/>
      <c r="AD34" s="17"/>
      <c r="AE34" s="17"/>
      <c r="AF34" s="17"/>
      <c r="AG34" s="17"/>
      <c r="AJ34" s="17"/>
      <c r="AK34" s="17"/>
      <c r="AL34" s="17"/>
      <c r="AM34" s="17"/>
      <c r="AN34" s="17"/>
      <c r="AO34" s="17"/>
    </row>
    <row r="35" spans="1:43">
      <c r="A35" t="s">
        <v>117</v>
      </c>
      <c r="B35" s="2">
        <v>12662.38</v>
      </c>
      <c r="C35" s="2" t="s">
        <v>170</v>
      </c>
      <c r="D35" s="5">
        <f t="shared" si="13"/>
        <v>14622.75</v>
      </c>
      <c r="E35" s="5"/>
      <c r="F35" s="5"/>
      <c r="H35" s="2"/>
      <c r="I35" s="17"/>
      <c r="J35" s="17"/>
      <c r="K35" s="17"/>
      <c r="L35" s="17"/>
      <c r="M35" s="17"/>
      <c r="N35" s="17"/>
      <c r="O35" s="17"/>
      <c r="AA35" s="17"/>
      <c r="AB35" s="17"/>
      <c r="AC35" s="17"/>
      <c r="AD35" s="17"/>
      <c r="AE35" s="17"/>
      <c r="AF35" s="17"/>
      <c r="AG35" s="17"/>
      <c r="AJ35" s="17"/>
      <c r="AK35" s="17"/>
      <c r="AL35" s="17"/>
      <c r="AM35" s="17"/>
      <c r="AN35" s="17"/>
      <c r="AO35" s="17"/>
    </row>
    <row r="36" spans="1:43">
      <c r="A36" t="s">
        <v>118</v>
      </c>
      <c r="B36" s="3">
        <v>315278.74</v>
      </c>
      <c r="C36" s="2" t="s">
        <v>620</v>
      </c>
      <c r="D36" s="5">
        <f>(B35+B49)/2</f>
        <v>15351.11</v>
      </c>
      <c r="E36" s="5"/>
      <c r="F36" s="5"/>
      <c r="H36" t="s">
        <v>21</v>
      </c>
      <c r="J36" t="s">
        <v>229</v>
      </c>
      <c r="N36" s="2"/>
      <c r="Q36" t="s">
        <v>135</v>
      </c>
      <c r="S36" t="s">
        <v>229</v>
      </c>
      <c r="Z36" t="s">
        <v>21</v>
      </c>
      <c r="AB36" t="s">
        <v>229</v>
      </c>
      <c r="AI36" t="s">
        <v>21</v>
      </c>
      <c r="AK36" t="s">
        <v>229</v>
      </c>
    </row>
    <row r="37" spans="1:43">
      <c r="A37" t="s">
        <v>119</v>
      </c>
      <c r="B37" s="3">
        <v>112267.3</v>
      </c>
      <c r="C37" s="2" t="s">
        <v>171</v>
      </c>
      <c r="D37" s="5">
        <f>(B35+B50)/2</f>
        <v>14143.654999999999</v>
      </c>
      <c r="E37" s="5"/>
      <c r="F37" s="5"/>
      <c r="H37" s="4" t="s">
        <v>157</v>
      </c>
      <c r="I37" s="2"/>
      <c r="J37" s="2"/>
      <c r="K37" s="2"/>
      <c r="L37" s="2"/>
      <c r="M37" s="2"/>
      <c r="N37" s="2"/>
      <c r="Q37" s="4" t="s">
        <v>155</v>
      </c>
      <c r="R37" s="2"/>
      <c r="S37" s="2"/>
      <c r="T37" s="2"/>
      <c r="U37" s="2"/>
      <c r="V37" s="2"/>
      <c r="Z37" s="4" t="s">
        <v>153</v>
      </c>
      <c r="AA37" s="2"/>
      <c r="AB37" s="2"/>
      <c r="AC37" s="2"/>
      <c r="AD37" s="2"/>
      <c r="AE37" s="2"/>
      <c r="AI37" s="4" t="s">
        <v>151</v>
      </c>
      <c r="AJ37" s="2"/>
      <c r="AK37" s="2"/>
      <c r="AL37" s="2"/>
      <c r="AM37" s="2"/>
      <c r="AN37" s="2"/>
    </row>
    <row r="38" spans="1:43">
      <c r="A38" t="s">
        <v>120</v>
      </c>
      <c r="B38" s="3">
        <v>52161.43</v>
      </c>
      <c r="C38" s="2" t="s">
        <v>172</v>
      </c>
      <c r="D38" s="5">
        <f>(B35+B51)/2</f>
        <v>14324.71</v>
      </c>
      <c r="E38" s="5"/>
      <c r="F38" s="5"/>
      <c r="H38" s="13"/>
      <c r="I38" s="13"/>
      <c r="J38" s="14"/>
      <c r="K38" s="13" t="s">
        <v>161</v>
      </c>
      <c r="L38" s="13"/>
      <c r="M38" s="13"/>
      <c r="N38" s="2"/>
      <c r="Q38" s="13"/>
      <c r="R38" s="13"/>
      <c r="S38" s="14"/>
      <c r="T38" s="13" t="s">
        <v>161</v>
      </c>
      <c r="U38" s="13"/>
      <c r="V38" s="13"/>
      <c r="Z38" s="13"/>
      <c r="AA38" s="13"/>
      <c r="AB38" s="14"/>
      <c r="AC38" s="13" t="s">
        <v>161</v>
      </c>
      <c r="AD38" s="13"/>
      <c r="AE38" s="13"/>
      <c r="AI38" s="13"/>
      <c r="AJ38" s="13"/>
      <c r="AK38" s="14"/>
      <c r="AL38" s="13" t="s">
        <v>161</v>
      </c>
      <c r="AM38" s="13"/>
      <c r="AN38" s="13"/>
    </row>
    <row r="39" spans="1:43">
      <c r="A39" t="s">
        <v>330</v>
      </c>
      <c r="B39" s="3">
        <v>36764.06</v>
      </c>
      <c r="C39" s="2" t="s">
        <v>173</v>
      </c>
      <c r="D39" s="5">
        <f>(B35+B52)/2</f>
        <v>15221.814999999999</v>
      </c>
      <c r="E39" s="5"/>
      <c r="F39" s="5"/>
      <c r="H39" s="15" t="s">
        <v>231</v>
      </c>
      <c r="I39" s="21" t="s">
        <v>158</v>
      </c>
      <c r="J39" s="1" t="s">
        <v>162</v>
      </c>
      <c r="K39" s="15" t="s">
        <v>163</v>
      </c>
      <c r="L39" s="15" t="s">
        <v>164</v>
      </c>
      <c r="M39" s="15" t="s">
        <v>165</v>
      </c>
      <c r="N39" s="2"/>
      <c r="Q39" s="15" t="s">
        <v>231</v>
      </c>
      <c r="R39" s="21" t="s">
        <v>156</v>
      </c>
      <c r="S39" s="1" t="s">
        <v>162</v>
      </c>
      <c r="T39" s="15" t="s">
        <v>163</v>
      </c>
      <c r="U39" s="15" t="s">
        <v>164</v>
      </c>
      <c r="V39" s="15" t="s">
        <v>165</v>
      </c>
      <c r="Z39" s="15" t="s">
        <v>231</v>
      </c>
      <c r="AA39" s="21" t="s">
        <v>154</v>
      </c>
      <c r="AB39" s="1" t="s">
        <v>162</v>
      </c>
      <c r="AC39" s="15" t="s">
        <v>163</v>
      </c>
      <c r="AD39" s="15" t="s">
        <v>164</v>
      </c>
      <c r="AE39" s="15" t="s">
        <v>165</v>
      </c>
      <c r="AI39" s="15" t="s">
        <v>231</v>
      </c>
      <c r="AJ39" s="21" t="s">
        <v>152</v>
      </c>
      <c r="AK39" s="1" t="s">
        <v>162</v>
      </c>
      <c r="AL39" s="15" t="s">
        <v>163</v>
      </c>
      <c r="AM39" s="15" t="s">
        <v>164</v>
      </c>
      <c r="AN39" s="15" t="s">
        <v>165</v>
      </c>
    </row>
    <row r="40" spans="1:43">
      <c r="A40" t="s">
        <v>331</v>
      </c>
      <c r="B40" s="3">
        <v>30755.33</v>
      </c>
      <c r="C40" s="2" t="s">
        <v>407</v>
      </c>
      <c r="D40" s="5"/>
      <c r="E40" s="5"/>
      <c r="F40" s="5"/>
      <c r="H40" s="2" t="s">
        <v>240</v>
      </c>
      <c r="I40" s="16">
        <v>2743108.8625000007</v>
      </c>
      <c r="J40" s="30">
        <f>I40/$I$63*100</f>
        <v>40.989866093024588</v>
      </c>
      <c r="K40" s="16">
        <f>SUM(I40:I56)+I61</f>
        <v>6692163.5125000002</v>
      </c>
      <c r="L40" s="31">
        <f>K40/$I$63*100</f>
        <v>100</v>
      </c>
      <c r="M40" s="31">
        <f>J40/L40*100</f>
        <v>40.989866093024588</v>
      </c>
      <c r="N40" s="16"/>
      <c r="O40" s="16"/>
      <c r="P40" s="16"/>
      <c r="Q40" s="2" t="s">
        <v>240</v>
      </c>
      <c r="R40" s="18">
        <v>1350723.4625000004</v>
      </c>
      <c r="S40" s="31">
        <f>R40/$R$63*100</f>
        <v>26.87441162789931</v>
      </c>
      <c r="T40" s="18">
        <f>SUM(R40:R56)+R61</f>
        <v>5026057.8024999993</v>
      </c>
      <c r="U40" s="32">
        <f>T40/$R$63*100</f>
        <v>100</v>
      </c>
      <c r="V40" s="32">
        <f>S40/U40*100</f>
        <v>26.87441162789931</v>
      </c>
      <c r="W40" s="18"/>
      <c r="X40" s="18"/>
      <c r="Z40" s="2" t="s">
        <v>240</v>
      </c>
      <c r="AA40" s="18">
        <v>409922.66249999963</v>
      </c>
      <c r="AB40" s="32">
        <f>AA40/$AA$63*100</f>
        <v>11.629073633130425</v>
      </c>
      <c r="AC40" s="18">
        <f>SUM(AA40:AA54)+AA61</f>
        <v>3524981.2274999996</v>
      </c>
      <c r="AD40" s="32">
        <f>AC40/$AA$63*100</f>
        <v>100</v>
      </c>
      <c r="AE40" s="32">
        <f>AB40/AD40*100</f>
        <v>11.629073633130425</v>
      </c>
      <c r="AF40" s="18"/>
      <c r="AG40" s="18"/>
      <c r="AI40" s="2" t="s">
        <v>240</v>
      </c>
      <c r="AJ40" s="18">
        <v>1420236.9124999996</v>
      </c>
      <c r="AK40" s="29">
        <f>AJ40/$AJ$63*100</f>
        <v>25.464262300885572</v>
      </c>
      <c r="AL40" s="18">
        <f>SUM(AJ40:AJ57)+AJ61</f>
        <v>5577373.0874999985</v>
      </c>
      <c r="AM40" s="30">
        <f>AL40/$AJ$63*100</f>
        <v>100</v>
      </c>
      <c r="AN40" s="30">
        <f>AK40/AM40*100</f>
        <v>25.464262300885572</v>
      </c>
      <c r="AO40" s="18"/>
      <c r="AP40" s="18"/>
      <c r="AQ40" s="18"/>
    </row>
    <row r="41" spans="1:43">
      <c r="A41" t="s">
        <v>332</v>
      </c>
      <c r="B41" s="3">
        <v>27972.83</v>
      </c>
      <c r="C41" s="2" t="s">
        <v>408</v>
      </c>
      <c r="D41" s="5"/>
      <c r="E41" s="5"/>
      <c r="F41" s="5"/>
      <c r="H41" s="2" t="s">
        <v>241</v>
      </c>
      <c r="I41">
        <v>172756.96999999997</v>
      </c>
      <c r="J41" s="30">
        <f t="shared" ref="J41:J61" si="14">I41/$I$63*100</f>
        <v>2.5814816042273141</v>
      </c>
      <c r="K41" s="16">
        <f>SUM(I41:I56)+I61</f>
        <v>3949054.65</v>
      </c>
      <c r="L41" s="31">
        <f t="shared" ref="L41:L61" si="15">K41/$I$63*100</f>
        <v>59.010133906975426</v>
      </c>
      <c r="M41" s="31">
        <f t="shared" ref="M41:M56" si="16">J41/L41*100</f>
        <v>4.3746411562068399</v>
      </c>
      <c r="N41" s="16"/>
      <c r="O41" s="16"/>
      <c r="P41" s="16"/>
      <c r="Q41" s="2" t="s">
        <v>241</v>
      </c>
      <c r="R41" s="18">
        <v>125917.01499999998</v>
      </c>
      <c r="S41" s="31">
        <f t="shared" ref="S41:S61" si="17">R41/$R$63*100</f>
        <v>2.505283861585673</v>
      </c>
      <c r="T41" s="18">
        <f>SUM(R41:R56)+R61</f>
        <v>3675334.3399999994</v>
      </c>
      <c r="U41" s="32">
        <f t="shared" ref="U41:U61" si="18">T41/$R$63*100</f>
        <v>73.125588372100708</v>
      </c>
      <c r="V41" s="32">
        <f t="shared" ref="V41:V56" si="19">S41/U41*100</f>
        <v>3.4260016464243632</v>
      </c>
      <c r="W41" s="18"/>
      <c r="X41" s="18"/>
      <c r="Z41" s="2" t="s">
        <v>241</v>
      </c>
      <c r="AA41" s="18">
        <v>284688.29499999993</v>
      </c>
      <c r="AB41" s="32">
        <f t="shared" ref="AB41:AB61" si="20">AA41/$AA$63*100</f>
        <v>8.0763066985723384</v>
      </c>
      <c r="AC41" s="18">
        <f>SUM(AA41:AA54)+AA61</f>
        <v>3115058.5649999995</v>
      </c>
      <c r="AD41" s="32">
        <f t="shared" ref="AD41:AD61" si="21">AC41/$AA$63*100</f>
        <v>88.370926366869568</v>
      </c>
      <c r="AE41" s="32">
        <f t="shared" ref="AE41:AE54" si="22">AB41/AD41*100</f>
        <v>9.1390992836759057</v>
      </c>
      <c r="AF41" s="18"/>
      <c r="AG41" s="18"/>
      <c r="AI41" s="2" t="s">
        <v>241</v>
      </c>
      <c r="AJ41" s="18">
        <v>121352.35500000001</v>
      </c>
      <c r="AK41" s="29">
        <f t="shared" ref="AK41:AK61" si="23">AJ41/$AJ$63*100</f>
        <v>2.1757976935768335</v>
      </c>
      <c r="AL41" s="18">
        <f>SUM(AJ41:AJ57)+AJ61</f>
        <v>4157136.1750000003</v>
      </c>
      <c r="AM41" s="30">
        <f t="shared" ref="AM41:AM61" si="24">AL41/$AJ$63*100</f>
        <v>74.535737699114463</v>
      </c>
      <c r="AN41" s="30">
        <f t="shared" ref="AN41:AN57" si="25">AK41/AM41*100</f>
        <v>2.9191335066140809</v>
      </c>
      <c r="AO41" s="18"/>
      <c r="AP41" s="18"/>
      <c r="AQ41" s="18"/>
    </row>
    <row r="42" spans="1:43">
      <c r="A42" t="s">
        <v>333</v>
      </c>
      <c r="B42" s="3">
        <v>25291.99</v>
      </c>
      <c r="C42" s="2" t="s">
        <v>409</v>
      </c>
      <c r="D42" s="5"/>
      <c r="E42" s="5"/>
      <c r="F42" s="5"/>
      <c r="H42" s="2" t="s">
        <v>242</v>
      </c>
      <c r="I42">
        <v>173226.16999999998</v>
      </c>
      <c r="J42" s="30">
        <f t="shared" si="14"/>
        <v>2.5884927897598198</v>
      </c>
      <c r="K42" s="16">
        <f>SUM(I42:I56)+I61</f>
        <v>3776297.6799999997</v>
      </c>
      <c r="L42" s="31">
        <f t="shared" si="15"/>
        <v>56.428652302748105</v>
      </c>
      <c r="M42" s="31">
        <f t="shared" si="16"/>
        <v>4.5871958378027022</v>
      </c>
      <c r="N42" s="16"/>
      <c r="O42" s="16"/>
      <c r="P42" s="16"/>
      <c r="Q42" s="2" t="s">
        <v>242</v>
      </c>
      <c r="R42" s="18">
        <v>0</v>
      </c>
      <c r="S42" s="31">
        <f t="shared" si="17"/>
        <v>0</v>
      </c>
      <c r="T42" s="18">
        <f>SUM(R42:R56)+R61</f>
        <v>3549417.3249999997</v>
      </c>
      <c r="U42" s="32">
        <f t="shared" si="18"/>
        <v>70.620304510515027</v>
      </c>
      <c r="V42" s="32">
        <f t="shared" si="19"/>
        <v>0</v>
      </c>
      <c r="W42" s="18"/>
      <c r="X42" s="18"/>
      <c r="Z42" s="2" t="s">
        <v>242</v>
      </c>
      <c r="AA42" s="18">
        <v>223205.21</v>
      </c>
      <c r="AB42" s="32">
        <f t="shared" si="20"/>
        <v>6.3320964168170182</v>
      </c>
      <c r="AC42" s="18">
        <f>SUM(AA42:AA54)+AA61</f>
        <v>2830370.27</v>
      </c>
      <c r="AD42" s="32">
        <f t="shared" si="21"/>
        <v>80.294619668297244</v>
      </c>
      <c r="AE42" s="32">
        <f t="shared" si="22"/>
        <v>7.886078099597901</v>
      </c>
      <c r="AF42" s="18"/>
      <c r="AG42" s="18"/>
      <c r="AI42" s="2" t="s">
        <v>242</v>
      </c>
      <c r="AJ42" s="18">
        <v>125251.1</v>
      </c>
      <c r="AK42" s="29">
        <f t="shared" si="23"/>
        <v>2.2457005840386151</v>
      </c>
      <c r="AL42" s="18">
        <f>SUM(AJ42:AJ57)+AJ61</f>
        <v>4035783.82</v>
      </c>
      <c r="AM42" s="30">
        <f t="shared" si="24"/>
        <v>72.359940005537609</v>
      </c>
      <c r="AN42" s="30">
        <f t="shared" si="25"/>
        <v>3.103513606930512</v>
      </c>
      <c r="AO42" s="18"/>
      <c r="AP42" s="18"/>
      <c r="AQ42" s="18"/>
    </row>
    <row r="43" spans="1:43">
      <c r="A43" t="s">
        <v>334</v>
      </c>
      <c r="B43" s="3">
        <v>21744.25</v>
      </c>
      <c r="C43" s="2" t="s">
        <v>410</v>
      </c>
      <c r="D43" s="5"/>
      <c r="E43" s="5"/>
      <c r="F43" s="5"/>
      <c r="H43" s="2" t="s">
        <v>243</v>
      </c>
      <c r="I43">
        <v>74165.94</v>
      </c>
      <c r="J43" s="30">
        <f t="shared" si="14"/>
        <v>1.1082505659263806</v>
      </c>
      <c r="K43" s="16">
        <f>SUM(I43:I56)+I61</f>
        <v>3603071.51</v>
      </c>
      <c r="L43" s="31">
        <f t="shared" si="15"/>
        <v>53.840159512988286</v>
      </c>
      <c r="M43" s="31">
        <f t="shared" si="16"/>
        <v>2.0584087713540828</v>
      </c>
      <c r="N43" s="16"/>
      <c r="O43" s="16"/>
      <c r="P43" s="16"/>
      <c r="Q43" s="2" t="s">
        <v>243</v>
      </c>
      <c r="R43" s="18">
        <v>39901.229999999996</v>
      </c>
      <c r="S43" s="31">
        <f t="shared" si="17"/>
        <v>0.7938872087812604</v>
      </c>
      <c r="T43" s="18">
        <f>SUM(R43:R56)+R61</f>
        <v>3549417.3249999997</v>
      </c>
      <c r="U43" s="32">
        <f t="shared" si="18"/>
        <v>70.620304510515027</v>
      </c>
      <c r="V43" s="32">
        <f t="shared" si="19"/>
        <v>1.1241628229782759</v>
      </c>
      <c r="W43" s="18"/>
      <c r="X43" s="18"/>
      <c r="Z43" s="2" t="s">
        <v>243</v>
      </c>
      <c r="AA43" s="18">
        <v>64690.06</v>
      </c>
      <c r="AB43" s="32">
        <f t="shared" si="20"/>
        <v>1.8351887804486191</v>
      </c>
      <c r="AC43" s="18">
        <f>SUM(AA43:AA54)+AA61</f>
        <v>2607165.06</v>
      </c>
      <c r="AD43" s="32">
        <f t="shared" si="21"/>
        <v>73.962523251480221</v>
      </c>
      <c r="AE43" s="32">
        <f t="shared" si="22"/>
        <v>2.481241444682448</v>
      </c>
      <c r="AF43" s="18"/>
      <c r="AG43" s="18"/>
      <c r="AI43" s="2" t="s">
        <v>243</v>
      </c>
      <c r="AJ43" s="18">
        <v>51382.909999999989</v>
      </c>
      <c r="AK43" s="29">
        <f t="shared" si="23"/>
        <v>0.92127439197423078</v>
      </c>
      <c r="AL43" s="18">
        <f>SUM(AJ43:AJ57)+AJ61</f>
        <v>3910532.72</v>
      </c>
      <c r="AM43" s="30">
        <f t="shared" si="24"/>
        <v>70.114239421499008</v>
      </c>
      <c r="AN43" s="30">
        <f t="shared" si="25"/>
        <v>1.313961899288238</v>
      </c>
      <c r="AO43" s="18"/>
      <c r="AP43" s="18"/>
      <c r="AQ43" s="18"/>
    </row>
    <row r="44" spans="1:43">
      <c r="A44" t="s">
        <v>335</v>
      </c>
      <c r="B44" s="3">
        <v>21576.55</v>
      </c>
      <c r="C44" s="2" t="s">
        <v>411</v>
      </c>
      <c r="D44" s="5"/>
      <c r="E44" s="5"/>
      <c r="F44" s="5"/>
      <c r="H44" s="2" t="s">
        <v>244</v>
      </c>
      <c r="I44" s="16">
        <v>145656.38999999998</v>
      </c>
      <c r="J44" s="30">
        <f t="shared" si="14"/>
        <v>2.1765216843242814</v>
      </c>
      <c r="K44" s="16">
        <f>SUM(I44:I56)+I61</f>
        <v>3528905.57</v>
      </c>
      <c r="L44" s="31">
        <f t="shared" si="15"/>
        <v>52.731908947061903</v>
      </c>
      <c r="M44" s="31">
        <f t="shared" si="16"/>
        <v>4.127523026919647</v>
      </c>
      <c r="N44" s="16"/>
      <c r="O44" s="16"/>
      <c r="P44" s="16"/>
      <c r="Q44" s="2" t="s">
        <v>244</v>
      </c>
      <c r="R44" s="18">
        <v>307127.84999999998</v>
      </c>
      <c r="S44" s="31">
        <f t="shared" si="17"/>
        <v>6.1107106616886151</v>
      </c>
      <c r="T44" s="18">
        <f>SUM(R44:R56)+R61</f>
        <v>3509516.0949999997</v>
      </c>
      <c r="U44" s="32">
        <f t="shared" si="18"/>
        <v>69.82641730173377</v>
      </c>
      <c r="V44" s="32">
        <f t="shared" si="19"/>
        <v>8.7512876899913472</v>
      </c>
      <c r="W44" s="18"/>
      <c r="X44" s="18"/>
      <c r="Z44" s="2" t="s">
        <v>244</v>
      </c>
      <c r="AA44" s="18">
        <v>715649.2</v>
      </c>
      <c r="AB44" s="32">
        <f t="shared" si="20"/>
        <v>20.302213084622732</v>
      </c>
      <c r="AC44" s="18">
        <f>SUM(AA44:AA54)+AA61</f>
        <v>2542475</v>
      </c>
      <c r="AD44" s="32">
        <f t="shared" si="21"/>
        <v>72.127334471031602</v>
      </c>
      <c r="AE44" s="32">
        <f t="shared" si="22"/>
        <v>28.147737932526372</v>
      </c>
      <c r="AF44" s="18"/>
      <c r="AG44" s="18"/>
      <c r="AI44" s="2" t="s">
        <v>244</v>
      </c>
      <c r="AJ44" s="18">
        <v>304328.84999999998</v>
      </c>
      <c r="AK44" s="29">
        <f t="shared" si="23"/>
        <v>5.4564908107377903</v>
      </c>
      <c r="AL44" s="18">
        <f>SUM(AJ44:AJ57)+AJ61</f>
        <v>3859149.81</v>
      </c>
      <c r="AM44" s="30">
        <f t="shared" si="24"/>
        <v>69.192965029524771</v>
      </c>
      <c r="AN44" s="30">
        <f t="shared" si="25"/>
        <v>7.8859040198804822</v>
      </c>
      <c r="AO44" s="18"/>
      <c r="AP44" s="18"/>
      <c r="AQ44" s="18"/>
    </row>
    <row r="45" spans="1:43">
      <c r="A45" t="s">
        <v>336</v>
      </c>
      <c r="B45" s="3">
        <v>22169.33</v>
      </c>
      <c r="C45" s="2" t="s">
        <v>412</v>
      </c>
      <c r="D45" s="5"/>
      <c r="E45" s="5"/>
      <c r="F45" s="5"/>
      <c r="H45" s="2" t="s">
        <v>245</v>
      </c>
      <c r="I45" s="16">
        <v>177840.62</v>
      </c>
      <c r="J45" s="30">
        <f t="shared" si="14"/>
        <v>2.6574458270157213</v>
      </c>
      <c r="K45" s="16">
        <f>SUM(I45:I56)+I61</f>
        <v>3383249.18</v>
      </c>
      <c r="L45" s="31">
        <f t="shared" si="15"/>
        <v>50.555387262737625</v>
      </c>
      <c r="M45" s="31">
        <f t="shared" si="16"/>
        <v>5.2565037494518796</v>
      </c>
      <c r="N45" s="16"/>
      <c r="O45" s="16"/>
      <c r="P45" s="16"/>
      <c r="Q45" s="2" t="s">
        <v>245</v>
      </c>
      <c r="R45" s="18">
        <v>139865.005</v>
      </c>
      <c r="S45" s="31">
        <f t="shared" si="17"/>
        <v>2.7827973830788433</v>
      </c>
      <c r="T45" s="18">
        <f>SUM(R45:R56)+R61</f>
        <v>3202388.2449999996</v>
      </c>
      <c r="U45" s="32">
        <f t="shared" si="18"/>
        <v>63.715706640045155</v>
      </c>
      <c r="V45" s="32">
        <f t="shared" si="19"/>
        <v>4.3675218087118601</v>
      </c>
      <c r="W45" s="18"/>
      <c r="X45" s="18"/>
      <c r="Z45" s="2" t="s">
        <v>245</v>
      </c>
      <c r="AA45" s="18">
        <v>93595.474999999991</v>
      </c>
      <c r="AB45" s="32">
        <f t="shared" si="20"/>
        <v>2.6552049205203891</v>
      </c>
      <c r="AC45" s="18">
        <f>SUM(AA45:AA54)+AA61</f>
        <v>1826825.7999999998</v>
      </c>
      <c r="AD45" s="32">
        <f t="shared" si="21"/>
        <v>51.82512138640886</v>
      </c>
      <c r="AE45" s="32">
        <f t="shared" si="22"/>
        <v>5.1233935386723797</v>
      </c>
      <c r="AF45" s="18"/>
      <c r="AG45" s="18"/>
      <c r="AI45" s="2" t="s">
        <v>245</v>
      </c>
      <c r="AJ45" s="18">
        <v>198229.285</v>
      </c>
      <c r="AK45" s="29">
        <f t="shared" si="23"/>
        <v>3.5541693533873722</v>
      </c>
      <c r="AL45" s="18">
        <f>SUM(AJ45:AJ57)+AJ61</f>
        <v>3554820.9600000004</v>
      </c>
      <c r="AM45" s="30">
        <f t="shared" si="24"/>
        <v>63.736474218786988</v>
      </c>
      <c r="AN45" s="30">
        <f t="shared" si="25"/>
        <v>5.5763507425701686</v>
      </c>
      <c r="AO45" s="18"/>
      <c r="AP45" s="18"/>
      <c r="AQ45" s="18"/>
    </row>
    <row r="46" spans="1:43">
      <c r="A46" t="s">
        <v>337</v>
      </c>
      <c r="B46" s="3">
        <v>21296.32</v>
      </c>
      <c r="C46" s="2" t="s">
        <v>413</v>
      </c>
      <c r="D46" s="5"/>
      <c r="E46" s="5"/>
      <c r="F46" s="5"/>
      <c r="H46" s="2" t="s">
        <v>246</v>
      </c>
      <c r="I46" s="16">
        <v>363743.56</v>
      </c>
      <c r="J46" s="30">
        <f t="shared" si="14"/>
        <v>5.4353656978132596</v>
      </c>
      <c r="K46" s="16">
        <f>SUM(I46:I56)+I61</f>
        <v>3205408.56</v>
      </c>
      <c r="L46" s="31">
        <f t="shared" si="15"/>
        <v>47.897941435721904</v>
      </c>
      <c r="M46" s="31">
        <f t="shared" si="16"/>
        <v>11.347806471197543</v>
      </c>
      <c r="N46" s="16"/>
      <c r="O46" s="16"/>
      <c r="P46" s="16"/>
      <c r="Q46" s="2" t="s">
        <v>246</v>
      </c>
      <c r="R46" s="18">
        <v>303266.01500000001</v>
      </c>
      <c r="S46" s="31">
        <f t="shared" si="17"/>
        <v>6.0338743985226992</v>
      </c>
      <c r="T46" s="18">
        <f>SUM(R46:R56)+R61</f>
        <v>3062523.2399999998</v>
      </c>
      <c r="U46" s="32">
        <f t="shared" si="18"/>
        <v>60.932909256966319</v>
      </c>
      <c r="V46" s="32">
        <f t="shared" si="19"/>
        <v>9.90248860935991</v>
      </c>
      <c r="W46" s="18"/>
      <c r="X46" s="18"/>
      <c r="Z46" s="2" t="s">
        <v>246</v>
      </c>
      <c r="AA46" s="18">
        <v>363948.86499999999</v>
      </c>
      <c r="AB46" s="32">
        <f t="shared" si="20"/>
        <v>10.324845481748032</v>
      </c>
      <c r="AC46" s="18">
        <f>SUM(AA46:AA54)+AA61</f>
        <v>1733230.325</v>
      </c>
      <c r="AD46" s="32">
        <f t="shared" si="21"/>
        <v>49.169916465888477</v>
      </c>
      <c r="AE46" s="32">
        <f t="shared" si="22"/>
        <v>20.998297788264235</v>
      </c>
      <c r="AF46" s="18"/>
      <c r="AG46" s="18"/>
      <c r="AI46" s="2" t="s">
        <v>246</v>
      </c>
      <c r="AJ46" s="18">
        <v>296583.55500000005</v>
      </c>
      <c r="AK46" s="29">
        <f t="shared" si="23"/>
        <v>5.3176208646450913</v>
      </c>
      <c r="AL46" s="18">
        <f>SUM(AJ46:AJ57)+AJ61</f>
        <v>3356591.6750000003</v>
      </c>
      <c r="AM46" s="30">
        <f t="shared" si="24"/>
        <v>60.182304865399615</v>
      </c>
      <c r="AN46" s="30">
        <f t="shared" si="25"/>
        <v>8.8358544534613372</v>
      </c>
      <c r="AO46" s="18"/>
      <c r="AP46" s="18"/>
      <c r="AQ46" s="18"/>
    </row>
    <row r="47" spans="1:43">
      <c r="A47" t="s">
        <v>338</v>
      </c>
      <c r="B47" s="3">
        <v>18727.28</v>
      </c>
      <c r="C47" s="2" t="s">
        <v>414</v>
      </c>
      <c r="D47" s="5"/>
      <c r="E47" s="5"/>
      <c r="F47" s="5"/>
      <c r="H47" s="2" t="s">
        <v>247</v>
      </c>
      <c r="I47" s="16">
        <v>322096.14</v>
      </c>
      <c r="J47" s="30">
        <f t="shared" si="14"/>
        <v>4.81303452012747</v>
      </c>
      <c r="K47" s="16">
        <f>SUM(I47:I56)+I61</f>
        <v>2841665</v>
      </c>
      <c r="L47" s="31">
        <f t="shared" si="15"/>
        <v>42.462575737908644</v>
      </c>
      <c r="M47" s="31">
        <f t="shared" si="16"/>
        <v>11.33476817288456</v>
      </c>
      <c r="N47" s="16"/>
      <c r="O47" s="16"/>
      <c r="P47" s="16"/>
      <c r="Q47" s="2" t="s">
        <v>247</v>
      </c>
      <c r="R47" s="18">
        <v>145809.66</v>
      </c>
      <c r="S47" s="31">
        <f t="shared" si="17"/>
        <v>2.9010740769330821</v>
      </c>
      <c r="T47" s="18">
        <f>SUM(R47:R56)+R61</f>
        <v>2759257.2249999996</v>
      </c>
      <c r="U47" s="32">
        <f t="shared" si="18"/>
        <v>54.899034858443606</v>
      </c>
      <c r="V47" s="32">
        <f t="shared" si="19"/>
        <v>5.2843808354982214</v>
      </c>
      <c r="W47" s="18"/>
      <c r="X47" s="18"/>
      <c r="Z47" s="2" t="s">
        <v>247</v>
      </c>
      <c r="AA47" s="18">
        <v>149251.13</v>
      </c>
      <c r="AB47" s="32">
        <f t="shared" si="20"/>
        <v>4.2340971587486278</v>
      </c>
      <c r="AC47" s="18">
        <f>SUM(AA47:AA54)+AA61</f>
        <v>1369281.46</v>
      </c>
      <c r="AD47" s="32">
        <f t="shared" si="21"/>
        <v>38.845070984140442</v>
      </c>
      <c r="AE47" s="32">
        <f t="shared" si="22"/>
        <v>10.899959895754376</v>
      </c>
      <c r="AF47" s="18"/>
      <c r="AG47" s="18"/>
      <c r="AI47" s="2" t="s">
        <v>247</v>
      </c>
      <c r="AJ47" s="18">
        <v>243028.35</v>
      </c>
      <c r="AK47" s="29">
        <f t="shared" si="23"/>
        <v>4.3573981189222364</v>
      </c>
      <c r="AL47" s="18">
        <f>SUM(AJ47:AJ57)+AJ61</f>
        <v>3060008.12</v>
      </c>
      <c r="AM47" s="30">
        <f t="shared" si="24"/>
        <v>54.864684000754515</v>
      </c>
      <c r="AN47" s="30">
        <f t="shared" si="25"/>
        <v>7.9420818661095582</v>
      </c>
      <c r="AO47" s="18"/>
      <c r="AP47" s="18"/>
      <c r="AQ47" s="18"/>
    </row>
    <row r="48" spans="1:43">
      <c r="A48" t="s">
        <v>339</v>
      </c>
      <c r="B48" s="3">
        <v>16583.12</v>
      </c>
      <c r="C48" s="2" t="s">
        <v>415</v>
      </c>
      <c r="D48" s="5"/>
      <c r="E48" s="5"/>
      <c r="F48" s="5"/>
      <c r="H48" s="2" t="s">
        <v>248</v>
      </c>
      <c r="I48" s="16">
        <v>129480.28000000001</v>
      </c>
      <c r="J48" s="30">
        <f t="shared" si="14"/>
        <v>1.9348044882368676</v>
      </c>
      <c r="K48" s="16">
        <f>SUM(I48:I56)+I61</f>
        <v>2519568.86</v>
      </c>
      <c r="L48" s="31">
        <f t="shared" si="15"/>
        <v>37.649541217781177</v>
      </c>
      <c r="M48" s="31">
        <f t="shared" si="16"/>
        <v>5.1389855643794551</v>
      </c>
      <c r="N48" s="16"/>
      <c r="O48" s="16"/>
      <c r="P48" s="16"/>
      <c r="Q48" s="2" t="s">
        <v>248</v>
      </c>
      <c r="R48" s="18">
        <v>328965.94500000001</v>
      </c>
      <c r="S48" s="31">
        <f t="shared" si="17"/>
        <v>6.5452081517321554</v>
      </c>
      <c r="T48" s="18">
        <f>SUM(R48:R56)+R61</f>
        <v>2613447.5649999995</v>
      </c>
      <c r="U48" s="32">
        <f t="shared" si="18"/>
        <v>51.997960781510535</v>
      </c>
      <c r="V48" s="32">
        <f t="shared" si="19"/>
        <v>12.587432378808794</v>
      </c>
      <c r="W48" s="18"/>
      <c r="X48" s="18"/>
      <c r="Z48" s="2" t="s">
        <v>248</v>
      </c>
      <c r="AA48" s="18">
        <v>101198.30499999999</v>
      </c>
      <c r="AB48" s="32">
        <f t="shared" si="20"/>
        <v>2.8708891897212241</v>
      </c>
      <c r="AC48" s="18">
        <f>SUM(AA48:AA54)+AA61</f>
        <v>1220030.3299999998</v>
      </c>
      <c r="AD48" s="32">
        <f t="shared" si="21"/>
        <v>34.61097382539181</v>
      </c>
      <c r="AE48" s="32">
        <f t="shared" si="22"/>
        <v>8.2947368201903657</v>
      </c>
      <c r="AF48" s="18"/>
      <c r="AG48" s="18"/>
      <c r="AI48" s="2" t="s">
        <v>248</v>
      </c>
      <c r="AJ48" s="18">
        <v>138486.91500000001</v>
      </c>
      <c r="AK48" s="29">
        <f t="shared" si="23"/>
        <v>2.4830132900805344</v>
      </c>
      <c r="AL48" s="18">
        <f>SUM(AJ48:AJ57)+AJ61</f>
        <v>2816979.7699999996</v>
      </c>
      <c r="AM48" s="30">
        <f t="shared" si="24"/>
        <v>50.507285881832274</v>
      </c>
      <c r="AN48" s="30">
        <f t="shared" si="25"/>
        <v>4.9161487233541621</v>
      </c>
      <c r="AO48" s="18"/>
      <c r="AP48" s="18"/>
      <c r="AQ48" s="18"/>
    </row>
    <row r="49" spans="1:43">
      <c r="A49" t="s">
        <v>340</v>
      </c>
      <c r="B49" s="3">
        <v>18039.84</v>
      </c>
      <c r="C49" s="2" t="s">
        <v>416</v>
      </c>
      <c r="D49" s="5"/>
      <c r="E49" s="5"/>
      <c r="F49" s="5"/>
      <c r="H49" s="2" t="s">
        <v>249</v>
      </c>
      <c r="I49" s="16">
        <v>91808.89</v>
      </c>
      <c r="J49" s="30">
        <f t="shared" si="14"/>
        <v>1.3718865330847667</v>
      </c>
      <c r="K49" s="16">
        <f>SUM(I49:I56)+I61</f>
        <v>2390088.58</v>
      </c>
      <c r="L49" s="31">
        <f t="shared" si="15"/>
        <v>35.714736729544313</v>
      </c>
      <c r="M49" s="31">
        <f t="shared" si="16"/>
        <v>3.841233783895992</v>
      </c>
      <c r="N49" s="16"/>
      <c r="O49" s="16"/>
      <c r="P49" s="16"/>
      <c r="Q49" s="2" t="s">
        <v>249</v>
      </c>
      <c r="R49" s="18">
        <v>135219.71000000002</v>
      </c>
      <c r="S49" s="31">
        <f t="shared" si="17"/>
        <v>2.6903731575219991</v>
      </c>
      <c r="T49" s="18">
        <f>SUM(R49:R56)+R61</f>
        <v>2284481.62</v>
      </c>
      <c r="U49" s="32">
        <f t="shared" si="18"/>
        <v>45.452752629778388</v>
      </c>
      <c r="V49" s="32">
        <f t="shared" si="19"/>
        <v>5.9190544067498347</v>
      </c>
      <c r="W49" s="18"/>
      <c r="X49" s="18"/>
      <c r="Z49" s="2" t="s">
        <v>249</v>
      </c>
      <c r="AA49" s="18">
        <v>85209.9</v>
      </c>
      <c r="AB49" s="32">
        <f t="shared" si="20"/>
        <v>2.4173150011477613</v>
      </c>
      <c r="AC49" s="18">
        <f>SUM(AA49:AA54)+AA61</f>
        <v>1118832.0249999999</v>
      </c>
      <c r="AD49" s="32">
        <f t="shared" si="21"/>
        <v>31.740084635670591</v>
      </c>
      <c r="AE49" s="32">
        <f t="shared" si="22"/>
        <v>7.6159689833690623</v>
      </c>
      <c r="AF49" s="18"/>
      <c r="AG49" s="18"/>
      <c r="AI49" s="2" t="s">
        <v>249</v>
      </c>
      <c r="AJ49" s="18">
        <v>181968.05000000002</v>
      </c>
      <c r="AK49" s="29">
        <f t="shared" si="23"/>
        <v>3.2626121140761875</v>
      </c>
      <c r="AL49" s="18">
        <f>SUM(AJ49:AJ57)+AJ61</f>
        <v>2678492.8549999995</v>
      </c>
      <c r="AM49" s="30">
        <f t="shared" si="24"/>
        <v>48.024272591751739</v>
      </c>
      <c r="AN49" s="30">
        <f t="shared" si="25"/>
        <v>6.7936731531807677</v>
      </c>
      <c r="AO49" s="18"/>
      <c r="AP49" s="18"/>
      <c r="AQ49" s="18"/>
    </row>
    <row r="50" spans="1:43">
      <c r="A50" t="s">
        <v>341</v>
      </c>
      <c r="B50" s="3">
        <v>15624.93</v>
      </c>
      <c r="C50" s="2" t="s">
        <v>417</v>
      </c>
      <c r="D50" s="5"/>
      <c r="E50" s="5"/>
      <c r="F50" s="5"/>
      <c r="H50" s="2" t="s">
        <v>250</v>
      </c>
      <c r="I50" s="16">
        <v>109601.82</v>
      </c>
      <c r="J50" s="30">
        <f t="shared" si="14"/>
        <v>1.6377636289860453</v>
      </c>
      <c r="K50" s="16">
        <f>SUM(I50:I56)+I61</f>
        <v>2298279.69</v>
      </c>
      <c r="L50" s="31">
        <f t="shared" si="15"/>
        <v>34.342850196459537</v>
      </c>
      <c r="M50" s="31">
        <f t="shared" si="16"/>
        <v>4.7688634449882823</v>
      </c>
      <c r="N50" s="16"/>
      <c r="O50" s="16"/>
      <c r="P50" s="16"/>
      <c r="Q50" s="2" t="s">
        <v>250</v>
      </c>
      <c r="R50" s="18">
        <v>79270.89499999999</v>
      </c>
      <c r="S50" s="31">
        <f t="shared" si="17"/>
        <v>1.5771982359727348</v>
      </c>
      <c r="T50" s="18">
        <f>SUM(R50:R56)+R61</f>
        <v>2149261.91</v>
      </c>
      <c r="U50" s="32">
        <f t="shared" si="18"/>
        <v>42.762379472256384</v>
      </c>
      <c r="V50" s="32">
        <f t="shared" si="19"/>
        <v>3.688284551602182</v>
      </c>
      <c r="W50" s="18"/>
      <c r="X50" s="18"/>
      <c r="Z50" s="2" t="s">
        <v>250</v>
      </c>
      <c r="AA50" s="18">
        <v>31179.115000000002</v>
      </c>
      <c r="AB50" s="32">
        <f t="shared" si="20"/>
        <v>0.88451861124131359</v>
      </c>
      <c r="AC50" s="18">
        <f>SUM(AA50:AA54)+AA61</f>
        <v>1033622.125</v>
      </c>
      <c r="AD50" s="32">
        <f t="shared" si="21"/>
        <v>29.322769634522832</v>
      </c>
      <c r="AE50" s="32">
        <f t="shared" si="22"/>
        <v>3.0164906735137853</v>
      </c>
      <c r="AF50" s="18"/>
      <c r="AG50" s="18"/>
      <c r="AI50" s="2" t="s">
        <v>250</v>
      </c>
      <c r="AJ50" s="18">
        <v>64336.845000000001</v>
      </c>
      <c r="AK50" s="29">
        <f t="shared" si="23"/>
        <v>1.1535331058306222</v>
      </c>
      <c r="AL50" s="18">
        <f>SUM(AJ50:AJ57)+AJ61</f>
        <v>2496524.8049999997</v>
      </c>
      <c r="AM50" s="30">
        <f t="shared" si="24"/>
        <v>44.761660477675555</v>
      </c>
      <c r="AN50" s="30">
        <f t="shared" si="25"/>
        <v>2.5770561090018891</v>
      </c>
      <c r="AO50" s="18"/>
      <c r="AP50" s="18"/>
      <c r="AQ50" s="18"/>
    </row>
    <row r="51" spans="1:43">
      <c r="A51" t="s">
        <v>342</v>
      </c>
      <c r="B51" s="3">
        <v>15987.04</v>
      </c>
      <c r="C51" s="2" t="s">
        <v>418</v>
      </c>
      <c r="D51" s="5"/>
      <c r="E51" s="5"/>
      <c r="F51" s="5"/>
      <c r="H51" s="2" t="s">
        <v>251</v>
      </c>
      <c r="I51" s="16">
        <v>230488.08000000002</v>
      </c>
      <c r="J51" s="30">
        <f t="shared" si="14"/>
        <v>3.4441489597419639</v>
      </c>
      <c r="K51" s="16">
        <f>SUM(I51:I56)+I61</f>
        <v>2188677.87</v>
      </c>
      <c r="L51" s="31">
        <f t="shared" si="15"/>
        <v>32.705086567473494</v>
      </c>
      <c r="M51" s="31">
        <f t="shared" si="16"/>
        <v>10.530927513787127</v>
      </c>
      <c r="N51" s="16"/>
      <c r="O51" s="16"/>
      <c r="P51" s="16"/>
      <c r="Q51" s="2" t="s">
        <v>251</v>
      </c>
      <c r="R51" s="18">
        <v>280804.21999999997</v>
      </c>
      <c r="S51" s="31">
        <f t="shared" si="17"/>
        <v>5.586967580442983</v>
      </c>
      <c r="T51" s="18">
        <f>SUM(R51:R56)+R61</f>
        <v>2069991.0149999999</v>
      </c>
      <c r="U51" s="32">
        <f t="shared" si="18"/>
        <v>41.185181236283647</v>
      </c>
      <c r="V51" s="32">
        <f t="shared" si="19"/>
        <v>13.565480138086491</v>
      </c>
      <c r="W51" s="18"/>
      <c r="X51" s="18"/>
      <c r="Z51" s="2" t="s">
        <v>251</v>
      </c>
      <c r="AA51" s="18">
        <v>41625.53</v>
      </c>
      <c r="AB51" s="32">
        <f t="shared" si="20"/>
        <v>1.1808723880643701</v>
      </c>
      <c r="AC51" s="18">
        <f>SUM(AA51:AA54)+AA61</f>
        <v>1002443.01</v>
      </c>
      <c r="AD51" s="32">
        <f t="shared" si="21"/>
        <v>28.43825102328152</v>
      </c>
      <c r="AE51" s="32">
        <f t="shared" si="22"/>
        <v>4.1524086242069744</v>
      </c>
      <c r="AF51" s="18"/>
      <c r="AG51" s="18"/>
      <c r="AI51" s="2" t="s">
        <v>251</v>
      </c>
      <c r="AJ51" s="18">
        <v>88116.59</v>
      </c>
      <c r="AK51" s="29">
        <f t="shared" si="23"/>
        <v>1.5798941296842197</v>
      </c>
      <c r="AL51" s="18">
        <f>SUM(AJ51:AJ57)+AJ61</f>
        <v>2432187.96</v>
      </c>
      <c r="AM51" s="30">
        <f t="shared" si="24"/>
        <v>43.608127371844944</v>
      </c>
      <c r="AN51" s="30">
        <f t="shared" si="25"/>
        <v>3.6229350465167167</v>
      </c>
      <c r="AO51" s="18"/>
      <c r="AP51" s="18"/>
      <c r="AQ51" s="18"/>
    </row>
    <row r="52" spans="1:43">
      <c r="A52" t="s">
        <v>343</v>
      </c>
      <c r="B52" s="3">
        <v>17781.25</v>
      </c>
      <c r="C52" s="2" t="s">
        <v>419</v>
      </c>
      <c r="D52" s="5"/>
      <c r="E52" s="5"/>
      <c r="F52" s="5"/>
      <c r="H52" s="2" t="s">
        <v>252</v>
      </c>
      <c r="I52" s="16">
        <v>59869.18</v>
      </c>
      <c r="J52" s="30">
        <f t="shared" si="14"/>
        <v>0.89461621623818621</v>
      </c>
      <c r="K52" s="16">
        <f>SUM(I52:I56)+I61</f>
        <v>1958189.79</v>
      </c>
      <c r="L52" s="31">
        <f t="shared" si="15"/>
        <v>29.260937607731531</v>
      </c>
      <c r="M52" s="31">
        <f t="shared" si="16"/>
        <v>3.0573737186118208</v>
      </c>
      <c r="N52" s="16"/>
      <c r="O52" s="16"/>
      <c r="P52" s="16"/>
      <c r="Q52" s="2" t="s">
        <v>252</v>
      </c>
      <c r="R52" s="18">
        <v>186524.065</v>
      </c>
      <c r="S52" s="31">
        <f t="shared" si="17"/>
        <v>3.7111404669325831</v>
      </c>
      <c r="T52" s="18">
        <f>SUM(R52:R56)+R61</f>
        <v>1789186.7950000002</v>
      </c>
      <c r="U52" s="32">
        <f t="shared" si="18"/>
        <v>35.598213655840667</v>
      </c>
      <c r="V52" s="32">
        <f t="shared" si="19"/>
        <v>10.425074984973829</v>
      </c>
      <c r="W52" s="18"/>
      <c r="X52" s="18"/>
      <c r="Z52" s="2" t="s">
        <v>252</v>
      </c>
      <c r="AA52" s="18">
        <v>52980.834999999992</v>
      </c>
      <c r="AB52" s="32">
        <f t="shared" si="20"/>
        <v>1.5030104156774546</v>
      </c>
      <c r="AC52" s="18">
        <f>SUM(AA52:AA54)+AA61</f>
        <v>960817.48</v>
      </c>
      <c r="AD52" s="32">
        <f t="shared" si="21"/>
        <v>27.257378635217144</v>
      </c>
      <c r="AE52" s="32">
        <f t="shared" si="22"/>
        <v>5.5141414579593189</v>
      </c>
      <c r="AF52" s="18"/>
      <c r="AG52" s="18"/>
      <c r="AI52" s="2" t="s">
        <v>252</v>
      </c>
      <c r="AJ52" s="18">
        <v>397929.40500000003</v>
      </c>
      <c r="AK52" s="29">
        <f t="shared" si="23"/>
        <v>7.1347101719237482</v>
      </c>
      <c r="AL52" s="18">
        <f>SUM(AJ52:AJ57)+AJ61</f>
        <v>2344071.37</v>
      </c>
      <c r="AM52" s="30">
        <f t="shared" si="24"/>
        <v>42.028233242160724</v>
      </c>
      <c r="AN52" s="30">
        <f t="shared" si="25"/>
        <v>16.975993567977412</v>
      </c>
      <c r="AO52" s="18"/>
      <c r="AP52" s="18"/>
      <c r="AQ52" s="18"/>
    </row>
    <row r="53" spans="1:43">
      <c r="A53" t="s">
        <v>344</v>
      </c>
      <c r="B53" s="2">
        <v>794622.54</v>
      </c>
      <c r="C53" s="2" t="s">
        <v>420</v>
      </c>
      <c r="D53" s="2">
        <v>198903.57</v>
      </c>
      <c r="E53" s="5">
        <f>B53-D53</f>
        <v>595718.97</v>
      </c>
      <c r="F53" s="5"/>
      <c r="H53" s="2" t="s">
        <v>253</v>
      </c>
      <c r="I53" s="16">
        <v>178087.22999999998</v>
      </c>
      <c r="J53" s="30">
        <f t="shared" si="14"/>
        <v>2.661130883418473</v>
      </c>
      <c r="K53" s="16">
        <f>SUM(I53:I56)+I61</f>
        <v>1898320.6099999999</v>
      </c>
      <c r="L53" s="31">
        <f t="shared" si="15"/>
        <v>28.366321391493344</v>
      </c>
      <c r="M53" s="31">
        <f t="shared" si="16"/>
        <v>9.3813041412430316</v>
      </c>
      <c r="N53" s="16"/>
      <c r="O53" s="16"/>
      <c r="P53" s="16"/>
      <c r="Q53" s="2" t="s">
        <v>253</v>
      </c>
      <c r="R53" s="18">
        <v>600311.84</v>
      </c>
      <c r="S53" s="31">
        <f t="shared" si="17"/>
        <v>11.943989973640978</v>
      </c>
      <c r="T53" s="18">
        <f>SUM(R53:R56)+R61</f>
        <v>1602662.73</v>
      </c>
      <c r="U53" s="32">
        <f t="shared" si="18"/>
        <v>31.887073188908083</v>
      </c>
      <c r="V53" s="32">
        <f t="shared" si="19"/>
        <v>37.457153570920063</v>
      </c>
      <c r="W53" s="18"/>
      <c r="X53" s="18"/>
      <c r="Z53" s="2" t="s">
        <v>253</v>
      </c>
      <c r="AA53" s="18">
        <v>81230.320000000007</v>
      </c>
      <c r="AB53" s="32">
        <f t="shared" si="20"/>
        <v>2.3044185133890909</v>
      </c>
      <c r="AC53" s="18">
        <f>SUM(AA53:AA54)+AA61</f>
        <v>907836.64500000002</v>
      </c>
      <c r="AD53" s="32">
        <f t="shared" si="21"/>
        <v>25.754368219539693</v>
      </c>
      <c r="AE53" s="32">
        <f t="shared" si="22"/>
        <v>8.9476802294095563</v>
      </c>
      <c r="AF53" s="18"/>
      <c r="AG53" s="18"/>
      <c r="AI53" s="2" t="s">
        <v>253</v>
      </c>
      <c r="AJ53" s="18">
        <v>338268.8</v>
      </c>
      <c r="AK53" s="29">
        <f t="shared" si="23"/>
        <v>6.0650201213565502</v>
      </c>
      <c r="AL53" s="18">
        <f>SUM(AJ53:AJ57)+AJ61</f>
        <v>1946141.9649999999</v>
      </c>
      <c r="AM53" s="30">
        <f t="shared" si="24"/>
        <v>34.893523070236974</v>
      </c>
      <c r="AN53" s="30">
        <f t="shared" si="25"/>
        <v>17.381506903582956</v>
      </c>
      <c r="AO53" s="18"/>
      <c r="AP53" s="18"/>
      <c r="AQ53" s="18"/>
    </row>
    <row r="54" spans="1:43">
      <c r="A54" t="s">
        <v>345</v>
      </c>
      <c r="B54" s="2">
        <v>573609.27</v>
      </c>
      <c r="C54" s="2" t="s">
        <v>421</v>
      </c>
      <c r="D54" s="2">
        <v>38895.26</v>
      </c>
      <c r="E54" s="5">
        <f t="shared" ref="E54:E117" si="26">B54-D54</f>
        <v>534714.01</v>
      </c>
      <c r="F54" s="5"/>
      <c r="H54" s="2" t="s">
        <v>254</v>
      </c>
      <c r="I54" s="16">
        <v>353014.11</v>
      </c>
      <c r="J54" s="30">
        <f t="shared" si="14"/>
        <v>5.2750371287345317</v>
      </c>
      <c r="K54" s="16">
        <f>SUM(I54:I56)+I61</f>
        <v>1720233.38</v>
      </c>
      <c r="L54" s="31">
        <f t="shared" si="15"/>
        <v>25.705190508074871</v>
      </c>
      <c r="M54" s="31">
        <f t="shared" si="16"/>
        <v>20.521291709849276</v>
      </c>
      <c r="N54" s="16"/>
      <c r="O54" s="16"/>
      <c r="P54" s="16"/>
      <c r="Q54" s="2" t="s">
        <v>254</v>
      </c>
      <c r="R54" s="18">
        <v>107217.26</v>
      </c>
      <c r="S54" s="31">
        <f t="shared" si="17"/>
        <v>2.1332277544971592</v>
      </c>
      <c r="T54" s="18">
        <f>SUM(R54:R56)+R61</f>
        <v>1002350.8899999999</v>
      </c>
      <c r="U54" s="32">
        <f t="shared" si="18"/>
        <v>19.943083215267102</v>
      </c>
      <c r="V54" s="32">
        <f t="shared" si="19"/>
        <v>10.696579518176515</v>
      </c>
      <c r="W54" s="18"/>
      <c r="X54" s="18"/>
      <c r="Z54" s="2" t="s">
        <v>254</v>
      </c>
      <c r="AA54" s="18">
        <v>51595.369999999995</v>
      </c>
      <c r="AB54" s="32">
        <f t="shared" si="20"/>
        <v>1.4637062347305791</v>
      </c>
      <c r="AC54" s="18">
        <f>AA54+AA61</f>
        <v>826606.32499999995</v>
      </c>
      <c r="AD54" s="32">
        <f t="shared" si="21"/>
        <v>23.449949706150601</v>
      </c>
      <c r="AE54" s="32">
        <f t="shared" si="22"/>
        <v>6.2418310191371926</v>
      </c>
      <c r="AF54" s="18"/>
      <c r="AG54" s="18"/>
      <c r="AI54" s="2" t="s">
        <v>254</v>
      </c>
      <c r="AJ54" s="18">
        <v>177007.22999999998</v>
      </c>
      <c r="AK54" s="29">
        <f t="shared" si="23"/>
        <v>3.1736666567403988</v>
      </c>
      <c r="AL54" s="18">
        <f>SUM(AJ54:AJ57)+AJ61</f>
        <v>1607873.1649999998</v>
      </c>
      <c r="AM54" s="30">
        <f t="shared" si="24"/>
        <v>28.82850294888042</v>
      </c>
      <c r="AN54" s="30">
        <f t="shared" si="25"/>
        <v>11.00878065839229</v>
      </c>
      <c r="AO54" s="18"/>
      <c r="AP54" s="18"/>
      <c r="AQ54" s="18"/>
    </row>
    <row r="55" spans="1:43">
      <c r="A55" t="s">
        <v>346</v>
      </c>
      <c r="B55" s="2">
        <v>108090.84</v>
      </c>
      <c r="C55" s="2" t="s">
        <v>422</v>
      </c>
      <c r="D55" s="2">
        <v>35480.33</v>
      </c>
      <c r="E55" s="5">
        <f t="shared" si="26"/>
        <v>72610.509999999995</v>
      </c>
      <c r="F55" s="5"/>
      <c r="H55" s="2" t="s">
        <v>255</v>
      </c>
      <c r="I55" s="16">
        <v>453399.1</v>
      </c>
      <c r="J55" s="30">
        <f t="shared" si="14"/>
        <v>6.7750750434163116</v>
      </c>
      <c r="K55" s="16">
        <f>SUM(I55:I56)+I61</f>
        <v>1367219.27</v>
      </c>
      <c r="L55" s="31">
        <f t="shared" si="15"/>
        <v>20.430153379340339</v>
      </c>
      <c r="M55" s="31">
        <f t="shared" si="16"/>
        <v>33.162134995361789</v>
      </c>
      <c r="N55" s="16"/>
      <c r="O55" s="16"/>
      <c r="P55" s="16"/>
      <c r="Q55" s="2" t="s">
        <v>255</v>
      </c>
      <c r="R55" s="18">
        <v>327310.745</v>
      </c>
      <c r="S55" s="31">
        <f t="shared" si="17"/>
        <v>6.5122757807758029</v>
      </c>
      <c r="T55" s="18">
        <f>SUM(R55:R56)+R61</f>
        <v>895133.62999999989</v>
      </c>
      <c r="U55" s="32">
        <f t="shared" si="18"/>
        <v>17.809855460769942</v>
      </c>
      <c r="V55" s="32">
        <f t="shared" si="19"/>
        <v>36.565573455216963</v>
      </c>
      <c r="W55" s="18"/>
      <c r="X55" s="18"/>
      <c r="Z55" s="2" t="s">
        <v>255</v>
      </c>
      <c r="AF55" s="18"/>
      <c r="AG55" s="18"/>
      <c r="AI55" s="2" t="s">
        <v>255</v>
      </c>
      <c r="AJ55" s="18">
        <v>100225.235</v>
      </c>
      <c r="AK55" s="29">
        <f t="shared" si="23"/>
        <v>1.7969971423397273</v>
      </c>
      <c r="AL55" s="18">
        <f>SUM(AJ55:AJ57)+AJ61</f>
        <v>1430865.9349999998</v>
      </c>
      <c r="AM55" s="30">
        <f t="shared" si="24"/>
        <v>25.654836292140015</v>
      </c>
      <c r="AN55" s="30">
        <f t="shared" si="25"/>
        <v>7.0045161149216968</v>
      </c>
      <c r="AO55" s="18"/>
      <c r="AP55" s="18"/>
      <c r="AQ55" s="18"/>
    </row>
    <row r="56" spans="1:43">
      <c r="A56" t="s">
        <v>347</v>
      </c>
      <c r="B56" s="2">
        <v>313913.59000000003</v>
      </c>
      <c r="C56" s="2" t="s">
        <v>423</v>
      </c>
      <c r="D56" s="2">
        <v>16220.44</v>
      </c>
      <c r="E56" s="5">
        <f t="shared" si="26"/>
        <v>297693.15000000002</v>
      </c>
      <c r="F56" s="5"/>
      <c r="H56" s="2" t="s">
        <v>256</v>
      </c>
      <c r="I56" s="16">
        <v>102986.26999999999</v>
      </c>
      <c r="J56" s="30">
        <f t="shared" si="14"/>
        <v>1.5389084532623334</v>
      </c>
      <c r="K56" s="16">
        <f>I56+I61</f>
        <v>913820.17</v>
      </c>
      <c r="L56" s="31">
        <f t="shared" si="15"/>
        <v>13.655078335924028</v>
      </c>
      <c r="M56" s="31">
        <f t="shared" si="16"/>
        <v>11.269861771599984</v>
      </c>
      <c r="N56" s="16"/>
      <c r="O56" s="16"/>
      <c r="P56" s="16"/>
      <c r="Q56" s="2" t="s">
        <v>256</v>
      </c>
      <c r="R56" s="18">
        <v>111369.84</v>
      </c>
      <c r="S56" s="31">
        <f t="shared" si="17"/>
        <v>2.2158487700758989</v>
      </c>
      <c r="T56" s="18">
        <f>R56+R61</f>
        <v>567822.88500000001</v>
      </c>
      <c r="U56" s="32">
        <f t="shared" si="18"/>
        <v>11.297579679994142</v>
      </c>
      <c r="V56" s="32">
        <f t="shared" si="19"/>
        <v>19.613482115994671</v>
      </c>
      <c r="W56" s="18"/>
      <c r="X56" s="18"/>
      <c r="Z56" s="2" t="s">
        <v>256</v>
      </c>
      <c r="AF56" s="18"/>
      <c r="AG56" s="18"/>
      <c r="AI56" s="2" t="s">
        <v>256</v>
      </c>
      <c r="AJ56" s="18">
        <v>141815.51</v>
      </c>
      <c r="AK56" s="29">
        <f t="shared" si="23"/>
        <v>2.5426936261057511</v>
      </c>
      <c r="AL56" s="18">
        <f>SUM(AJ56:AJ57)+AJ61</f>
        <v>1330640.6999999997</v>
      </c>
      <c r="AM56" s="30">
        <f t="shared" si="24"/>
        <v>23.857839149800288</v>
      </c>
      <c r="AN56" s="30">
        <f t="shared" si="25"/>
        <v>10.657686180799972</v>
      </c>
      <c r="AO56" s="18"/>
      <c r="AP56" s="18"/>
      <c r="AQ56" s="18"/>
    </row>
    <row r="57" spans="1:43">
      <c r="A57" t="s">
        <v>348</v>
      </c>
      <c r="B57" s="2">
        <v>289340.2</v>
      </c>
      <c r="C57" s="2" t="s">
        <v>424</v>
      </c>
      <c r="D57" s="2">
        <v>9480.1200000000008</v>
      </c>
      <c r="E57" s="5">
        <f t="shared" si="26"/>
        <v>279860.08</v>
      </c>
      <c r="F57" s="5"/>
      <c r="H57" s="2" t="s">
        <v>257</v>
      </c>
      <c r="N57" s="16"/>
      <c r="O57" s="16"/>
      <c r="P57" s="16"/>
      <c r="Q57" s="2" t="s">
        <v>257</v>
      </c>
      <c r="W57" s="18"/>
      <c r="X57" s="18"/>
      <c r="Z57" s="2" t="s">
        <v>257</v>
      </c>
      <c r="AF57" s="18"/>
      <c r="AG57" s="18"/>
      <c r="AI57" s="2" t="s">
        <v>257</v>
      </c>
      <c r="AJ57" s="18">
        <v>37280.014999999999</v>
      </c>
      <c r="AK57" s="29">
        <f t="shared" si="23"/>
        <v>0.66841529901508512</v>
      </c>
      <c r="AL57" s="18">
        <f>AJ57+AJ61</f>
        <v>1188825.1899999997</v>
      </c>
      <c r="AM57" s="30">
        <f t="shared" si="24"/>
        <v>21.315145523694536</v>
      </c>
      <c r="AN57" s="30">
        <f t="shared" si="25"/>
        <v>3.1358702114984633</v>
      </c>
      <c r="AO57" s="18"/>
      <c r="AP57" s="18"/>
      <c r="AQ57" s="18"/>
    </row>
    <row r="58" spans="1:43">
      <c r="A58" t="s">
        <v>349</v>
      </c>
      <c r="B58" s="2">
        <v>829428.05</v>
      </c>
      <c r="C58" s="2" t="s">
        <v>425</v>
      </c>
      <c r="D58" s="2">
        <v>8451.98</v>
      </c>
      <c r="E58" s="5">
        <f t="shared" si="26"/>
        <v>820976.07000000007</v>
      </c>
      <c r="F58" s="5"/>
      <c r="H58" s="2" t="s">
        <v>0</v>
      </c>
      <c r="N58" s="16"/>
      <c r="O58" s="16"/>
      <c r="P58" s="16"/>
      <c r="Q58" s="2" t="s">
        <v>0</v>
      </c>
      <c r="W58" s="18"/>
      <c r="X58" s="18"/>
      <c r="Z58" s="2" t="s">
        <v>0</v>
      </c>
      <c r="AF58" s="18"/>
      <c r="AG58" s="18"/>
      <c r="AI58" s="2" t="s">
        <v>0</v>
      </c>
      <c r="AJ58" s="18"/>
      <c r="AO58" s="18"/>
      <c r="AP58" s="18"/>
      <c r="AQ58" s="18"/>
    </row>
    <row r="59" spans="1:43">
      <c r="A59" t="s">
        <v>350</v>
      </c>
      <c r="B59" s="2">
        <v>612266.9</v>
      </c>
      <c r="C59" s="2" t="s">
        <v>426</v>
      </c>
      <c r="D59" s="2">
        <v>7869.87</v>
      </c>
      <c r="E59" s="5">
        <f t="shared" si="26"/>
        <v>604397.03</v>
      </c>
      <c r="F59" s="5"/>
      <c r="H59" s="2" t="s">
        <v>1</v>
      </c>
      <c r="N59" s="16"/>
      <c r="O59" s="16"/>
      <c r="P59" s="16"/>
      <c r="Q59" s="2" t="s">
        <v>1</v>
      </c>
      <c r="W59" s="18"/>
      <c r="X59" s="18"/>
      <c r="Z59" s="2" t="s">
        <v>1</v>
      </c>
      <c r="AF59" s="18"/>
      <c r="AG59" s="18"/>
      <c r="AI59" s="2" t="s">
        <v>1</v>
      </c>
      <c r="AJ59" s="18"/>
      <c r="AO59" s="18"/>
      <c r="AP59" s="18"/>
      <c r="AQ59" s="18"/>
    </row>
    <row r="60" spans="1:43">
      <c r="A60" t="s">
        <v>351</v>
      </c>
      <c r="B60" s="2">
        <v>281234.28000000003</v>
      </c>
      <c r="C60" s="2" t="s">
        <v>427</v>
      </c>
      <c r="D60" s="2">
        <v>8174.76</v>
      </c>
      <c r="E60" s="5">
        <f t="shared" si="26"/>
        <v>273059.52</v>
      </c>
      <c r="F60" s="5"/>
      <c r="H60" s="2" t="s">
        <v>130</v>
      </c>
      <c r="I60" s="16">
        <f>SUM(I40:I59)</f>
        <v>5881329.6124999998</v>
      </c>
      <c r="J60" s="30">
        <f t="shared" si="14"/>
        <v>87.883830117338306</v>
      </c>
      <c r="N60" s="16"/>
      <c r="O60" s="16"/>
      <c r="P60" s="16"/>
      <c r="Q60" s="2" t="s">
        <v>130</v>
      </c>
      <c r="R60" s="18">
        <f>SUM(R40:R59)</f>
        <v>4569604.7574999994</v>
      </c>
      <c r="S60" s="31">
        <f t="shared" si="17"/>
        <v>90.918269090081765</v>
      </c>
      <c r="W60" s="18"/>
      <c r="X60" s="18"/>
      <c r="Z60" s="2" t="s">
        <v>130</v>
      </c>
      <c r="AA60" s="18">
        <f>SUM(AA40:AA59)</f>
        <v>2749970.2724999995</v>
      </c>
      <c r="AB60" s="32">
        <f t="shared" si="20"/>
        <v>78.013756528579975</v>
      </c>
      <c r="AF60" s="18"/>
      <c r="AG60" s="18"/>
      <c r="AI60" s="2" t="s">
        <v>130</v>
      </c>
      <c r="AJ60" s="18">
        <f>SUM(AJ40:AJ59)</f>
        <v>4425827.9124999987</v>
      </c>
      <c r="AK60" s="29">
        <f t="shared" si="23"/>
        <v>79.353269775320541</v>
      </c>
      <c r="AO60" s="18"/>
      <c r="AP60" s="18"/>
      <c r="AQ60" s="18"/>
    </row>
    <row r="61" spans="1:43">
      <c r="A61" t="s">
        <v>352</v>
      </c>
      <c r="B61" s="2">
        <v>107926.21</v>
      </c>
      <c r="C61" s="2" t="s">
        <v>428</v>
      </c>
      <c r="D61" s="2">
        <v>12447.87</v>
      </c>
      <c r="E61" s="5">
        <f t="shared" si="26"/>
        <v>95478.340000000011</v>
      </c>
      <c r="F61" s="5"/>
      <c r="H61" s="2" t="s">
        <v>260</v>
      </c>
      <c r="I61" s="16">
        <v>810833.9</v>
      </c>
      <c r="J61" s="30">
        <f t="shared" si="14"/>
        <v>12.116169882661696</v>
      </c>
      <c r="K61" s="16">
        <v>810834</v>
      </c>
      <c r="L61" s="31">
        <f t="shared" si="15"/>
        <v>12.11617137694676</v>
      </c>
      <c r="M61" s="31">
        <v>12.1</v>
      </c>
      <c r="N61" s="16"/>
      <c r="O61" s="16"/>
      <c r="P61" s="16"/>
      <c r="Q61" s="2" t="s">
        <v>260</v>
      </c>
      <c r="R61" s="16">
        <v>456453.04499999998</v>
      </c>
      <c r="S61" s="31">
        <f t="shared" si="17"/>
        <v>9.0817309099182424</v>
      </c>
      <c r="T61" s="18">
        <v>456453</v>
      </c>
      <c r="U61" s="32">
        <f t="shared" si="18"/>
        <v>9.0817300145843287</v>
      </c>
      <c r="V61" s="32">
        <v>9.1</v>
      </c>
      <c r="W61" s="18"/>
      <c r="X61" s="18"/>
      <c r="Z61" s="2" t="s">
        <v>260</v>
      </c>
      <c r="AA61" s="16">
        <v>775010.95499999996</v>
      </c>
      <c r="AB61" s="32">
        <f t="shared" si="20"/>
        <v>21.986243471420018</v>
      </c>
      <c r="AC61" s="18">
        <v>775011</v>
      </c>
      <c r="AD61" s="32">
        <f t="shared" si="21"/>
        <v>21.986244748022564</v>
      </c>
      <c r="AE61" s="32">
        <v>22</v>
      </c>
      <c r="AF61" s="18"/>
      <c r="AG61" s="18"/>
      <c r="AI61" s="2" t="s">
        <v>260</v>
      </c>
      <c r="AJ61" s="16">
        <v>1151545.1749999998</v>
      </c>
      <c r="AK61" s="29">
        <f t="shared" si="23"/>
        <v>20.646730224679455</v>
      </c>
      <c r="AL61" s="22">
        <v>1151545.1749999998</v>
      </c>
      <c r="AM61" s="30">
        <f t="shared" si="24"/>
        <v>20.646730224679455</v>
      </c>
      <c r="AN61" s="30">
        <v>20.6</v>
      </c>
      <c r="AO61" s="18"/>
      <c r="AP61" s="18"/>
      <c r="AQ61" s="18"/>
    </row>
    <row r="62" spans="1:43">
      <c r="A62" t="s">
        <v>353</v>
      </c>
      <c r="B62" s="4">
        <v>642626.92000000004</v>
      </c>
      <c r="C62" s="2" t="s">
        <v>429</v>
      </c>
      <c r="D62" s="4">
        <v>198903.57</v>
      </c>
      <c r="E62" s="8">
        <f t="shared" si="26"/>
        <v>443723.35000000003</v>
      </c>
      <c r="F62" s="5"/>
      <c r="H62" s="2"/>
      <c r="J62" s="16"/>
      <c r="K62" s="16"/>
      <c r="L62" s="16"/>
      <c r="M62" s="16"/>
      <c r="N62" s="16"/>
      <c r="O62" s="16"/>
      <c r="P62" s="16"/>
      <c r="Q62" s="2"/>
      <c r="S62" s="18"/>
      <c r="T62" s="18"/>
      <c r="U62" s="18"/>
      <c r="V62" s="18"/>
      <c r="W62" s="18"/>
      <c r="X62" s="18"/>
      <c r="Z62" s="2"/>
      <c r="AB62" s="18"/>
      <c r="AC62" s="18"/>
      <c r="AD62" s="18"/>
      <c r="AE62" s="18"/>
      <c r="AF62" s="18"/>
      <c r="AG62" s="18"/>
      <c r="AI62" s="2"/>
      <c r="AJ62" s="18"/>
      <c r="AK62" s="18"/>
      <c r="AL62" s="18"/>
      <c r="AM62" s="18"/>
      <c r="AN62" s="18"/>
      <c r="AO62" s="18"/>
      <c r="AP62" s="18"/>
      <c r="AQ62" s="18"/>
    </row>
    <row r="63" spans="1:43">
      <c r="A63" t="s">
        <v>354</v>
      </c>
      <c r="B63" s="4">
        <v>399025.13</v>
      </c>
      <c r="C63" s="2" t="s">
        <v>430</v>
      </c>
      <c r="D63" s="4">
        <v>38895.26</v>
      </c>
      <c r="E63" s="8">
        <f t="shared" si="26"/>
        <v>360129.87</v>
      </c>
      <c r="F63" s="5"/>
      <c r="H63" s="2" t="s">
        <v>131</v>
      </c>
      <c r="I63" s="16">
        <f>SUM(I60:I62)</f>
        <v>6692163.5125000002</v>
      </c>
      <c r="J63" s="16"/>
      <c r="K63" s="16"/>
      <c r="L63" s="16"/>
      <c r="M63" s="16"/>
      <c r="N63" s="16"/>
      <c r="O63" s="16"/>
      <c r="P63" s="16"/>
      <c r="Q63" s="2" t="s">
        <v>131</v>
      </c>
      <c r="R63" s="18">
        <f>SUM(R60:R62)</f>
        <v>5026057.8024999993</v>
      </c>
      <c r="S63" s="18"/>
      <c r="T63" s="18"/>
      <c r="U63" s="18"/>
      <c r="V63" s="18"/>
      <c r="W63" s="18"/>
      <c r="X63" s="18"/>
      <c r="Z63" s="2" t="s">
        <v>131</v>
      </c>
      <c r="AA63" s="18">
        <f>SUM(AA60:AA62)</f>
        <v>3524981.2274999996</v>
      </c>
      <c r="AB63" s="18"/>
      <c r="AC63" s="18"/>
      <c r="AD63" s="18"/>
      <c r="AE63" s="18"/>
      <c r="AF63" s="18"/>
      <c r="AG63" s="18"/>
      <c r="AI63" s="2" t="s">
        <v>131</v>
      </c>
      <c r="AJ63" s="18">
        <f>SUM(AJ60:AJ62)</f>
        <v>5577373.0874999985</v>
      </c>
      <c r="AK63" s="18"/>
      <c r="AL63" s="18"/>
      <c r="AM63" s="18"/>
      <c r="AN63" s="18"/>
      <c r="AO63" s="18"/>
      <c r="AP63" s="18"/>
      <c r="AQ63" s="18"/>
    </row>
    <row r="64" spans="1:43">
      <c r="A64" t="s">
        <v>355</v>
      </c>
      <c r="B64" s="4">
        <v>296789.06</v>
      </c>
      <c r="C64" s="2" t="s">
        <v>652</v>
      </c>
      <c r="D64" s="4">
        <v>35480.33</v>
      </c>
      <c r="E64" s="8">
        <f t="shared" si="26"/>
        <v>261308.72999999998</v>
      </c>
      <c r="F64" s="5"/>
      <c r="H64" s="2"/>
      <c r="J64" s="16"/>
      <c r="K64" s="16"/>
      <c r="L64" s="16"/>
      <c r="M64" s="16"/>
      <c r="N64" s="16"/>
      <c r="O64" s="16"/>
      <c r="P64" s="16"/>
      <c r="Q64" s="2"/>
      <c r="R64" s="18"/>
      <c r="S64" s="18"/>
      <c r="T64" s="18"/>
      <c r="U64" s="18"/>
      <c r="V64" s="18"/>
      <c r="W64" s="18"/>
      <c r="X64" s="18"/>
      <c r="Z64" s="2"/>
      <c r="AA64" s="18"/>
      <c r="AB64" s="18"/>
      <c r="AC64" s="18"/>
      <c r="AD64" s="18"/>
      <c r="AE64" s="18"/>
      <c r="AF64" s="18"/>
      <c r="AG64" s="18"/>
      <c r="AI64" s="2"/>
      <c r="AJ64" s="18"/>
      <c r="AK64" s="18"/>
      <c r="AL64" s="18"/>
      <c r="AM64" s="18"/>
      <c r="AN64" s="18"/>
      <c r="AO64" s="18"/>
      <c r="AP64" s="18"/>
      <c r="AQ64" s="18"/>
    </row>
    <row r="65" spans="1:43">
      <c r="A65" t="s">
        <v>356</v>
      </c>
      <c r="B65" s="4">
        <v>804345.26</v>
      </c>
      <c r="C65" s="2" t="s">
        <v>653</v>
      </c>
      <c r="D65" s="4">
        <v>16220.44</v>
      </c>
      <c r="E65" s="8">
        <f t="shared" si="26"/>
        <v>788124.82000000007</v>
      </c>
      <c r="F65" s="5"/>
      <c r="H65" s="2" t="s">
        <v>132</v>
      </c>
      <c r="I65" s="23">
        <f>I60/I63*100</f>
        <v>87.883830117338306</v>
      </c>
      <c r="J65" s="16"/>
      <c r="K65" s="16"/>
      <c r="L65" s="16"/>
      <c r="M65" s="16"/>
      <c r="N65" s="16"/>
      <c r="O65" s="16"/>
      <c r="P65" s="16"/>
      <c r="Q65" s="2" t="s">
        <v>132</v>
      </c>
      <c r="R65" s="23">
        <f>R60/R63*100</f>
        <v>90.918269090081765</v>
      </c>
      <c r="S65" s="18"/>
      <c r="T65" s="18"/>
      <c r="U65" s="18"/>
      <c r="V65" s="18"/>
      <c r="W65" s="18"/>
      <c r="X65" s="18"/>
      <c r="Z65" s="2" t="s">
        <v>132</v>
      </c>
      <c r="AA65" s="23">
        <f>AA60/AA63*100</f>
        <v>78.013756528579975</v>
      </c>
      <c r="AB65" s="18"/>
      <c r="AC65" s="18"/>
      <c r="AD65" s="18"/>
      <c r="AE65" s="18"/>
      <c r="AF65" s="18"/>
      <c r="AG65" s="18"/>
      <c r="AI65" s="2" t="s">
        <v>132</v>
      </c>
      <c r="AJ65" s="23">
        <f>AJ60/AJ63*100</f>
        <v>79.353269775320541</v>
      </c>
      <c r="AK65" s="18"/>
      <c r="AL65" s="18"/>
      <c r="AM65" s="18"/>
      <c r="AN65" s="18"/>
      <c r="AO65" s="18"/>
      <c r="AP65" s="18"/>
      <c r="AQ65" s="18"/>
    </row>
    <row r="66" spans="1:43">
      <c r="A66" t="s">
        <v>357</v>
      </c>
      <c r="B66" s="4">
        <v>157744.32000000001</v>
      </c>
      <c r="C66" s="2" t="s">
        <v>654</v>
      </c>
      <c r="D66" s="4">
        <v>9480.1200000000008</v>
      </c>
      <c r="E66" s="8">
        <f t="shared" si="26"/>
        <v>148264.20000000001</v>
      </c>
      <c r="F66" s="5"/>
      <c r="H66" s="2" t="s">
        <v>133</v>
      </c>
      <c r="I66" s="23">
        <f>I61/I63*100</f>
        <v>12.116169882661696</v>
      </c>
      <c r="J66" s="16"/>
      <c r="K66" s="16"/>
      <c r="L66" s="16"/>
      <c r="M66" s="16"/>
      <c r="N66" s="16"/>
      <c r="O66" s="16"/>
      <c r="P66" s="16"/>
      <c r="Q66" s="2" t="s">
        <v>133</v>
      </c>
      <c r="R66" s="23">
        <f>R61/R63*100</f>
        <v>9.0817309099182424</v>
      </c>
      <c r="S66" s="18"/>
      <c r="T66" s="18"/>
      <c r="U66" s="18"/>
      <c r="V66" s="18"/>
      <c r="W66" s="18"/>
      <c r="X66" s="18"/>
      <c r="Z66" s="2" t="s">
        <v>133</v>
      </c>
      <c r="AA66" s="23">
        <f>AA61/AA63*100</f>
        <v>21.986243471420018</v>
      </c>
      <c r="AB66" s="18"/>
      <c r="AC66" s="18"/>
      <c r="AD66" s="18"/>
      <c r="AE66" s="18"/>
      <c r="AF66" s="18"/>
      <c r="AG66" s="18"/>
      <c r="AI66" s="2" t="s">
        <v>133</v>
      </c>
      <c r="AJ66" s="23">
        <f>AJ61/AJ63*100</f>
        <v>20.646730224679455</v>
      </c>
      <c r="AK66" s="18"/>
      <c r="AL66" s="18"/>
      <c r="AM66" s="18"/>
      <c r="AN66" s="18"/>
      <c r="AO66" s="18"/>
      <c r="AP66" s="18"/>
      <c r="AQ66" s="18"/>
    </row>
    <row r="67" spans="1:43">
      <c r="A67" t="s">
        <v>358</v>
      </c>
      <c r="B67" s="4">
        <v>218323.45</v>
      </c>
      <c r="C67" s="2" t="s">
        <v>655</v>
      </c>
      <c r="D67" s="4">
        <v>8451.98</v>
      </c>
      <c r="E67" s="8">
        <f t="shared" si="26"/>
        <v>209871.47</v>
      </c>
      <c r="F67" s="5"/>
      <c r="H67" s="2"/>
      <c r="I67" s="23"/>
      <c r="J67" s="16"/>
      <c r="K67" s="16"/>
      <c r="L67" s="16"/>
      <c r="M67" s="16"/>
      <c r="N67" s="16"/>
      <c r="O67" s="16"/>
      <c r="P67" s="16"/>
      <c r="Q67" s="2"/>
      <c r="R67" s="23"/>
      <c r="S67" s="18"/>
      <c r="T67" s="18"/>
      <c r="U67" s="18"/>
      <c r="V67" s="18"/>
      <c r="W67" s="18"/>
      <c r="X67" s="18"/>
      <c r="Z67" s="2"/>
      <c r="AA67" s="23"/>
      <c r="AB67" s="18"/>
      <c r="AC67" s="18"/>
      <c r="AD67" s="18"/>
      <c r="AE67" s="18"/>
      <c r="AF67" s="18"/>
      <c r="AG67" s="18"/>
      <c r="AI67" s="2"/>
      <c r="AJ67" s="23"/>
      <c r="AK67" s="18"/>
      <c r="AL67" s="18"/>
      <c r="AM67" s="18"/>
      <c r="AN67" s="18"/>
      <c r="AO67" s="18"/>
      <c r="AP67" s="18"/>
      <c r="AQ67" s="18"/>
    </row>
    <row r="68" spans="1:43">
      <c r="A68" t="s">
        <v>359</v>
      </c>
      <c r="B68" s="4">
        <v>216943.02</v>
      </c>
      <c r="C68" s="2" t="s">
        <v>656</v>
      </c>
      <c r="D68" s="4">
        <v>7869.87</v>
      </c>
      <c r="E68" s="8">
        <f t="shared" si="26"/>
        <v>209073.15</v>
      </c>
      <c r="F68" s="5"/>
      <c r="H68" s="2" t="s">
        <v>134</v>
      </c>
      <c r="I68" s="23">
        <f>I65/I66</f>
        <v>7.2534333018143418</v>
      </c>
      <c r="J68" s="16"/>
      <c r="K68" s="16"/>
      <c r="L68" s="16"/>
      <c r="M68" s="16"/>
      <c r="N68" s="16"/>
      <c r="O68" s="16"/>
      <c r="P68" s="16"/>
      <c r="Q68" s="2" t="s">
        <v>134</v>
      </c>
      <c r="R68" s="23">
        <f>R65/R66</f>
        <v>10.011116822541954</v>
      </c>
      <c r="S68" s="18"/>
      <c r="T68" s="18"/>
      <c r="U68" s="18"/>
      <c r="V68" s="18"/>
      <c r="W68" s="18"/>
      <c r="X68" s="18"/>
      <c r="Z68" s="2" t="s">
        <v>134</v>
      </c>
      <c r="AA68" s="23">
        <f>AA65/AA66</f>
        <v>3.548298581792305</v>
      </c>
      <c r="AB68" s="18"/>
      <c r="AC68" s="18"/>
      <c r="AD68" s="18"/>
      <c r="AE68" s="18"/>
      <c r="AF68" s="18"/>
      <c r="AG68" s="18"/>
      <c r="AI68" s="2" t="s">
        <v>134</v>
      </c>
      <c r="AJ68" s="23">
        <f>AJ65/AJ66</f>
        <v>3.843381925941376</v>
      </c>
      <c r="AK68" s="18"/>
      <c r="AL68" s="18"/>
      <c r="AM68" s="18"/>
      <c r="AN68" s="18"/>
      <c r="AO68" s="18"/>
      <c r="AP68" s="18"/>
      <c r="AQ68" s="18"/>
    </row>
    <row r="69" spans="1:43">
      <c r="A69" t="s">
        <v>360</v>
      </c>
      <c r="B69" s="4">
        <v>269559.09000000003</v>
      </c>
      <c r="C69" s="2" t="s">
        <v>657</v>
      </c>
      <c r="D69" s="4">
        <v>8174.76</v>
      </c>
      <c r="E69" s="8">
        <f t="shared" si="26"/>
        <v>261384.33000000002</v>
      </c>
      <c r="F69" s="5"/>
      <c r="H69" s="2"/>
      <c r="I69" s="2"/>
      <c r="J69" s="2"/>
      <c r="K69" s="2"/>
      <c r="L69" s="2"/>
      <c r="M69" s="2"/>
      <c r="N69" s="2"/>
      <c r="O69" s="2"/>
      <c r="R69" s="18"/>
      <c r="S69" s="18"/>
      <c r="T69" s="18"/>
      <c r="U69" s="18"/>
      <c r="V69" s="18"/>
      <c r="W69" s="18"/>
      <c r="X69" s="18"/>
      <c r="AA69" s="18"/>
      <c r="AB69" s="18"/>
      <c r="AC69" s="18"/>
      <c r="AD69" s="18"/>
      <c r="AE69" s="18"/>
      <c r="AF69" s="18"/>
      <c r="AG69" s="18"/>
      <c r="AJ69" s="18"/>
      <c r="AK69" s="18"/>
      <c r="AL69" s="18"/>
      <c r="AM69" s="18"/>
      <c r="AN69" s="18"/>
      <c r="AO69" s="18"/>
      <c r="AP69" s="18"/>
      <c r="AQ69" s="18"/>
    </row>
    <row r="70" spans="1:43">
      <c r="A70" t="s">
        <v>361</v>
      </c>
      <c r="B70" s="4">
        <v>477874.88</v>
      </c>
      <c r="C70" s="2" t="s">
        <v>658</v>
      </c>
      <c r="D70" s="4">
        <v>12447.87</v>
      </c>
      <c r="E70" s="8">
        <f t="shared" si="26"/>
        <v>465427.01</v>
      </c>
      <c r="F70" s="5"/>
      <c r="H70" s="2"/>
      <c r="I70" s="2"/>
      <c r="J70" s="2"/>
      <c r="K70" s="2"/>
      <c r="L70" s="2"/>
      <c r="M70" s="2"/>
      <c r="N70" s="2"/>
      <c r="R70" s="18"/>
      <c r="S70" s="18"/>
      <c r="T70" s="18"/>
      <c r="U70" s="18"/>
      <c r="V70" s="18"/>
      <c r="W70" s="18"/>
      <c r="X70" s="18"/>
      <c r="AA70" s="18"/>
      <c r="AB70" s="18"/>
      <c r="AC70" s="18"/>
      <c r="AD70" s="18"/>
      <c r="AE70" s="18"/>
      <c r="AF70" s="18"/>
      <c r="AG70" s="18"/>
      <c r="AJ70" s="18"/>
      <c r="AK70" s="18"/>
      <c r="AL70" s="18"/>
      <c r="AM70" s="18"/>
      <c r="AN70" s="18"/>
      <c r="AO70" s="18"/>
      <c r="AP70" s="18"/>
      <c r="AQ70" s="18"/>
    </row>
    <row r="71" spans="1:43">
      <c r="A71" t="s">
        <v>362</v>
      </c>
      <c r="B71" s="4">
        <v>747284.65</v>
      </c>
      <c r="C71" s="2" t="s">
        <v>659</v>
      </c>
      <c r="D71" s="4">
        <v>15789.18</v>
      </c>
      <c r="E71" s="8">
        <f t="shared" si="26"/>
        <v>731495.47</v>
      </c>
      <c r="F71" s="5"/>
      <c r="H71" t="s">
        <v>21</v>
      </c>
      <c r="J71" t="s">
        <v>229</v>
      </c>
      <c r="N71" s="2"/>
      <c r="Q71" t="s">
        <v>21</v>
      </c>
      <c r="S71" t="s">
        <v>229</v>
      </c>
      <c r="Z71" t="s">
        <v>21</v>
      </c>
      <c r="AB71" t="s">
        <v>229</v>
      </c>
      <c r="AI71" t="s">
        <v>21</v>
      </c>
      <c r="AK71" t="s">
        <v>229</v>
      </c>
    </row>
    <row r="72" spans="1:43">
      <c r="A72" t="s">
        <v>363</v>
      </c>
      <c r="B72" s="4">
        <v>1042670.43</v>
      </c>
      <c r="C72" s="2" t="s">
        <v>660</v>
      </c>
      <c r="D72" s="4">
        <v>13884.46</v>
      </c>
      <c r="E72" s="8">
        <f t="shared" si="26"/>
        <v>1028785.9700000001</v>
      </c>
      <c r="F72" s="5"/>
      <c r="H72" s="4" t="s">
        <v>159</v>
      </c>
      <c r="I72" s="2"/>
      <c r="J72" s="2"/>
      <c r="K72" s="2"/>
      <c r="L72" s="2"/>
      <c r="M72" s="2"/>
      <c r="N72" s="2"/>
      <c r="Q72" s="4" t="s">
        <v>142</v>
      </c>
      <c r="R72" s="2"/>
      <c r="S72" s="2"/>
      <c r="T72" s="2"/>
      <c r="U72" s="2"/>
      <c r="V72" s="2"/>
      <c r="Z72" s="4" t="s">
        <v>122</v>
      </c>
      <c r="AA72" s="2"/>
      <c r="AB72" s="2"/>
      <c r="AC72" s="2"/>
      <c r="AD72" s="2"/>
      <c r="AE72" s="2"/>
      <c r="AI72" s="4" t="s">
        <v>136</v>
      </c>
      <c r="AJ72" s="2"/>
      <c r="AK72" s="2"/>
      <c r="AL72" s="2"/>
      <c r="AM72" s="2"/>
      <c r="AN72" s="2"/>
    </row>
    <row r="73" spans="1:43">
      <c r="A73" t="s">
        <v>364</v>
      </c>
      <c r="B73" s="4">
        <v>849840.66</v>
      </c>
      <c r="C73" s="2" t="s">
        <v>661</v>
      </c>
      <c r="D73" s="4">
        <v>13964.79</v>
      </c>
      <c r="E73" s="8">
        <f t="shared" si="26"/>
        <v>835875.87</v>
      </c>
      <c r="F73" s="5"/>
      <c r="H73" s="13"/>
      <c r="I73" s="13"/>
      <c r="J73" s="14"/>
      <c r="K73" s="13" t="s">
        <v>2</v>
      </c>
      <c r="L73" s="13"/>
      <c r="M73" s="13"/>
      <c r="N73" s="2"/>
      <c r="Q73" s="13"/>
      <c r="R73" s="13"/>
      <c r="S73" s="14"/>
      <c r="T73" s="13" t="s">
        <v>2</v>
      </c>
      <c r="U73" s="13"/>
      <c r="V73" s="13"/>
      <c r="Z73" s="13"/>
      <c r="AA73" s="13"/>
      <c r="AB73" s="14"/>
      <c r="AC73" s="13" t="s">
        <v>2</v>
      </c>
      <c r="AD73" s="13"/>
      <c r="AE73" s="13"/>
      <c r="AI73" s="13"/>
      <c r="AJ73" s="13"/>
      <c r="AK73" s="14"/>
      <c r="AL73" s="13" t="s">
        <v>2</v>
      </c>
      <c r="AM73" s="13"/>
      <c r="AN73" s="13"/>
    </row>
    <row r="74" spans="1:43">
      <c r="A74" t="s">
        <v>365</v>
      </c>
      <c r="B74" s="4">
        <v>169593.21</v>
      </c>
      <c r="C74" s="2" t="s">
        <v>662</v>
      </c>
      <c r="D74" s="4">
        <v>12662.38</v>
      </c>
      <c r="E74" s="8">
        <f t="shared" si="26"/>
        <v>156930.82999999999</v>
      </c>
      <c r="F74" s="5"/>
      <c r="H74" s="15" t="s">
        <v>231</v>
      </c>
      <c r="I74" s="21" t="s">
        <v>160</v>
      </c>
      <c r="J74" s="1" t="s">
        <v>3</v>
      </c>
      <c r="K74" s="15" t="s">
        <v>4</v>
      </c>
      <c r="L74" s="15" t="s">
        <v>5</v>
      </c>
      <c r="M74" s="15" t="s">
        <v>6</v>
      </c>
      <c r="N74" s="2"/>
      <c r="Q74" s="15" t="s">
        <v>231</v>
      </c>
      <c r="R74" s="21" t="s">
        <v>121</v>
      </c>
      <c r="S74" s="1" t="s">
        <v>232</v>
      </c>
      <c r="T74" s="15" t="s">
        <v>7</v>
      </c>
      <c r="U74" s="15" t="s">
        <v>8</v>
      </c>
      <c r="V74" s="15" t="s">
        <v>9</v>
      </c>
      <c r="Z74" s="15" t="s">
        <v>231</v>
      </c>
      <c r="AA74" s="21" t="s">
        <v>123</v>
      </c>
      <c r="AB74" s="1" t="s">
        <v>10</v>
      </c>
      <c r="AC74" s="15" t="s">
        <v>7</v>
      </c>
      <c r="AD74" s="15" t="s">
        <v>8</v>
      </c>
      <c r="AE74" s="15" t="s">
        <v>9</v>
      </c>
      <c r="AI74" s="15" t="s">
        <v>231</v>
      </c>
      <c r="AJ74" s="21" t="s">
        <v>124</v>
      </c>
      <c r="AK74" s="1" t="s">
        <v>10</v>
      </c>
      <c r="AL74" s="15" t="s">
        <v>7</v>
      </c>
      <c r="AM74" s="15" t="s">
        <v>8</v>
      </c>
      <c r="AN74" s="15" t="s">
        <v>9</v>
      </c>
    </row>
    <row r="75" spans="1:43">
      <c r="A75" t="s">
        <v>366</v>
      </c>
      <c r="B75" s="4">
        <v>73177.81</v>
      </c>
      <c r="C75" s="2" t="s">
        <v>663</v>
      </c>
      <c r="D75" s="4">
        <v>12662.38</v>
      </c>
      <c r="E75" s="8">
        <f t="shared" si="26"/>
        <v>60515.43</v>
      </c>
      <c r="F75" s="5"/>
      <c r="H75" s="2" t="s">
        <v>240</v>
      </c>
      <c r="I75" s="19">
        <v>444401.25249999948</v>
      </c>
      <c r="J75" s="32">
        <f>I75/$I$98*100</f>
        <v>10.795221711412104</v>
      </c>
      <c r="K75" s="19">
        <f>SUM(I75:I94)+I96</f>
        <v>4116647.7574999994</v>
      </c>
      <c r="L75" s="33">
        <f>K75/$I$98*100</f>
        <v>100</v>
      </c>
      <c r="M75" s="33">
        <f>J75/L75*100</f>
        <v>10.795221711412104</v>
      </c>
      <c r="N75" s="19"/>
      <c r="O75" s="19"/>
      <c r="Q75" s="2" t="s">
        <v>240</v>
      </c>
      <c r="R75" s="19">
        <v>225739.08249999955</v>
      </c>
      <c r="S75" s="33">
        <f>R75/$R$98*100</f>
        <v>7.1773118077106597</v>
      </c>
      <c r="T75" s="19">
        <f>SUM(R75:R94)+R96</f>
        <v>3145175.9174999995</v>
      </c>
      <c r="U75" s="34">
        <f>T75/$R$98*100</f>
        <v>100</v>
      </c>
      <c r="V75" s="34">
        <f>S75/U75*100</f>
        <v>7.1773118077106597</v>
      </c>
      <c r="W75" s="19"/>
      <c r="X75" s="19"/>
      <c r="Z75" s="2" t="s">
        <v>240</v>
      </c>
      <c r="AA75" s="19">
        <v>181144.15249999985</v>
      </c>
      <c r="AB75" s="34">
        <f>AA75/$AA$98*100</f>
        <v>5.7862507187139052</v>
      </c>
      <c r="AC75" s="19">
        <f>SUM(AA75:AA94)+AA96</f>
        <v>3130596.3274999997</v>
      </c>
      <c r="AD75" s="35">
        <f>AC75/$AA$98*100</f>
        <v>100</v>
      </c>
      <c r="AE75" s="36">
        <f>AB75/AD75*100</f>
        <v>5.7862507187139052</v>
      </c>
      <c r="AF75" s="19"/>
      <c r="AG75" s="19"/>
      <c r="AH75" s="2"/>
      <c r="AI75" s="2" t="s">
        <v>240</v>
      </c>
      <c r="AJ75" s="19">
        <v>1940538.0124999993</v>
      </c>
      <c r="AK75" s="36">
        <f>AJ75/$AJ$98*100</f>
        <v>34.971833868648339</v>
      </c>
      <c r="AL75" s="19">
        <f>SUM(AJ75:AJ92)+AJ96</f>
        <v>5548859.7474999987</v>
      </c>
      <c r="AM75" s="36">
        <f>AL75/$AJ$98*100</f>
        <v>100</v>
      </c>
      <c r="AN75" s="36">
        <f>AK75/AM75*100</f>
        <v>34.971833868648339</v>
      </c>
      <c r="AO75" s="19"/>
      <c r="AP75" s="19"/>
      <c r="AQ75" s="19"/>
    </row>
    <row r="76" spans="1:43">
      <c r="A76" t="s">
        <v>367</v>
      </c>
      <c r="B76" s="4">
        <v>104162.17</v>
      </c>
      <c r="C76" s="2" t="s">
        <v>664</v>
      </c>
      <c r="D76" s="4">
        <v>12662.38</v>
      </c>
      <c r="E76" s="8">
        <f t="shared" si="26"/>
        <v>91499.79</v>
      </c>
      <c r="F76" s="5"/>
      <c r="H76" s="2" t="s">
        <v>241</v>
      </c>
      <c r="I76" s="19">
        <v>785165.79499999993</v>
      </c>
      <c r="J76" s="32">
        <f t="shared" ref="J76:J96" si="27">I76/$I$98*100</f>
        <v>19.07294092795599</v>
      </c>
      <c r="K76" s="19">
        <f>SUM(I76:I94)+I96</f>
        <v>3672246.5049999999</v>
      </c>
      <c r="L76" s="33">
        <f t="shared" ref="L76:L96" si="28">K76/$I$98*100</f>
        <v>89.204778288587889</v>
      </c>
      <c r="M76" s="33">
        <f t="shared" ref="M76:M94" si="29">J76/L76*100</f>
        <v>21.381075424292629</v>
      </c>
      <c r="N76" s="19"/>
      <c r="O76" s="19"/>
      <c r="Q76" s="2" t="s">
        <v>241</v>
      </c>
      <c r="R76" s="19">
        <v>454002.755</v>
      </c>
      <c r="S76" s="33">
        <f t="shared" ref="S76:S96" si="30">R76/$R$98*100</f>
        <v>14.434892257501208</v>
      </c>
      <c r="T76" s="19">
        <f>SUM(R76:R94)+R96</f>
        <v>2919436.8350000004</v>
      </c>
      <c r="U76" s="34">
        <f t="shared" ref="U76:U96" si="31">T76/$R$98*100</f>
        <v>92.822688192289363</v>
      </c>
      <c r="V76" s="34">
        <f t="shared" ref="V76:V94" si="32">S76/U76*100</f>
        <v>15.551038801632435</v>
      </c>
      <c r="W76" s="19"/>
      <c r="X76" s="19"/>
      <c r="Z76" s="2" t="s">
        <v>241</v>
      </c>
      <c r="AA76" s="19">
        <v>120022.52499999999</v>
      </c>
      <c r="AB76" s="34">
        <f t="shared" ref="AB76:AB96" si="33">AA76/$AA$98*100</f>
        <v>3.8338550373195632</v>
      </c>
      <c r="AC76" s="19">
        <f>SUM(AA76:AA94)+AA96</f>
        <v>2949452.1749999998</v>
      </c>
      <c r="AD76" s="35">
        <f t="shared" ref="AD76:AD96" si="34">AC76/$AA$98*100</f>
        <v>94.213749281286098</v>
      </c>
      <c r="AE76" s="36">
        <f t="shared" ref="AE76:AE94" si="35">AB76/AD76*100</f>
        <v>4.0693158552401343</v>
      </c>
      <c r="AF76" s="19"/>
      <c r="AG76" s="19"/>
      <c r="AH76" s="2"/>
      <c r="AI76" s="2" t="s">
        <v>241</v>
      </c>
      <c r="AJ76" s="19">
        <v>113517.00499999998</v>
      </c>
      <c r="AK76" s="36">
        <f t="shared" ref="AK76:AK96" si="36">AJ76/$AJ$98*100</f>
        <v>2.0457717470899186</v>
      </c>
      <c r="AL76" s="19">
        <f>SUM(AJ76:AJ92)+AJ96</f>
        <v>3608321.7349999999</v>
      </c>
      <c r="AM76" s="36">
        <f t="shared" ref="AM76:AM96" si="37">AL76/$AJ$98*100</f>
        <v>65.028166131351668</v>
      </c>
      <c r="AN76" s="36">
        <f t="shared" ref="AN76:AN92" si="38">AK76/AM76*100</f>
        <v>3.1459779181802912</v>
      </c>
      <c r="AO76" s="19"/>
      <c r="AP76" s="19"/>
      <c r="AQ76" s="19"/>
    </row>
    <row r="77" spans="1:43">
      <c r="A77" t="s">
        <v>368</v>
      </c>
      <c r="B77" s="4">
        <v>101129.87</v>
      </c>
      <c r="C77" s="2" t="s">
        <v>665</v>
      </c>
      <c r="D77" s="4">
        <v>12662.38</v>
      </c>
      <c r="E77" s="8">
        <f t="shared" si="26"/>
        <v>88467.489999999991</v>
      </c>
      <c r="F77" s="5"/>
      <c r="H77" s="2" t="s">
        <v>242</v>
      </c>
      <c r="I77" s="19">
        <v>169614.01</v>
      </c>
      <c r="J77" s="32">
        <f t="shared" si="27"/>
        <v>4.1201973059508248</v>
      </c>
      <c r="K77" s="19">
        <f>SUM(I77:I94)+I96</f>
        <v>2887080.71</v>
      </c>
      <c r="L77" s="33">
        <f t="shared" si="28"/>
        <v>70.131837360631906</v>
      </c>
      <c r="M77" s="33">
        <f t="shared" si="29"/>
        <v>5.8749313592968448</v>
      </c>
      <c r="N77" s="19"/>
      <c r="O77" s="19"/>
      <c r="Q77" s="2" t="s">
        <v>242</v>
      </c>
      <c r="R77" s="19">
        <v>99585.670000000013</v>
      </c>
      <c r="S77" s="33">
        <f t="shared" si="30"/>
        <v>3.1662988847745441</v>
      </c>
      <c r="T77" s="19">
        <f>SUM(R77:R94)+R96</f>
        <v>2465434.0800000005</v>
      </c>
      <c r="U77" s="34">
        <f t="shared" si="31"/>
        <v>78.387795934788159</v>
      </c>
      <c r="V77" s="34">
        <f t="shared" si="32"/>
        <v>4.0392753068457621</v>
      </c>
      <c r="W77" s="19"/>
      <c r="X77" s="19"/>
      <c r="Z77" s="2" t="s">
        <v>242</v>
      </c>
      <c r="AA77" s="19">
        <v>64359.66</v>
      </c>
      <c r="AB77" s="34">
        <f t="shared" si="33"/>
        <v>2.0558274931407619</v>
      </c>
      <c r="AC77" s="19">
        <f>SUM(AA77:AA94)+AA96</f>
        <v>2829429.65</v>
      </c>
      <c r="AD77" s="35">
        <f t="shared" si="34"/>
        <v>90.379894243966532</v>
      </c>
      <c r="AE77" s="36">
        <f t="shared" si="35"/>
        <v>2.2746513595063229</v>
      </c>
      <c r="AF77" s="19"/>
      <c r="AG77" s="19"/>
      <c r="AH77" s="2"/>
      <c r="AI77" s="2" t="s">
        <v>242</v>
      </c>
      <c r="AJ77" s="19">
        <v>125827.70000000001</v>
      </c>
      <c r="AK77" s="36">
        <f t="shared" si="36"/>
        <v>2.2676316527317315</v>
      </c>
      <c r="AL77" s="19">
        <f>SUM(AJ77:AJ92)+AJ96</f>
        <v>3494804.7299999995</v>
      </c>
      <c r="AM77" s="36">
        <f t="shared" si="37"/>
        <v>62.982394384261738</v>
      </c>
      <c r="AN77" s="36">
        <f t="shared" si="38"/>
        <v>3.6004214747643433</v>
      </c>
      <c r="AO77" s="19"/>
      <c r="AP77" s="19"/>
      <c r="AQ77" s="19"/>
    </row>
    <row r="78" spans="1:43">
      <c r="A78" t="s">
        <v>369</v>
      </c>
      <c r="B78" s="4">
        <v>118183.67999999999</v>
      </c>
      <c r="C78" s="2" t="s">
        <v>666</v>
      </c>
      <c r="D78" s="4">
        <v>12662.38</v>
      </c>
      <c r="E78" s="8">
        <f t="shared" si="26"/>
        <v>105521.29999999999</v>
      </c>
      <c r="F78" s="5"/>
      <c r="H78" s="2" t="s">
        <v>243</v>
      </c>
      <c r="I78" s="19">
        <v>84320.31</v>
      </c>
      <c r="J78" s="32">
        <f t="shared" si="27"/>
        <v>2.0482760480631192</v>
      </c>
      <c r="K78" s="19">
        <f>SUM(I78:I94)+I96</f>
        <v>2717466.7</v>
      </c>
      <c r="L78" s="33">
        <f t="shared" si="28"/>
        <v>66.011640054681081</v>
      </c>
      <c r="M78" s="33">
        <f t="shared" si="29"/>
        <v>3.1029013161412431</v>
      </c>
      <c r="N78" s="19"/>
      <c r="O78" s="19"/>
      <c r="Q78" s="2" t="s">
        <v>243</v>
      </c>
      <c r="R78" s="19">
        <v>55975.810000000005</v>
      </c>
      <c r="S78" s="33">
        <f t="shared" si="30"/>
        <v>1.7797354255622497</v>
      </c>
      <c r="T78" s="19">
        <f>SUM(R78:R94)+R96</f>
        <v>2365848.41</v>
      </c>
      <c r="U78" s="34">
        <f t="shared" si="31"/>
        <v>75.221497050013596</v>
      </c>
      <c r="V78" s="34">
        <f t="shared" si="32"/>
        <v>2.365993094206742</v>
      </c>
      <c r="W78" s="19"/>
      <c r="X78" s="19"/>
      <c r="Z78" s="2" t="s">
        <v>243</v>
      </c>
      <c r="AA78" s="19">
        <v>21028.910000000003</v>
      </c>
      <c r="AB78" s="34">
        <f t="shared" si="33"/>
        <v>0.67172218325551614</v>
      </c>
      <c r="AC78" s="19">
        <f>SUM(AA78:AA94)+AA96</f>
        <v>2765069.9899999998</v>
      </c>
      <c r="AD78" s="35">
        <f t="shared" si="34"/>
        <v>88.324066750825764</v>
      </c>
      <c r="AE78" s="36">
        <f t="shared" si="35"/>
        <v>0.76051998958623135</v>
      </c>
      <c r="AF78" s="19"/>
      <c r="AG78" s="19"/>
      <c r="AH78" s="2"/>
      <c r="AI78" s="2" t="s">
        <v>243</v>
      </c>
      <c r="AJ78" s="19">
        <v>27849.299999999988</v>
      </c>
      <c r="AK78" s="36">
        <f t="shared" si="36"/>
        <v>0.50189230341508095</v>
      </c>
      <c r="AL78" s="19">
        <f>SUM(AJ78:AJ92)+AJ96</f>
        <v>3368977.03</v>
      </c>
      <c r="AM78" s="36">
        <f t="shared" si="37"/>
        <v>60.714762731530016</v>
      </c>
      <c r="AN78" s="36">
        <f t="shared" si="38"/>
        <v>0.82663965209641077</v>
      </c>
      <c r="AO78" s="19"/>
      <c r="AP78" s="19"/>
      <c r="AQ78" s="19"/>
    </row>
    <row r="79" spans="1:43">
      <c r="A79" t="s">
        <v>370</v>
      </c>
      <c r="B79" s="2">
        <v>459053.12</v>
      </c>
      <c r="C79" s="2" t="s">
        <v>667</v>
      </c>
      <c r="D79" s="2">
        <v>198903.57</v>
      </c>
      <c r="E79" s="5">
        <f t="shared" si="26"/>
        <v>260149.55</v>
      </c>
      <c r="F79" s="5"/>
      <c r="H79" s="2" t="s">
        <v>244</v>
      </c>
      <c r="I79" s="19">
        <v>137762.10999999999</v>
      </c>
      <c r="J79" s="32">
        <f t="shared" si="27"/>
        <v>3.3464633875709979</v>
      </c>
      <c r="K79" s="19">
        <f>SUM(I79:I94)+I96</f>
        <v>2633146.39</v>
      </c>
      <c r="L79" s="33">
        <f t="shared" si="28"/>
        <v>63.963364006617965</v>
      </c>
      <c r="M79" s="33">
        <f t="shared" si="29"/>
        <v>5.2318439462076389</v>
      </c>
      <c r="N79" s="19"/>
      <c r="O79" s="19"/>
      <c r="Q79" s="2" t="s">
        <v>244</v>
      </c>
      <c r="R79" s="19">
        <v>231517.56</v>
      </c>
      <c r="S79" s="33">
        <f t="shared" si="30"/>
        <v>7.3610369045438313</v>
      </c>
      <c r="T79" s="19">
        <f>SUM(R79:R94)+R96</f>
        <v>2309872.6000000006</v>
      </c>
      <c r="U79" s="34">
        <f t="shared" si="31"/>
        <v>73.44176162445136</v>
      </c>
      <c r="V79" s="34">
        <f t="shared" si="32"/>
        <v>10.022957976123875</v>
      </c>
      <c r="W79" s="19"/>
      <c r="X79" s="19"/>
      <c r="Z79" s="2" t="s">
        <v>244</v>
      </c>
      <c r="AA79" s="19">
        <v>121973.91</v>
      </c>
      <c r="AB79" s="34">
        <f t="shared" si="33"/>
        <v>3.8961877303869676</v>
      </c>
      <c r="AC79" s="19">
        <f>SUM(AA79:AA94)+AA96</f>
        <v>2744041.0799999996</v>
      </c>
      <c r="AD79" s="35">
        <f t="shared" si="34"/>
        <v>87.652344567570253</v>
      </c>
      <c r="AE79" s="36">
        <f t="shared" si="35"/>
        <v>4.4450467920837404</v>
      </c>
      <c r="AF79" s="19"/>
      <c r="AG79" s="19"/>
      <c r="AH79" s="2"/>
      <c r="AI79" s="2" t="s">
        <v>244</v>
      </c>
      <c r="AJ79" s="19">
        <v>193722.33</v>
      </c>
      <c r="AK79" s="36">
        <f t="shared" si="36"/>
        <v>3.4912097046114794</v>
      </c>
      <c r="AL79" s="19">
        <f>SUM(AJ79:AJ92)+AJ96</f>
        <v>3341127.7299999995</v>
      </c>
      <c r="AM79" s="36">
        <f t="shared" si="37"/>
        <v>60.212870428114925</v>
      </c>
      <c r="AN79" s="36">
        <f t="shared" si="38"/>
        <v>5.7981120643956956</v>
      </c>
      <c r="AO79" s="19"/>
      <c r="AP79" s="19"/>
      <c r="AQ79" s="19"/>
    </row>
    <row r="80" spans="1:43">
      <c r="A80" t="s">
        <v>371</v>
      </c>
      <c r="B80" s="2">
        <v>324907.78000000003</v>
      </c>
      <c r="C80" s="2" t="s">
        <v>668</v>
      </c>
      <c r="D80" s="2">
        <v>38895.26</v>
      </c>
      <c r="E80" s="5">
        <f t="shared" si="26"/>
        <v>286012.52</v>
      </c>
      <c r="F80" s="5"/>
      <c r="H80" s="2" t="s">
        <v>245</v>
      </c>
      <c r="I80" s="19">
        <v>111406.70499999999</v>
      </c>
      <c r="J80" s="32">
        <f t="shared" si="27"/>
        <v>2.7062481796513045</v>
      </c>
      <c r="K80" s="19">
        <f>SUM(I80:I94)+I96</f>
        <v>2495384.2799999998</v>
      </c>
      <c r="L80" s="33">
        <f t="shared" si="28"/>
        <v>60.616900619046952</v>
      </c>
      <c r="M80" s="33">
        <f t="shared" si="29"/>
        <v>4.4645109730353836</v>
      </c>
      <c r="N80" s="19"/>
      <c r="O80" s="19"/>
      <c r="Q80" s="2" t="s">
        <v>245</v>
      </c>
      <c r="R80" s="19">
        <v>83112.825000000012</v>
      </c>
      <c r="S80" s="33">
        <f t="shared" si="30"/>
        <v>2.6425493257007946</v>
      </c>
      <c r="T80" s="19">
        <f>SUM(R80:R94)+R96</f>
        <v>2078355.0400000005</v>
      </c>
      <c r="U80" s="34">
        <f t="shared" si="31"/>
        <v>66.080724719907522</v>
      </c>
      <c r="V80" s="34">
        <f t="shared" si="32"/>
        <v>3.9989714654335478</v>
      </c>
      <c r="W80" s="19"/>
      <c r="X80" s="19"/>
      <c r="Z80" s="2" t="s">
        <v>245</v>
      </c>
      <c r="AA80" s="19">
        <v>178328.065</v>
      </c>
      <c r="AB80" s="34">
        <f t="shared" si="33"/>
        <v>5.6962970100462442</v>
      </c>
      <c r="AC80" s="19">
        <f>SUM(AA80:AA94)+AA96</f>
        <v>2622067.17</v>
      </c>
      <c r="AD80" s="35">
        <f t="shared" si="34"/>
        <v>83.756156837183298</v>
      </c>
      <c r="AE80" s="36">
        <f t="shared" si="35"/>
        <v>6.8010486931957574</v>
      </c>
      <c r="AF80" s="19"/>
      <c r="AG80" s="19"/>
      <c r="AH80" s="2"/>
      <c r="AI80" s="2" t="s">
        <v>245</v>
      </c>
      <c r="AJ80" s="19">
        <v>163899.905</v>
      </c>
      <c r="AK80" s="36">
        <f t="shared" si="36"/>
        <v>2.9537582937439355</v>
      </c>
      <c r="AL80" s="19">
        <f>SUM(AJ80:AJ92)+AJ96</f>
        <v>3147405.4</v>
      </c>
      <c r="AM80" s="36">
        <f t="shared" si="37"/>
        <v>56.721660723503454</v>
      </c>
      <c r="AN80" s="36">
        <f t="shared" si="38"/>
        <v>5.2074608819060941</v>
      </c>
      <c r="AO80" s="19"/>
      <c r="AP80" s="19"/>
      <c r="AQ80" s="19"/>
    </row>
    <row r="81" spans="1:43">
      <c r="A81" t="s">
        <v>372</v>
      </c>
      <c r="B81" s="2">
        <v>357961.41</v>
      </c>
      <c r="C81" s="2" t="s">
        <v>669</v>
      </c>
      <c r="D81" s="2">
        <v>35480.33</v>
      </c>
      <c r="E81" s="5">
        <f t="shared" si="26"/>
        <v>322481.07999999996</v>
      </c>
      <c r="F81" s="5"/>
      <c r="H81" s="2" t="s">
        <v>246</v>
      </c>
      <c r="I81" s="19">
        <v>156707.35500000001</v>
      </c>
      <c r="J81" s="32">
        <f t="shared" si="27"/>
        <v>3.8066738820317942</v>
      </c>
      <c r="K81" s="19">
        <f>SUM(I81:I94)+I96</f>
        <v>2383977.5749999997</v>
      </c>
      <c r="L81" s="33">
        <f t="shared" si="28"/>
        <v>57.910652439395648</v>
      </c>
      <c r="M81" s="33">
        <f t="shared" si="29"/>
        <v>6.573356924299091</v>
      </c>
      <c r="N81" s="19"/>
      <c r="O81" s="19"/>
      <c r="Q81" s="2" t="s">
        <v>246</v>
      </c>
      <c r="R81" s="19">
        <v>193626.54500000001</v>
      </c>
      <c r="S81" s="33">
        <f t="shared" si="30"/>
        <v>6.156302543290094</v>
      </c>
      <c r="T81" s="19">
        <f>SUM(R81:R94)+R96</f>
        <v>1995242.2150000003</v>
      </c>
      <c r="U81" s="34">
        <f t="shared" si="31"/>
        <v>63.438175394206731</v>
      </c>
      <c r="V81" s="34">
        <f t="shared" si="32"/>
        <v>9.7044130053152458</v>
      </c>
      <c r="W81" s="19"/>
      <c r="X81" s="19"/>
      <c r="Z81" s="2" t="s">
        <v>246</v>
      </c>
      <c r="AA81" s="19">
        <v>216359.435</v>
      </c>
      <c r="AB81" s="34">
        <f t="shared" si="33"/>
        <v>6.91112530540717</v>
      </c>
      <c r="AC81" s="19">
        <f>SUM(AA81:AA94)+AA96</f>
        <v>2443739.105</v>
      </c>
      <c r="AD81" s="35">
        <f t="shared" si="34"/>
        <v>78.059859827137046</v>
      </c>
      <c r="AE81" s="36">
        <f t="shared" si="35"/>
        <v>8.8536224901143843</v>
      </c>
      <c r="AF81" s="19"/>
      <c r="AG81" s="19"/>
      <c r="AH81" s="2"/>
      <c r="AI81" s="2" t="s">
        <v>246</v>
      </c>
      <c r="AJ81" s="19">
        <v>230546.47500000001</v>
      </c>
      <c r="AK81" s="36">
        <f t="shared" si="36"/>
        <v>4.1548441570157033</v>
      </c>
      <c r="AL81" s="19">
        <f>SUM(AJ81:AJ92)+AJ96</f>
        <v>2983505.4950000001</v>
      </c>
      <c r="AM81" s="36">
        <f t="shared" si="37"/>
        <v>53.76790242975953</v>
      </c>
      <c r="AN81" s="36">
        <f t="shared" si="38"/>
        <v>7.7273688748476719</v>
      </c>
      <c r="AO81" s="19"/>
      <c r="AP81" s="19"/>
      <c r="AQ81" s="19"/>
    </row>
    <row r="82" spans="1:43">
      <c r="A82" t="s">
        <v>373</v>
      </c>
      <c r="B82" s="2">
        <v>1025970.82</v>
      </c>
      <c r="C82" s="2" t="s">
        <v>670</v>
      </c>
      <c r="D82" s="2">
        <v>16220.44</v>
      </c>
      <c r="E82" s="5">
        <f t="shared" si="26"/>
        <v>1009750.38</v>
      </c>
      <c r="F82" s="5"/>
      <c r="H82" s="2" t="s">
        <v>247</v>
      </c>
      <c r="I82" s="19">
        <v>255172.64</v>
      </c>
      <c r="J82" s="32">
        <f t="shared" si="27"/>
        <v>6.1985541399578938</v>
      </c>
      <c r="K82" s="19">
        <f>SUM(I82:I94)+I96</f>
        <v>2227270.2199999997</v>
      </c>
      <c r="L82" s="33">
        <f t="shared" si="28"/>
        <v>54.103978557363853</v>
      </c>
      <c r="M82" s="33">
        <f t="shared" si="29"/>
        <v>11.456743672530227</v>
      </c>
      <c r="N82" s="19"/>
      <c r="O82" s="19"/>
      <c r="Q82" s="2" t="s">
        <v>247</v>
      </c>
      <c r="R82" s="19">
        <v>154062.17000000001</v>
      </c>
      <c r="S82" s="33">
        <f t="shared" si="30"/>
        <v>4.8983641628052128</v>
      </c>
      <c r="T82" s="19">
        <f>SUM(R82:R94)+R96</f>
        <v>1801615.67</v>
      </c>
      <c r="U82" s="34">
        <f t="shared" si="31"/>
        <v>57.281872850916614</v>
      </c>
      <c r="V82" s="34">
        <f t="shared" si="32"/>
        <v>8.5513338147197651</v>
      </c>
      <c r="W82" s="19"/>
      <c r="X82" s="19"/>
      <c r="Z82" s="2" t="s">
        <v>247</v>
      </c>
      <c r="AA82" s="19">
        <v>177194.25</v>
      </c>
      <c r="AB82" s="34">
        <f t="shared" si="33"/>
        <v>5.6600797887443388</v>
      </c>
      <c r="AC82" s="19">
        <f>SUM(AA82:AA94)+AA96</f>
        <v>2227379.67</v>
      </c>
      <c r="AD82" s="35">
        <f t="shared" si="34"/>
        <v>71.148734521729878</v>
      </c>
      <c r="AE82" s="36">
        <f t="shared" si="35"/>
        <v>7.9552782305856287</v>
      </c>
      <c r="AF82" s="19"/>
      <c r="AG82" s="19"/>
      <c r="AH82" s="2"/>
      <c r="AI82" s="2" t="s">
        <v>247</v>
      </c>
      <c r="AJ82" s="19">
        <v>313063.11</v>
      </c>
      <c r="AK82" s="36">
        <f t="shared" si="36"/>
        <v>5.6419358975697387</v>
      </c>
      <c r="AL82" s="19">
        <f>SUM(AJ82:AJ92)+AJ96</f>
        <v>2752959.0199999996</v>
      </c>
      <c r="AM82" s="36">
        <f t="shared" si="37"/>
        <v>49.613058272743814</v>
      </c>
      <c r="AN82" s="36">
        <f t="shared" si="38"/>
        <v>11.371876868693818</v>
      </c>
      <c r="AO82" s="19"/>
      <c r="AP82" s="19"/>
      <c r="AQ82" s="19"/>
    </row>
    <row r="83" spans="1:43">
      <c r="A83" t="s">
        <v>374</v>
      </c>
      <c r="B83" s="2">
        <v>947630.76</v>
      </c>
      <c r="C83" s="2" t="s">
        <v>671</v>
      </c>
      <c r="D83" s="2">
        <v>9480.1200000000008</v>
      </c>
      <c r="E83" s="5">
        <f t="shared" si="26"/>
        <v>938150.64</v>
      </c>
      <c r="F83" s="5"/>
      <c r="H83" s="2" t="s">
        <v>248</v>
      </c>
      <c r="I83" s="19">
        <v>122695.845</v>
      </c>
      <c r="J83" s="32">
        <f t="shared" si="27"/>
        <v>2.9804795607412378</v>
      </c>
      <c r="K83" s="19">
        <f>SUM(I83:I94)+I96</f>
        <v>1972097.58</v>
      </c>
      <c r="L83" s="33">
        <f t="shared" si="28"/>
        <v>47.905424417405975</v>
      </c>
      <c r="M83" s="33">
        <f t="shared" si="29"/>
        <v>6.2215909721870855</v>
      </c>
      <c r="N83" s="19"/>
      <c r="O83" s="19"/>
      <c r="Q83" s="2" t="s">
        <v>248</v>
      </c>
      <c r="R83" s="19">
        <v>64081.435000000005</v>
      </c>
      <c r="S83" s="33">
        <f t="shared" si="30"/>
        <v>2.0374515346962307</v>
      </c>
      <c r="T83" s="19">
        <f>SUM(R83:R94)+R96</f>
        <v>1647553.5</v>
      </c>
      <c r="U83" s="34">
        <f t="shared" si="31"/>
        <v>52.383508688111412</v>
      </c>
      <c r="V83" s="34">
        <f t="shared" si="32"/>
        <v>3.889490386806862</v>
      </c>
      <c r="W83" s="19"/>
      <c r="X83" s="19"/>
      <c r="Z83" s="2" t="s">
        <v>248</v>
      </c>
      <c r="AA83" s="19">
        <v>135912.27499999999</v>
      </c>
      <c r="AB83" s="34">
        <f t="shared" si="33"/>
        <v>4.3414180808336749</v>
      </c>
      <c r="AC83" s="19">
        <f>SUM(AA83:AA94)+AA96</f>
        <v>2050185.42</v>
      </c>
      <c r="AD83" s="35">
        <f t="shared" si="34"/>
        <v>65.488654732985538</v>
      </c>
      <c r="AE83" s="36">
        <f t="shared" si="35"/>
        <v>6.6292674640130844</v>
      </c>
      <c r="AF83" s="19"/>
      <c r="AG83" s="19"/>
      <c r="AH83" s="2"/>
      <c r="AI83" s="2" t="s">
        <v>248</v>
      </c>
      <c r="AJ83" s="19">
        <v>119121.10499999998</v>
      </c>
      <c r="AK83" s="36">
        <f t="shared" si="36"/>
        <v>2.1467672714861679</v>
      </c>
      <c r="AL83" s="19">
        <f>SUM(AJ83:AJ92)+AJ96</f>
        <v>2439895.91</v>
      </c>
      <c r="AM83" s="36">
        <f t="shared" si="37"/>
        <v>43.97112237517409</v>
      </c>
      <c r="AN83" s="36">
        <f t="shared" si="38"/>
        <v>4.8822207747378847</v>
      </c>
      <c r="AO83" s="19"/>
      <c r="AP83" s="19"/>
      <c r="AQ83" s="19"/>
    </row>
    <row r="84" spans="1:43">
      <c r="A84" t="s">
        <v>375</v>
      </c>
      <c r="B84" s="2">
        <v>478503.13</v>
      </c>
      <c r="C84" s="2" t="s">
        <v>672</v>
      </c>
      <c r="D84" s="2">
        <v>8451.98</v>
      </c>
      <c r="E84" s="5">
        <f t="shared" si="26"/>
        <v>470051.15</v>
      </c>
      <c r="F84" s="5"/>
      <c r="H84" s="2" t="s">
        <v>249</v>
      </c>
      <c r="I84" s="19">
        <v>91170.049999999988</v>
      </c>
      <c r="J84" s="32">
        <f t="shared" si="27"/>
        <v>2.2146672576952926</v>
      </c>
      <c r="K84" s="19">
        <f>SUM(I84:I94)+I96</f>
        <v>1849401.7349999999</v>
      </c>
      <c r="L84" s="33">
        <f t="shared" si="28"/>
        <v>44.92494485666473</v>
      </c>
      <c r="M84" s="33">
        <f t="shared" si="29"/>
        <v>4.9297050107936657</v>
      </c>
      <c r="N84" s="19"/>
      <c r="O84" s="19"/>
      <c r="Q84" s="2" t="s">
        <v>249</v>
      </c>
      <c r="R84" s="19">
        <v>113735.11000000002</v>
      </c>
      <c r="S84" s="33">
        <f t="shared" si="30"/>
        <v>3.6161764233017668</v>
      </c>
      <c r="T84" s="19">
        <f>SUM(R84:R94)+R96</f>
        <v>1583472.0649999999</v>
      </c>
      <c r="U84" s="34">
        <f t="shared" si="31"/>
        <v>50.346057153415181</v>
      </c>
      <c r="V84" s="34">
        <f t="shared" si="32"/>
        <v>7.1826407622795667</v>
      </c>
      <c r="W84" s="19"/>
      <c r="X84" s="19"/>
      <c r="Z84" s="2" t="s">
        <v>249</v>
      </c>
      <c r="AA84" s="19">
        <v>63623.530000000006</v>
      </c>
      <c r="AB84" s="34">
        <f t="shared" si="33"/>
        <v>2.0323134426854659</v>
      </c>
      <c r="AC84" s="19">
        <f>SUM(AA84:AA94)+AA96</f>
        <v>1914273.145</v>
      </c>
      <c r="AD84" s="35">
        <f t="shared" si="34"/>
        <v>61.147236652151861</v>
      </c>
      <c r="AE84" s="36">
        <f t="shared" si="35"/>
        <v>3.3236390619688714</v>
      </c>
      <c r="AF84" s="19"/>
      <c r="AG84" s="19"/>
      <c r="AH84" s="2"/>
      <c r="AI84" s="2" t="s">
        <v>249</v>
      </c>
      <c r="AJ84" s="19">
        <v>77201.610000000015</v>
      </c>
      <c r="AK84" s="36">
        <f t="shared" si="36"/>
        <v>1.3913058450392928</v>
      </c>
      <c r="AL84" s="19">
        <f>SUM(AJ84:AJ92)+AJ96</f>
        <v>2320774.8049999997</v>
      </c>
      <c r="AM84" s="36">
        <f t="shared" si="37"/>
        <v>41.824355103687907</v>
      </c>
      <c r="AN84" s="36">
        <f t="shared" si="38"/>
        <v>3.3265446450759808</v>
      </c>
      <c r="AO84" s="19"/>
      <c r="AP84" s="19"/>
      <c r="AQ84" s="19"/>
    </row>
    <row r="85" spans="1:43">
      <c r="A85" t="s">
        <v>376</v>
      </c>
      <c r="B85" s="2">
        <v>577476.68000000005</v>
      </c>
      <c r="C85" s="2" t="s">
        <v>673</v>
      </c>
      <c r="D85" s="2">
        <v>7869.87</v>
      </c>
      <c r="E85" s="5">
        <f t="shared" si="26"/>
        <v>569606.81000000006</v>
      </c>
      <c r="F85" s="5"/>
      <c r="H85" s="2" t="s">
        <v>250</v>
      </c>
      <c r="I85" s="19">
        <v>54514.485000000001</v>
      </c>
      <c r="J85" s="32">
        <f t="shared" si="27"/>
        <v>1.3242445847032132</v>
      </c>
      <c r="K85" s="19">
        <f>SUM(I85:I94)+I96</f>
        <v>1758231.6850000001</v>
      </c>
      <c r="L85" s="33">
        <f t="shared" si="28"/>
        <v>42.710277598969441</v>
      </c>
      <c r="M85" s="33">
        <f t="shared" si="29"/>
        <v>3.100529097790659</v>
      </c>
      <c r="N85" s="19"/>
      <c r="O85" s="19"/>
      <c r="Q85" s="2" t="s">
        <v>250</v>
      </c>
      <c r="R85" s="19">
        <v>33145.514999999999</v>
      </c>
      <c r="S85" s="33">
        <f t="shared" si="30"/>
        <v>1.0538524988562903</v>
      </c>
      <c r="T85" s="19">
        <f>SUM(R85:R94)+R96</f>
        <v>1469736.9550000001</v>
      </c>
      <c r="U85" s="34">
        <f t="shared" si="31"/>
        <v>46.729880730113415</v>
      </c>
      <c r="V85" s="34">
        <f t="shared" si="32"/>
        <v>2.2552004892603383</v>
      </c>
      <c r="W85" s="19"/>
      <c r="X85" s="19"/>
      <c r="Z85" s="2" t="s">
        <v>250</v>
      </c>
      <c r="AA85" s="19">
        <v>43462.205000000002</v>
      </c>
      <c r="AB85" s="34">
        <f t="shared" si="33"/>
        <v>1.388304350139822</v>
      </c>
      <c r="AC85" s="19">
        <f>SUM(AA85:AA94)+AA96</f>
        <v>1850649.6149999998</v>
      </c>
      <c r="AD85" s="35">
        <f t="shared" si="34"/>
        <v>59.114923209466383</v>
      </c>
      <c r="AE85" s="36">
        <f t="shared" si="35"/>
        <v>2.3484837241867642</v>
      </c>
      <c r="AF85" s="19"/>
      <c r="AG85" s="19"/>
      <c r="AH85" s="2"/>
      <c r="AI85" s="2" t="s">
        <v>250</v>
      </c>
      <c r="AJ85" s="19">
        <v>88962.514999999999</v>
      </c>
      <c r="AK85" s="36">
        <f t="shared" si="36"/>
        <v>1.6032575889142173</v>
      </c>
      <c r="AL85" s="19">
        <f>SUM(AJ85:AJ92)+AJ96</f>
        <v>2243573.1949999998</v>
      </c>
      <c r="AM85" s="36">
        <f t="shared" si="37"/>
        <v>40.433049258648616</v>
      </c>
      <c r="AN85" s="36">
        <f t="shared" si="38"/>
        <v>3.9652156300610475</v>
      </c>
      <c r="AO85" s="19"/>
      <c r="AP85" s="19"/>
      <c r="AQ85" s="19"/>
    </row>
    <row r="86" spans="1:43">
      <c r="A86" t="s">
        <v>377</v>
      </c>
      <c r="B86" s="2">
        <v>2230507.79</v>
      </c>
      <c r="C86" s="2" t="s">
        <v>674</v>
      </c>
      <c r="D86" s="2">
        <v>8174.76</v>
      </c>
      <c r="E86" s="5">
        <f t="shared" si="26"/>
        <v>2222333.0300000003</v>
      </c>
      <c r="F86" s="5"/>
      <c r="H86" s="2" t="s">
        <v>251</v>
      </c>
      <c r="I86" s="19">
        <v>108766.87</v>
      </c>
      <c r="J86" s="32">
        <f t="shared" si="27"/>
        <v>2.6421223385421024</v>
      </c>
      <c r="K86" s="19">
        <f>SUM(I86:I94)+I96</f>
        <v>1703717.2</v>
      </c>
      <c r="L86" s="33">
        <f t="shared" si="28"/>
        <v>41.386033014266225</v>
      </c>
      <c r="M86" s="33">
        <f t="shared" si="29"/>
        <v>6.3840917964554214</v>
      </c>
      <c r="N86" s="19"/>
      <c r="O86" s="19"/>
      <c r="Q86" s="2" t="s">
        <v>251</v>
      </c>
      <c r="R86" s="19">
        <v>97637.31</v>
      </c>
      <c r="S86" s="33">
        <f t="shared" si="30"/>
        <v>3.104351316463366</v>
      </c>
      <c r="T86" s="19">
        <f>SUM(R86:R94)+R96</f>
        <v>1436591.44</v>
      </c>
      <c r="U86" s="34">
        <f t="shared" si="31"/>
        <v>45.676028231257121</v>
      </c>
      <c r="V86" s="34">
        <f t="shared" si="32"/>
        <v>6.7964563397370643</v>
      </c>
      <c r="W86" s="19"/>
      <c r="X86" s="19"/>
      <c r="Z86" s="2" t="s">
        <v>251</v>
      </c>
      <c r="AA86" s="19">
        <v>97705.88</v>
      </c>
      <c r="AB86" s="34">
        <f t="shared" si="33"/>
        <v>3.1209989975943335</v>
      </c>
      <c r="AC86" s="19">
        <f>SUM(AA86:AA94)+AA96</f>
        <v>1807187.4100000001</v>
      </c>
      <c r="AD86" s="35">
        <f t="shared" si="34"/>
        <v>57.726618859326585</v>
      </c>
      <c r="AE86" s="36">
        <f t="shared" si="35"/>
        <v>5.4065161952406475</v>
      </c>
      <c r="AF86" s="19"/>
      <c r="AG86" s="19"/>
      <c r="AH86" s="2"/>
      <c r="AI86" s="2" t="s">
        <v>251</v>
      </c>
      <c r="AJ86" s="19">
        <v>82208.180000000008</v>
      </c>
      <c r="AK86" s="36">
        <f t="shared" si="36"/>
        <v>1.4815328507273651</v>
      </c>
      <c r="AL86" s="19">
        <f>SUM(AJ86:AJ92)+AJ96</f>
        <v>2154610.6799999997</v>
      </c>
      <c r="AM86" s="36">
        <f t="shared" si="37"/>
        <v>38.829791669734398</v>
      </c>
      <c r="AN86" s="36">
        <f t="shared" si="38"/>
        <v>3.8154540290313612</v>
      </c>
      <c r="AO86" s="19"/>
      <c r="AP86" s="19"/>
      <c r="AQ86" s="19"/>
    </row>
    <row r="87" spans="1:43">
      <c r="A87" t="s">
        <v>378</v>
      </c>
      <c r="B87" s="2">
        <v>464285.05</v>
      </c>
      <c r="C87" s="2" t="s">
        <v>675</v>
      </c>
      <c r="D87" s="2">
        <v>12447.87</v>
      </c>
      <c r="E87" s="5">
        <f t="shared" si="26"/>
        <v>451837.18</v>
      </c>
      <c r="F87" s="5"/>
      <c r="H87" s="2" t="s">
        <v>252</v>
      </c>
      <c r="I87" s="19">
        <v>37483.955000000002</v>
      </c>
      <c r="J87" s="32">
        <f t="shared" si="27"/>
        <v>0.91054559943121416</v>
      </c>
      <c r="K87" s="19">
        <f>SUM(I87:I94)+I96</f>
        <v>1594950.33</v>
      </c>
      <c r="L87" s="33">
        <f t="shared" si="28"/>
        <v>38.743910675724123</v>
      </c>
      <c r="M87" s="33">
        <f t="shared" si="29"/>
        <v>2.3501644091951128</v>
      </c>
      <c r="N87" s="19"/>
      <c r="O87" s="19"/>
      <c r="Q87" s="2" t="s">
        <v>252</v>
      </c>
      <c r="R87" s="19">
        <v>38636.434999999998</v>
      </c>
      <c r="S87" s="33">
        <f t="shared" si="30"/>
        <v>1.2284347843636956</v>
      </c>
      <c r="T87" s="19">
        <f>SUM(R87:R94)+R96</f>
        <v>1338954.1299999999</v>
      </c>
      <c r="U87" s="34">
        <f t="shared" si="31"/>
        <v>42.571676914793755</v>
      </c>
      <c r="V87" s="34">
        <f t="shared" si="32"/>
        <v>2.8855682307802435</v>
      </c>
      <c r="W87" s="19"/>
      <c r="X87" s="19"/>
      <c r="Z87" s="2" t="s">
        <v>252</v>
      </c>
      <c r="AA87" s="19">
        <v>81357.535000000003</v>
      </c>
      <c r="AB87" s="34">
        <f t="shared" si="33"/>
        <v>2.5987871475262891</v>
      </c>
      <c r="AC87" s="19">
        <f>SUM(AA87:AA94)+AA96</f>
        <v>1709481.5300000003</v>
      </c>
      <c r="AD87" s="35">
        <f t="shared" si="34"/>
        <v>54.605619861732244</v>
      </c>
      <c r="AE87" s="36">
        <f t="shared" si="35"/>
        <v>4.7591935667184426</v>
      </c>
      <c r="AF87" s="19"/>
      <c r="AG87" s="19"/>
      <c r="AH87" s="2"/>
      <c r="AI87" s="2" t="s">
        <v>252</v>
      </c>
      <c r="AJ87" s="19">
        <v>176268.745</v>
      </c>
      <c r="AK87" s="36">
        <f t="shared" si="36"/>
        <v>3.1766660723298457</v>
      </c>
      <c r="AL87" s="19">
        <f>SUM(AJ87:AJ92)+AJ96</f>
        <v>2072402.4999999998</v>
      </c>
      <c r="AM87" s="36">
        <f t="shared" si="37"/>
        <v>37.348258819007036</v>
      </c>
      <c r="AN87" s="36">
        <f t="shared" si="38"/>
        <v>8.5055265567378928</v>
      </c>
      <c r="AO87" s="19"/>
      <c r="AP87" s="19"/>
      <c r="AQ87" s="19"/>
    </row>
    <row r="88" spans="1:43">
      <c r="A88" t="s">
        <v>379</v>
      </c>
      <c r="B88" s="2">
        <v>139448.35</v>
      </c>
      <c r="C88" s="2" t="s">
        <v>676</v>
      </c>
      <c r="D88" s="2">
        <v>15789.18</v>
      </c>
      <c r="E88" s="5">
        <f t="shared" si="26"/>
        <v>123659.17000000001</v>
      </c>
      <c r="F88" s="5"/>
      <c r="H88" s="2" t="s">
        <v>253</v>
      </c>
      <c r="I88" s="19">
        <v>101069.51</v>
      </c>
      <c r="J88" s="32">
        <f t="shared" si="27"/>
        <v>2.4551410748190547</v>
      </c>
      <c r="K88" s="19">
        <f>SUM(I88:I94)+I96</f>
        <v>1557466.375</v>
      </c>
      <c r="L88" s="33">
        <f t="shared" si="28"/>
        <v>37.833365076292907</v>
      </c>
      <c r="M88" s="33">
        <f t="shared" si="29"/>
        <v>6.4893542244210565</v>
      </c>
      <c r="N88" s="19"/>
      <c r="O88" s="19"/>
      <c r="Q88" s="2" t="s">
        <v>253</v>
      </c>
      <c r="R88" s="19">
        <v>58727.55</v>
      </c>
      <c r="S88" s="33">
        <f t="shared" si="30"/>
        <v>1.8672262391822161</v>
      </c>
      <c r="T88" s="19">
        <f>SUM(R88:R94)+R96</f>
        <v>1300317.6950000001</v>
      </c>
      <c r="U88" s="34">
        <f t="shared" si="31"/>
        <v>41.343242130430063</v>
      </c>
      <c r="V88" s="34">
        <f t="shared" si="32"/>
        <v>4.5164001248171886</v>
      </c>
      <c r="W88" s="19"/>
      <c r="X88" s="19"/>
      <c r="Z88" s="2" t="s">
        <v>253</v>
      </c>
      <c r="AA88" s="19">
        <v>295105.74</v>
      </c>
      <c r="AB88" s="34">
        <f t="shared" si="33"/>
        <v>9.4265024656073297</v>
      </c>
      <c r="AC88" s="19">
        <f>SUM(AA88:AA94)+AA96</f>
        <v>1628123.9950000001</v>
      </c>
      <c r="AD88" s="35">
        <f t="shared" si="34"/>
        <v>52.006832714205956</v>
      </c>
      <c r="AE88" s="36">
        <f t="shared" si="35"/>
        <v>18.125507695131045</v>
      </c>
      <c r="AF88" s="19"/>
      <c r="AG88" s="19"/>
      <c r="AH88" s="2"/>
      <c r="AI88" s="2" t="s">
        <v>253</v>
      </c>
      <c r="AJ88" s="19">
        <v>102236.36</v>
      </c>
      <c r="AK88" s="36">
        <f t="shared" si="36"/>
        <v>1.8424751147487897</v>
      </c>
      <c r="AL88" s="19">
        <f>SUM(AJ88:AJ92)+AJ96</f>
        <v>1896133.7549999999</v>
      </c>
      <c r="AM88" s="36">
        <f t="shared" si="37"/>
        <v>34.171592746677192</v>
      </c>
      <c r="AN88" s="36">
        <f t="shared" si="38"/>
        <v>5.3918327085527791</v>
      </c>
      <c r="AO88" s="19"/>
      <c r="AP88" s="19"/>
      <c r="AQ88" s="19"/>
    </row>
    <row r="89" spans="1:43">
      <c r="A89" t="s">
        <v>380</v>
      </c>
      <c r="B89" s="2">
        <v>248252.29</v>
      </c>
      <c r="C89" s="2" t="s">
        <v>677</v>
      </c>
      <c r="D89" s="2">
        <v>13884.46</v>
      </c>
      <c r="E89" s="5">
        <f t="shared" si="26"/>
        <v>234367.83000000002</v>
      </c>
      <c r="F89" s="5"/>
      <c r="H89" s="2" t="s">
        <v>254</v>
      </c>
      <c r="I89" s="19">
        <v>52538.520000000004</v>
      </c>
      <c r="J89" s="32">
        <f t="shared" si="27"/>
        <v>1.2762452144291825</v>
      </c>
      <c r="K89" s="19">
        <f>SUM(I89:I94)+I96</f>
        <v>1456396.865</v>
      </c>
      <c r="L89" s="33">
        <f t="shared" si="28"/>
        <v>35.378224001473853</v>
      </c>
      <c r="M89" s="33">
        <f t="shared" si="29"/>
        <v>3.6074315499161695</v>
      </c>
      <c r="N89" s="19"/>
      <c r="O89" s="19"/>
      <c r="Q89" s="2" t="s">
        <v>254</v>
      </c>
      <c r="R89" s="19">
        <v>47083.49</v>
      </c>
      <c r="S89" s="33">
        <f t="shared" si="30"/>
        <v>1.4970065660882068</v>
      </c>
      <c r="T89" s="19">
        <f>SUM(R89:R94)+R96</f>
        <v>1241590.145</v>
      </c>
      <c r="U89" s="34">
        <f t="shared" si="31"/>
        <v>39.476015891247847</v>
      </c>
      <c r="V89" s="34">
        <f t="shared" si="32"/>
        <v>3.7921926321346562</v>
      </c>
      <c r="W89" s="19"/>
      <c r="X89" s="19"/>
      <c r="Z89" s="2" t="s">
        <v>254</v>
      </c>
      <c r="AA89" s="19">
        <v>211209.68</v>
      </c>
      <c r="AB89" s="34">
        <f t="shared" si="33"/>
        <v>6.7466277317416292</v>
      </c>
      <c r="AC89" s="19">
        <f>SUM(AA89:AA94)+AA96</f>
        <v>1333018.2549999999</v>
      </c>
      <c r="AD89" s="35">
        <f t="shared" si="34"/>
        <v>42.580330248598621</v>
      </c>
      <c r="AE89" s="36">
        <f t="shared" si="35"/>
        <v>15.844470186944287</v>
      </c>
      <c r="AF89" s="19"/>
      <c r="AG89" s="19"/>
      <c r="AH89" s="2"/>
      <c r="AI89" s="2" t="s">
        <v>254</v>
      </c>
      <c r="AJ89" s="19">
        <v>141858.70000000001</v>
      </c>
      <c r="AK89" s="36">
        <f t="shared" si="36"/>
        <v>2.5565378556182372</v>
      </c>
      <c r="AL89" s="19">
        <f>SUM(AJ89:AJ92)+AJ96</f>
        <v>1793897.3949999998</v>
      </c>
      <c r="AM89" s="36">
        <f t="shared" si="37"/>
        <v>32.329117631928398</v>
      </c>
      <c r="AN89" s="36">
        <f t="shared" si="38"/>
        <v>7.907849155441804</v>
      </c>
      <c r="AO89" s="19"/>
      <c r="AP89" s="19"/>
      <c r="AQ89" s="19"/>
    </row>
    <row r="90" spans="1:43">
      <c r="A90" t="s">
        <v>381</v>
      </c>
      <c r="B90" s="2">
        <v>88827.99</v>
      </c>
      <c r="C90" s="2" t="s">
        <v>678</v>
      </c>
      <c r="D90" s="2">
        <v>13964.79</v>
      </c>
      <c r="E90" s="5">
        <f t="shared" si="26"/>
        <v>74863.200000000012</v>
      </c>
      <c r="F90" s="5"/>
      <c r="H90" s="2" t="s">
        <v>255</v>
      </c>
      <c r="I90" s="19">
        <v>38596.135000000002</v>
      </c>
      <c r="J90" s="32">
        <f t="shared" si="27"/>
        <v>0.93756224174591662</v>
      </c>
      <c r="K90" s="19">
        <f>SUM(I90:I94)+I96</f>
        <v>1403858.345</v>
      </c>
      <c r="L90" s="33">
        <f t="shared" si="28"/>
        <v>34.101978787044672</v>
      </c>
      <c r="M90" s="33">
        <f t="shared" si="29"/>
        <v>2.7492898508930401</v>
      </c>
      <c r="N90" s="19"/>
      <c r="O90" s="19"/>
      <c r="Q90" s="2" t="s">
        <v>255</v>
      </c>
      <c r="R90" s="19">
        <v>86968.074999999997</v>
      </c>
      <c r="S90" s="33">
        <f t="shared" si="30"/>
        <v>2.7651259351218789</v>
      </c>
      <c r="T90" s="19">
        <f>SUM(R90:R94)+R96</f>
        <v>1194506.655</v>
      </c>
      <c r="U90" s="34">
        <f t="shared" si="31"/>
        <v>37.979009325159637</v>
      </c>
      <c r="V90" s="34">
        <f t="shared" si="32"/>
        <v>7.2806689385920578</v>
      </c>
      <c r="W90" s="19"/>
      <c r="X90" s="19"/>
      <c r="Z90" s="2" t="s">
        <v>255</v>
      </c>
      <c r="AA90" s="19">
        <v>118233.11499999999</v>
      </c>
      <c r="AB90" s="34">
        <f t="shared" si="33"/>
        <v>3.7766962786421403</v>
      </c>
      <c r="AC90" s="19">
        <f>SUM(AA90:AA94)+AA96</f>
        <v>1121808.575</v>
      </c>
      <c r="AD90" s="35">
        <f t="shared" si="34"/>
        <v>35.833702516856988</v>
      </c>
      <c r="AE90" s="36">
        <f t="shared" si="35"/>
        <v>10.539508935381424</v>
      </c>
      <c r="AF90" s="19"/>
      <c r="AG90" s="19"/>
      <c r="AH90" s="2"/>
      <c r="AI90" s="2" t="s">
        <v>255</v>
      </c>
      <c r="AJ90" s="19">
        <v>69433.205000000002</v>
      </c>
      <c r="AK90" s="36">
        <f t="shared" si="36"/>
        <v>1.2513058206468934</v>
      </c>
      <c r="AL90" s="19">
        <f>SUM(AJ90:AJ92)+AJ96</f>
        <v>1652038.6949999998</v>
      </c>
      <c r="AM90" s="36">
        <f t="shared" si="37"/>
        <v>29.772579776310167</v>
      </c>
      <c r="AN90" s="36">
        <f t="shared" si="38"/>
        <v>4.2028800663170909</v>
      </c>
      <c r="AO90" s="19"/>
      <c r="AP90" s="19"/>
      <c r="AQ90" s="19"/>
    </row>
    <row r="91" spans="1:43">
      <c r="A91" t="s">
        <v>22</v>
      </c>
      <c r="B91" s="2">
        <v>362253.4</v>
      </c>
      <c r="C91" s="2" t="s">
        <v>679</v>
      </c>
      <c r="D91" s="2">
        <v>12662.38</v>
      </c>
      <c r="E91" s="5">
        <f t="shared" si="26"/>
        <v>349591.02</v>
      </c>
      <c r="F91" s="5"/>
      <c r="H91" s="2" t="s">
        <v>256</v>
      </c>
      <c r="I91" s="19">
        <v>88109.53</v>
      </c>
      <c r="J91" s="32">
        <f t="shared" si="27"/>
        <v>2.1403223008205119</v>
      </c>
      <c r="K91" s="19">
        <f>SUM(I91:I94)+I96</f>
        <v>1365262.21</v>
      </c>
      <c r="L91" s="33">
        <f t="shared" si="28"/>
        <v>33.164416545298749</v>
      </c>
      <c r="M91" s="33">
        <f t="shared" si="29"/>
        <v>6.4536709032618722</v>
      </c>
      <c r="N91" s="19"/>
      <c r="O91" s="19"/>
      <c r="Q91" s="2" t="s">
        <v>256</v>
      </c>
      <c r="R91" s="19">
        <v>83899.799999999988</v>
      </c>
      <c r="S91" s="33">
        <f t="shared" si="30"/>
        <v>2.6675709785635546</v>
      </c>
      <c r="T91" s="19">
        <f>SUM(R91:R94)+R96</f>
        <v>1107538.58</v>
      </c>
      <c r="U91" s="34">
        <f t="shared" si="31"/>
        <v>35.213883390037758</v>
      </c>
      <c r="V91" s="34">
        <f t="shared" si="32"/>
        <v>7.5753388202513001</v>
      </c>
      <c r="W91" s="19"/>
      <c r="X91" s="19"/>
      <c r="Z91" s="2" t="s">
        <v>256</v>
      </c>
      <c r="AA91" s="19">
        <v>88004.65</v>
      </c>
      <c r="AB91" s="34">
        <f t="shared" si="33"/>
        <v>2.8111145862832423</v>
      </c>
      <c r="AC91" s="19">
        <f>SUM(AA91:AA94)+AA96</f>
        <v>1003575.46</v>
      </c>
      <c r="AD91" s="35">
        <f t="shared" si="34"/>
        <v>32.057006238214854</v>
      </c>
      <c r="AE91" s="36">
        <f t="shared" si="35"/>
        <v>8.7691113929788589</v>
      </c>
      <c r="AF91" s="19"/>
      <c r="AG91" s="19"/>
      <c r="AH91" s="2"/>
      <c r="AI91" s="2" t="s">
        <v>256</v>
      </c>
      <c r="AJ91" s="19">
        <v>89917.28</v>
      </c>
      <c r="AK91" s="36">
        <f t="shared" si="36"/>
        <v>1.6204640969797734</v>
      </c>
      <c r="AL91" s="19">
        <f>SUM(AJ91:AJ92)+AJ96</f>
        <v>1582605.4899999998</v>
      </c>
      <c r="AM91" s="36">
        <f t="shared" si="37"/>
        <v>28.521273955663268</v>
      </c>
      <c r="AN91" s="36">
        <f t="shared" si="38"/>
        <v>5.6815978819838424</v>
      </c>
      <c r="AO91" s="19"/>
      <c r="AP91" s="19"/>
      <c r="AQ91" s="19"/>
    </row>
    <row r="92" spans="1:43">
      <c r="A92" t="s">
        <v>23</v>
      </c>
      <c r="B92" s="2">
        <v>240549.14</v>
      </c>
      <c r="C92" s="2" t="s">
        <v>680</v>
      </c>
      <c r="D92" s="2">
        <v>12662.38</v>
      </c>
      <c r="E92" s="5">
        <f t="shared" si="26"/>
        <v>227886.76</v>
      </c>
      <c r="F92" s="5"/>
      <c r="H92" s="2" t="s">
        <v>257</v>
      </c>
      <c r="I92" s="19">
        <v>91426.595000000001</v>
      </c>
      <c r="J92" s="32">
        <f t="shared" si="27"/>
        <v>2.2208991486685394</v>
      </c>
      <c r="K92" s="19">
        <f>SUM(I92:I94)+I96</f>
        <v>1277152.68</v>
      </c>
      <c r="L92" s="33">
        <f t="shared" si="28"/>
        <v>31.024094244478238</v>
      </c>
      <c r="M92" s="33">
        <f t="shared" si="29"/>
        <v>7.1586268761539156</v>
      </c>
      <c r="N92" s="19"/>
      <c r="O92" s="19"/>
      <c r="Q92" s="2" t="s">
        <v>257</v>
      </c>
      <c r="R92" s="19">
        <v>21648.544999999998</v>
      </c>
      <c r="S92" s="33">
        <f t="shared" si="30"/>
        <v>0.6883095117047614</v>
      </c>
      <c r="T92" s="19">
        <f>SUM(R92:R94)+R96</f>
        <v>1023638.78</v>
      </c>
      <c r="U92" s="34">
        <f t="shared" si="31"/>
        <v>32.546312411474204</v>
      </c>
      <c r="V92" s="34">
        <f t="shared" si="32"/>
        <v>2.1148617483991763</v>
      </c>
      <c r="W92" s="19"/>
      <c r="X92" s="19"/>
      <c r="Z92" s="2" t="s">
        <v>257</v>
      </c>
      <c r="AA92" s="19">
        <v>102489.985</v>
      </c>
      <c r="AB92" s="34">
        <f t="shared" si="33"/>
        <v>3.2738166878846826</v>
      </c>
      <c r="AC92" s="19">
        <f>SUM(AA92:AA94)+AA96</f>
        <v>915570.81</v>
      </c>
      <c r="AD92" s="35">
        <f t="shared" si="34"/>
        <v>29.245891651931611</v>
      </c>
      <c r="AE92" s="36">
        <f t="shared" si="35"/>
        <v>11.194107968557889</v>
      </c>
      <c r="AF92" s="19"/>
      <c r="AG92" s="19"/>
      <c r="AH92" s="2"/>
      <c r="AI92" s="2" t="s">
        <v>257</v>
      </c>
      <c r="AJ92" s="19">
        <v>87787.054999999993</v>
      </c>
      <c r="AK92" s="36">
        <f t="shared" si="36"/>
        <v>1.582073777221561</v>
      </c>
      <c r="AL92" s="19">
        <f>AJ92+AJ96</f>
        <v>1492688.2099999997</v>
      </c>
      <c r="AM92" s="36">
        <f t="shared" si="37"/>
        <v>26.900809858683495</v>
      </c>
      <c r="AN92" s="36">
        <f t="shared" si="38"/>
        <v>5.8811380978215144</v>
      </c>
      <c r="AO92" s="19"/>
      <c r="AP92" s="19"/>
      <c r="AQ92" s="19"/>
    </row>
    <row r="93" spans="1:43">
      <c r="A93" t="s">
        <v>24</v>
      </c>
      <c r="B93" s="4">
        <v>559078.32999999996</v>
      </c>
      <c r="C93" s="2" t="s">
        <v>681</v>
      </c>
      <c r="D93" s="7">
        <v>198903.57</v>
      </c>
      <c r="E93" s="8">
        <f t="shared" si="26"/>
        <v>360174.75999999995</v>
      </c>
      <c r="F93" s="5"/>
      <c r="H93" s="2" t="s">
        <v>11</v>
      </c>
      <c r="I93" s="19">
        <v>51841.875</v>
      </c>
      <c r="J93" s="32">
        <f t="shared" si="27"/>
        <v>1.2593225860908506</v>
      </c>
      <c r="K93" s="19">
        <f>SUM(I93:I94)+I96</f>
        <v>1185726.085</v>
      </c>
      <c r="L93" s="33">
        <f t="shared" si="28"/>
        <v>28.803195095809702</v>
      </c>
      <c r="M93" s="33">
        <f t="shared" si="29"/>
        <v>4.3721628170135096</v>
      </c>
      <c r="N93" s="19"/>
      <c r="O93" s="19"/>
      <c r="Q93" s="2" t="s">
        <v>11</v>
      </c>
      <c r="R93" s="19">
        <v>30170.985000000001</v>
      </c>
      <c r="S93" s="33">
        <f t="shared" si="30"/>
        <v>0.95927813869253964</v>
      </c>
      <c r="T93" s="19">
        <f>SUM(R93:R94)+R96</f>
        <v>1001990.2350000001</v>
      </c>
      <c r="U93" s="34">
        <f t="shared" si="31"/>
        <v>31.858002899769446</v>
      </c>
      <c r="V93" s="34">
        <f t="shared" si="32"/>
        <v>3.0111056920629569</v>
      </c>
      <c r="W93" s="19"/>
      <c r="X93" s="19"/>
      <c r="Z93" s="2" t="s">
        <v>11</v>
      </c>
      <c r="AA93" s="19">
        <v>34500.764999999999</v>
      </c>
      <c r="AB93" s="34">
        <f t="shared" si="33"/>
        <v>1.1020508999175653</v>
      </c>
      <c r="AC93" s="19">
        <f>SUM(AA93:AA94)+AA96</f>
        <v>813080.82499999995</v>
      </c>
      <c r="AD93" s="35">
        <f t="shared" si="34"/>
        <v>25.972074964046925</v>
      </c>
      <c r="AE93" s="36">
        <f t="shared" si="35"/>
        <v>4.2432146890193856</v>
      </c>
      <c r="AF93" s="19"/>
      <c r="AG93" s="19"/>
      <c r="AH93" s="2"/>
      <c r="AI93" s="2" t="s">
        <v>11</v>
      </c>
      <c r="AJ93" s="19"/>
      <c r="AK93" s="36"/>
      <c r="AL93" s="19"/>
      <c r="AN93" s="19"/>
      <c r="AO93" s="19"/>
      <c r="AP93" s="19"/>
      <c r="AQ93" s="19"/>
    </row>
    <row r="94" spans="1:43">
      <c r="A94" t="s">
        <v>25</v>
      </c>
      <c r="B94" s="4">
        <v>814069.01</v>
      </c>
      <c r="C94" s="2" t="s">
        <v>682</v>
      </c>
      <c r="D94" s="7">
        <v>38895.26</v>
      </c>
      <c r="E94" s="8">
        <f t="shared" si="26"/>
        <v>775173.75</v>
      </c>
      <c r="F94" s="5"/>
      <c r="H94" s="2" t="s">
        <v>12</v>
      </c>
      <c r="I94" s="19">
        <v>39748.354999999996</v>
      </c>
      <c r="J94" s="32">
        <f t="shared" si="27"/>
        <v>0.96555152010719492</v>
      </c>
      <c r="K94" s="19">
        <f>SUM(I94,I96)</f>
        <v>1133884.21</v>
      </c>
      <c r="L94" s="33">
        <f t="shared" si="28"/>
        <v>27.543872509718852</v>
      </c>
      <c r="M94" s="33">
        <f t="shared" si="29"/>
        <v>3.5055038820939215</v>
      </c>
      <c r="N94" s="19"/>
      <c r="O94" s="19"/>
      <c r="Q94" s="2" t="s">
        <v>12</v>
      </c>
      <c r="R94" s="19">
        <v>66127.194999999992</v>
      </c>
      <c r="S94" s="33">
        <f t="shared" si="30"/>
        <v>2.1024959091179358</v>
      </c>
      <c r="T94" s="19">
        <f>R94+R96</f>
        <v>971819.25</v>
      </c>
      <c r="U94" s="34">
        <f t="shared" si="31"/>
        <v>30.898724761076902</v>
      </c>
      <c r="V94" s="34">
        <f t="shared" si="32"/>
        <v>6.8044747004136816</v>
      </c>
      <c r="W94" s="19"/>
      <c r="X94" s="19"/>
      <c r="Z94" s="2" t="s">
        <v>12</v>
      </c>
      <c r="AA94" s="19">
        <v>38078.805</v>
      </c>
      <c r="AB94" s="34">
        <f t="shared" si="33"/>
        <v>1.2163435018914939</v>
      </c>
      <c r="AC94" s="19">
        <f>AA94+AA96</f>
        <v>778580.06</v>
      </c>
      <c r="AD94" s="35">
        <f t="shared" si="34"/>
        <v>24.870024064129364</v>
      </c>
      <c r="AE94" s="36">
        <f t="shared" si="35"/>
        <v>4.8908014674817117</v>
      </c>
      <c r="AF94" s="19"/>
      <c r="AG94" s="19"/>
      <c r="AH94" s="2"/>
      <c r="AI94" s="2" t="s">
        <v>12</v>
      </c>
      <c r="AJ94" s="19"/>
      <c r="AK94" s="36"/>
      <c r="AL94" s="19"/>
      <c r="AN94" s="19"/>
      <c r="AO94" s="19"/>
      <c r="AP94" s="19"/>
      <c r="AQ94" s="19"/>
    </row>
    <row r="95" spans="1:43">
      <c r="A95" t="s">
        <v>26</v>
      </c>
      <c r="B95" s="4">
        <v>186823.3</v>
      </c>
      <c r="C95" s="2" t="s">
        <v>683</v>
      </c>
      <c r="D95" s="7">
        <v>35480.33</v>
      </c>
      <c r="E95" s="8">
        <f t="shared" si="26"/>
        <v>151342.96999999997</v>
      </c>
      <c r="F95" s="5"/>
      <c r="H95" s="2" t="s">
        <v>130</v>
      </c>
      <c r="I95" s="19">
        <f>SUM(I75:I94)</f>
        <v>3022511.9024999994</v>
      </c>
      <c r="J95" s="32">
        <f t="shared" si="27"/>
        <v>73.421679010388345</v>
      </c>
      <c r="K95" s="19"/>
      <c r="L95" s="33"/>
      <c r="M95" s="19"/>
      <c r="N95" s="19"/>
      <c r="O95" s="19"/>
      <c r="Q95" s="2" t="s">
        <v>130</v>
      </c>
      <c r="R95" s="19">
        <f>SUM(R75:R94)</f>
        <v>2239483.8624999993</v>
      </c>
      <c r="S95" s="33">
        <f t="shared" si="30"/>
        <v>71.203771148041028</v>
      </c>
      <c r="T95" s="19"/>
      <c r="U95" s="34"/>
      <c r="V95" s="34"/>
      <c r="W95" s="19"/>
      <c r="X95" s="19"/>
      <c r="Z95" s="2" t="s">
        <v>130</v>
      </c>
      <c r="AA95" s="19">
        <f>SUM(AA75:AA94)</f>
        <v>2390095.0724999998</v>
      </c>
      <c r="AB95" s="34">
        <f t="shared" si="33"/>
        <v>76.346319437762133</v>
      </c>
      <c r="AC95" s="19"/>
      <c r="AD95" s="35"/>
      <c r="AE95" s="19"/>
      <c r="AF95" s="19"/>
      <c r="AG95" s="19"/>
      <c r="AH95" s="2"/>
      <c r="AI95" s="2" t="s">
        <v>130</v>
      </c>
      <c r="AJ95" s="19">
        <f>SUM(AJ75:AJ94)</f>
        <v>4143958.5924999993</v>
      </c>
      <c r="AK95" s="36">
        <f t="shared" si="36"/>
        <v>74.681263918538079</v>
      </c>
      <c r="AL95" s="19"/>
      <c r="AN95" s="19"/>
      <c r="AO95" s="19"/>
      <c r="AP95" s="19"/>
      <c r="AQ95" s="19"/>
    </row>
    <row r="96" spans="1:43">
      <c r="A96" t="s">
        <v>27</v>
      </c>
      <c r="B96" s="4">
        <v>975539.03</v>
      </c>
      <c r="C96" s="2" t="s">
        <v>684</v>
      </c>
      <c r="D96" s="7">
        <v>16220.44</v>
      </c>
      <c r="E96" s="8">
        <f t="shared" si="26"/>
        <v>959318.59000000008</v>
      </c>
      <c r="F96" s="5"/>
      <c r="H96" s="2" t="s">
        <v>260</v>
      </c>
      <c r="I96" s="19">
        <v>1094135.855</v>
      </c>
      <c r="J96" s="32">
        <f t="shared" si="27"/>
        <v>26.578320989611658</v>
      </c>
      <c r="K96" s="19">
        <v>1094136</v>
      </c>
      <c r="L96" s="33">
        <f t="shared" si="28"/>
        <v>26.578324511895048</v>
      </c>
      <c r="M96" s="33">
        <v>26.6</v>
      </c>
      <c r="N96" s="19"/>
      <c r="O96" s="19"/>
      <c r="Q96" s="2" t="s">
        <v>260</v>
      </c>
      <c r="R96" s="19">
        <v>905692.05500000005</v>
      </c>
      <c r="S96" s="33">
        <f t="shared" si="30"/>
        <v>28.796228851958965</v>
      </c>
      <c r="T96" s="19">
        <v>905692</v>
      </c>
      <c r="U96" s="34">
        <f t="shared" si="31"/>
        <v>28.796227103249151</v>
      </c>
      <c r="V96" s="34">
        <v>28.8</v>
      </c>
      <c r="W96" s="19"/>
      <c r="X96" s="19"/>
      <c r="Z96" s="2" t="s">
        <v>260</v>
      </c>
      <c r="AA96" s="19">
        <v>740501.255</v>
      </c>
      <c r="AB96" s="34">
        <f t="shared" si="33"/>
        <v>23.65368056223787</v>
      </c>
      <c r="AC96" s="19">
        <v>740501</v>
      </c>
      <c r="AD96" s="35">
        <f t="shared" si="34"/>
        <v>23.653672416824879</v>
      </c>
      <c r="AE96" s="36">
        <v>23.7</v>
      </c>
      <c r="AF96" s="19"/>
      <c r="AG96" s="19"/>
      <c r="AH96" s="2"/>
      <c r="AI96" s="2" t="s">
        <v>260</v>
      </c>
      <c r="AJ96" s="19">
        <v>1404901.1549999998</v>
      </c>
      <c r="AK96" s="36">
        <f t="shared" si="36"/>
        <v>25.318736081461935</v>
      </c>
      <c r="AL96" s="19">
        <v>1404901</v>
      </c>
      <c r="AM96" s="36">
        <f t="shared" si="37"/>
        <v>25.318733288095245</v>
      </c>
      <c r="AN96" s="36">
        <v>25.3</v>
      </c>
      <c r="AO96" s="19"/>
      <c r="AP96" s="19"/>
      <c r="AQ96" s="19"/>
    </row>
    <row r="97" spans="1:43">
      <c r="A97" t="s">
        <v>28</v>
      </c>
      <c r="B97" s="4">
        <v>306911.2</v>
      </c>
      <c r="C97" s="2" t="s">
        <v>685</v>
      </c>
      <c r="D97" s="7">
        <v>9480.1200000000008</v>
      </c>
      <c r="E97" s="8">
        <f t="shared" si="26"/>
        <v>297431.08</v>
      </c>
      <c r="F97" s="5"/>
      <c r="H97" s="2"/>
      <c r="J97" s="19"/>
      <c r="K97" s="19"/>
      <c r="L97" s="19"/>
      <c r="M97" s="19"/>
      <c r="N97" s="19"/>
      <c r="O97" s="19"/>
      <c r="Q97" s="2"/>
      <c r="S97" s="19"/>
      <c r="T97" s="19"/>
      <c r="U97" s="19"/>
      <c r="V97" s="19"/>
      <c r="W97" s="19"/>
      <c r="X97" s="19"/>
      <c r="Z97" s="2"/>
      <c r="AB97" s="19"/>
      <c r="AC97" s="19"/>
      <c r="AD97" s="19"/>
      <c r="AE97" s="19"/>
      <c r="AF97" s="19"/>
      <c r="AG97" s="19"/>
      <c r="AH97" s="2"/>
      <c r="AI97" s="2"/>
      <c r="AJ97" s="19"/>
      <c r="AK97" s="19"/>
      <c r="AL97" s="19"/>
      <c r="AM97" s="19"/>
      <c r="AN97" s="19"/>
      <c r="AO97" s="19"/>
      <c r="AP97" s="19"/>
      <c r="AQ97" s="19"/>
    </row>
    <row r="98" spans="1:43">
      <c r="A98" t="s">
        <v>29</v>
      </c>
      <c r="B98" s="4">
        <v>1985741.19</v>
      </c>
      <c r="C98" s="2" t="s">
        <v>686</v>
      </c>
      <c r="D98" s="7">
        <v>8451.98</v>
      </c>
      <c r="E98" s="8">
        <f t="shared" si="26"/>
        <v>1977289.21</v>
      </c>
      <c r="F98" s="5"/>
      <c r="H98" s="2" t="s">
        <v>131</v>
      </c>
      <c r="I98" s="19">
        <f>SUM(I95:I97)</f>
        <v>4116647.7574999994</v>
      </c>
      <c r="J98" s="19"/>
      <c r="K98" s="19"/>
      <c r="L98" s="19"/>
      <c r="M98" s="19"/>
      <c r="N98" s="19"/>
      <c r="O98" s="19"/>
      <c r="Q98" s="2" t="s">
        <v>131</v>
      </c>
      <c r="R98" s="19">
        <f>SUM(R95:R97)</f>
        <v>3145175.9174999995</v>
      </c>
      <c r="S98" s="19"/>
      <c r="T98" s="19"/>
      <c r="U98" s="19"/>
      <c r="V98" s="19"/>
      <c r="W98" s="19"/>
      <c r="X98" s="19"/>
      <c r="Z98" s="2" t="s">
        <v>131</v>
      </c>
      <c r="AA98" s="19">
        <f>SUM(AA95:AA97)</f>
        <v>3130596.3274999997</v>
      </c>
      <c r="AB98" s="19"/>
      <c r="AC98" s="19"/>
      <c r="AD98" s="19"/>
      <c r="AE98" s="19"/>
      <c r="AF98" s="19"/>
      <c r="AG98" s="19"/>
      <c r="AH98" s="2"/>
      <c r="AI98" s="2" t="s">
        <v>131</v>
      </c>
      <c r="AJ98" s="19">
        <f>SUM(AJ95:AJ97)</f>
        <v>5548859.7474999987</v>
      </c>
      <c r="AK98" s="19"/>
      <c r="AL98" s="19"/>
      <c r="AM98" s="19"/>
      <c r="AN98" s="19"/>
      <c r="AO98" s="19"/>
      <c r="AP98" s="19"/>
      <c r="AQ98" s="19"/>
    </row>
    <row r="99" spans="1:43">
      <c r="A99" t="s">
        <v>30</v>
      </c>
      <c r="B99" s="4">
        <v>1341295.57</v>
      </c>
      <c r="C99" s="2" t="s">
        <v>687</v>
      </c>
      <c r="D99" s="7">
        <v>7869.87</v>
      </c>
      <c r="E99" s="8">
        <f t="shared" si="26"/>
        <v>1333425.7</v>
      </c>
      <c r="F99" s="5"/>
      <c r="H99" s="2"/>
      <c r="J99" s="19"/>
      <c r="K99" s="19"/>
      <c r="L99" s="19"/>
      <c r="M99" s="19"/>
      <c r="N99" s="19"/>
      <c r="O99" s="19"/>
      <c r="Q99" s="2"/>
      <c r="R99" s="19"/>
      <c r="S99" s="19"/>
      <c r="T99" s="19"/>
      <c r="U99" s="19"/>
      <c r="V99" s="19"/>
      <c r="W99" s="19"/>
      <c r="X99" s="19"/>
      <c r="Z99" s="2"/>
      <c r="AA99" s="19"/>
      <c r="AB99" s="19"/>
      <c r="AC99" s="19"/>
      <c r="AD99" s="19"/>
      <c r="AE99" s="19"/>
      <c r="AF99" s="19"/>
      <c r="AG99" s="19"/>
      <c r="AH99" s="2"/>
      <c r="AI99" s="2"/>
      <c r="AJ99" s="19"/>
      <c r="AK99" s="19"/>
      <c r="AL99" s="19"/>
      <c r="AM99" s="19"/>
      <c r="AN99" s="19"/>
      <c r="AO99" s="19"/>
      <c r="AP99" s="19"/>
      <c r="AQ99" s="19"/>
    </row>
    <row r="100" spans="1:43">
      <c r="A100" t="s">
        <v>31</v>
      </c>
      <c r="B100" s="4">
        <v>2926591.74</v>
      </c>
      <c r="C100" s="2" t="s">
        <v>688</v>
      </c>
      <c r="D100" s="7">
        <v>8174.76</v>
      </c>
      <c r="E100" s="8">
        <f t="shared" si="26"/>
        <v>2918416.9800000004</v>
      </c>
      <c r="F100" s="5"/>
      <c r="H100" s="2" t="s">
        <v>132</v>
      </c>
      <c r="I100" s="23">
        <f>I95/I98*100</f>
        <v>73.421679010388345</v>
      </c>
      <c r="J100" s="19"/>
      <c r="K100" s="19"/>
      <c r="L100" s="19"/>
      <c r="M100" s="19"/>
      <c r="N100" s="19"/>
      <c r="O100" s="19"/>
      <c r="Q100" s="2" t="s">
        <v>132</v>
      </c>
      <c r="R100" s="23">
        <f>R95/R98*100</f>
        <v>71.203771148041028</v>
      </c>
      <c r="S100" s="19"/>
      <c r="T100" s="19"/>
      <c r="U100" s="19"/>
      <c r="V100" s="19"/>
      <c r="W100" s="19"/>
      <c r="X100" s="19"/>
      <c r="Z100" s="2" t="s">
        <v>132</v>
      </c>
      <c r="AA100" s="23">
        <f>AA95/AA98*100</f>
        <v>76.346319437762133</v>
      </c>
      <c r="AB100" s="19"/>
      <c r="AC100" s="19"/>
      <c r="AD100" s="19"/>
      <c r="AE100" s="19"/>
      <c r="AF100" s="19"/>
      <c r="AG100" s="19"/>
      <c r="AH100" s="2"/>
      <c r="AI100" s="2" t="s">
        <v>132</v>
      </c>
      <c r="AJ100" s="23">
        <f>AJ95/AJ98*100</f>
        <v>74.681263918538079</v>
      </c>
      <c r="AK100" s="19"/>
      <c r="AL100" s="19"/>
      <c r="AM100" s="19"/>
      <c r="AN100" s="19"/>
      <c r="AO100" s="19"/>
      <c r="AP100" s="19"/>
      <c r="AQ100" s="19"/>
    </row>
    <row r="101" spans="1:43">
      <c r="A101" t="s">
        <v>32</v>
      </c>
      <c r="B101" s="4">
        <v>314973.99</v>
      </c>
      <c r="C101" s="2" t="s">
        <v>689</v>
      </c>
      <c r="D101" s="7">
        <v>12447.87</v>
      </c>
      <c r="E101" s="8">
        <f t="shared" si="26"/>
        <v>302526.12</v>
      </c>
      <c r="F101" s="5"/>
      <c r="H101" s="2" t="s">
        <v>133</v>
      </c>
      <c r="I101" s="23">
        <f>I96/I98*100</f>
        <v>26.578320989611658</v>
      </c>
      <c r="J101" s="19"/>
      <c r="K101" s="19"/>
      <c r="L101" s="19"/>
      <c r="M101" s="19"/>
      <c r="N101" s="19"/>
      <c r="O101" s="19"/>
      <c r="Q101" s="2" t="s">
        <v>133</v>
      </c>
      <c r="R101" s="23">
        <f>R96/R98*100</f>
        <v>28.796228851958965</v>
      </c>
      <c r="S101" s="19"/>
      <c r="T101" s="19"/>
      <c r="U101" s="19"/>
      <c r="V101" s="19"/>
      <c r="W101" s="19"/>
      <c r="X101" s="19"/>
      <c r="Z101" s="2" t="s">
        <v>133</v>
      </c>
      <c r="AA101" s="23">
        <f>AA96/AA98*100</f>
        <v>23.65368056223787</v>
      </c>
      <c r="AB101" s="19"/>
      <c r="AC101" s="19"/>
      <c r="AD101" s="19"/>
      <c r="AE101" s="19"/>
      <c r="AF101" s="19"/>
      <c r="AG101" s="19"/>
      <c r="AH101" s="2"/>
      <c r="AI101" s="2" t="s">
        <v>133</v>
      </c>
      <c r="AJ101" s="23">
        <f>AJ96/AJ98*100</f>
        <v>25.318736081461935</v>
      </c>
      <c r="AK101" s="19"/>
      <c r="AL101" s="19"/>
      <c r="AM101" s="19"/>
      <c r="AN101" s="19"/>
      <c r="AO101" s="19"/>
      <c r="AP101" s="19"/>
      <c r="AQ101" s="19"/>
    </row>
    <row r="102" spans="1:43">
      <c r="A102" t="s">
        <v>33</v>
      </c>
      <c r="B102" s="4">
        <v>449408.26</v>
      </c>
      <c r="C102" s="2" t="s">
        <v>690</v>
      </c>
      <c r="D102" s="7">
        <v>15789.18</v>
      </c>
      <c r="E102" s="8">
        <f t="shared" si="26"/>
        <v>433619.08</v>
      </c>
      <c r="F102" s="5"/>
      <c r="H102" s="2"/>
      <c r="I102" s="23"/>
      <c r="J102" s="19"/>
      <c r="K102" s="19"/>
      <c r="L102" s="19"/>
      <c r="M102" s="19"/>
      <c r="N102" s="19"/>
      <c r="O102" s="19"/>
      <c r="Q102" s="2"/>
      <c r="R102" s="23"/>
      <c r="S102" s="19"/>
      <c r="T102" s="19"/>
      <c r="U102" s="19"/>
      <c r="V102" s="19"/>
      <c r="W102" s="19"/>
      <c r="X102" s="19"/>
      <c r="Z102" s="2"/>
      <c r="AA102" s="23"/>
      <c r="AB102" s="19"/>
      <c r="AC102" s="19"/>
      <c r="AD102" s="19"/>
      <c r="AE102" s="19"/>
      <c r="AF102" s="19"/>
      <c r="AG102" s="19"/>
      <c r="AH102" s="2"/>
      <c r="AI102" s="2"/>
      <c r="AJ102" s="23"/>
      <c r="AK102" s="19"/>
      <c r="AL102" s="19"/>
      <c r="AM102" s="19"/>
      <c r="AN102" s="19"/>
      <c r="AO102" s="19"/>
      <c r="AP102" s="19"/>
      <c r="AQ102" s="19"/>
    </row>
    <row r="103" spans="1:43">
      <c r="A103" t="s">
        <v>34</v>
      </c>
      <c r="B103" s="4">
        <v>354154.07</v>
      </c>
      <c r="C103" s="2" t="s">
        <v>691</v>
      </c>
      <c r="D103" s="7">
        <v>13884.46</v>
      </c>
      <c r="E103" s="8">
        <f t="shared" si="26"/>
        <v>340269.61</v>
      </c>
      <c r="F103" s="5"/>
      <c r="H103" s="2" t="s">
        <v>134</v>
      </c>
      <c r="I103" s="23">
        <f>I100/I101</f>
        <v>2.7624649066088778</v>
      </c>
      <c r="J103" s="19"/>
      <c r="K103" s="19"/>
      <c r="L103" s="19"/>
      <c r="M103" s="19"/>
      <c r="N103" s="19"/>
      <c r="O103" s="19"/>
      <c r="Q103" s="2" t="s">
        <v>134</v>
      </c>
      <c r="R103" s="23">
        <f>R100/R101</f>
        <v>2.4726769437101881</v>
      </c>
      <c r="S103" s="19"/>
      <c r="T103" s="19"/>
      <c r="U103" s="19"/>
      <c r="V103" s="19"/>
      <c r="W103" s="19"/>
      <c r="X103" s="19"/>
      <c r="Z103" s="2" t="s">
        <v>134</v>
      </c>
      <c r="AA103" s="23">
        <f>AA100/AA101</f>
        <v>3.2276718727505731</v>
      </c>
      <c r="AB103" s="19"/>
      <c r="AC103" s="19"/>
      <c r="AD103" s="19"/>
      <c r="AE103" s="19"/>
      <c r="AF103" s="19"/>
      <c r="AG103" s="19"/>
      <c r="AH103" s="2"/>
      <c r="AI103" s="2" t="s">
        <v>134</v>
      </c>
      <c r="AJ103" s="23">
        <f>AJ100/AJ101</f>
        <v>2.9496442349355179</v>
      </c>
      <c r="AK103" s="19"/>
      <c r="AL103" s="19"/>
      <c r="AM103" s="19"/>
      <c r="AN103" s="19"/>
      <c r="AO103" s="19"/>
      <c r="AP103" s="19"/>
      <c r="AQ103" s="19"/>
    </row>
    <row r="104" spans="1:43">
      <c r="A104" t="s">
        <v>35</v>
      </c>
      <c r="B104" s="4">
        <v>190590.35</v>
      </c>
      <c r="C104" s="2" t="s">
        <v>692</v>
      </c>
      <c r="D104" s="7">
        <v>13964.79</v>
      </c>
      <c r="E104" s="8">
        <f t="shared" si="26"/>
        <v>176625.56</v>
      </c>
      <c r="F104" s="5"/>
      <c r="H104" s="2"/>
      <c r="I104" s="19"/>
      <c r="J104" s="19"/>
      <c r="K104" s="19"/>
      <c r="L104" s="19"/>
      <c r="M104" s="19"/>
      <c r="N104" s="19"/>
      <c r="O104" s="19"/>
      <c r="R104" s="19"/>
      <c r="S104" s="19"/>
      <c r="T104" s="19"/>
      <c r="U104" s="19"/>
      <c r="V104" s="19"/>
      <c r="W104" s="19"/>
      <c r="X104" s="19"/>
      <c r="AA104" s="19"/>
      <c r="AB104" s="19"/>
      <c r="AC104" s="19"/>
      <c r="AD104" s="19"/>
      <c r="AE104" s="19"/>
      <c r="AF104" s="19"/>
      <c r="AG104" s="19"/>
      <c r="AH104" s="2"/>
      <c r="AJ104" s="19"/>
      <c r="AK104" s="19"/>
      <c r="AL104" s="19"/>
      <c r="AM104" s="19"/>
      <c r="AN104" s="19"/>
      <c r="AO104" s="19"/>
      <c r="AP104" s="19"/>
      <c r="AQ104" s="19"/>
    </row>
    <row r="105" spans="1:43">
      <c r="A105" t="s">
        <v>36</v>
      </c>
      <c r="B105" s="4">
        <v>492569.72</v>
      </c>
      <c r="C105" s="2" t="s">
        <v>693</v>
      </c>
      <c r="D105" s="7">
        <v>12662.38</v>
      </c>
      <c r="E105" s="8">
        <f t="shared" si="26"/>
        <v>479907.33999999997</v>
      </c>
      <c r="F105" s="5"/>
      <c r="H105" s="2"/>
      <c r="I105" s="2"/>
      <c r="J105" s="2"/>
      <c r="K105" s="2"/>
      <c r="L105" s="2"/>
      <c r="M105" s="2"/>
      <c r="N105" s="2"/>
    </row>
    <row r="106" spans="1:43">
      <c r="A106" t="s">
        <v>37</v>
      </c>
      <c r="B106" s="2">
        <v>371660.54</v>
      </c>
      <c r="C106" s="2" t="s">
        <v>289</v>
      </c>
      <c r="D106" s="6">
        <v>198903.57</v>
      </c>
      <c r="E106" s="5">
        <f t="shared" si="26"/>
        <v>172756.96999999997</v>
      </c>
      <c r="F106" s="5"/>
      <c r="H106" t="s">
        <v>21</v>
      </c>
      <c r="J106" t="s">
        <v>229</v>
      </c>
      <c r="N106" s="2"/>
      <c r="Q106" t="s">
        <v>21</v>
      </c>
      <c r="S106" t="s">
        <v>229</v>
      </c>
      <c r="Z106" t="s">
        <v>21</v>
      </c>
      <c r="AB106" t="s">
        <v>229</v>
      </c>
      <c r="AI106" t="s">
        <v>21</v>
      </c>
      <c r="AK106" t="s">
        <v>229</v>
      </c>
    </row>
    <row r="107" spans="1:43">
      <c r="A107" t="s">
        <v>38</v>
      </c>
      <c r="B107" s="2">
        <v>212121.43</v>
      </c>
      <c r="C107" s="2" t="s">
        <v>291</v>
      </c>
      <c r="D107" s="6">
        <v>38895.26</v>
      </c>
      <c r="E107" s="5">
        <f t="shared" si="26"/>
        <v>173226.16999999998</v>
      </c>
      <c r="F107" s="5"/>
      <c r="H107" s="4" t="s">
        <v>137</v>
      </c>
      <c r="I107" s="2"/>
      <c r="J107" s="2"/>
      <c r="K107" s="2"/>
      <c r="L107" s="2"/>
      <c r="M107" s="2"/>
      <c r="N107" s="2"/>
      <c r="Q107" s="4" t="s">
        <v>138</v>
      </c>
      <c r="R107" s="2"/>
      <c r="S107" s="2"/>
      <c r="T107" s="2"/>
      <c r="U107" s="2"/>
      <c r="V107" s="2"/>
      <c r="Z107" s="4" t="s">
        <v>139</v>
      </c>
      <c r="AA107" s="2"/>
      <c r="AB107" s="2"/>
      <c r="AC107" s="2"/>
      <c r="AD107" s="2"/>
      <c r="AE107" s="2"/>
      <c r="AI107" s="4" t="s">
        <v>140</v>
      </c>
      <c r="AJ107" s="2"/>
      <c r="AK107" s="2"/>
      <c r="AL107" s="2"/>
      <c r="AM107" s="2"/>
      <c r="AN107" s="2"/>
    </row>
    <row r="108" spans="1:43">
      <c r="A108" t="s">
        <v>39</v>
      </c>
      <c r="B108" s="2">
        <v>109646.27</v>
      </c>
      <c r="C108" s="2" t="s">
        <v>510</v>
      </c>
      <c r="D108" s="6">
        <v>35480.33</v>
      </c>
      <c r="E108" s="5">
        <f t="shared" si="26"/>
        <v>74165.94</v>
      </c>
      <c r="F108" s="5"/>
      <c r="H108" s="13"/>
      <c r="I108" s="13"/>
      <c r="J108" s="14"/>
      <c r="K108" s="13" t="s">
        <v>230</v>
      </c>
      <c r="L108" s="13"/>
      <c r="M108" s="13"/>
      <c r="N108" s="2"/>
      <c r="Q108" s="13"/>
      <c r="R108" s="13"/>
      <c r="S108" s="14"/>
      <c r="T108" s="13" t="s">
        <v>230</v>
      </c>
      <c r="U108" s="13"/>
      <c r="V108" s="13"/>
      <c r="Z108" s="13"/>
      <c r="AA108" s="13"/>
      <c r="AB108" s="14"/>
      <c r="AC108" s="13" t="s">
        <v>230</v>
      </c>
      <c r="AD108" s="13"/>
      <c r="AE108" s="13"/>
      <c r="AI108" s="13"/>
      <c r="AJ108" s="13"/>
      <c r="AK108" s="14"/>
      <c r="AL108" s="13" t="s">
        <v>230</v>
      </c>
      <c r="AM108" s="13"/>
      <c r="AN108" s="13"/>
    </row>
    <row r="109" spans="1:43">
      <c r="A109" t="s">
        <v>40</v>
      </c>
      <c r="B109" s="2">
        <v>161876.82999999999</v>
      </c>
      <c r="C109" s="2" t="s">
        <v>511</v>
      </c>
      <c r="D109" s="6">
        <v>16220.44</v>
      </c>
      <c r="E109" s="5">
        <f t="shared" si="26"/>
        <v>145656.38999999998</v>
      </c>
      <c r="F109" s="5"/>
      <c r="H109" s="15" t="s">
        <v>231</v>
      </c>
      <c r="I109" s="21" t="s">
        <v>128</v>
      </c>
      <c r="J109" s="1" t="s">
        <v>232</v>
      </c>
      <c r="K109" s="15" t="s">
        <v>7</v>
      </c>
      <c r="L109" s="15" t="s">
        <v>13</v>
      </c>
      <c r="M109" s="15" t="s">
        <v>14</v>
      </c>
      <c r="N109" s="2"/>
      <c r="Q109" s="15" t="s">
        <v>231</v>
      </c>
      <c r="R109" s="21" t="s">
        <v>127</v>
      </c>
      <c r="S109" s="1" t="s">
        <v>3</v>
      </c>
      <c r="T109" s="15" t="s">
        <v>7</v>
      </c>
      <c r="U109" s="15" t="s">
        <v>8</v>
      </c>
      <c r="V109" s="15" t="s">
        <v>9</v>
      </c>
      <c r="Z109" s="15" t="s">
        <v>231</v>
      </c>
      <c r="AA109" s="21" t="s">
        <v>126</v>
      </c>
      <c r="AB109" s="1" t="s">
        <v>10</v>
      </c>
      <c r="AC109" s="15" t="s">
        <v>7</v>
      </c>
      <c r="AD109" s="15" t="s">
        <v>8</v>
      </c>
      <c r="AE109" s="15" t="s">
        <v>9</v>
      </c>
      <c r="AI109" s="15" t="s">
        <v>231</v>
      </c>
      <c r="AJ109" s="21" t="s">
        <v>125</v>
      </c>
      <c r="AK109" s="1" t="s">
        <v>10</v>
      </c>
      <c r="AL109" s="15" t="s">
        <v>7</v>
      </c>
      <c r="AM109" s="15" t="s">
        <v>5</v>
      </c>
      <c r="AN109" s="15" t="s">
        <v>6</v>
      </c>
    </row>
    <row r="110" spans="1:43">
      <c r="A110" t="s">
        <v>41</v>
      </c>
      <c r="B110" s="2">
        <v>187320.74</v>
      </c>
      <c r="C110" s="2" t="s">
        <v>512</v>
      </c>
      <c r="D110" s="6">
        <v>9480.1200000000008</v>
      </c>
      <c r="E110" s="5">
        <f t="shared" si="26"/>
        <v>177840.62</v>
      </c>
      <c r="F110" s="5"/>
      <c r="H110" s="2" t="s">
        <v>240</v>
      </c>
      <c r="I110" s="20">
        <v>2417737.1225000005</v>
      </c>
      <c r="J110" s="36">
        <f>I110/$I$133*100</f>
        <v>39.215291591119509</v>
      </c>
      <c r="K110" s="20">
        <f>SUM(I110:I123)+I131</f>
        <v>6165291.7124999994</v>
      </c>
      <c r="L110" s="37">
        <f>K110/$I$133*100</f>
        <v>100</v>
      </c>
      <c r="M110" s="37">
        <f>J110/L110*100</f>
        <v>39.215291591119509</v>
      </c>
      <c r="N110" s="20"/>
      <c r="O110" s="20"/>
      <c r="Q110" s="2" t="s">
        <v>240</v>
      </c>
      <c r="R110" s="20">
        <v>1804037.4625000004</v>
      </c>
      <c r="S110" s="37">
        <f>R110/$R$133*100</f>
        <v>31.3483748652902</v>
      </c>
      <c r="T110" s="20">
        <f>SUM(R110:R127)+R131</f>
        <v>5754803.7825000016</v>
      </c>
      <c r="U110" s="37">
        <f>T110/$R$133*100</f>
        <v>100</v>
      </c>
      <c r="V110" s="37">
        <f>S110/U110*100</f>
        <v>31.3483748652902</v>
      </c>
      <c r="W110" s="20"/>
      <c r="X110" s="20"/>
      <c r="Z110" s="2" t="s">
        <v>240</v>
      </c>
      <c r="AA110" s="20">
        <v>820096.77249999903</v>
      </c>
      <c r="AB110" s="38">
        <f>AA110/$AA$133*100</f>
        <v>17.417288094517119</v>
      </c>
      <c r="AC110" s="20">
        <f>SUM(AA110:AA127)+AA131</f>
        <v>4708521.6024999991</v>
      </c>
      <c r="AD110" s="38">
        <f>AC110/$AA$133*100</f>
        <v>100</v>
      </c>
      <c r="AE110" s="38">
        <f>AB110/AD110*100</f>
        <v>17.417288094517119</v>
      </c>
      <c r="AF110" s="20"/>
      <c r="AG110" s="20"/>
      <c r="AI110" s="2" t="s">
        <v>240</v>
      </c>
      <c r="AJ110" s="20">
        <v>1790591.1724999994</v>
      </c>
      <c r="AK110" s="39">
        <f>AJ110/$AJ$133*100</f>
        <v>34.206747734438089</v>
      </c>
      <c r="AL110" s="20">
        <f>SUM(AJ110:AJ127)+AJ131</f>
        <v>5234613.9024999989</v>
      </c>
      <c r="AM110" s="40">
        <f>AL110/$AJ$133*100</f>
        <v>100</v>
      </c>
      <c r="AN110" s="40">
        <f>AK110/AM110*100</f>
        <v>34.206747734438089</v>
      </c>
      <c r="AO110" s="20"/>
      <c r="AP110" s="20"/>
    </row>
    <row r="111" spans="1:43">
      <c r="A111" t="s">
        <v>42</v>
      </c>
      <c r="B111" s="2">
        <v>372195.54</v>
      </c>
      <c r="C111" s="2" t="s">
        <v>513</v>
      </c>
      <c r="D111" s="6">
        <v>8451.98</v>
      </c>
      <c r="E111" s="5">
        <f t="shared" si="26"/>
        <v>363743.56</v>
      </c>
      <c r="F111" s="5"/>
      <c r="H111" s="2" t="s">
        <v>241</v>
      </c>
      <c r="I111" s="20">
        <v>1233100.5900000001</v>
      </c>
      <c r="J111" s="36">
        <f t="shared" ref="J111:J131" si="39">I111/$I$133*100</f>
        <v>20.000685247381149</v>
      </c>
      <c r="K111" s="20">
        <f>+SUM(I111:I123)+I131</f>
        <v>3747554.59</v>
      </c>
      <c r="L111" s="37">
        <f t="shared" ref="L111:L131" si="40">K111/$I$133*100</f>
        <v>60.784708408880505</v>
      </c>
      <c r="M111" s="37">
        <f t="shared" ref="M111:M123" si="41">J111/L111*100</f>
        <v>32.904139496470954</v>
      </c>
      <c r="N111" s="20"/>
      <c r="O111" s="20"/>
      <c r="Q111" s="2" t="s">
        <v>241</v>
      </c>
      <c r="R111" s="20">
        <v>197705</v>
      </c>
      <c r="S111" s="37">
        <f t="shared" ref="S111:S131" si="42">R111/$R$133*100</f>
        <v>3.4354776891126773</v>
      </c>
      <c r="T111" s="20">
        <f>SUM(R111:R127)+R131</f>
        <v>3950766.32</v>
      </c>
      <c r="U111" s="37">
        <f t="shared" ref="U111:U131" si="43">T111/$R$133*100</f>
        <v>68.651625134709775</v>
      </c>
      <c r="V111" s="37">
        <f t="shared" ref="V111:V127" si="44">S111/U111*100</f>
        <v>5.004219029588163</v>
      </c>
      <c r="W111" s="20"/>
      <c r="X111" s="20"/>
      <c r="Z111" s="2" t="s">
        <v>241</v>
      </c>
      <c r="AA111" s="20">
        <v>688370.35</v>
      </c>
      <c r="AB111" s="38">
        <f t="shared" ref="AB111:AB131" si="45">AA111/$AA$133*100</f>
        <v>14.619670633655124</v>
      </c>
      <c r="AC111" s="20">
        <f>SUM(AA111:AA127)+AA131</f>
        <v>3888424.83</v>
      </c>
      <c r="AD111" s="38">
        <f t="shared" ref="AD111:AD131" si="46">AC111/$AA$133*100</f>
        <v>82.582711905482881</v>
      </c>
      <c r="AE111" s="38">
        <f t="shared" ref="AE111:AE127" si="47">AB111/AD111*100</f>
        <v>17.703064353696146</v>
      </c>
      <c r="AF111" s="20"/>
      <c r="AG111" s="20"/>
      <c r="AI111" s="2" t="s">
        <v>241</v>
      </c>
      <c r="AJ111" s="20">
        <v>44132.729999999981</v>
      </c>
      <c r="AK111" s="39">
        <f t="shared" ref="AK111:AK131" si="48">AJ111/$AJ$133*100</f>
        <v>0.84309427251019664</v>
      </c>
      <c r="AL111" s="20">
        <f>SUM(AJ111:AJ127)+AJ131</f>
        <v>3444022.7299999995</v>
      </c>
      <c r="AM111" s="40">
        <f t="shared" ref="AM111:AM131" si="49">AL111/$AJ$133*100</f>
        <v>65.793252265561918</v>
      </c>
      <c r="AN111" s="40">
        <f t="shared" ref="AN111:AN127" si="50">AK111/AM111*100</f>
        <v>1.2814296960229408</v>
      </c>
      <c r="AO111" s="20"/>
      <c r="AP111" s="20"/>
    </row>
    <row r="112" spans="1:43">
      <c r="A112" t="s">
        <v>43</v>
      </c>
      <c r="B112" s="2">
        <v>329966.01</v>
      </c>
      <c r="C112" s="2" t="s">
        <v>514</v>
      </c>
      <c r="D112" s="6">
        <v>7869.87</v>
      </c>
      <c r="E112" s="5">
        <f t="shared" si="26"/>
        <v>322096.14</v>
      </c>
      <c r="F112" s="5"/>
      <c r="H112" s="2" t="s">
        <v>242</v>
      </c>
      <c r="I112" s="20">
        <v>187466.55</v>
      </c>
      <c r="J112" s="36">
        <f t="shared" si="39"/>
        <v>3.0406760740925769</v>
      </c>
      <c r="K112" s="20">
        <f>SUM(I112:I123)+I131</f>
        <v>2514454</v>
      </c>
      <c r="L112" s="37">
        <f t="shared" si="40"/>
        <v>40.784023161499356</v>
      </c>
      <c r="M112" s="37">
        <f t="shared" si="41"/>
        <v>7.4555569519267397</v>
      </c>
      <c r="N112" s="20"/>
      <c r="O112" s="20"/>
      <c r="Q112" s="2" t="s">
        <v>242</v>
      </c>
      <c r="R112" s="20">
        <v>90745.23</v>
      </c>
      <c r="S112" s="37">
        <f t="shared" si="42"/>
        <v>1.5768605399883582</v>
      </c>
      <c r="T112" s="20">
        <f>SUM(R112:R127)+R131</f>
        <v>3753061.32</v>
      </c>
      <c r="U112" s="37">
        <f t="shared" si="43"/>
        <v>65.216147445597102</v>
      </c>
      <c r="V112" s="37">
        <f t="shared" si="44"/>
        <v>2.4178989433617883</v>
      </c>
      <c r="W112" s="20"/>
      <c r="X112" s="20"/>
      <c r="Z112" s="2" t="s">
        <v>242</v>
      </c>
      <c r="AA112" s="20">
        <v>188416.15000000002</v>
      </c>
      <c r="AB112" s="38">
        <f t="shared" si="45"/>
        <v>4.0015989286310187</v>
      </c>
      <c r="AC112" s="20">
        <f>SUM(AA112:AA127)+AA131</f>
        <v>3200054.4800000004</v>
      </c>
      <c r="AD112" s="38">
        <f t="shared" si="46"/>
        <v>67.963041271827763</v>
      </c>
      <c r="AE112" s="38">
        <f t="shared" si="47"/>
        <v>5.8879044459268091</v>
      </c>
      <c r="AF112" s="20"/>
      <c r="AG112" s="20"/>
      <c r="AI112" s="2" t="s">
        <v>242</v>
      </c>
      <c r="AJ112" s="20">
        <v>225947.5</v>
      </c>
      <c r="AK112" s="39">
        <f t="shared" si="48"/>
        <v>4.3164119495439719</v>
      </c>
      <c r="AL112" s="20">
        <f>SUM(AJ112:AJ127)+AJ131</f>
        <v>3399890</v>
      </c>
      <c r="AM112" s="40">
        <f t="shared" si="49"/>
        <v>64.950157993051732</v>
      </c>
      <c r="AN112" s="40">
        <f t="shared" si="50"/>
        <v>6.6457297147848902</v>
      </c>
      <c r="AO112" s="20"/>
      <c r="AP112" s="20"/>
    </row>
    <row r="113" spans="1:42">
      <c r="A113" t="s">
        <v>44</v>
      </c>
      <c r="B113" s="2">
        <v>137655.04000000001</v>
      </c>
      <c r="C113" s="2" t="s">
        <v>515</v>
      </c>
      <c r="D113" s="6">
        <v>8174.76</v>
      </c>
      <c r="E113" s="5">
        <f t="shared" si="26"/>
        <v>129480.28000000001</v>
      </c>
      <c r="F113" s="5"/>
      <c r="H113" s="2" t="s">
        <v>243</v>
      </c>
      <c r="I113" s="20">
        <v>57632.890000000007</v>
      </c>
      <c r="J113" s="36">
        <f t="shared" si="39"/>
        <v>0.93479583266353039</v>
      </c>
      <c r="K113" s="20">
        <f>SUM(I113:I123)+I131</f>
        <v>2326987.4500000002</v>
      </c>
      <c r="L113" s="37">
        <f t="shared" si="40"/>
        <v>37.743347087406782</v>
      </c>
      <c r="M113" s="37">
        <f t="shared" si="41"/>
        <v>2.4767168383310358</v>
      </c>
      <c r="N113" s="20"/>
      <c r="O113" s="20"/>
      <c r="Q113" s="2" t="s">
        <v>243</v>
      </c>
      <c r="R113" s="20">
        <v>404880.93</v>
      </c>
      <c r="S113" s="37">
        <f t="shared" si="42"/>
        <v>7.035529712259132</v>
      </c>
      <c r="T113" s="20">
        <f>SUM(R113:R127)+R131</f>
        <v>3662316.09</v>
      </c>
      <c r="U113" s="37">
        <f t="shared" si="43"/>
        <v>63.639286905608742</v>
      </c>
      <c r="V113" s="37">
        <f t="shared" si="44"/>
        <v>11.055324555560141</v>
      </c>
      <c r="W113" s="20"/>
      <c r="X113" s="20"/>
      <c r="Z113" s="2" t="s">
        <v>243</v>
      </c>
      <c r="AA113" s="20">
        <v>102221.32</v>
      </c>
      <c r="AB113" s="38">
        <f t="shared" si="45"/>
        <v>2.1709854733537886</v>
      </c>
      <c r="AC113" s="20">
        <f>SUM(AA113:AA127)+AA131</f>
        <v>3011638.33</v>
      </c>
      <c r="AD113" s="38">
        <f t="shared" si="46"/>
        <v>63.961442343196737</v>
      </c>
      <c r="AE113" s="38">
        <f t="shared" si="47"/>
        <v>3.3942096891826976</v>
      </c>
      <c r="AF113" s="20"/>
      <c r="AG113" s="20"/>
      <c r="AI113" s="2" t="s">
        <v>243</v>
      </c>
      <c r="AJ113" s="20">
        <v>13562.420000000006</v>
      </c>
      <c r="AK113" s="39">
        <f t="shared" si="48"/>
        <v>0.25909112405640328</v>
      </c>
      <c r="AL113" s="20">
        <f>SUM(AJ113:AJ127)+AJ131</f>
        <v>3173942.5</v>
      </c>
      <c r="AM113" s="40">
        <f t="shared" si="49"/>
        <v>60.633746043507756</v>
      </c>
      <c r="AN113" s="40">
        <f t="shared" si="50"/>
        <v>0.42730515754459963</v>
      </c>
      <c r="AO113" s="20"/>
      <c r="AP113" s="20"/>
    </row>
    <row r="114" spans="1:42">
      <c r="A114" t="s">
        <v>213</v>
      </c>
      <c r="B114" s="2">
        <v>104256.76</v>
      </c>
      <c r="C114" s="2" t="s">
        <v>516</v>
      </c>
      <c r="D114" s="6">
        <v>12447.87</v>
      </c>
      <c r="E114" s="5">
        <f t="shared" si="26"/>
        <v>91808.89</v>
      </c>
      <c r="F114" s="5"/>
      <c r="H114" s="2" t="s">
        <v>244</v>
      </c>
      <c r="I114" s="20">
        <v>357864.66</v>
      </c>
      <c r="J114" s="36">
        <f t="shared" si="39"/>
        <v>5.8045049072769244</v>
      </c>
      <c r="K114" s="20">
        <f>SUM(I114:I123)+I131</f>
        <v>2269354.56</v>
      </c>
      <c r="L114" s="37">
        <f t="shared" si="40"/>
        <v>36.80855125474325</v>
      </c>
      <c r="M114" s="37">
        <f t="shared" si="41"/>
        <v>15.769446798123955</v>
      </c>
      <c r="N114" s="20"/>
      <c r="O114" s="20"/>
      <c r="Q114" s="2" t="s">
        <v>244</v>
      </c>
      <c r="R114" s="20">
        <v>91641.59</v>
      </c>
      <c r="S114" s="37">
        <f t="shared" si="42"/>
        <v>1.5924363968529449</v>
      </c>
      <c r="T114" s="20">
        <f>SUM(R114:R127)+R131</f>
        <v>3257435.16</v>
      </c>
      <c r="U114" s="37">
        <f t="shared" si="43"/>
        <v>56.603757193349615</v>
      </c>
      <c r="V114" s="37">
        <f t="shared" si="44"/>
        <v>2.8133051157954592</v>
      </c>
      <c r="W114" s="20"/>
      <c r="X114" s="20"/>
      <c r="Z114" s="2" t="s">
        <v>244</v>
      </c>
      <c r="AA114" s="20">
        <v>386356.36</v>
      </c>
      <c r="AB114" s="38">
        <f t="shared" si="45"/>
        <v>8.2054706894593679</v>
      </c>
      <c r="AC114" s="20">
        <f>SUM(AA114:AA127)+AA131</f>
        <v>2909417.01</v>
      </c>
      <c r="AD114" s="38">
        <f t="shared" si="46"/>
        <v>61.790456869842949</v>
      </c>
      <c r="AE114" s="38">
        <f t="shared" si="47"/>
        <v>13.279511279134232</v>
      </c>
      <c r="AF114" s="20"/>
      <c r="AG114" s="20"/>
      <c r="AI114" s="2" t="s">
        <v>244</v>
      </c>
      <c r="AJ114" s="20">
        <v>158556.59</v>
      </c>
      <c r="AK114" s="39">
        <f t="shared" si="48"/>
        <v>3.0290025769479381</v>
      </c>
      <c r="AL114" s="20">
        <f>SUM(AJ114:AJ127)+AJ131</f>
        <v>3160380.08</v>
      </c>
      <c r="AM114" s="40">
        <f t="shared" si="49"/>
        <v>60.374654919451352</v>
      </c>
      <c r="AN114" s="40">
        <f t="shared" si="50"/>
        <v>5.0170101692325559</v>
      </c>
      <c r="AO114" s="20"/>
      <c r="AP114" s="20"/>
    </row>
    <row r="115" spans="1:42">
      <c r="A115" t="s">
        <v>214</v>
      </c>
      <c r="B115" s="2">
        <v>125391</v>
      </c>
      <c r="C115" s="2" t="s">
        <v>517</v>
      </c>
      <c r="D115" s="6">
        <v>15789.18</v>
      </c>
      <c r="E115" s="5">
        <f t="shared" si="26"/>
        <v>109601.82</v>
      </c>
      <c r="F115" s="5"/>
      <c r="H115" s="2" t="s">
        <v>245</v>
      </c>
      <c r="I115" s="20">
        <v>93018.34</v>
      </c>
      <c r="J115" s="36">
        <f t="shared" si="39"/>
        <v>1.508741910969229</v>
      </c>
      <c r="K115" s="20">
        <f>SUM(I115:I123)+I131</f>
        <v>1911489.9000000001</v>
      </c>
      <c r="L115" s="37">
        <f t="shared" si="40"/>
        <v>31.004046347466325</v>
      </c>
      <c r="M115" s="37">
        <f t="shared" si="41"/>
        <v>4.8662742084067512</v>
      </c>
      <c r="N115" s="20"/>
      <c r="O115" s="20"/>
      <c r="Q115" s="2" t="s">
        <v>245</v>
      </c>
      <c r="R115" s="20">
        <v>143649.27000000002</v>
      </c>
      <c r="S115" s="37">
        <f t="shared" si="42"/>
        <v>2.4961627785960046</v>
      </c>
      <c r="T115" s="20">
        <f>SUM(R115:R127)+R131</f>
        <v>3165793.57</v>
      </c>
      <c r="U115" s="37">
        <f t="shared" si="43"/>
        <v>55.011320796496662</v>
      </c>
      <c r="V115" s="37">
        <f t="shared" si="44"/>
        <v>4.5375438045380836</v>
      </c>
      <c r="W115" s="20"/>
      <c r="X115" s="20"/>
      <c r="Z115" s="2" t="s">
        <v>245</v>
      </c>
      <c r="AA115" s="20">
        <v>92218.67</v>
      </c>
      <c r="AB115" s="38">
        <f t="shared" si="45"/>
        <v>1.9585483042285781</v>
      </c>
      <c r="AC115" s="20">
        <f>SUM(AA115:AA127)+AA131</f>
        <v>2523060.6500000004</v>
      </c>
      <c r="AD115" s="38">
        <f t="shared" si="46"/>
        <v>53.584986180383588</v>
      </c>
      <c r="AE115" s="38">
        <f t="shared" si="47"/>
        <v>3.6550318360361245</v>
      </c>
      <c r="AF115" s="20"/>
      <c r="AG115" s="20"/>
      <c r="AI115" s="2" t="s">
        <v>245</v>
      </c>
      <c r="AJ115" s="20">
        <v>152401.75</v>
      </c>
      <c r="AK115" s="39">
        <f t="shared" si="48"/>
        <v>2.9114229404238285</v>
      </c>
      <c r="AL115" s="20">
        <f>SUM(AJ115:AJ127)+AJ131</f>
        <v>3001823.49</v>
      </c>
      <c r="AM115" s="40">
        <f t="shared" si="49"/>
        <v>57.345652342503413</v>
      </c>
      <c r="AN115" s="40">
        <f t="shared" si="50"/>
        <v>5.0769723972011427</v>
      </c>
      <c r="AO115" s="20"/>
      <c r="AP115" s="20"/>
    </row>
    <row r="116" spans="1:42">
      <c r="A116" t="s">
        <v>215</v>
      </c>
      <c r="B116" s="2">
        <v>244372.54</v>
      </c>
      <c r="C116" s="2" t="s">
        <v>518</v>
      </c>
      <c r="D116" s="6">
        <v>13884.46</v>
      </c>
      <c r="E116" s="5">
        <f t="shared" si="26"/>
        <v>230488.08000000002</v>
      </c>
      <c r="F116" s="5"/>
      <c r="H116" s="2" t="s">
        <v>246</v>
      </c>
      <c r="I116" s="20">
        <v>104213.62999999999</v>
      </c>
      <c r="J116" s="36">
        <f t="shared" si="39"/>
        <v>1.6903276415730508</v>
      </c>
      <c r="K116" s="20">
        <f>SUM(I116:I123)+I131</f>
        <v>1818471.56</v>
      </c>
      <c r="L116" s="37">
        <f t="shared" si="40"/>
        <v>29.495304436497094</v>
      </c>
      <c r="M116" s="37">
        <f t="shared" si="41"/>
        <v>5.7308363953737063</v>
      </c>
      <c r="N116" s="20"/>
      <c r="O116" s="20"/>
      <c r="Q116" s="2" t="s">
        <v>246</v>
      </c>
      <c r="R116" s="20">
        <v>243145.49</v>
      </c>
      <c r="S116" s="37">
        <f t="shared" si="42"/>
        <v>4.2250874085297259</v>
      </c>
      <c r="T116" s="20">
        <f>SUM(R116:R127)+R131</f>
        <v>3022144.3</v>
      </c>
      <c r="U116" s="37">
        <f t="shared" si="43"/>
        <v>52.515158017900653</v>
      </c>
      <c r="V116" s="37">
        <f t="shared" si="44"/>
        <v>8.0454626206961724</v>
      </c>
      <c r="W116" s="20"/>
      <c r="X116" s="20"/>
      <c r="Z116" s="2" t="s">
        <v>246</v>
      </c>
      <c r="AA116" s="20">
        <v>234247.61</v>
      </c>
      <c r="AB116" s="38">
        <f t="shared" si="45"/>
        <v>4.9749715468147313</v>
      </c>
      <c r="AC116" s="20">
        <f>SUM(AA116:AA127)+AA131</f>
        <v>2430841.9799999995</v>
      </c>
      <c r="AD116" s="38">
        <f t="shared" si="46"/>
        <v>51.626437876154995</v>
      </c>
      <c r="AE116" s="38">
        <f t="shared" si="47"/>
        <v>9.6364803606032847</v>
      </c>
      <c r="AF116" s="20"/>
      <c r="AG116" s="20"/>
      <c r="AI116" s="2" t="s">
        <v>246</v>
      </c>
      <c r="AJ116" s="20">
        <v>276478.17</v>
      </c>
      <c r="AK116" s="39">
        <f t="shared" si="48"/>
        <v>5.2817299451246402</v>
      </c>
      <c r="AL116" s="20">
        <f>SUM(AJ116:AJ127)+AJ131</f>
        <v>2849421.74</v>
      </c>
      <c r="AM116" s="40">
        <f t="shared" si="49"/>
        <v>54.434229402079595</v>
      </c>
      <c r="AN116" s="40">
        <f t="shared" si="50"/>
        <v>9.7029571340323937</v>
      </c>
      <c r="AO116" s="20"/>
      <c r="AP116" s="20"/>
    </row>
    <row r="117" spans="1:42">
      <c r="A117" t="s">
        <v>216</v>
      </c>
      <c r="B117" s="2">
        <v>73833.97</v>
      </c>
      <c r="C117" s="2" t="s">
        <v>519</v>
      </c>
      <c r="D117" s="6">
        <v>13964.79</v>
      </c>
      <c r="E117" s="5">
        <f t="shared" si="26"/>
        <v>59869.18</v>
      </c>
      <c r="F117" s="5"/>
      <c r="H117" s="2" t="s">
        <v>247</v>
      </c>
      <c r="I117" s="20">
        <v>99454.87</v>
      </c>
      <c r="J117" s="36">
        <f t="shared" si="39"/>
        <v>1.6131413506088825</v>
      </c>
      <c r="K117" s="20">
        <f>SUM(I117:I123)+I131</f>
        <v>1714257.9300000002</v>
      </c>
      <c r="L117" s="37">
        <f t="shared" si="40"/>
        <v>27.804976794924048</v>
      </c>
      <c r="M117" s="37">
        <f t="shared" si="41"/>
        <v>5.8016281132209766</v>
      </c>
      <c r="N117" s="20"/>
      <c r="O117" s="20"/>
      <c r="Q117" s="2" t="s">
        <v>247</v>
      </c>
      <c r="R117" s="20">
        <v>290544.95</v>
      </c>
      <c r="S117" s="37">
        <f t="shared" si="42"/>
        <v>5.0487377325275462</v>
      </c>
      <c r="T117" s="20">
        <f>SUM(R117:R127)+R131</f>
        <v>2778998.81</v>
      </c>
      <c r="U117" s="37">
        <f t="shared" si="43"/>
        <v>48.290070609370936</v>
      </c>
      <c r="V117" s="37">
        <f t="shared" si="44"/>
        <v>10.455022469045247</v>
      </c>
      <c r="W117" s="20"/>
      <c r="X117" s="20"/>
      <c r="Z117" s="2" t="s">
        <v>247</v>
      </c>
      <c r="AA117" s="20">
        <v>183012.81</v>
      </c>
      <c r="AB117" s="38">
        <f t="shared" si="45"/>
        <v>3.8868423137918486</v>
      </c>
      <c r="AC117" s="20">
        <f>SUM(AA117:AA127)+AA131</f>
        <v>2196594.37</v>
      </c>
      <c r="AD117" s="38">
        <f t="shared" si="46"/>
        <v>46.651466329340273</v>
      </c>
      <c r="AE117" s="38">
        <f t="shared" si="47"/>
        <v>8.3316616167053166</v>
      </c>
      <c r="AF117" s="20"/>
      <c r="AG117" s="20"/>
      <c r="AI117" s="2" t="s">
        <v>247</v>
      </c>
      <c r="AJ117" s="20">
        <v>173579.93000000002</v>
      </c>
      <c r="AK117" s="39">
        <f t="shared" si="48"/>
        <v>3.3160025406477445</v>
      </c>
      <c r="AL117" s="20">
        <f>SUM(AJ117:AJ127)+AJ131</f>
        <v>2572943.5700000003</v>
      </c>
      <c r="AM117" s="40">
        <f t="shared" si="49"/>
        <v>49.152499456954949</v>
      </c>
      <c r="AN117" s="40">
        <f t="shared" si="50"/>
        <v>6.7463558868490843</v>
      </c>
      <c r="AO117" s="20"/>
      <c r="AP117" s="20"/>
    </row>
    <row r="118" spans="1:42">
      <c r="A118" t="s">
        <v>217</v>
      </c>
      <c r="B118" s="2">
        <v>190749.61</v>
      </c>
      <c r="C118" s="2" t="s">
        <v>520</v>
      </c>
      <c r="D118" s="6">
        <v>12662.38</v>
      </c>
      <c r="E118" s="5">
        <f t="shared" ref="E118:E181" si="51">B118-D118</f>
        <v>178087.22999999998</v>
      </c>
      <c r="F118" s="5"/>
      <c r="H118" s="2" t="s">
        <v>248</v>
      </c>
      <c r="I118" s="20">
        <v>67432.08</v>
      </c>
      <c r="J118" s="36">
        <f t="shared" si="39"/>
        <v>1.093737054862836</v>
      </c>
      <c r="K118" s="20">
        <f>SUM(I118:I123)+I131</f>
        <v>1614803.06</v>
      </c>
      <c r="L118" s="37">
        <f t="shared" si="40"/>
        <v>26.19183544431516</v>
      </c>
      <c r="M118" s="37">
        <f t="shared" si="41"/>
        <v>4.1758702141671691</v>
      </c>
      <c r="N118" s="20"/>
      <c r="O118" s="20"/>
      <c r="Q118" s="2" t="s">
        <v>248</v>
      </c>
      <c r="R118" s="20">
        <v>177690.31</v>
      </c>
      <c r="S118" s="37">
        <f t="shared" si="42"/>
        <v>3.0876866825650096</v>
      </c>
      <c r="T118" s="20">
        <f>SUM(R118:R127)+R131</f>
        <v>2488453.8600000003</v>
      </c>
      <c r="U118" s="37">
        <f t="shared" si="43"/>
        <v>43.241332876843394</v>
      </c>
      <c r="V118" s="37">
        <f t="shared" si="44"/>
        <v>7.1405909049083167</v>
      </c>
      <c r="W118" s="20"/>
      <c r="X118" s="20"/>
      <c r="Z118" s="2" t="s">
        <v>248</v>
      </c>
      <c r="AA118" s="20">
        <v>95384.08</v>
      </c>
      <c r="AB118" s="38">
        <f t="shared" si="45"/>
        <v>2.0257755629570782</v>
      </c>
      <c r="AC118" s="20">
        <f>SUM(AA118:AA127)+AA131</f>
        <v>2013581.56</v>
      </c>
      <c r="AD118" s="38">
        <f t="shared" si="46"/>
        <v>42.764624015548428</v>
      </c>
      <c r="AE118" s="38">
        <f t="shared" si="47"/>
        <v>4.7370358318140324</v>
      </c>
      <c r="AF118" s="20"/>
      <c r="AG118" s="20"/>
      <c r="AI118" s="2" t="s">
        <v>248</v>
      </c>
      <c r="AJ118" s="20">
        <v>168169.01</v>
      </c>
      <c r="AK118" s="39">
        <f t="shared" si="48"/>
        <v>3.2126344584780968</v>
      </c>
      <c r="AL118" s="20">
        <f>SUM(AJ118:AJ127)+AJ131</f>
        <v>2399363.64</v>
      </c>
      <c r="AM118" s="40">
        <f t="shared" si="49"/>
        <v>45.836496916307198</v>
      </c>
      <c r="AN118" s="40">
        <f t="shared" si="50"/>
        <v>7.0089004932991319</v>
      </c>
      <c r="AO118" s="20"/>
      <c r="AP118" s="20"/>
    </row>
    <row r="119" spans="1:42">
      <c r="A119" t="s">
        <v>218</v>
      </c>
      <c r="B119" s="2">
        <v>365676.49</v>
      </c>
      <c r="C119" s="2" t="s">
        <v>521</v>
      </c>
      <c r="D119" s="6">
        <v>12662.38</v>
      </c>
      <c r="E119" s="5">
        <f t="shared" si="51"/>
        <v>353014.11</v>
      </c>
      <c r="F119" s="5"/>
      <c r="H119" s="2" t="s">
        <v>249</v>
      </c>
      <c r="I119" s="20">
        <v>83188.06</v>
      </c>
      <c r="J119" s="36">
        <f t="shared" si="39"/>
        <v>1.3492964141719028</v>
      </c>
      <c r="K119" s="20">
        <f>SUM(I119:I123)+I131</f>
        <v>1547370.98</v>
      </c>
      <c r="L119" s="37">
        <f t="shared" si="40"/>
        <v>25.098098389452321</v>
      </c>
      <c r="M119" s="37">
        <f t="shared" si="41"/>
        <v>5.3760902249827645</v>
      </c>
      <c r="N119" s="20"/>
      <c r="O119" s="20"/>
      <c r="Q119" s="2" t="s">
        <v>249</v>
      </c>
      <c r="R119" s="20">
        <v>169906.31</v>
      </c>
      <c r="S119" s="37">
        <f t="shared" si="42"/>
        <v>2.9524257719555003</v>
      </c>
      <c r="T119" s="20">
        <f>SUM(R119:R127)+R131</f>
        <v>2310763.5500000003</v>
      </c>
      <c r="U119" s="37">
        <f t="shared" si="43"/>
        <v>40.15364619427838</v>
      </c>
      <c r="V119" s="37">
        <f t="shared" si="44"/>
        <v>7.3528211053874371</v>
      </c>
      <c r="W119" s="20"/>
      <c r="X119" s="20"/>
      <c r="Z119" s="2" t="s">
        <v>249</v>
      </c>
      <c r="AA119" s="20">
        <v>58049.34</v>
      </c>
      <c r="AB119" s="38">
        <f t="shared" si="45"/>
        <v>1.2328570388034024</v>
      </c>
      <c r="AC119" s="20">
        <f>SUM(AA119:AA127)+AA131</f>
        <v>1918197.48</v>
      </c>
      <c r="AD119" s="38">
        <f t="shared" si="46"/>
        <v>40.738848452591341</v>
      </c>
      <c r="AE119" s="38">
        <f t="shared" si="47"/>
        <v>3.0262442008838422</v>
      </c>
      <c r="AF119" s="20"/>
      <c r="AG119" s="20"/>
      <c r="AI119" s="2" t="s">
        <v>249</v>
      </c>
      <c r="AJ119" s="20">
        <v>113994.83</v>
      </c>
      <c r="AK119" s="39">
        <f t="shared" si="48"/>
        <v>2.1777122844830488</v>
      </c>
      <c r="AL119" s="20">
        <f>SUM(AJ119:AJ127)+AJ131</f>
        <v>2231194.63</v>
      </c>
      <c r="AM119" s="40">
        <f t="shared" si="49"/>
        <v>42.623862457829105</v>
      </c>
      <c r="AN119" s="40">
        <f t="shared" si="50"/>
        <v>5.1091387755805062</v>
      </c>
      <c r="AO119" s="20"/>
      <c r="AP119" s="20"/>
    </row>
    <row r="120" spans="1:42">
      <c r="A120" t="s">
        <v>219</v>
      </c>
      <c r="B120" s="2">
        <v>466061.48</v>
      </c>
      <c r="C120" s="2" t="s">
        <v>522</v>
      </c>
      <c r="D120" s="6">
        <v>12662.38</v>
      </c>
      <c r="E120" s="5">
        <f t="shared" si="51"/>
        <v>453399.1</v>
      </c>
      <c r="F120" s="5"/>
      <c r="H120" s="2" t="s">
        <v>250</v>
      </c>
      <c r="I120" s="20">
        <v>41529.75</v>
      </c>
      <c r="J120" s="36">
        <f t="shared" si="39"/>
        <v>0.67360559624128247</v>
      </c>
      <c r="K120" s="20">
        <f>SUM(I120:I123)+I131</f>
        <v>1464182.9200000002</v>
      </c>
      <c r="L120" s="37">
        <f t="shared" si="40"/>
        <v>23.748801975280422</v>
      </c>
      <c r="M120" s="37">
        <f t="shared" si="41"/>
        <v>2.8363771652246834</v>
      </c>
      <c r="N120" s="20"/>
      <c r="O120" s="20"/>
      <c r="Q120" s="2" t="s">
        <v>250</v>
      </c>
      <c r="R120" s="20">
        <v>152108.69</v>
      </c>
      <c r="S120" s="37">
        <f t="shared" si="42"/>
        <v>2.6431603187332469</v>
      </c>
      <c r="T120" s="20">
        <f>SUM(R120:R127)+R131</f>
        <v>2140857.2400000002</v>
      </c>
      <c r="U120" s="37">
        <f t="shared" si="43"/>
        <v>37.201220422322884</v>
      </c>
      <c r="V120" s="37">
        <f t="shared" si="44"/>
        <v>7.1050365787118039</v>
      </c>
      <c r="W120" s="20"/>
      <c r="X120" s="20"/>
      <c r="Z120" s="2" t="s">
        <v>250</v>
      </c>
      <c r="AA120" s="20">
        <v>57532.119999999995</v>
      </c>
      <c r="AB120" s="38">
        <f t="shared" si="45"/>
        <v>1.2218722745044475</v>
      </c>
      <c r="AC120" s="20">
        <f>SUM(AA120:AA127)+AA131</f>
        <v>1860148.14</v>
      </c>
      <c r="AD120" s="38">
        <f t="shared" si="46"/>
        <v>39.505991413787939</v>
      </c>
      <c r="AE120" s="38">
        <f t="shared" si="47"/>
        <v>3.0928783983839048</v>
      </c>
      <c r="AF120" s="20"/>
      <c r="AG120" s="20"/>
      <c r="AI120" s="2" t="s">
        <v>250</v>
      </c>
      <c r="AJ120" s="20">
        <v>107911.54</v>
      </c>
      <c r="AK120" s="39">
        <f t="shared" si="48"/>
        <v>2.0614995109469776</v>
      </c>
      <c r="AL120" s="20">
        <f>SUM(AJ120:AJ127)+AJ131</f>
        <v>2117199.7999999998</v>
      </c>
      <c r="AM120" s="40">
        <f t="shared" si="49"/>
        <v>40.446150173346055</v>
      </c>
      <c r="AN120" s="40">
        <f t="shared" si="50"/>
        <v>5.0968992156526731</v>
      </c>
      <c r="AO120" s="20"/>
      <c r="AP120" s="20"/>
    </row>
    <row r="121" spans="1:42">
      <c r="A121" t="s">
        <v>220</v>
      </c>
      <c r="B121" s="2">
        <v>115648.65</v>
      </c>
      <c r="C121" s="2" t="s">
        <v>290</v>
      </c>
      <c r="D121" s="6">
        <v>12662.38</v>
      </c>
      <c r="E121" s="5">
        <f t="shared" si="51"/>
        <v>102986.26999999999</v>
      </c>
      <c r="F121" s="5"/>
      <c r="H121" s="2" t="s">
        <v>251</v>
      </c>
      <c r="I121" s="20">
        <v>22765.840000000004</v>
      </c>
      <c r="J121" s="36">
        <f t="shared" si="39"/>
        <v>0.36925811561913191</v>
      </c>
      <c r="K121" s="20">
        <f>SUM(I121:I123)+I131</f>
        <v>1422653.1700000002</v>
      </c>
      <c r="L121" s="37">
        <f t="shared" si="40"/>
        <v>23.075196379039141</v>
      </c>
      <c r="M121" s="37">
        <f t="shared" si="41"/>
        <v>1.6002382365619023</v>
      </c>
      <c r="N121" s="20"/>
      <c r="O121" s="20"/>
      <c r="Q121" s="2" t="s">
        <v>251</v>
      </c>
      <c r="R121" s="20">
        <v>121853.32999999999</v>
      </c>
      <c r="S121" s="37">
        <f t="shared" si="42"/>
        <v>2.1174193700669401</v>
      </c>
      <c r="T121" s="20">
        <f>SUM(R121:R127)+R131</f>
        <v>1988748.5500000003</v>
      </c>
      <c r="U121" s="37">
        <f t="shared" si="43"/>
        <v>34.558060103589632</v>
      </c>
      <c r="V121" s="37">
        <f t="shared" si="44"/>
        <v>6.1271360826384997</v>
      </c>
      <c r="W121" s="20"/>
      <c r="X121" s="20"/>
      <c r="Z121" s="2" t="s">
        <v>251</v>
      </c>
      <c r="AA121" s="20">
        <v>52595.890000000007</v>
      </c>
      <c r="AB121" s="38">
        <f t="shared" si="45"/>
        <v>1.1170361833335141</v>
      </c>
      <c r="AC121" s="20">
        <f>SUM(AA121:AA127)+AA131</f>
        <v>1802616.02</v>
      </c>
      <c r="AD121" s="38">
        <f t="shared" si="46"/>
        <v>38.284119139283497</v>
      </c>
      <c r="AE121" s="38">
        <f t="shared" si="47"/>
        <v>2.9177533882118722</v>
      </c>
      <c r="AF121" s="20"/>
      <c r="AG121" s="20"/>
      <c r="AI121" s="2" t="s">
        <v>251</v>
      </c>
      <c r="AJ121" s="20">
        <v>91455.93</v>
      </c>
      <c r="AK121" s="39">
        <f t="shared" si="48"/>
        <v>1.7471380259071554</v>
      </c>
      <c r="AL121" s="20">
        <f>SUM(AJ121:AJ127)+AJ131</f>
        <v>2009288.26</v>
      </c>
      <c r="AM121" s="40">
        <f t="shared" si="49"/>
        <v>38.384650662399075</v>
      </c>
      <c r="AN121" s="40">
        <f t="shared" si="50"/>
        <v>4.5516580084930167</v>
      </c>
      <c r="AO121" s="20"/>
      <c r="AP121" s="20"/>
    </row>
    <row r="122" spans="1:42">
      <c r="A122" t="s">
        <v>221</v>
      </c>
      <c r="B122" s="4">
        <v>383008.17</v>
      </c>
      <c r="C122" s="2" t="s">
        <v>523</v>
      </c>
      <c r="D122" s="8">
        <v>257091.155</v>
      </c>
      <c r="E122" s="8">
        <f t="shared" si="51"/>
        <v>125917.01499999998</v>
      </c>
      <c r="F122" s="5"/>
      <c r="H122" s="2" t="s">
        <v>252</v>
      </c>
      <c r="I122" s="20">
        <v>36334.590000000004</v>
      </c>
      <c r="J122" s="36">
        <f t="shared" si="39"/>
        <v>0.58934097029557231</v>
      </c>
      <c r="K122" s="20">
        <f>SUM(I122:I123)+I131</f>
        <v>1399887.33</v>
      </c>
      <c r="L122" s="37">
        <f t="shared" si="40"/>
        <v>22.705938263420009</v>
      </c>
      <c r="M122" s="37">
        <f t="shared" si="41"/>
        <v>2.5955367422319622</v>
      </c>
      <c r="N122" s="20"/>
      <c r="O122" s="20"/>
      <c r="Q122" s="2" t="s">
        <v>252</v>
      </c>
      <c r="R122" s="20">
        <v>109732.69</v>
      </c>
      <c r="S122" s="37">
        <f t="shared" si="42"/>
        <v>1.9068015895466368</v>
      </c>
      <c r="T122" s="20">
        <f>SUM(R122:R127)+R131</f>
        <v>1866895.2200000002</v>
      </c>
      <c r="U122" s="37">
        <f t="shared" si="43"/>
        <v>32.440640733522692</v>
      </c>
      <c r="V122" s="37">
        <f t="shared" si="44"/>
        <v>5.877817288535347</v>
      </c>
      <c r="W122" s="20"/>
      <c r="X122" s="20"/>
      <c r="Z122" s="2" t="s">
        <v>252</v>
      </c>
      <c r="AA122" s="20">
        <v>42341.950000000004</v>
      </c>
      <c r="AB122" s="38">
        <f t="shared" si="45"/>
        <v>0.8992620948689809</v>
      </c>
      <c r="AC122" s="20">
        <f>SUM(AA122:AA127)+AA131</f>
        <v>1750020.13</v>
      </c>
      <c r="AD122" s="38">
        <f t="shared" si="46"/>
        <v>37.167082955949979</v>
      </c>
      <c r="AE122" s="38">
        <f t="shared" si="47"/>
        <v>2.4195121686971679</v>
      </c>
      <c r="AF122" s="20"/>
      <c r="AG122" s="20"/>
      <c r="AI122" s="2" t="s">
        <v>252</v>
      </c>
      <c r="AJ122" s="20">
        <v>102190.05</v>
      </c>
      <c r="AK122" s="39">
        <f t="shared" si="48"/>
        <v>1.9521984219541975</v>
      </c>
      <c r="AL122" s="20">
        <f>SUM(AJ122:AJ127)+AJ131</f>
        <v>1917832.33</v>
      </c>
      <c r="AM122" s="40">
        <f t="shared" si="49"/>
        <v>36.63751263649192</v>
      </c>
      <c r="AN122" s="40">
        <f t="shared" si="50"/>
        <v>5.3284141893676393</v>
      </c>
      <c r="AO122" s="20"/>
      <c r="AP122" s="20"/>
    </row>
    <row r="123" spans="1:42">
      <c r="A123" t="s">
        <v>222</v>
      </c>
      <c r="B123" s="4">
        <v>60534.98</v>
      </c>
      <c r="C123" s="2" t="s">
        <v>777</v>
      </c>
      <c r="D123" s="8">
        <v>75581.279999999999</v>
      </c>
      <c r="E123" s="8">
        <f t="shared" si="51"/>
        <v>-15046.299999999996</v>
      </c>
      <c r="F123" s="5"/>
      <c r="H123" s="2" t="s">
        <v>253</v>
      </c>
      <c r="I123" s="20">
        <v>37067.649999999994</v>
      </c>
      <c r="J123" s="36">
        <f t="shared" si="39"/>
        <v>0.60123108083995624</v>
      </c>
      <c r="K123" s="20">
        <f>I123+I131</f>
        <v>1363552.74</v>
      </c>
      <c r="L123" s="37">
        <f t="shared" si="40"/>
        <v>22.116597293124435</v>
      </c>
      <c r="M123" s="37">
        <f t="shared" si="41"/>
        <v>2.7184610402381644</v>
      </c>
      <c r="N123" s="20"/>
      <c r="O123" s="20"/>
      <c r="Q123" s="2" t="s">
        <v>253</v>
      </c>
      <c r="R123" s="20">
        <v>235236.17</v>
      </c>
      <c r="S123" s="37">
        <f t="shared" si="42"/>
        <v>4.0876488389636929</v>
      </c>
      <c r="T123" s="20">
        <f>SUM(R123:R127)+R131</f>
        <v>1757162.53</v>
      </c>
      <c r="U123" s="37">
        <f t="shared" si="43"/>
        <v>30.533839143976056</v>
      </c>
      <c r="V123" s="37">
        <f t="shared" si="44"/>
        <v>13.387274425889334</v>
      </c>
      <c r="W123" s="20"/>
      <c r="X123" s="20"/>
      <c r="Z123" s="2" t="s">
        <v>253</v>
      </c>
      <c r="AA123" s="20">
        <v>137515.31</v>
      </c>
      <c r="AB123" s="38">
        <f t="shared" si="45"/>
        <v>2.9205623677501227</v>
      </c>
      <c r="AC123" s="20">
        <f>SUM(AA123:AA127)+AA131</f>
        <v>1707678.18</v>
      </c>
      <c r="AD123" s="38">
        <f t="shared" si="46"/>
        <v>36.267820861080999</v>
      </c>
      <c r="AE123" s="38">
        <f t="shared" si="47"/>
        <v>8.0527649536401515</v>
      </c>
      <c r="AF123" s="20"/>
      <c r="AG123" s="20"/>
      <c r="AI123" s="2" t="s">
        <v>253</v>
      </c>
      <c r="AJ123" s="20">
        <v>220716.15</v>
      </c>
      <c r="AK123" s="39">
        <f t="shared" si="48"/>
        <v>4.2164743018503845</v>
      </c>
      <c r="AL123" s="20">
        <f>SUM(AJ123:AJ127)+AJ131</f>
        <v>1815642.28</v>
      </c>
      <c r="AM123" s="40">
        <f t="shared" si="49"/>
        <v>34.685314214537726</v>
      </c>
      <c r="AN123" s="40">
        <f t="shared" si="50"/>
        <v>12.156367607830767</v>
      </c>
      <c r="AO123" s="20"/>
      <c r="AP123" s="20"/>
    </row>
    <row r="124" spans="1:42">
      <c r="A124" t="s">
        <v>223</v>
      </c>
      <c r="B124" s="4">
        <v>83722.11</v>
      </c>
      <c r="C124" s="2" t="s">
        <v>778</v>
      </c>
      <c r="D124" s="8">
        <v>43820.880000000005</v>
      </c>
      <c r="E124" s="8">
        <f t="shared" si="51"/>
        <v>39901.229999999996</v>
      </c>
      <c r="F124" s="5"/>
      <c r="H124" s="2" t="s">
        <v>254</v>
      </c>
      <c r="I124" s="20"/>
      <c r="K124" s="20"/>
      <c r="N124" s="20"/>
      <c r="O124" s="20"/>
      <c r="Q124" s="2" t="s">
        <v>254</v>
      </c>
      <c r="R124" s="20">
        <v>536910.63</v>
      </c>
      <c r="S124" s="37">
        <f t="shared" si="42"/>
        <v>9.3297816970356422</v>
      </c>
      <c r="T124" s="20">
        <f>SUM(R124:R127)+R131</f>
        <v>1521926.3599999999</v>
      </c>
      <c r="U124" s="37">
        <f t="shared" si="43"/>
        <v>26.446190305012358</v>
      </c>
      <c r="V124" s="37">
        <f t="shared" si="44"/>
        <v>35.278358014641391</v>
      </c>
      <c r="W124" s="20"/>
      <c r="X124" s="20"/>
      <c r="Z124" s="2" t="s">
        <v>254</v>
      </c>
      <c r="AA124" s="20">
        <v>116277.86000000002</v>
      </c>
      <c r="AB124" s="38">
        <f t="shared" si="45"/>
        <v>2.4695195183613907</v>
      </c>
      <c r="AC124" s="20">
        <f>SUM(AA124:AA127)+AA131</f>
        <v>1570162.8699999999</v>
      </c>
      <c r="AD124" s="38">
        <f t="shared" si="46"/>
        <v>33.34725849333087</v>
      </c>
      <c r="AE124" s="38">
        <f t="shared" si="47"/>
        <v>7.4054648865821182</v>
      </c>
      <c r="AF124" s="20"/>
      <c r="AG124" s="20"/>
      <c r="AI124" s="2" t="s">
        <v>254</v>
      </c>
      <c r="AJ124" s="20">
        <v>176937.96</v>
      </c>
      <c r="AK124" s="39">
        <f t="shared" si="48"/>
        <v>3.3801530217060747</v>
      </c>
      <c r="AL124" s="20">
        <f>SUM(AJ124:AJ127)+AJ131</f>
        <v>1594926.1300000001</v>
      </c>
      <c r="AM124" s="40">
        <f t="shared" si="49"/>
        <v>30.46883991268734</v>
      </c>
      <c r="AN124" s="40">
        <f t="shared" si="50"/>
        <v>11.093802820824058</v>
      </c>
      <c r="AO124" s="20"/>
      <c r="AP124" s="20"/>
    </row>
    <row r="125" spans="1:42">
      <c r="A125" t="s">
        <v>224</v>
      </c>
      <c r="B125" s="4">
        <v>333620.09999999998</v>
      </c>
      <c r="C125" s="2" t="s">
        <v>779</v>
      </c>
      <c r="D125" s="8">
        <v>26492.25</v>
      </c>
      <c r="E125" s="8">
        <f t="shared" si="51"/>
        <v>307127.84999999998</v>
      </c>
      <c r="F125" s="5"/>
      <c r="H125" s="2" t="s">
        <v>255</v>
      </c>
      <c r="I125" s="20"/>
      <c r="K125" s="20"/>
      <c r="N125" s="20"/>
      <c r="O125" s="20"/>
      <c r="Q125" s="2" t="s">
        <v>255</v>
      </c>
      <c r="R125" s="20">
        <v>122829.73000000001</v>
      </c>
      <c r="S125" s="37">
        <f t="shared" si="42"/>
        <v>2.1343860649691919</v>
      </c>
      <c r="T125" s="20">
        <f>SUM(R125:R127)+R131</f>
        <v>985015.73</v>
      </c>
      <c r="U125" s="37">
        <f t="shared" si="43"/>
        <v>17.116408607976716</v>
      </c>
      <c r="V125" s="37">
        <f t="shared" si="44"/>
        <v>12.469824212858002</v>
      </c>
      <c r="W125" s="20"/>
      <c r="X125" s="20"/>
      <c r="Z125" s="2" t="s">
        <v>255</v>
      </c>
      <c r="AA125" s="20">
        <v>20193.849999999999</v>
      </c>
      <c r="AB125" s="38">
        <f t="shared" si="45"/>
        <v>0.4288787798972406</v>
      </c>
      <c r="AC125" s="20">
        <f>SUM(AA125:AA127)+AA131</f>
        <v>1453885.01</v>
      </c>
      <c r="AD125" s="38">
        <f t="shared" si="46"/>
        <v>30.877738974969489</v>
      </c>
      <c r="AE125" s="38">
        <f t="shared" si="47"/>
        <v>1.3889578516254182</v>
      </c>
      <c r="AF125" s="20"/>
      <c r="AG125" s="20"/>
      <c r="AI125" s="2" t="s">
        <v>255</v>
      </c>
      <c r="AJ125" s="20">
        <v>263812.82</v>
      </c>
      <c r="AK125" s="39">
        <f t="shared" si="48"/>
        <v>5.0397760926360906</v>
      </c>
      <c r="AL125" s="20">
        <f>SUM(AJ125:AJ127)+AJ131</f>
        <v>1417988.1700000002</v>
      </c>
      <c r="AM125" s="40">
        <f t="shared" si="49"/>
        <v>27.088686890981268</v>
      </c>
      <c r="AN125" s="40">
        <f t="shared" si="50"/>
        <v>18.604726441406065</v>
      </c>
      <c r="AO125" s="20"/>
      <c r="AP125" s="20"/>
    </row>
    <row r="126" spans="1:42">
      <c r="A126" t="s">
        <v>225</v>
      </c>
      <c r="B126" s="4">
        <v>159982.73000000001</v>
      </c>
      <c r="C126" s="2" t="s">
        <v>780</v>
      </c>
      <c r="D126" s="8">
        <v>20117.725000000002</v>
      </c>
      <c r="E126" s="8">
        <f t="shared" si="51"/>
        <v>139865.005</v>
      </c>
      <c r="F126" s="5"/>
      <c r="H126" s="2" t="s">
        <v>256</v>
      </c>
      <c r="I126" s="20"/>
      <c r="K126" s="20"/>
      <c r="N126" s="20"/>
      <c r="O126" s="20"/>
      <c r="Q126" s="2" t="s">
        <v>256</v>
      </c>
      <c r="R126" s="20">
        <v>60114.859999999993</v>
      </c>
      <c r="S126" s="37">
        <f t="shared" si="42"/>
        <v>1.0446031224002028</v>
      </c>
      <c r="T126" s="20">
        <f>SUM(R126:R127)+R131</f>
        <v>862186</v>
      </c>
      <c r="U126" s="37">
        <f t="shared" si="43"/>
        <v>14.982022543007526</v>
      </c>
      <c r="V126" s="37">
        <f t="shared" si="44"/>
        <v>6.9723771900726748</v>
      </c>
      <c r="W126" s="20"/>
      <c r="X126" s="20"/>
      <c r="Z126" s="2" t="s">
        <v>256</v>
      </c>
      <c r="AA126" s="20">
        <v>31072.85</v>
      </c>
      <c r="AB126" s="38">
        <f t="shared" si="45"/>
        <v>0.65992794815896794</v>
      </c>
      <c r="AC126" s="20">
        <f>SUM(AA126:AA127)+AA131</f>
        <v>1433691.16</v>
      </c>
      <c r="AD126" s="38">
        <f t="shared" si="46"/>
        <v>30.448860195072243</v>
      </c>
      <c r="AE126" s="38">
        <f t="shared" si="47"/>
        <v>2.1673321888934574</v>
      </c>
      <c r="AF126" s="20"/>
      <c r="AG126" s="20"/>
      <c r="AI126" s="2" t="s">
        <v>256</v>
      </c>
      <c r="AJ126" s="20">
        <v>100629.19</v>
      </c>
      <c r="AK126" s="39">
        <f t="shared" si="48"/>
        <v>1.9223803679568516</v>
      </c>
      <c r="AL126" s="20">
        <f>SUM(AJ126:AJ127)+AJ131</f>
        <v>1154175.3500000001</v>
      </c>
      <c r="AM126" s="40">
        <f t="shared" si="49"/>
        <v>22.048910798345176</v>
      </c>
      <c r="AN126" s="40">
        <f t="shared" si="50"/>
        <v>8.7187089899294747</v>
      </c>
      <c r="AO126" s="20"/>
      <c r="AP126" s="20"/>
    </row>
    <row r="127" spans="1:42">
      <c r="A127" t="s">
        <v>174</v>
      </c>
      <c r="B127" s="4">
        <v>321478.42</v>
      </c>
      <c r="C127" s="2" t="s">
        <v>781</v>
      </c>
      <c r="D127" s="8">
        <v>18212.404999999999</v>
      </c>
      <c r="E127" s="8">
        <f t="shared" si="51"/>
        <v>303266.01500000001</v>
      </c>
      <c r="F127" s="5"/>
      <c r="H127" s="2" t="s">
        <v>257</v>
      </c>
      <c r="I127" s="20"/>
      <c r="K127" s="20"/>
      <c r="N127" s="20"/>
      <c r="O127" s="20"/>
      <c r="Q127" s="2" t="s">
        <v>257</v>
      </c>
      <c r="R127" s="20">
        <v>47666.73</v>
      </c>
      <c r="S127" s="37">
        <f t="shared" si="42"/>
        <v>0.82829461787996217</v>
      </c>
      <c r="T127" s="20">
        <f>R127+R131</f>
        <v>802071.14</v>
      </c>
      <c r="U127" s="37">
        <f t="shared" si="43"/>
        <v>13.937419420607322</v>
      </c>
      <c r="V127" s="37">
        <f t="shared" si="44"/>
        <v>5.942955384231877</v>
      </c>
      <c r="W127" s="20"/>
      <c r="X127" s="20"/>
      <c r="Z127" s="2" t="s">
        <v>257</v>
      </c>
      <c r="AA127" s="20">
        <v>66613.88</v>
      </c>
      <c r="AB127" s="38">
        <f t="shared" si="45"/>
        <v>1.414751500017144</v>
      </c>
      <c r="AC127" s="20">
        <f>AA127+AA131</f>
        <v>1402618.31</v>
      </c>
      <c r="AD127" s="38">
        <f t="shared" si="46"/>
        <v>29.78893224691328</v>
      </c>
      <c r="AE127" s="38">
        <f t="shared" si="47"/>
        <v>4.7492521326061965</v>
      </c>
      <c r="AF127" s="20"/>
      <c r="AG127" s="20"/>
      <c r="AI127" s="2" t="s">
        <v>257</v>
      </c>
      <c r="AJ127" s="20">
        <v>63740.009999999995</v>
      </c>
      <c r="AK127" s="39">
        <f t="shared" si="48"/>
        <v>1.2176640185355105</v>
      </c>
      <c r="AL127" s="20">
        <f>AJ127+AJ131</f>
        <v>1053546.1600000001</v>
      </c>
      <c r="AM127" s="40">
        <f t="shared" si="49"/>
        <v>20.126530430388325</v>
      </c>
      <c r="AN127" s="40">
        <f t="shared" si="50"/>
        <v>6.0500443568604529</v>
      </c>
      <c r="AO127" s="20"/>
      <c r="AP127" s="20"/>
    </row>
    <row r="128" spans="1:42">
      <c r="A128" t="s">
        <v>175</v>
      </c>
      <c r="B128" s="4">
        <v>162390.59</v>
      </c>
      <c r="C128" s="2" t="s">
        <v>782</v>
      </c>
      <c r="D128" s="8">
        <v>16580.93</v>
      </c>
      <c r="E128" s="8">
        <f t="shared" si="51"/>
        <v>145809.66</v>
      </c>
      <c r="F128" s="5"/>
      <c r="H128" s="2" t="s">
        <v>15</v>
      </c>
      <c r="I128" s="20"/>
      <c r="K128" s="20"/>
      <c r="N128" s="20"/>
      <c r="O128" s="20"/>
      <c r="Q128" s="2" t="s">
        <v>15</v>
      </c>
      <c r="R128" s="20"/>
      <c r="T128" s="20"/>
      <c r="V128" s="20"/>
      <c r="W128" s="20"/>
      <c r="X128" s="20"/>
      <c r="Z128" s="2" t="s">
        <v>15</v>
      </c>
      <c r="AA128" s="20"/>
      <c r="AE128" s="20"/>
      <c r="AF128" s="20"/>
      <c r="AG128" s="20"/>
      <c r="AI128" s="2" t="s">
        <v>15</v>
      </c>
      <c r="AJ128" s="20"/>
      <c r="AO128" s="20"/>
      <c r="AP128" s="20"/>
    </row>
    <row r="129" spans="1:42">
      <c r="A129" t="s">
        <v>176</v>
      </c>
      <c r="B129" s="4">
        <v>343925.45</v>
      </c>
      <c r="C129" s="2" t="s">
        <v>783</v>
      </c>
      <c r="D129" s="8">
        <v>14959.505000000001</v>
      </c>
      <c r="E129" s="8">
        <f t="shared" si="51"/>
        <v>328965.94500000001</v>
      </c>
      <c r="F129" s="5"/>
      <c r="H129" s="2" t="s">
        <v>16</v>
      </c>
      <c r="I129" s="20"/>
      <c r="K129" s="20"/>
      <c r="N129" s="20"/>
      <c r="O129" s="20"/>
      <c r="Q129" s="2" t="s">
        <v>16</v>
      </c>
      <c r="R129" s="20"/>
      <c r="T129" s="20"/>
      <c r="V129" s="20"/>
      <c r="W129" s="20"/>
      <c r="X129" s="20"/>
      <c r="Z129" s="2" t="s">
        <v>16</v>
      </c>
      <c r="AA129" s="20"/>
      <c r="AE129" s="20"/>
      <c r="AF129" s="20"/>
      <c r="AG129" s="20"/>
      <c r="AI129" s="2" t="s">
        <v>16</v>
      </c>
      <c r="AJ129" s="20"/>
      <c r="AO129" s="20"/>
      <c r="AP129" s="20"/>
    </row>
    <row r="130" spans="1:42">
      <c r="A130" t="s">
        <v>177</v>
      </c>
      <c r="B130" s="4">
        <v>152231.92000000001</v>
      </c>
      <c r="C130" s="2" t="s">
        <v>784</v>
      </c>
      <c r="D130" s="8">
        <v>17012.21</v>
      </c>
      <c r="E130" s="8">
        <f t="shared" si="51"/>
        <v>135219.71000000002</v>
      </c>
      <c r="F130" s="5"/>
      <c r="H130" s="2" t="s">
        <v>130</v>
      </c>
      <c r="I130" s="20">
        <f>SUM(I110:I129)</f>
        <v>4838806.6224999996</v>
      </c>
      <c r="J130" s="36">
        <f t="shared" si="39"/>
        <v>78.484633787715524</v>
      </c>
      <c r="K130" s="20"/>
      <c r="N130" s="20"/>
      <c r="O130" s="20"/>
      <c r="Q130" s="2" t="s">
        <v>130</v>
      </c>
      <c r="R130" s="20">
        <f>SUM(R110:R129)</f>
        <v>5000399.3725000015</v>
      </c>
      <c r="S130" s="37">
        <f t="shared" si="42"/>
        <v>86.890875197272635</v>
      </c>
      <c r="T130" s="20"/>
      <c r="V130" s="20"/>
      <c r="W130" s="20"/>
      <c r="X130" s="20"/>
      <c r="Z130" s="2" t="s">
        <v>130</v>
      </c>
      <c r="AA130" s="20">
        <f>SUM(AA110:AA129)</f>
        <v>3372517.1724999994</v>
      </c>
      <c r="AB130" s="38">
        <f t="shared" si="45"/>
        <v>71.62581925310387</v>
      </c>
      <c r="AC130" s="20"/>
      <c r="AE130" s="20"/>
      <c r="AF130" s="20"/>
      <c r="AG130" s="20"/>
      <c r="AI130" s="2" t="s">
        <v>130</v>
      </c>
      <c r="AJ130" s="20">
        <f>SUM(AJ110:AJ129)</f>
        <v>4244807.7524999985</v>
      </c>
      <c r="AK130" s="39">
        <f t="shared" si="48"/>
        <v>81.091133588147173</v>
      </c>
      <c r="AO130" s="20"/>
      <c r="AP130" s="20"/>
    </row>
    <row r="131" spans="1:42">
      <c r="A131" t="s">
        <v>178</v>
      </c>
      <c r="B131" s="4">
        <v>98250.15</v>
      </c>
      <c r="C131" s="2" t="s">
        <v>785</v>
      </c>
      <c r="D131" s="8">
        <v>18979.255000000001</v>
      </c>
      <c r="E131" s="8">
        <f t="shared" si="51"/>
        <v>79270.89499999999</v>
      </c>
      <c r="F131" s="5"/>
      <c r="H131" s="2" t="s">
        <v>260</v>
      </c>
      <c r="I131" s="20">
        <v>1326485.0900000001</v>
      </c>
      <c r="J131" s="36">
        <f t="shared" si="39"/>
        <v>21.51536621228448</v>
      </c>
      <c r="K131" s="20">
        <v>1326485</v>
      </c>
      <c r="L131" s="37">
        <f t="shared" si="40"/>
        <v>21.51536475249954</v>
      </c>
      <c r="M131">
        <v>21.5</v>
      </c>
      <c r="N131" s="20"/>
      <c r="O131" s="20"/>
      <c r="Q131" s="2" t="s">
        <v>260</v>
      </c>
      <c r="R131" s="20">
        <v>754404.41</v>
      </c>
      <c r="S131" s="37">
        <f t="shared" si="42"/>
        <v>13.109124802727361</v>
      </c>
      <c r="T131" s="20">
        <v>754404</v>
      </c>
      <c r="U131" s="37">
        <f t="shared" si="43"/>
        <v>13.109117678244658</v>
      </c>
      <c r="V131" s="38">
        <v>13.1</v>
      </c>
      <c r="W131" s="20"/>
      <c r="X131" s="20"/>
      <c r="Z131" s="2" t="s">
        <v>260</v>
      </c>
      <c r="AA131" s="20">
        <v>1336004.43</v>
      </c>
      <c r="AB131" s="38">
        <f t="shared" si="45"/>
        <v>28.374180746896133</v>
      </c>
      <c r="AC131" s="20">
        <v>1336004</v>
      </c>
      <c r="AD131" s="38">
        <f t="shared" si="46"/>
        <v>28.374171614517941</v>
      </c>
      <c r="AE131" s="39">
        <v>28.4</v>
      </c>
      <c r="AF131" s="20"/>
      <c r="AG131" s="20"/>
      <c r="AI131" s="2" t="s">
        <v>260</v>
      </c>
      <c r="AJ131" s="20">
        <v>989806.15000000014</v>
      </c>
      <c r="AK131" s="39">
        <f t="shared" si="48"/>
        <v>18.908866411852816</v>
      </c>
      <c r="AL131" s="20">
        <v>989806</v>
      </c>
      <c r="AM131" s="40">
        <f t="shared" si="49"/>
        <v>18.908863546311956</v>
      </c>
      <c r="AN131" s="40">
        <v>18.899999999999999</v>
      </c>
      <c r="AO131" s="20"/>
      <c r="AP131" s="20"/>
    </row>
    <row r="132" spans="1:42">
      <c r="A132" t="s">
        <v>179</v>
      </c>
      <c r="B132" s="4">
        <v>298394.61</v>
      </c>
      <c r="C132" s="2" t="s">
        <v>786</v>
      </c>
      <c r="D132" s="8">
        <v>17590.39</v>
      </c>
      <c r="E132" s="8">
        <f t="shared" si="51"/>
        <v>280804.21999999997</v>
      </c>
      <c r="F132" s="5"/>
      <c r="H132" s="2"/>
      <c r="J132" s="20"/>
      <c r="K132" s="20"/>
      <c r="L132" s="20"/>
      <c r="M132" s="20"/>
      <c r="N132" s="20"/>
      <c r="O132" s="20"/>
      <c r="Q132" s="2"/>
      <c r="S132" s="20"/>
      <c r="T132" s="20"/>
      <c r="U132" s="20"/>
      <c r="V132" s="20"/>
      <c r="W132" s="20"/>
      <c r="X132" s="20"/>
      <c r="Z132" s="2"/>
      <c r="AB132" s="20"/>
      <c r="AC132" s="20"/>
      <c r="AD132" s="20"/>
      <c r="AE132" s="20"/>
      <c r="AF132" s="20"/>
      <c r="AG132" s="20"/>
      <c r="AI132" s="2"/>
      <c r="AJ132" s="20"/>
      <c r="AK132" s="20"/>
      <c r="AL132" s="20"/>
      <c r="AM132" s="20"/>
      <c r="AN132" s="20"/>
      <c r="AO132" s="20"/>
      <c r="AP132" s="20"/>
    </row>
    <row r="133" spans="1:42">
      <c r="A133" t="s">
        <v>180</v>
      </c>
      <c r="B133" s="4">
        <v>202870.1</v>
      </c>
      <c r="C133" s="2" t="s">
        <v>787</v>
      </c>
      <c r="D133" s="8">
        <v>16346.035</v>
      </c>
      <c r="E133" s="8">
        <f t="shared" si="51"/>
        <v>186524.065</v>
      </c>
      <c r="F133" s="5"/>
      <c r="H133" s="2" t="s">
        <v>131</v>
      </c>
      <c r="I133" s="20">
        <f>SUM(I130:I132)</f>
        <v>6165291.7124999994</v>
      </c>
      <c r="J133" s="20"/>
      <c r="K133" s="20"/>
      <c r="L133" s="20"/>
      <c r="M133" s="20"/>
      <c r="N133" s="20"/>
      <c r="O133" s="20"/>
      <c r="Q133" s="2" t="s">
        <v>131</v>
      </c>
      <c r="R133" s="20">
        <f>SUM(R130:R132)</f>
        <v>5754803.7825000016</v>
      </c>
      <c r="S133" s="20"/>
      <c r="T133" s="20"/>
      <c r="U133" s="20"/>
      <c r="V133" s="20"/>
      <c r="W133" s="20"/>
      <c r="X133" s="20"/>
      <c r="Z133" s="2" t="s">
        <v>131</v>
      </c>
      <c r="AA133" s="20">
        <f>SUM(AA130:AA132)</f>
        <v>4708521.6024999991</v>
      </c>
      <c r="AB133" s="20"/>
      <c r="AC133" s="20"/>
      <c r="AD133" s="20"/>
      <c r="AE133" s="20"/>
      <c r="AF133" s="20"/>
      <c r="AG133" s="20"/>
      <c r="AI133" s="2" t="s">
        <v>131</v>
      </c>
      <c r="AJ133" s="20">
        <f>SUM(AJ130:AJ132)</f>
        <v>5234613.9024999989</v>
      </c>
      <c r="AK133" s="20"/>
      <c r="AL133" s="20"/>
      <c r="AM133" s="20"/>
      <c r="AN133" s="20"/>
      <c r="AO133" s="20"/>
      <c r="AP133" s="20"/>
    </row>
    <row r="134" spans="1:42">
      <c r="A134" t="s">
        <v>181</v>
      </c>
      <c r="B134" s="4">
        <v>614934.59</v>
      </c>
      <c r="C134" s="2" t="s">
        <v>788</v>
      </c>
      <c r="D134" s="8">
        <v>14622.75</v>
      </c>
      <c r="E134" s="8">
        <f t="shared" si="51"/>
        <v>600311.84</v>
      </c>
      <c r="F134" s="5"/>
      <c r="H134" s="2"/>
      <c r="J134" s="20"/>
      <c r="K134" s="20"/>
      <c r="L134" s="20"/>
      <c r="M134" s="20"/>
      <c r="N134" s="20"/>
      <c r="O134" s="20"/>
      <c r="Q134" s="2"/>
      <c r="R134" s="20"/>
      <c r="S134" s="20"/>
      <c r="T134" s="20"/>
      <c r="U134" s="20"/>
      <c r="V134" s="20"/>
      <c r="W134" s="20"/>
      <c r="X134" s="20"/>
      <c r="Z134" s="2"/>
      <c r="AA134" s="20"/>
      <c r="AB134" s="20"/>
      <c r="AC134" s="20"/>
      <c r="AD134" s="20"/>
      <c r="AE134" s="20"/>
      <c r="AF134" s="20"/>
      <c r="AG134" s="20"/>
      <c r="AI134" s="2"/>
      <c r="AJ134" s="20"/>
      <c r="AK134" s="20"/>
      <c r="AL134" s="20"/>
      <c r="AM134" s="20"/>
      <c r="AN134" s="20"/>
      <c r="AO134" s="20"/>
      <c r="AP134" s="20"/>
    </row>
    <row r="135" spans="1:42">
      <c r="A135" t="s">
        <v>182</v>
      </c>
      <c r="B135" s="4">
        <v>122568.37</v>
      </c>
      <c r="C135" s="2" t="s">
        <v>789</v>
      </c>
      <c r="D135" s="8">
        <v>15351.11</v>
      </c>
      <c r="E135" s="8">
        <f t="shared" si="51"/>
        <v>107217.26</v>
      </c>
      <c r="F135" s="5"/>
      <c r="H135" s="2" t="s">
        <v>132</v>
      </c>
      <c r="I135" s="23">
        <f>I130/I133*100</f>
        <v>78.484633787715524</v>
      </c>
      <c r="J135" s="22"/>
      <c r="K135" s="22"/>
      <c r="L135" s="22"/>
      <c r="M135" s="22"/>
      <c r="N135" s="22"/>
      <c r="O135" s="20"/>
      <c r="Q135" s="2" t="s">
        <v>132</v>
      </c>
      <c r="R135" s="24">
        <f>R130/R133*100</f>
        <v>86.890875197272635</v>
      </c>
      <c r="S135" s="20"/>
      <c r="T135" s="20"/>
      <c r="U135" s="20"/>
      <c r="V135" s="20"/>
      <c r="W135" s="20"/>
      <c r="X135" s="20"/>
      <c r="Z135" s="2" t="s">
        <v>132</v>
      </c>
      <c r="AA135" s="24">
        <f>AA130/AA133*100</f>
        <v>71.62581925310387</v>
      </c>
      <c r="AB135" s="20"/>
      <c r="AC135" s="20"/>
      <c r="AD135" s="20"/>
      <c r="AE135" s="20"/>
      <c r="AF135" s="20"/>
      <c r="AG135" s="20"/>
      <c r="AI135" s="2" t="s">
        <v>132</v>
      </c>
      <c r="AJ135" s="24">
        <f>AJ130/AJ133*100</f>
        <v>81.091133588147173</v>
      </c>
      <c r="AK135" s="20"/>
      <c r="AL135" s="20"/>
      <c r="AM135" s="20"/>
      <c r="AN135" s="20"/>
      <c r="AO135" s="20"/>
      <c r="AP135" s="20"/>
    </row>
    <row r="136" spans="1:42">
      <c r="A136" t="s">
        <v>183</v>
      </c>
      <c r="B136" s="4">
        <v>341454.4</v>
      </c>
      <c r="C136" s="2" t="s">
        <v>790</v>
      </c>
      <c r="D136" s="8">
        <v>14143.654999999999</v>
      </c>
      <c r="E136" s="8">
        <f t="shared" si="51"/>
        <v>327310.745</v>
      </c>
      <c r="F136" s="5"/>
      <c r="H136" s="2" t="s">
        <v>133</v>
      </c>
      <c r="I136" s="23">
        <f>I131/I133*100</f>
        <v>21.51536621228448</v>
      </c>
      <c r="J136" s="22"/>
      <c r="K136" s="22"/>
      <c r="L136" s="22"/>
      <c r="M136" s="22"/>
      <c r="N136" s="22"/>
      <c r="O136" s="20"/>
      <c r="Q136" s="2" t="s">
        <v>133</v>
      </c>
      <c r="R136" s="24">
        <f>R131/R133*100</f>
        <v>13.109124802727361</v>
      </c>
      <c r="S136" s="20"/>
      <c r="T136" s="20"/>
      <c r="U136" s="20"/>
      <c r="V136" s="20"/>
      <c r="W136" s="20"/>
      <c r="X136" s="20"/>
      <c r="Z136" s="2" t="s">
        <v>133</v>
      </c>
      <c r="AA136" s="24">
        <f>AA131/AA133*100</f>
        <v>28.374180746896133</v>
      </c>
      <c r="AB136" s="20"/>
      <c r="AC136" s="20"/>
      <c r="AD136" s="20"/>
      <c r="AE136" s="20"/>
      <c r="AF136" s="20"/>
      <c r="AG136" s="20"/>
      <c r="AI136" s="2" t="s">
        <v>133</v>
      </c>
      <c r="AJ136" s="24">
        <f>AJ131/AJ133*100</f>
        <v>18.908866411852816</v>
      </c>
      <c r="AK136" s="20"/>
      <c r="AL136" s="20"/>
      <c r="AM136" s="20"/>
      <c r="AN136" s="20"/>
      <c r="AO136" s="20"/>
      <c r="AP136" s="20"/>
    </row>
    <row r="137" spans="1:42">
      <c r="A137" t="s">
        <v>184</v>
      </c>
      <c r="B137" s="4">
        <v>125694.55</v>
      </c>
      <c r="C137" s="2" t="s">
        <v>524</v>
      </c>
      <c r="D137" s="8">
        <v>14324.71</v>
      </c>
      <c r="E137" s="8">
        <f t="shared" si="51"/>
        <v>111369.84</v>
      </c>
      <c r="F137" s="5"/>
      <c r="H137" s="2"/>
      <c r="I137" s="23"/>
      <c r="J137" s="22"/>
      <c r="K137" s="22"/>
      <c r="L137" s="22"/>
      <c r="M137" s="22"/>
      <c r="N137" s="22"/>
      <c r="O137" s="20"/>
      <c r="Q137" s="2"/>
      <c r="R137" s="24"/>
      <c r="S137" s="20"/>
      <c r="T137" s="20"/>
      <c r="U137" s="20"/>
      <c r="V137" s="20"/>
      <c r="W137" s="20"/>
      <c r="X137" s="20"/>
      <c r="Z137" s="2"/>
      <c r="AA137" s="24"/>
      <c r="AB137" s="20"/>
      <c r="AC137" s="20"/>
      <c r="AD137" s="20"/>
      <c r="AE137" s="20"/>
      <c r="AF137" s="20"/>
      <c r="AG137" s="20"/>
      <c r="AI137" s="2"/>
      <c r="AJ137" s="24"/>
      <c r="AK137" s="20"/>
      <c r="AL137" s="20"/>
      <c r="AM137" s="20"/>
      <c r="AN137" s="20"/>
      <c r="AO137" s="20"/>
      <c r="AP137" s="20"/>
    </row>
    <row r="138" spans="1:42">
      <c r="A138" t="s">
        <v>185</v>
      </c>
      <c r="B138" s="2">
        <v>541779.44999999995</v>
      </c>
      <c r="C138" s="2" t="s">
        <v>525</v>
      </c>
      <c r="D138" s="5">
        <v>257091.155</v>
      </c>
      <c r="E138" s="5">
        <f t="shared" si="51"/>
        <v>284688.29499999993</v>
      </c>
      <c r="F138" s="5"/>
      <c r="H138" s="2" t="s">
        <v>134</v>
      </c>
      <c r="I138" s="23">
        <f>I135/I136</f>
        <v>3.6478409436927777</v>
      </c>
      <c r="J138" s="22"/>
      <c r="K138" s="22"/>
      <c r="L138" s="22"/>
      <c r="M138" s="22"/>
      <c r="N138" s="22"/>
      <c r="O138" s="20"/>
      <c r="Q138" s="2" t="s">
        <v>134</v>
      </c>
      <c r="R138" s="24">
        <f>R135/R136</f>
        <v>6.6282743131101274</v>
      </c>
      <c r="S138" s="20"/>
      <c r="T138" s="20"/>
      <c r="U138" s="20"/>
      <c r="V138" s="20"/>
      <c r="W138" s="20"/>
      <c r="X138" s="20"/>
      <c r="Z138" s="2" t="s">
        <v>134</v>
      </c>
      <c r="AA138" s="24">
        <f>AA135/AA136</f>
        <v>2.5243308306245655</v>
      </c>
      <c r="AB138" s="20"/>
      <c r="AC138" s="20"/>
      <c r="AD138" s="20"/>
      <c r="AE138" s="20"/>
      <c r="AF138" s="20"/>
      <c r="AG138" s="20"/>
      <c r="AI138" s="2" t="s">
        <v>134</v>
      </c>
      <c r="AJ138" s="24">
        <f>AJ135/AJ136</f>
        <v>4.2885243262026584</v>
      </c>
      <c r="AK138" s="20"/>
      <c r="AL138" s="20"/>
      <c r="AM138" s="20"/>
      <c r="AN138" s="20"/>
      <c r="AO138" s="20"/>
      <c r="AP138" s="20"/>
    </row>
    <row r="139" spans="1:42">
      <c r="A139" t="s">
        <v>186</v>
      </c>
      <c r="B139" s="2">
        <v>298786.49</v>
      </c>
      <c r="C139" s="2" t="s">
        <v>791</v>
      </c>
      <c r="D139" s="5">
        <v>75581.279999999999</v>
      </c>
      <c r="E139" s="5">
        <f t="shared" si="51"/>
        <v>223205.21</v>
      </c>
      <c r="F139" s="5"/>
      <c r="H139" s="2"/>
      <c r="I139" s="22"/>
      <c r="J139" s="22"/>
      <c r="K139" s="22"/>
      <c r="L139" s="22"/>
      <c r="M139" s="22"/>
      <c r="N139" s="22"/>
      <c r="O139" s="20"/>
      <c r="R139" s="20"/>
      <c r="S139" s="20"/>
      <c r="T139" s="20"/>
      <c r="U139" s="20"/>
      <c r="V139" s="20"/>
      <c r="W139" s="20"/>
      <c r="X139" s="20"/>
      <c r="AA139" s="20"/>
      <c r="AB139" s="20"/>
      <c r="AC139" s="20"/>
      <c r="AD139" s="20"/>
      <c r="AE139" s="20"/>
      <c r="AF139" s="20"/>
      <c r="AG139" s="20"/>
      <c r="AJ139" s="20"/>
      <c r="AK139" s="20"/>
      <c r="AL139" s="20"/>
      <c r="AM139" s="20"/>
      <c r="AN139" s="20"/>
      <c r="AO139" s="20"/>
      <c r="AP139" s="20"/>
    </row>
    <row r="140" spans="1:42">
      <c r="A140" t="s">
        <v>187</v>
      </c>
      <c r="B140" s="2">
        <v>108510.94</v>
      </c>
      <c r="C140" s="2" t="s">
        <v>792</v>
      </c>
      <c r="D140" s="5">
        <v>43820.880000000005</v>
      </c>
      <c r="E140" s="5">
        <f t="shared" si="51"/>
        <v>64690.06</v>
      </c>
      <c r="F140" s="5"/>
      <c r="H140" s="2"/>
      <c r="I140" s="2"/>
      <c r="J140" s="2"/>
      <c r="K140" s="2"/>
      <c r="L140" s="2"/>
      <c r="M140" s="2"/>
      <c r="N140" s="2"/>
      <c r="R140" s="20"/>
      <c r="S140" s="20"/>
      <c r="T140" s="20"/>
      <c r="U140" s="20"/>
      <c r="V140" s="20"/>
      <c r="W140" s="20"/>
      <c r="X140" s="20"/>
      <c r="AA140" s="2"/>
      <c r="AB140" s="2"/>
      <c r="AC140" s="2"/>
      <c r="AD140" s="2"/>
      <c r="AE140" s="2"/>
      <c r="AF140" s="2"/>
      <c r="AG140" s="2"/>
      <c r="AK140" s="2"/>
      <c r="AL140" s="2"/>
      <c r="AM140" s="2"/>
      <c r="AN140" s="2"/>
      <c r="AO140" s="2"/>
    </row>
    <row r="141" spans="1:42">
      <c r="A141" t="s">
        <v>188</v>
      </c>
      <c r="B141" s="2">
        <v>742141.45</v>
      </c>
      <c r="C141" s="2" t="s">
        <v>793</v>
      </c>
      <c r="D141" s="5">
        <v>26492.25</v>
      </c>
      <c r="E141" s="5">
        <f t="shared" si="51"/>
        <v>715649.2</v>
      </c>
      <c r="F141" s="5"/>
      <c r="H141" t="s">
        <v>21</v>
      </c>
      <c r="J141" t="s">
        <v>229</v>
      </c>
      <c r="N141" s="2"/>
      <c r="R141" s="2"/>
      <c r="S141" s="2"/>
      <c r="T141" s="2"/>
      <c r="U141" s="2"/>
      <c r="V141" s="2"/>
      <c r="W141" s="2"/>
      <c r="X141" s="2"/>
      <c r="AK141" s="2"/>
      <c r="AL141" s="2"/>
      <c r="AM141" s="2"/>
      <c r="AN141" s="2"/>
      <c r="AO141" s="2"/>
    </row>
    <row r="142" spans="1:42">
      <c r="A142" t="s">
        <v>189</v>
      </c>
      <c r="B142" s="2">
        <v>113713.2</v>
      </c>
      <c r="C142" s="2" t="s">
        <v>794</v>
      </c>
      <c r="D142" s="5">
        <v>20117.725000000002</v>
      </c>
      <c r="E142" s="5">
        <f t="shared" si="51"/>
        <v>93595.474999999991</v>
      </c>
      <c r="F142" s="5"/>
      <c r="H142" s="4" t="s">
        <v>141</v>
      </c>
      <c r="I142" s="2"/>
      <c r="J142" s="2"/>
      <c r="K142" s="2"/>
      <c r="L142" s="2"/>
      <c r="M142" s="2"/>
      <c r="N142" s="2"/>
    </row>
    <row r="143" spans="1:42">
      <c r="A143" t="s">
        <v>190</v>
      </c>
      <c r="B143" s="2">
        <v>382161.27</v>
      </c>
      <c r="C143" s="2" t="s">
        <v>795</v>
      </c>
      <c r="D143" s="5">
        <v>18212.404999999999</v>
      </c>
      <c r="E143" s="5">
        <f t="shared" si="51"/>
        <v>363948.86499999999</v>
      </c>
      <c r="F143" s="5"/>
      <c r="H143" s="13"/>
      <c r="I143" s="13"/>
      <c r="J143" s="14"/>
      <c r="K143" s="13" t="s">
        <v>2</v>
      </c>
      <c r="L143" s="13"/>
      <c r="M143" s="13"/>
      <c r="N143" s="2"/>
    </row>
    <row r="144" spans="1:42">
      <c r="A144" t="s">
        <v>191</v>
      </c>
      <c r="B144" s="2">
        <v>165832.06</v>
      </c>
      <c r="C144" s="2" t="s">
        <v>796</v>
      </c>
      <c r="D144" s="5">
        <v>16580.93</v>
      </c>
      <c r="E144" s="5">
        <f t="shared" si="51"/>
        <v>149251.13</v>
      </c>
      <c r="F144" s="5"/>
      <c r="H144" s="15" t="s">
        <v>231</v>
      </c>
      <c r="I144" s="21" t="s">
        <v>129</v>
      </c>
      <c r="J144" s="1" t="s">
        <v>3</v>
      </c>
      <c r="K144" s="15" t="s">
        <v>4</v>
      </c>
      <c r="L144" s="15" t="s">
        <v>17</v>
      </c>
      <c r="M144" s="15" t="s">
        <v>18</v>
      </c>
      <c r="N144" s="2"/>
    </row>
    <row r="145" spans="1:16">
      <c r="A145" t="s">
        <v>192</v>
      </c>
      <c r="B145" s="2">
        <v>116157.81</v>
      </c>
      <c r="C145" s="2" t="s">
        <v>592</v>
      </c>
      <c r="D145" s="5">
        <v>14959.505000000001</v>
      </c>
      <c r="E145" s="5">
        <f t="shared" si="51"/>
        <v>101198.30499999999</v>
      </c>
      <c r="F145" s="5"/>
      <c r="H145" s="2" t="s">
        <v>240</v>
      </c>
      <c r="I145" s="20">
        <v>1450869.2424999997</v>
      </c>
      <c r="J145" s="40">
        <f>I145/$I$168*100</f>
        <v>27.149685126797841</v>
      </c>
      <c r="K145" s="20">
        <f>SUM(I145:I164)+I166</f>
        <v>5343963.4225000013</v>
      </c>
      <c r="L145" s="41">
        <f>K145/$I$168*100</f>
        <v>100</v>
      </c>
      <c r="M145" s="41">
        <f>J145/L145*100</f>
        <v>27.149685126797841</v>
      </c>
      <c r="N145" s="20"/>
      <c r="O145" s="20"/>
      <c r="P145" s="20"/>
    </row>
    <row r="146" spans="1:16">
      <c r="A146" t="s">
        <v>193</v>
      </c>
      <c r="B146" s="2">
        <v>102222.11</v>
      </c>
      <c r="C146" s="2" t="s">
        <v>593</v>
      </c>
      <c r="D146" s="5">
        <v>17012.21</v>
      </c>
      <c r="E146" s="5">
        <f t="shared" si="51"/>
        <v>85209.9</v>
      </c>
      <c r="F146" s="5"/>
      <c r="H146" s="2" t="s">
        <v>241</v>
      </c>
      <c r="I146" s="20">
        <v>942509.15999999992</v>
      </c>
      <c r="J146" s="40">
        <f t="shared" ref="J146:J166" si="52">I146/$I$168*100</f>
        <v>17.636893920937005</v>
      </c>
      <c r="K146" s="20">
        <f>SUM(I146:I164)+I166</f>
        <v>3893094.1800000006</v>
      </c>
      <c r="L146" s="41">
        <f t="shared" ref="L146:L166" si="53">K146/$I$168*100</f>
        <v>72.850314873202137</v>
      </c>
      <c r="M146" s="41">
        <f t="shared" ref="M146:M164" si="54">J146/L146*100</f>
        <v>24.209770337485125</v>
      </c>
      <c r="N146" s="20"/>
      <c r="O146" s="20"/>
      <c r="P146" s="20"/>
    </row>
    <row r="147" spans="1:16">
      <c r="A147" t="s">
        <v>194</v>
      </c>
      <c r="B147" s="2">
        <v>50158.37</v>
      </c>
      <c r="C147" s="2" t="s">
        <v>594</v>
      </c>
      <c r="D147" s="5">
        <v>18979.255000000001</v>
      </c>
      <c r="E147" s="5">
        <f t="shared" si="51"/>
        <v>31179.115000000002</v>
      </c>
      <c r="F147" s="5"/>
      <c r="H147" s="2" t="s">
        <v>242</v>
      </c>
      <c r="I147" s="20">
        <v>224010.02000000002</v>
      </c>
      <c r="J147" s="40">
        <f t="shared" si="52"/>
        <v>4.1918329578536699</v>
      </c>
      <c r="K147" s="20">
        <f>SUM(I147:I164)+I166</f>
        <v>2950585.0199999996</v>
      </c>
      <c r="L147" s="41">
        <f t="shared" si="53"/>
        <v>55.21342095226511</v>
      </c>
      <c r="M147" s="41">
        <f t="shared" si="54"/>
        <v>7.5920544055361621</v>
      </c>
      <c r="N147" s="20"/>
      <c r="O147" s="20"/>
      <c r="P147" s="20"/>
    </row>
    <row r="148" spans="1:16">
      <c r="A148" t="s">
        <v>195</v>
      </c>
      <c r="B148" s="2">
        <v>59215.92</v>
      </c>
      <c r="C148" s="2" t="s">
        <v>595</v>
      </c>
      <c r="D148" s="5">
        <v>17590.39</v>
      </c>
      <c r="E148" s="5">
        <f t="shared" si="51"/>
        <v>41625.53</v>
      </c>
      <c r="F148" s="5"/>
      <c r="H148" s="2" t="s">
        <v>243</v>
      </c>
      <c r="I148" s="20">
        <v>51068.12</v>
      </c>
      <c r="J148" s="40">
        <f t="shared" si="52"/>
        <v>0.95562255881065561</v>
      </c>
      <c r="K148" s="20">
        <f>SUM(I148:I164)+I166</f>
        <v>2726575</v>
      </c>
      <c r="L148" s="41">
        <f t="shared" si="53"/>
        <v>51.021587994411455</v>
      </c>
      <c r="M148" s="41">
        <f t="shared" si="54"/>
        <v>1.8729769032577499</v>
      </c>
      <c r="N148" s="20"/>
      <c r="O148" s="20"/>
      <c r="P148" s="20"/>
    </row>
    <row r="149" spans="1:16">
      <c r="A149" t="s">
        <v>196</v>
      </c>
      <c r="B149" s="2">
        <v>69326.87</v>
      </c>
      <c r="C149" s="2" t="s">
        <v>596</v>
      </c>
      <c r="D149" s="5">
        <v>16346.035</v>
      </c>
      <c r="E149" s="5">
        <f t="shared" si="51"/>
        <v>52980.834999999992</v>
      </c>
      <c r="F149" s="5"/>
      <c r="H149" s="2" t="s">
        <v>244</v>
      </c>
      <c r="I149" s="20">
        <v>409947.61</v>
      </c>
      <c r="J149" s="40">
        <f t="shared" si="52"/>
        <v>7.671227843251577</v>
      </c>
      <c r="K149" s="20">
        <f>SUM(I149:I164)+I166</f>
        <v>2675506.88</v>
      </c>
      <c r="L149" s="41">
        <f t="shared" si="53"/>
        <v>50.065965435600788</v>
      </c>
      <c r="M149" s="41">
        <f t="shared" si="54"/>
        <v>15.322240920569044</v>
      </c>
      <c r="N149" s="20"/>
      <c r="O149" s="20"/>
      <c r="P149" s="20"/>
    </row>
    <row r="150" spans="1:16">
      <c r="A150" t="s">
        <v>197</v>
      </c>
      <c r="B150" s="2">
        <v>95853.07</v>
      </c>
      <c r="C150" s="2" t="s">
        <v>597</v>
      </c>
      <c r="D150" s="5">
        <v>14622.75</v>
      </c>
      <c r="E150" s="5">
        <f t="shared" si="51"/>
        <v>81230.320000000007</v>
      </c>
      <c r="F150" s="5"/>
      <c r="H150" s="2" t="s">
        <v>245</v>
      </c>
      <c r="I150" s="20">
        <v>96696.459999999992</v>
      </c>
      <c r="J150" s="40">
        <f t="shared" si="52"/>
        <v>1.8094521304706772</v>
      </c>
      <c r="K150" s="20">
        <f>SUM(I150:I164)+I166</f>
        <v>2265559.2699999996</v>
      </c>
      <c r="L150" s="41">
        <f t="shared" si="53"/>
        <v>42.394737592349216</v>
      </c>
      <c r="M150" s="41">
        <f t="shared" si="54"/>
        <v>4.2681055084469275</v>
      </c>
      <c r="N150" s="20"/>
      <c r="O150" s="20"/>
      <c r="P150" s="20"/>
    </row>
    <row r="151" spans="1:16">
      <c r="A151" t="s">
        <v>198</v>
      </c>
      <c r="B151" s="2">
        <v>66946.48</v>
      </c>
      <c r="C151" s="2" t="s">
        <v>526</v>
      </c>
      <c r="D151" s="5">
        <v>15351.11</v>
      </c>
      <c r="E151" s="5">
        <f t="shared" si="51"/>
        <v>51595.369999999995</v>
      </c>
      <c r="F151" s="5"/>
      <c r="H151" s="2" t="s">
        <v>246</v>
      </c>
      <c r="I151" s="20">
        <v>161672.72999999998</v>
      </c>
      <c r="J151" s="40">
        <f t="shared" si="52"/>
        <v>3.0253337685527533</v>
      </c>
      <c r="K151" s="20">
        <f>SUM(I151:I164)+I166</f>
        <v>2168862.8099999996</v>
      </c>
      <c r="L151" s="41">
        <f t="shared" si="53"/>
        <v>40.585285461878534</v>
      </c>
      <c r="M151" s="41">
        <f t="shared" si="54"/>
        <v>7.4542626326835313</v>
      </c>
      <c r="N151" s="20"/>
      <c r="O151" s="20"/>
      <c r="P151" s="20"/>
    </row>
    <row r="152" spans="1:16">
      <c r="A152" t="s">
        <v>199</v>
      </c>
      <c r="B152" s="4">
        <v>378443.51</v>
      </c>
      <c r="C152" s="2" t="s">
        <v>527</v>
      </c>
      <c r="D152" s="8">
        <v>257091.155</v>
      </c>
      <c r="E152" s="8">
        <f t="shared" si="51"/>
        <v>121352.35500000001</v>
      </c>
      <c r="F152" s="5"/>
      <c r="H152" s="2" t="s">
        <v>247</v>
      </c>
      <c r="I152" s="20">
        <v>123630.36999999998</v>
      </c>
      <c r="J152" s="40">
        <f t="shared" si="52"/>
        <v>2.3134583870741294</v>
      </c>
      <c r="K152" s="20">
        <f>SUM(I152:I164)+I166</f>
        <v>2007190.08</v>
      </c>
      <c r="L152" s="41">
        <f t="shared" si="53"/>
        <v>37.559951693325786</v>
      </c>
      <c r="M152" s="41">
        <f t="shared" si="54"/>
        <v>6.1593752994235595</v>
      </c>
      <c r="N152" s="20"/>
      <c r="O152" s="20"/>
      <c r="P152" s="20"/>
    </row>
    <row r="153" spans="1:16">
      <c r="A153" t="s">
        <v>200</v>
      </c>
      <c r="B153" s="4">
        <v>200832.38</v>
      </c>
      <c r="C153" s="2" t="s">
        <v>598</v>
      </c>
      <c r="D153" s="8">
        <v>75581.279999999999</v>
      </c>
      <c r="E153" s="8">
        <f t="shared" si="51"/>
        <v>125251.1</v>
      </c>
      <c r="F153" s="5"/>
      <c r="H153" s="2" t="s">
        <v>248</v>
      </c>
      <c r="I153" s="20">
        <v>84967.6</v>
      </c>
      <c r="J153" s="40">
        <f t="shared" si="52"/>
        <v>1.5899734575700117</v>
      </c>
      <c r="K153" s="20">
        <f>SUM(I153:I164)+I166</f>
        <v>1883559.7100000002</v>
      </c>
      <c r="L153" s="41">
        <f t="shared" si="53"/>
        <v>35.246493306251665</v>
      </c>
      <c r="M153" s="41">
        <f t="shared" si="54"/>
        <v>4.5110117586874905</v>
      </c>
      <c r="N153" s="20"/>
      <c r="O153" s="20"/>
      <c r="P153" s="20"/>
    </row>
    <row r="154" spans="1:16">
      <c r="A154" t="s">
        <v>201</v>
      </c>
      <c r="B154" s="4">
        <v>95203.79</v>
      </c>
      <c r="C154" s="2" t="s">
        <v>599</v>
      </c>
      <c r="D154" s="8">
        <v>43820.880000000005</v>
      </c>
      <c r="E154" s="8">
        <f t="shared" si="51"/>
        <v>51382.909999999989</v>
      </c>
      <c r="F154" s="5"/>
      <c r="H154" s="2" t="s">
        <v>249</v>
      </c>
      <c r="I154" s="20">
        <v>54727.849999999991</v>
      </c>
      <c r="J154" s="40">
        <f t="shared" si="52"/>
        <v>1.0241059991087538</v>
      </c>
      <c r="K154" s="20">
        <f>SUM(I154:I164)+I166</f>
        <v>1798592.11</v>
      </c>
      <c r="L154" s="41">
        <f t="shared" si="53"/>
        <v>33.656519848681647</v>
      </c>
      <c r="M154" s="41">
        <f t="shared" si="54"/>
        <v>3.0428160835199036</v>
      </c>
      <c r="N154" s="20"/>
      <c r="O154" s="20"/>
      <c r="P154" s="20"/>
    </row>
    <row r="155" spans="1:16">
      <c r="A155" t="s">
        <v>202</v>
      </c>
      <c r="B155" s="4">
        <v>330821.09999999998</v>
      </c>
      <c r="C155" s="2" t="s">
        <v>600</v>
      </c>
      <c r="D155" s="8">
        <v>26492.25</v>
      </c>
      <c r="E155" s="8">
        <f t="shared" si="51"/>
        <v>304328.84999999998</v>
      </c>
      <c r="F155" s="5"/>
      <c r="H155" s="2" t="s">
        <v>250</v>
      </c>
      <c r="I155" s="20">
        <v>43683.14</v>
      </c>
      <c r="J155" s="40">
        <f t="shared" si="52"/>
        <v>0.81742962191841217</v>
      </c>
      <c r="K155" s="20">
        <f>SUM(I155:I164)+I166</f>
        <v>1743864.2600000002</v>
      </c>
      <c r="L155" s="41">
        <f t="shared" si="53"/>
        <v>32.632413849572899</v>
      </c>
      <c r="M155" s="41">
        <f t="shared" si="54"/>
        <v>2.5049621694752773</v>
      </c>
      <c r="N155" s="20"/>
      <c r="O155" s="20"/>
      <c r="P155" s="20"/>
    </row>
    <row r="156" spans="1:16">
      <c r="A156" t="s">
        <v>203</v>
      </c>
      <c r="B156" s="4">
        <v>218347.01</v>
      </c>
      <c r="C156" s="2" t="s">
        <v>601</v>
      </c>
      <c r="D156" s="8">
        <v>20117.725000000002</v>
      </c>
      <c r="E156" s="8">
        <f t="shared" si="51"/>
        <v>198229.285</v>
      </c>
      <c r="F156" s="5"/>
      <c r="H156" s="2" t="s">
        <v>251</v>
      </c>
      <c r="I156" s="20">
        <v>52444.000000000007</v>
      </c>
      <c r="J156" s="40">
        <f t="shared" si="52"/>
        <v>0.98136899251952159</v>
      </c>
      <c r="K156" s="20">
        <f>SUM(I156:I164)+I166</f>
        <v>1700181.12</v>
      </c>
      <c r="L156" s="41">
        <f t="shared" si="53"/>
        <v>31.814984227654485</v>
      </c>
      <c r="M156" s="41">
        <f t="shared" si="54"/>
        <v>3.0846125382218101</v>
      </c>
      <c r="N156" s="20"/>
      <c r="O156" s="20"/>
      <c r="P156" s="20"/>
    </row>
    <row r="157" spans="1:16">
      <c r="A157" t="s">
        <v>204</v>
      </c>
      <c r="B157" s="4">
        <v>314795.96000000002</v>
      </c>
      <c r="C157" s="2" t="s">
        <v>602</v>
      </c>
      <c r="D157" s="8">
        <v>18212.404999999999</v>
      </c>
      <c r="E157" s="8">
        <f t="shared" si="51"/>
        <v>296583.55500000005</v>
      </c>
      <c r="F157" s="5"/>
      <c r="H157" s="2" t="s">
        <v>252</v>
      </c>
      <c r="I157" s="20">
        <v>46445.21</v>
      </c>
      <c r="J157" s="40">
        <f t="shared" si="52"/>
        <v>0.8691154173033635</v>
      </c>
      <c r="K157" s="20">
        <f>SUM(I157:I164)+I166</f>
        <v>1647737.12</v>
      </c>
      <c r="L157" s="41">
        <f t="shared" si="53"/>
        <v>30.83361523513496</v>
      </c>
      <c r="M157" s="41">
        <f t="shared" si="54"/>
        <v>2.8187269338206078</v>
      </c>
      <c r="N157" s="20"/>
      <c r="O157" s="20"/>
      <c r="P157" s="20"/>
    </row>
    <row r="158" spans="1:16">
      <c r="A158" t="s">
        <v>205</v>
      </c>
      <c r="B158" s="4">
        <v>259609.28</v>
      </c>
      <c r="C158" s="2" t="s">
        <v>603</v>
      </c>
      <c r="D158" s="8">
        <v>16580.93</v>
      </c>
      <c r="E158" s="8">
        <f t="shared" si="51"/>
        <v>243028.35</v>
      </c>
      <c r="F158" s="5"/>
      <c r="H158" s="2" t="s">
        <v>253</v>
      </c>
      <c r="I158" s="20">
        <v>147933.22</v>
      </c>
      <c r="J158" s="40">
        <f t="shared" si="52"/>
        <v>2.7682303995036368</v>
      </c>
      <c r="K158" s="20">
        <f>SUM(I158:I164)+I166</f>
        <v>1601291.9100000001</v>
      </c>
      <c r="L158" s="41">
        <f t="shared" si="53"/>
        <v>29.964499817831598</v>
      </c>
      <c r="M158" s="41">
        <f t="shared" si="54"/>
        <v>9.2383667884764371</v>
      </c>
      <c r="N158" s="20"/>
      <c r="O158" s="20"/>
      <c r="P158" s="20"/>
    </row>
    <row r="159" spans="1:16">
      <c r="A159" t="s">
        <v>206</v>
      </c>
      <c r="B159" s="4">
        <v>153446.42000000001</v>
      </c>
      <c r="C159" s="2" t="s">
        <v>604</v>
      </c>
      <c r="D159" s="8">
        <v>14959.505000000001</v>
      </c>
      <c r="E159" s="8">
        <f t="shared" si="51"/>
        <v>138486.91500000001</v>
      </c>
      <c r="F159" s="5"/>
      <c r="H159" s="2" t="s">
        <v>254</v>
      </c>
      <c r="I159" s="20">
        <v>60397.7</v>
      </c>
      <c r="J159" s="40">
        <f t="shared" si="52"/>
        <v>1.1302042178227498</v>
      </c>
      <c r="K159" s="20">
        <f>SUM(I159:I164)+I166</f>
        <v>1453358.69</v>
      </c>
      <c r="L159" s="41">
        <f t="shared" si="53"/>
        <v>27.196269418327958</v>
      </c>
      <c r="M159" s="41">
        <f t="shared" si="54"/>
        <v>4.1557325397765359</v>
      </c>
      <c r="N159" s="20"/>
      <c r="O159" s="20"/>
      <c r="P159" s="20"/>
    </row>
    <row r="160" spans="1:16">
      <c r="A160" t="s">
        <v>207</v>
      </c>
      <c r="B160" s="4">
        <v>198980.26</v>
      </c>
      <c r="C160" s="2" t="s">
        <v>605</v>
      </c>
      <c r="D160" s="8">
        <v>17012.21</v>
      </c>
      <c r="E160" s="8">
        <f t="shared" si="51"/>
        <v>181968.05000000002</v>
      </c>
      <c r="F160" s="5"/>
      <c r="H160" s="2" t="s">
        <v>255</v>
      </c>
      <c r="I160" s="20">
        <v>58444.200000000004</v>
      </c>
      <c r="J160" s="40">
        <f t="shared" si="52"/>
        <v>1.0936489526468121</v>
      </c>
      <c r="K160" s="20">
        <f>SUM(I160:I164)+I166</f>
        <v>1392960.9900000002</v>
      </c>
      <c r="L160" s="41">
        <f t="shared" si="53"/>
        <v>26.066065200505211</v>
      </c>
      <c r="M160" s="41">
        <f t="shared" si="54"/>
        <v>4.1956810290861046</v>
      </c>
      <c r="N160" s="20"/>
      <c r="O160" s="20"/>
      <c r="P160" s="20"/>
    </row>
    <row r="161" spans="1:16">
      <c r="A161" t="s">
        <v>208</v>
      </c>
      <c r="B161" s="4">
        <v>83316.100000000006</v>
      </c>
      <c r="C161" s="2" t="s">
        <v>606</v>
      </c>
      <c r="D161" s="8">
        <v>18979.255000000001</v>
      </c>
      <c r="E161" s="8">
        <f t="shared" si="51"/>
        <v>64336.845000000001</v>
      </c>
      <c r="F161" s="5"/>
      <c r="H161" s="2" t="s">
        <v>256</v>
      </c>
      <c r="I161" s="20">
        <v>43930.27</v>
      </c>
      <c r="J161" s="40">
        <f t="shared" si="52"/>
        <v>0.82205409219377923</v>
      </c>
      <c r="K161" s="20">
        <f>SUM(I161:I164)+I166</f>
        <v>1334516.79</v>
      </c>
      <c r="L161" s="41">
        <f t="shared" si="53"/>
        <v>24.972416247858398</v>
      </c>
      <c r="M161" s="41">
        <f t="shared" si="54"/>
        <v>3.2918484300223754</v>
      </c>
      <c r="N161" s="20"/>
      <c r="O161" s="20"/>
      <c r="P161" s="20"/>
    </row>
    <row r="162" spans="1:16">
      <c r="A162" t="s">
        <v>209</v>
      </c>
      <c r="B162" s="4">
        <v>105706.98</v>
      </c>
      <c r="C162" s="2" t="s">
        <v>607</v>
      </c>
      <c r="D162" s="8">
        <v>17590.39</v>
      </c>
      <c r="E162" s="8">
        <f t="shared" si="51"/>
        <v>88116.59</v>
      </c>
      <c r="F162" s="5"/>
      <c r="H162" s="2" t="s">
        <v>257</v>
      </c>
      <c r="I162" s="20">
        <v>41309.94</v>
      </c>
      <c r="J162" s="40">
        <f t="shared" si="52"/>
        <v>0.77302063532228438</v>
      </c>
      <c r="K162" s="20">
        <f>SUM(I162:I164)+I166</f>
        <v>1290586.52</v>
      </c>
      <c r="L162" s="41">
        <f t="shared" si="53"/>
        <v>24.150362155664617</v>
      </c>
      <c r="M162" s="41">
        <f t="shared" si="54"/>
        <v>3.2008656033382406</v>
      </c>
      <c r="N162" s="20"/>
      <c r="O162" s="20"/>
      <c r="P162" s="20"/>
    </row>
    <row r="163" spans="1:16">
      <c r="A163" t="s">
        <v>210</v>
      </c>
      <c r="B163" s="4">
        <v>414275.44</v>
      </c>
      <c r="C163" s="2" t="s">
        <v>608</v>
      </c>
      <c r="D163" s="8">
        <v>16346.035</v>
      </c>
      <c r="E163" s="8">
        <f t="shared" si="51"/>
        <v>397929.40500000003</v>
      </c>
      <c r="F163" s="5"/>
      <c r="H163" s="2" t="s">
        <v>19</v>
      </c>
      <c r="I163" s="20">
        <v>30177.800000000003</v>
      </c>
      <c r="J163" s="40">
        <f t="shared" si="52"/>
        <v>0.56470820651467502</v>
      </c>
      <c r="K163" s="20">
        <f>SUM(I163:I164)+I166</f>
        <v>1249276.58</v>
      </c>
      <c r="L163" s="41">
        <f t="shared" si="53"/>
        <v>23.377341520342334</v>
      </c>
      <c r="M163" s="41">
        <f t="shared" si="54"/>
        <v>2.4156220074180852</v>
      </c>
      <c r="N163" s="20"/>
      <c r="O163" s="20"/>
      <c r="P163" s="20"/>
    </row>
    <row r="164" spans="1:16">
      <c r="A164" t="s">
        <v>211</v>
      </c>
      <c r="B164" s="4">
        <v>352891.55</v>
      </c>
      <c r="C164" s="2" t="s">
        <v>609</v>
      </c>
      <c r="D164" s="8">
        <v>14622.75</v>
      </c>
      <c r="E164" s="8">
        <f t="shared" si="51"/>
        <v>338268.8</v>
      </c>
      <c r="F164" s="5"/>
      <c r="H164" s="2" t="s">
        <v>20</v>
      </c>
      <c r="I164" s="20">
        <v>44990.45</v>
      </c>
      <c r="J164" s="40">
        <f t="shared" si="52"/>
        <v>0.84189292558729112</v>
      </c>
      <c r="K164" s="20">
        <f>I164+I166</f>
        <v>1219098.78</v>
      </c>
      <c r="L164" s="41">
        <f t="shared" si="53"/>
        <v>22.812633313827661</v>
      </c>
      <c r="M164" s="41">
        <f t="shared" si="54"/>
        <v>3.6904679701180561</v>
      </c>
      <c r="N164" s="20"/>
      <c r="O164" s="20"/>
      <c r="P164" s="20"/>
    </row>
    <row r="165" spans="1:16">
      <c r="A165" t="s">
        <v>212</v>
      </c>
      <c r="B165" s="4">
        <v>192358.34</v>
      </c>
      <c r="C165" s="2" t="s">
        <v>395</v>
      </c>
      <c r="D165" s="8">
        <v>15351.11</v>
      </c>
      <c r="E165" s="8">
        <f t="shared" si="51"/>
        <v>177007.22999999998</v>
      </c>
      <c r="F165" s="5"/>
      <c r="H165" s="2" t="s">
        <v>130</v>
      </c>
      <c r="I165" s="20">
        <f>SUM(I145:I164)</f>
        <v>4169855.0925000007</v>
      </c>
      <c r="J165" s="40">
        <f t="shared" si="52"/>
        <v>78.029259611759628</v>
      </c>
      <c r="K165" s="20"/>
      <c r="L165" s="41"/>
      <c r="N165" s="20"/>
      <c r="O165" s="20"/>
      <c r="P165" s="20"/>
    </row>
    <row r="166" spans="1:16">
      <c r="A166" t="s">
        <v>431</v>
      </c>
      <c r="B166" s="4">
        <v>114368.89</v>
      </c>
      <c r="C166" s="2" t="s">
        <v>396</v>
      </c>
      <c r="D166" s="8">
        <v>14143.654999999999</v>
      </c>
      <c r="E166" s="8">
        <f t="shared" si="51"/>
        <v>100225.235</v>
      </c>
      <c r="F166" s="5"/>
      <c r="H166" s="2" t="s">
        <v>260</v>
      </c>
      <c r="I166" s="20">
        <v>1174108.33</v>
      </c>
      <c r="J166" s="40">
        <f t="shared" si="52"/>
        <v>21.970740388240369</v>
      </c>
      <c r="K166" s="20">
        <v>1174108</v>
      </c>
      <c r="L166" s="41">
        <f t="shared" si="53"/>
        <v>21.970734213048402</v>
      </c>
      <c r="M166">
        <v>22</v>
      </c>
      <c r="N166" s="20"/>
      <c r="O166" s="20"/>
      <c r="P166" s="20"/>
    </row>
    <row r="167" spans="1:16">
      <c r="A167" t="s">
        <v>432</v>
      </c>
      <c r="B167" s="4">
        <v>156140.22</v>
      </c>
      <c r="C167" s="2" t="s">
        <v>397</v>
      </c>
      <c r="D167" s="8">
        <v>14324.71</v>
      </c>
      <c r="E167" s="8">
        <f t="shared" si="51"/>
        <v>141815.51</v>
      </c>
      <c r="F167" s="5"/>
      <c r="H167" s="2"/>
      <c r="I167" s="20"/>
      <c r="J167" s="20"/>
      <c r="K167" s="20"/>
      <c r="L167" s="20"/>
      <c r="M167" s="20"/>
      <c r="N167" s="20"/>
      <c r="O167" s="20"/>
      <c r="P167" s="20"/>
    </row>
    <row r="168" spans="1:16">
      <c r="A168" t="s">
        <v>433</v>
      </c>
      <c r="B168" s="4">
        <v>52501.83</v>
      </c>
      <c r="C168" s="2" t="s">
        <v>528</v>
      </c>
      <c r="D168" s="8">
        <v>15221.814999999999</v>
      </c>
      <c r="E168" s="8">
        <f t="shared" si="51"/>
        <v>37280.014999999999</v>
      </c>
      <c r="F168" s="5"/>
      <c r="H168" s="2" t="s">
        <v>131</v>
      </c>
      <c r="I168" s="20">
        <f>SUM(I165:I167)</f>
        <v>5343963.4225000013</v>
      </c>
      <c r="J168" s="20"/>
      <c r="K168" s="20"/>
      <c r="L168" s="20"/>
      <c r="M168" s="20"/>
      <c r="N168" s="20"/>
      <c r="O168" s="20"/>
      <c r="P168" s="20"/>
    </row>
    <row r="169" spans="1:16">
      <c r="A169" t="s">
        <v>434</v>
      </c>
      <c r="B169" s="2">
        <v>1042256.95</v>
      </c>
      <c r="C169" s="2" t="s">
        <v>529</v>
      </c>
      <c r="D169" s="5">
        <v>257091.155</v>
      </c>
      <c r="E169" s="5">
        <f t="shared" si="51"/>
        <v>785165.79499999993</v>
      </c>
      <c r="F169" s="5"/>
      <c r="H169" s="2"/>
      <c r="I169" s="20"/>
      <c r="J169" s="20"/>
      <c r="K169" s="20"/>
      <c r="L169" s="20"/>
      <c r="M169" s="20"/>
      <c r="N169" s="20"/>
      <c r="O169" s="20"/>
      <c r="P169" s="20"/>
    </row>
    <row r="170" spans="1:16">
      <c r="A170" t="s">
        <v>435</v>
      </c>
      <c r="B170" s="2">
        <v>245195.29</v>
      </c>
      <c r="C170" s="2" t="s">
        <v>398</v>
      </c>
      <c r="D170" s="5">
        <v>75581.279999999999</v>
      </c>
      <c r="E170" s="5">
        <f t="shared" si="51"/>
        <v>169614.01</v>
      </c>
      <c r="F170" s="5"/>
      <c r="H170" s="2" t="s">
        <v>132</v>
      </c>
      <c r="I170" s="24">
        <f>I165/I168*100</f>
        <v>78.029259611759628</v>
      </c>
      <c r="J170" s="20"/>
      <c r="K170" s="20"/>
      <c r="L170" s="20"/>
      <c r="M170" s="20"/>
      <c r="N170" s="20"/>
      <c r="O170" s="20"/>
      <c r="P170" s="20"/>
    </row>
    <row r="171" spans="1:16">
      <c r="A171" t="s">
        <v>436</v>
      </c>
      <c r="B171" s="2">
        <v>128141.19</v>
      </c>
      <c r="C171" s="2" t="s">
        <v>399</v>
      </c>
      <c r="D171" s="5">
        <v>43820.88</v>
      </c>
      <c r="E171" s="5">
        <f t="shared" si="51"/>
        <v>84320.31</v>
      </c>
      <c r="F171" s="5"/>
      <c r="H171" s="2" t="s">
        <v>133</v>
      </c>
      <c r="I171" s="24">
        <f>I166/I168*100</f>
        <v>21.970740388240369</v>
      </c>
      <c r="J171" s="20"/>
      <c r="K171" s="20"/>
      <c r="L171" s="20"/>
      <c r="M171" s="20"/>
      <c r="N171" s="20"/>
      <c r="O171" s="20"/>
      <c r="P171" s="20"/>
    </row>
    <row r="172" spans="1:16">
      <c r="A172" t="s">
        <v>437</v>
      </c>
      <c r="B172" s="2">
        <v>164254.35999999999</v>
      </c>
      <c r="C172" s="2" t="s">
        <v>400</v>
      </c>
      <c r="D172" s="5">
        <v>26492.25</v>
      </c>
      <c r="E172" s="5">
        <f t="shared" si="51"/>
        <v>137762.10999999999</v>
      </c>
      <c r="F172" s="5"/>
      <c r="H172" s="2"/>
      <c r="I172" s="24"/>
      <c r="J172" s="20"/>
      <c r="K172" s="20"/>
      <c r="L172" s="20"/>
      <c r="M172" s="20"/>
      <c r="N172" s="20"/>
      <c r="O172" s="20"/>
      <c r="P172" s="20"/>
    </row>
    <row r="173" spans="1:16">
      <c r="A173" t="s">
        <v>438</v>
      </c>
      <c r="B173" s="2">
        <v>131524.43</v>
      </c>
      <c r="C173" s="2" t="s">
        <v>401</v>
      </c>
      <c r="D173" s="5">
        <v>20117.724999999999</v>
      </c>
      <c r="E173" s="5">
        <f t="shared" si="51"/>
        <v>111406.70499999999</v>
      </c>
      <c r="F173" s="5"/>
      <c r="H173" s="2" t="s">
        <v>134</v>
      </c>
      <c r="I173" s="24">
        <f>I170/I171</f>
        <v>3.5515079707338426</v>
      </c>
      <c r="J173" s="20"/>
      <c r="K173" s="20"/>
      <c r="L173" s="20"/>
      <c r="M173" s="20"/>
      <c r="N173" s="20"/>
      <c r="O173" s="20"/>
      <c r="P173" s="20"/>
    </row>
    <row r="174" spans="1:16">
      <c r="A174" t="s">
        <v>439</v>
      </c>
      <c r="B174" s="2">
        <v>174919.76</v>
      </c>
      <c r="C174" s="2" t="s">
        <v>402</v>
      </c>
      <c r="D174" s="5">
        <v>18212.404999999999</v>
      </c>
      <c r="E174" s="5">
        <f t="shared" si="51"/>
        <v>156707.35500000001</v>
      </c>
      <c r="F174" s="5"/>
      <c r="H174" s="2"/>
      <c r="I174" s="2"/>
      <c r="J174" s="2"/>
      <c r="K174" s="2"/>
      <c r="L174" s="2"/>
      <c r="M174" s="2"/>
      <c r="N174" s="2"/>
      <c r="O174" s="2"/>
    </row>
    <row r="175" spans="1:16">
      <c r="A175" t="s">
        <v>440</v>
      </c>
      <c r="B175" s="2">
        <v>271753.57</v>
      </c>
      <c r="C175" s="2" t="s">
        <v>403</v>
      </c>
      <c r="D175" s="5">
        <v>16580.93</v>
      </c>
      <c r="E175" s="5">
        <f t="shared" si="51"/>
        <v>255172.64</v>
      </c>
      <c r="F175" s="5"/>
      <c r="H175" s="2"/>
      <c r="I175" s="2"/>
      <c r="J175" s="2"/>
      <c r="K175" s="2"/>
      <c r="L175" s="2"/>
      <c r="M175" s="2"/>
      <c r="N175" s="2"/>
      <c r="O175" s="2"/>
    </row>
    <row r="176" spans="1:16">
      <c r="A176" t="s">
        <v>441</v>
      </c>
      <c r="B176" s="2">
        <v>137655.35</v>
      </c>
      <c r="C176" s="2" t="s">
        <v>404</v>
      </c>
      <c r="D176" s="5">
        <v>14959.504999999999</v>
      </c>
      <c r="E176" s="5">
        <f t="shared" si="51"/>
        <v>122695.845</v>
      </c>
      <c r="F176" s="5"/>
      <c r="H176" s="2"/>
      <c r="I176" s="2"/>
      <c r="J176" s="2"/>
      <c r="K176" s="2"/>
      <c r="L176" s="2"/>
      <c r="M176" s="2"/>
      <c r="N176" s="2"/>
    </row>
    <row r="177" spans="1:25">
      <c r="A177" t="s">
        <v>442</v>
      </c>
      <c r="B177" s="2">
        <v>108182.26</v>
      </c>
      <c r="C177" s="2" t="s">
        <v>405</v>
      </c>
      <c r="D177" s="5">
        <v>17012.21</v>
      </c>
      <c r="E177" s="5">
        <f t="shared" si="51"/>
        <v>91170.049999999988</v>
      </c>
      <c r="F177" s="5"/>
      <c r="H177" s="2"/>
      <c r="I177" s="2"/>
      <c r="J177" s="2"/>
      <c r="K177" s="2"/>
      <c r="L177" s="2"/>
      <c r="M177" s="2"/>
      <c r="N177" s="2"/>
    </row>
    <row r="178" spans="1:25">
      <c r="A178" t="s">
        <v>443</v>
      </c>
      <c r="B178" s="2">
        <v>73493.740000000005</v>
      </c>
      <c r="C178" s="2" t="s">
        <v>406</v>
      </c>
      <c r="D178" s="5">
        <v>18979.255000000001</v>
      </c>
      <c r="E178" s="5">
        <f t="shared" si="51"/>
        <v>54514.485000000001</v>
      </c>
      <c r="F178" s="5"/>
      <c r="H178" s="2"/>
      <c r="I178" s="2"/>
      <c r="J178" s="2"/>
      <c r="K178" s="2"/>
      <c r="L178" s="2"/>
      <c r="M178" s="2"/>
      <c r="N178" s="2"/>
    </row>
    <row r="179" spans="1:25">
      <c r="A179" t="s">
        <v>444</v>
      </c>
      <c r="B179" s="2">
        <v>126357.26</v>
      </c>
      <c r="C179" s="2" t="s">
        <v>622</v>
      </c>
      <c r="D179" s="5">
        <v>17590.39</v>
      </c>
      <c r="E179" s="5">
        <f t="shared" si="51"/>
        <v>108766.87</v>
      </c>
      <c r="F179" s="5"/>
      <c r="H179" s="2"/>
      <c r="I179" s="2"/>
      <c r="J179" s="2"/>
      <c r="K179" s="2"/>
      <c r="L179" s="2"/>
      <c r="M179" s="2"/>
      <c r="N179" s="2"/>
    </row>
    <row r="180" spans="1:25">
      <c r="A180" t="s">
        <v>445</v>
      </c>
      <c r="B180" s="2">
        <v>53829.99</v>
      </c>
      <c r="C180" s="2" t="s">
        <v>623</v>
      </c>
      <c r="D180" s="5">
        <v>16346.035</v>
      </c>
      <c r="E180" s="5">
        <f t="shared" si="51"/>
        <v>37483.955000000002</v>
      </c>
      <c r="F180" s="5"/>
      <c r="H180" s="2"/>
      <c r="I180" s="2"/>
      <c r="J180" s="2"/>
      <c r="K180" s="2"/>
      <c r="L180" s="2"/>
      <c r="M180" s="2"/>
      <c r="N180" s="2"/>
    </row>
    <row r="181" spans="1:25">
      <c r="A181" t="s">
        <v>446</v>
      </c>
      <c r="B181" s="2">
        <v>115692.26</v>
      </c>
      <c r="C181" s="2" t="s">
        <v>624</v>
      </c>
      <c r="D181" s="5">
        <v>14622.75</v>
      </c>
      <c r="E181" s="5">
        <f t="shared" si="51"/>
        <v>101069.51</v>
      </c>
      <c r="F181" s="5"/>
    </row>
    <row r="182" spans="1:25">
      <c r="A182" t="s">
        <v>447</v>
      </c>
      <c r="B182" s="2">
        <v>67889.63</v>
      </c>
      <c r="C182" s="2" t="s">
        <v>625</v>
      </c>
      <c r="D182" s="5">
        <v>15351.11</v>
      </c>
      <c r="E182" s="5">
        <f t="shared" ref="E182:E245" si="55">B182-D182</f>
        <v>52538.520000000004</v>
      </c>
      <c r="F182" s="5"/>
    </row>
    <row r="183" spans="1:25">
      <c r="A183" t="s">
        <v>448</v>
      </c>
      <c r="B183" s="2">
        <v>52739.79</v>
      </c>
      <c r="C183" s="2" t="s">
        <v>626</v>
      </c>
      <c r="D183" s="5">
        <v>14143.655000000001</v>
      </c>
      <c r="E183" s="5">
        <f t="shared" si="55"/>
        <v>38596.135000000002</v>
      </c>
      <c r="F183" s="5"/>
    </row>
    <row r="184" spans="1:25">
      <c r="A184" t="s">
        <v>449</v>
      </c>
      <c r="B184" s="2">
        <v>102434.24000000001</v>
      </c>
      <c r="C184" s="2" t="s">
        <v>627</v>
      </c>
      <c r="D184" s="5">
        <v>14324.71</v>
      </c>
      <c r="E184" s="5">
        <f t="shared" si="55"/>
        <v>88109.53</v>
      </c>
      <c r="F184" s="5"/>
      <c r="H184" t="s">
        <v>45</v>
      </c>
    </row>
    <row r="185" spans="1:25">
      <c r="A185" t="s">
        <v>450</v>
      </c>
      <c r="B185" s="2">
        <v>106648.41</v>
      </c>
      <c r="C185" s="2" t="s">
        <v>628</v>
      </c>
      <c r="D185" s="5">
        <v>15221.815000000001</v>
      </c>
      <c r="E185" s="5">
        <f t="shared" si="55"/>
        <v>91426.595000000001</v>
      </c>
      <c r="F185" s="5"/>
    </row>
    <row r="186" spans="1:25">
      <c r="A186" t="s">
        <v>451</v>
      </c>
      <c r="B186" s="2">
        <v>67063.69</v>
      </c>
      <c r="C186" s="2" t="s">
        <v>629</v>
      </c>
      <c r="D186" s="5">
        <v>15221.815000000001</v>
      </c>
      <c r="E186" s="5">
        <f t="shared" si="55"/>
        <v>51841.875</v>
      </c>
      <c r="F186" s="5"/>
      <c r="H186" t="s">
        <v>46</v>
      </c>
    </row>
    <row r="187" spans="1:25">
      <c r="A187" t="s">
        <v>452</v>
      </c>
      <c r="B187" s="2">
        <v>54970.17</v>
      </c>
      <c r="C187" s="2" t="s">
        <v>530</v>
      </c>
      <c r="D187" s="5">
        <v>15221.815000000001</v>
      </c>
      <c r="E187" s="5">
        <f t="shared" si="55"/>
        <v>39748.354999999996</v>
      </c>
      <c r="F187" s="5"/>
      <c r="I187" s="14">
        <v>1</v>
      </c>
      <c r="J187" s="14">
        <v>2</v>
      </c>
      <c r="K187" s="14">
        <v>3</v>
      </c>
      <c r="L187" s="14">
        <v>4</v>
      </c>
      <c r="M187" s="14">
        <v>18</v>
      </c>
      <c r="N187" s="14">
        <v>19</v>
      </c>
      <c r="O187" s="14">
        <v>20</v>
      </c>
      <c r="P187" s="14">
        <v>21</v>
      </c>
      <c r="Q187" s="14">
        <v>22</v>
      </c>
      <c r="R187" s="14">
        <v>23</v>
      </c>
      <c r="S187" s="14">
        <v>24</v>
      </c>
      <c r="T187" s="14">
        <v>25</v>
      </c>
      <c r="U187" s="14">
        <v>26</v>
      </c>
      <c r="V187" s="14">
        <v>27</v>
      </c>
      <c r="W187" s="14">
        <v>28</v>
      </c>
      <c r="X187" s="14">
        <v>29</v>
      </c>
      <c r="Y187" s="14">
        <v>30</v>
      </c>
    </row>
    <row r="188" spans="1:25">
      <c r="A188" t="s">
        <v>453</v>
      </c>
      <c r="B188" s="4">
        <v>711093.91</v>
      </c>
      <c r="C188" s="2" t="s">
        <v>531</v>
      </c>
      <c r="D188" s="8">
        <v>257091.155</v>
      </c>
      <c r="E188" s="8">
        <f t="shared" si="55"/>
        <v>454002.755</v>
      </c>
      <c r="F188" s="5"/>
      <c r="H188" s="42" t="s">
        <v>47</v>
      </c>
      <c r="I188" s="1" t="s">
        <v>48</v>
      </c>
      <c r="J188" s="1" t="s">
        <v>49</v>
      </c>
      <c r="K188" s="1" t="s">
        <v>50</v>
      </c>
      <c r="L188" s="1" t="s">
        <v>51</v>
      </c>
      <c r="M188" s="1" t="s">
        <v>52</v>
      </c>
      <c r="N188" s="1" t="s">
        <v>53</v>
      </c>
      <c r="O188" s="1" t="s">
        <v>54</v>
      </c>
      <c r="P188" s="1" t="s">
        <v>55</v>
      </c>
      <c r="Q188" s="1" t="s">
        <v>56</v>
      </c>
      <c r="R188" s="1" t="s">
        <v>57</v>
      </c>
      <c r="S188" s="1" t="s">
        <v>58</v>
      </c>
      <c r="T188" s="1" t="s">
        <v>59</v>
      </c>
      <c r="U188" s="1" t="s">
        <v>60</v>
      </c>
      <c r="V188" s="1" t="s">
        <v>61</v>
      </c>
      <c r="W188" s="1" t="s">
        <v>62</v>
      </c>
      <c r="X188" s="1" t="s">
        <v>63</v>
      </c>
      <c r="Y188" s="1" t="s">
        <v>64</v>
      </c>
    </row>
    <row r="189" spans="1:25">
      <c r="A189" t="s">
        <v>454</v>
      </c>
      <c r="B189" s="4">
        <v>175166.95</v>
      </c>
      <c r="C189" s="2" t="s">
        <v>630</v>
      </c>
      <c r="D189" s="8">
        <v>75581.279999999999</v>
      </c>
      <c r="E189" s="8">
        <f t="shared" si="55"/>
        <v>99585.670000000013</v>
      </c>
      <c r="F189" s="5"/>
      <c r="H189" s="2"/>
    </row>
    <row r="190" spans="1:25">
      <c r="A190" t="s">
        <v>455</v>
      </c>
      <c r="B190" s="4">
        <v>99796.69</v>
      </c>
      <c r="C190" s="2" t="s">
        <v>631</v>
      </c>
      <c r="D190" s="8">
        <v>43820.88</v>
      </c>
      <c r="E190" s="8">
        <f t="shared" si="55"/>
        <v>55975.810000000005</v>
      </c>
      <c r="F190" s="5"/>
      <c r="H190" s="2" t="s">
        <v>131</v>
      </c>
      <c r="I190" s="43">
        <v>7639391.192499999</v>
      </c>
      <c r="J190" s="43">
        <v>9298982.9525000006</v>
      </c>
      <c r="K190" s="43">
        <v>14214397.162499998</v>
      </c>
      <c r="L190" s="43">
        <v>21692146.862499993</v>
      </c>
      <c r="M190" s="43">
        <v>6692163.5125000002</v>
      </c>
      <c r="N190" s="43">
        <v>5026057.8024999993</v>
      </c>
      <c r="O190" s="43">
        <v>3524981.2274999996</v>
      </c>
      <c r="P190" s="43">
        <v>5577373.0874999985</v>
      </c>
      <c r="Q190" s="43">
        <v>4116647.7574999994</v>
      </c>
      <c r="R190" s="43">
        <v>3145175.9174999995</v>
      </c>
      <c r="S190" s="43">
        <v>3130596.3274999997</v>
      </c>
      <c r="T190" s="43">
        <v>5548859.7474999987</v>
      </c>
      <c r="U190" s="43">
        <v>6165291.7124999994</v>
      </c>
      <c r="V190" s="43">
        <v>5754803.7825000016</v>
      </c>
      <c r="W190" s="43">
        <v>4708521.6024999991</v>
      </c>
      <c r="X190" s="43">
        <v>5234613.9024999989</v>
      </c>
      <c r="Y190" s="43">
        <v>5343963.4225000013</v>
      </c>
    </row>
    <row r="191" spans="1:25">
      <c r="A191" t="s">
        <v>456</v>
      </c>
      <c r="B191" s="4">
        <v>258009.81</v>
      </c>
      <c r="C191" s="2" t="s">
        <v>632</v>
      </c>
      <c r="D191" s="8">
        <v>26492.25</v>
      </c>
      <c r="E191" s="8">
        <f t="shared" si="55"/>
        <v>231517.56</v>
      </c>
      <c r="F191" s="5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</row>
    <row r="192" spans="1:25">
      <c r="A192" t="s">
        <v>457</v>
      </c>
      <c r="B192" s="4">
        <v>103230.55</v>
      </c>
      <c r="C192" s="2" t="s">
        <v>633</v>
      </c>
      <c r="D192" s="8">
        <v>20117.724999999999</v>
      </c>
      <c r="E192" s="8">
        <f t="shared" si="55"/>
        <v>83112.825000000012</v>
      </c>
      <c r="F192" s="5"/>
      <c r="H192" s="2" t="s">
        <v>66</v>
      </c>
      <c r="I192" s="43">
        <v>5198319.6824999992</v>
      </c>
      <c r="J192" s="43">
        <v>8515080.3725000005</v>
      </c>
      <c r="K192" s="43">
        <v>12813377.942499997</v>
      </c>
      <c r="L192" s="43">
        <v>20946351.282499995</v>
      </c>
      <c r="M192" s="43">
        <v>5881329.6124999998</v>
      </c>
      <c r="N192" s="43">
        <v>4569604.7574999994</v>
      </c>
      <c r="O192" s="43">
        <v>2749970.2724999995</v>
      </c>
      <c r="P192" s="43">
        <v>4425827.9124999987</v>
      </c>
      <c r="Q192" s="43">
        <v>3022511.9024999994</v>
      </c>
      <c r="R192" s="43">
        <v>2239483.8624999993</v>
      </c>
      <c r="S192" s="43">
        <v>2390095.0724999998</v>
      </c>
      <c r="T192" s="43">
        <v>4143958.5924999993</v>
      </c>
      <c r="U192" s="43">
        <v>4838806.6224999996</v>
      </c>
      <c r="V192" s="43">
        <v>5000399.3725000015</v>
      </c>
      <c r="W192" s="43">
        <v>3372517.1724999994</v>
      </c>
      <c r="X192" s="43">
        <v>4244807.7524999985</v>
      </c>
      <c r="Y192" s="43">
        <v>4169855.0925000007</v>
      </c>
    </row>
    <row r="193" spans="1:25">
      <c r="A193" t="s">
        <v>458</v>
      </c>
      <c r="B193" s="4">
        <v>211838.95</v>
      </c>
      <c r="C193" s="2" t="s">
        <v>634</v>
      </c>
      <c r="D193" s="8">
        <v>18212.404999999999</v>
      </c>
      <c r="E193" s="8">
        <f t="shared" si="55"/>
        <v>193626.54500000001</v>
      </c>
      <c r="F193" s="5"/>
      <c r="H193" s="2" t="s">
        <v>65</v>
      </c>
      <c r="I193" s="43">
        <v>2441071.5100000002</v>
      </c>
      <c r="J193" s="43">
        <v>783902.58</v>
      </c>
      <c r="K193" s="43">
        <v>1401019.22</v>
      </c>
      <c r="L193" s="43">
        <v>745795.58</v>
      </c>
      <c r="M193" s="43">
        <v>810833.9</v>
      </c>
      <c r="N193" s="43">
        <v>456453.04499999998</v>
      </c>
      <c r="O193" s="43">
        <v>775010.95499999996</v>
      </c>
      <c r="P193" s="43">
        <v>1151545.1749999998</v>
      </c>
      <c r="Q193" s="43">
        <v>1094135.855</v>
      </c>
      <c r="R193" s="43">
        <v>905692.05500000005</v>
      </c>
      <c r="S193" s="43">
        <v>740501.255</v>
      </c>
      <c r="T193" s="43">
        <v>1404901.1549999998</v>
      </c>
      <c r="U193" s="43">
        <v>1326485.0900000001</v>
      </c>
      <c r="V193" s="43">
        <v>754404.41</v>
      </c>
      <c r="W193" s="43">
        <v>1336004.43</v>
      </c>
      <c r="X193" s="43">
        <v>989806.15000000014</v>
      </c>
      <c r="Y193" s="43">
        <v>1174108.33</v>
      </c>
    </row>
    <row r="194" spans="1:25">
      <c r="A194" t="s">
        <v>459</v>
      </c>
      <c r="B194" s="4">
        <v>170643.1</v>
      </c>
      <c r="C194" s="2" t="s">
        <v>635</v>
      </c>
      <c r="D194" s="8">
        <v>16580.93</v>
      </c>
      <c r="E194" s="8">
        <f t="shared" si="55"/>
        <v>154062.17000000001</v>
      </c>
      <c r="F194" s="5"/>
    </row>
    <row r="195" spans="1:25">
      <c r="A195" t="s">
        <v>460</v>
      </c>
      <c r="B195" s="4">
        <v>79040.94</v>
      </c>
      <c r="C195" s="2" t="s">
        <v>636</v>
      </c>
      <c r="D195" s="8">
        <v>14959.504999999999</v>
      </c>
      <c r="E195" s="8">
        <f t="shared" si="55"/>
        <v>64081.435000000005</v>
      </c>
      <c r="F195" s="5"/>
      <c r="H195" s="2" t="s">
        <v>132</v>
      </c>
      <c r="I195" s="44">
        <v>68.046255932062621</v>
      </c>
      <c r="J195" s="44">
        <v>91.570018097632371</v>
      </c>
      <c r="K195" s="44">
        <v>90.143660656280744</v>
      </c>
      <c r="L195" s="44">
        <v>96.561909779021079</v>
      </c>
      <c r="M195" s="44">
        <v>87.883830117338306</v>
      </c>
      <c r="N195" s="44">
        <v>90.918269090081765</v>
      </c>
      <c r="O195" s="44">
        <v>78.013756528579975</v>
      </c>
      <c r="P195" s="44">
        <v>79.353269775320541</v>
      </c>
      <c r="Q195" s="44">
        <v>73.421679010388345</v>
      </c>
      <c r="R195" s="44">
        <v>71.203771148041028</v>
      </c>
      <c r="S195" s="44">
        <v>76.346319437762133</v>
      </c>
      <c r="T195" s="44">
        <v>74.681263918538079</v>
      </c>
      <c r="U195" s="44">
        <v>78.484633787715524</v>
      </c>
      <c r="V195" s="44">
        <v>86.890875197272635</v>
      </c>
      <c r="W195" s="44">
        <v>71.62581925310387</v>
      </c>
      <c r="X195" s="44">
        <v>81.091133588147173</v>
      </c>
      <c r="Y195" s="44">
        <v>78.029259611759628</v>
      </c>
    </row>
    <row r="196" spans="1:25">
      <c r="A196" t="s">
        <v>461</v>
      </c>
      <c r="B196" s="4">
        <v>130747.32</v>
      </c>
      <c r="C196" s="2" t="s">
        <v>637</v>
      </c>
      <c r="D196" s="8">
        <v>17012.21</v>
      </c>
      <c r="E196" s="8">
        <f t="shared" si="55"/>
        <v>113735.11000000002</v>
      </c>
      <c r="F196" s="5"/>
      <c r="H196" s="2" t="s">
        <v>133</v>
      </c>
      <c r="I196" s="44">
        <v>31.953744067937397</v>
      </c>
      <c r="J196" s="44">
        <v>8.4299819023676168</v>
      </c>
      <c r="K196" s="44">
        <v>9.8563393437192506</v>
      </c>
      <c r="L196" s="44">
        <v>3.4380902209789297</v>
      </c>
      <c r="M196" s="44">
        <v>12.116169882661696</v>
      </c>
      <c r="N196" s="44">
        <v>9.0817309099182424</v>
      </c>
      <c r="O196" s="44">
        <v>21.986243471420018</v>
      </c>
      <c r="P196" s="44">
        <v>20.646730224679455</v>
      </c>
      <c r="Q196" s="44">
        <v>26.578320989611658</v>
      </c>
      <c r="R196" s="44">
        <v>28.796228851958965</v>
      </c>
      <c r="S196" s="44">
        <v>23.65368056223787</v>
      </c>
      <c r="T196" s="44">
        <v>25.318736081461935</v>
      </c>
      <c r="U196" s="44">
        <v>21.51536621228448</v>
      </c>
      <c r="V196" s="44">
        <v>13.109124802727361</v>
      </c>
      <c r="W196" s="44">
        <v>28.374180746896133</v>
      </c>
      <c r="X196" s="44">
        <v>18.908866411852816</v>
      </c>
      <c r="Y196" s="44">
        <v>21.970740388240369</v>
      </c>
    </row>
    <row r="197" spans="1:25">
      <c r="A197" t="s">
        <v>462</v>
      </c>
      <c r="B197" s="4">
        <v>52124.77</v>
      </c>
      <c r="C197" s="2" t="s">
        <v>638</v>
      </c>
      <c r="D197" s="8">
        <v>18979.255000000001</v>
      </c>
      <c r="E197" s="8">
        <f t="shared" si="55"/>
        <v>33145.514999999999</v>
      </c>
      <c r="F197" s="5"/>
      <c r="H197" s="2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</row>
    <row r="198" spans="1:25">
      <c r="A198" t="s">
        <v>463</v>
      </c>
      <c r="B198" s="4">
        <v>115227.7</v>
      </c>
      <c r="C198" s="2" t="s">
        <v>639</v>
      </c>
      <c r="D198" s="8">
        <v>17590.39</v>
      </c>
      <c r="E198" s="8">
        <f t="shared" si="55"/>
        <v>97637.31</v>
      </c>
      <c r="F198" s="5"/>
      <c r="H198" s="2" t="s">
        <v>134</v>
      </c>
      <c r="I198" s="44">
        <v>2.1295237198929904</v>
      </c>
      <c r="J198" s="44">
        <v>10.862421670432569</v>
      </c>
      <c r="K198" s="44">
        <v>9.1457545760863983</v>
      </c>
      <c r="L198" s="44">
        <v>28.085915020440314</v>
      </c>
      <c r="M198" s="44">
        <v>7.2534333018143418</v>
      </c>
      <c r="N198" s="44">
        <v>10.011116822541954</v>
      </c>
      <c r="O198" s="44">
        <v>3.548298581792305</v>
      </c>
      <c r="P198" s="44">
        <v>3.843381925941376</v>
      </c>
      <c r="Q198" s="44">
        <v>2.7624649066088778</v>
      </c>
      <c r="R198" s="44">
        <v>2.4726769437101881</v>
      </c>
      <c r="S198" s="44">
        <v>3.2276718727505731</v>
      </c>
      <c r="T198" s="44">
        <v>2.9496442349355179</v>
      </c>
      <c r="U198" s="44">
        <v>3.6478409436927777</v>
      </c>
      <c r="V198" s="44">
        <v>6.6282743131101274</v>
      </c>
      <c r="W198" s="44">
        <v>2.5243308306245655</v>
      </c>
      <c r="X198" s="44">
        <v>4.2885243262026584</v>
      </c>
      <c r="Y198" s="44">
        <v>3.5515079707338426</v>
      </c>
    </row>
    <row r="199" spans="1:25">
      <c r="A199" t="s">
        <v>464</v>
      </c>
      <c r="B199" s="4">
        <v>54982.47</v>
      </c>
      <c r="C199" s="2" t="s">
        <v>640</v>
      </c>
      <c r="D199" s="8">
        <v>16346.035</v>
      </c>
      <c r="E199" s="8">
        <f t="shared" si="55"/>
        <v>38636.434999999998</v>
      </c>
      <c r="F199" s="5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</row>
    <row r="200" spans="1:25">
      <c r="A200" t="s">
        <v>465</v>
      </c>
      <c r="B200" s="4">
        <v>73350.3</v>
      </c>
      <c r="C200" s="2" t="s">
        <v>641</v>
      </c>
      <c r="D200" s="8">
        <v>14622.75</v>
      </c>
      <c r="E200" s="8">
        <f t="shared" si="55"/>
        <v>58727.55</v>
      </c>
      <c r="F200" s="5"/>
    </row>
    <row r="201" spans="1:25">
      <c r="A201" t="s">
        <v>466</v>
      </c>
      <c r="B201" s="4">
        <v>62434.6</v>
      </c>
      <c r="C201" s="2" t="s">
        <v>642</v>
      </c>
      <c r="D201" s="8">
        <v>15351.11</v>
      </c>
      <c r="E201" s="8">
        <f t="shared" si="55"/>
        <v>47083.49</v>
      </c>
      <c r="F201" s="5"/>
    </row>
    <row r="202" spans="1:25">
      <c r="A202" t="s">
        <v>467</v>
      </c>
      <c r="B202" s="4">
        <v>101111.73</v>
      </c>
      <c r="C202" s="2" t="s">
        <v>643</v>
      </c>
      <c r="D202" s="8">
        <v>14143.655000000001</v>
      </c>
      <c r="E202" s="8">
        <f t="shared" si="55"/>
        <v>86968.074999999997</v>
      </c>
      <c r="F202" s="5"/>
    </row>
    <row r="203" spans="1:25">
      <c r="A203" t="s">
        <v>468</v>
      </c>
      <c r="B203" s="4">
        <v>98224.51</v>
      </c>
      <c r="C203" s="2" t="s">
        <v>644</v>
      </c>
      <c r="D203" s="8">
        <v>14324.71</v>
      </c>
      <c r="E203" s="8">
        <f t="shared" si="55"/>
        <v>83899.799999999988</v>
      </c>
      <c r="F203" s="5"/>
    </row>
    <row r="204" spans="1:25">
      <c r="A204" t="s">
        <v>469</v>
      </c>
      <c r="B204" s="4">
        <v>36870.36</v>
      </c>
      <c r="C204" s="2" t="s">
        <v>645</v>
      </c>
      <c r="D204" s="8">
        <v>15221.815000000001</v>
      </c>
      <c r="E204" s="8">
        <f t="shared" si="55"/>
        <v>21648.544999999998</v>
      </c>
      <c r="F204" s="5"/>
    </row>
    <row r="205" spans="1:25">
      <c r="A205" t="s">
        <v>470</v>
      </c>
      <c r="B205" s="4">
        <v>45392.800000000003</v>
      </c>
      <c r="C205" s="2" t="s">
        <v>646</v>
      </c>
      <c r="D205" s="8">
        <v>15221.815000000001</v>
      </c>
      <c r="E205" s="8">
        <f t="shared" si="55"/>
        <v>30170.985000000001</v>
      </c>
      <c r="F205" s="5"/>
    </row>
    <row r="206" spans="1:25">
      <c r="A206" t="s">
        <v>471</v>
      </c>
      <c r="B206" s="4">
        <v>81349.009999999995</v>
      </c>
      <c r="C206" s="2" t="s">
        <v>532</v>
      </c>
      <c r="D206" s="8">
        <v>15221.815000000001</v>
      </c>
      <c r="E206" s="8">
        <f t="shared" si="55"/>
        <v>66127.194999999992</v>
      </c>
      <c r="F206" s="5"/>
    </row>
    <row r="207" spans="1:25">
      <c r="A207" t="s">
        <v>472</v>
      </c>
      <c r="B207" s="2">
        <v>377113.68</v>
      </c>
      <c r="C207" s="2" t="s">
        <v>533</v>
      </c>
      <c r="D207" s="5">
        <v>257091.155</v>
      </c>
      <c r="E207" s="5">
        <f t="shared" si="55"/>
        <v>120022.52499999999</v>
      </c>
      <c r="F207" s="5"/>
    </row>
    <row r="208" spans="1:25">
      <c r="A208" t="s">
        <v>473</v>
      </c>
      <c r="B208" s="2">
        <v>139940.94</v>
      </c>
      <c r="C208" s="2" t="s">
        <v>647</v>
      </c>
      <c r="D208" s="5">
        <v>75581.279999999999</v>
      </c>
      <c r="E208" s="5">
        <f t="shared" si="55"/>
        <v>64359.66</v>
      </c>
      <c r="F208" s="5"/>
    </row>
    <row r="209" spans="1:6">
      <c r="A209" t="s">
        <v>474</v>
      </c>
      <c r="B209" s="2">
        <v>64849.79</v>
      </c>
      <c r="C209" s="2" t="s">
        <v>648</v>
      </c>
      <c r="D209" s="5">
        <v>43820.88</v>
      </c>
      <c r="E209" s="5">
        <f t="shared" si="55"/>
        <v>21028.910000000003</v>
      </c>
      <c r="F209" s="5"/>
    </row>
    <row r="210" spans="1:6">
      <c r="A210" t="s">
        <v>475</v>
      </c>
      <c r="B210" s="2">
        <v>148466.16</v>
      </c>
      <c r="C210" s="2" t="s">
        <v>649</v>
      </c>
      <c r="D210" s="5">
        <v>26492.25</v>
      </c>
      <c r="E210" s="5">
        <f t="shared" si="55"/>
        <v>121973.91</v>
      </c>
      <c r="F210" s="5"/>
    </row>
    <row r="211" spans="1:6">
      <c r="A211" t="s">
        <v>476</v>
      </c>
      <c r="B211" s="2">
        <v>198445.79</v>
      </c>
      <c r="C211" s="2" t="s">
        <v>650</v>
      </c>
      <c r="D211" s="5">
        <v>20117.724999999999</v>
      </c>
      <c r="E211" s="5">
        <f t="shared" si="55"/>
        <v>178328.065</v>
      </c>
      <c r="F211" s="5"/>
    </row>
    <row r="212" spans="1:6">
      <c r="A212" t="s">
        <v>477</v>
      </c>
      <c r="B212" s="2">
        <v>234571.84</v>
      </c>
      <c r="C212" s="2" t="s">
        <v>651</v>
      </c>
      <c r="D212" s="5">
        <v>18212.404999999999</v>
      </c>
      <c r="E212" s="5">
        <f t="shared" si="55"/>
        <v>216359.435</v>
      </c>
      <c r="F212" s="5"/>
    </row>
    <row r="213" spans="1:6">
      <c r="A213" t="s">
        <v>478</v>
      </c>
      <c r="B213" s="2">
        <v>193775.18</v>
      </c>
      <c r="C213" s="2" t="s">
        <v>711</v>
      </c>
      <c r="D213" s="5">
        <v>16580.93</v>
      </c>
      <c r="E213" s="5">
        <f t="shared" si="55"/>
        <v>177194.25</v>
      </c>
      <c r="F213" s="5"/>
    </row>
    <row r="214" spans="1:6">
      <c r="A214" t="s">
        <v>479</v>
      </c>
      <c r="B214" s="2">
        <v>150871.78</v>
      </c>
      <c r="C214" s="2" t="s">
        <v>712</v>
      </c>
      <c r="D214" s="5">
        <v>14959.504999999999</v>
      </c>
      <c r="E214" s="5">
        <f t="shared" si="55"/>
        <v>135912.27499999999</v>
      </c>
      <c r="F214" s="5"/>
    </row>
    <row r="215" spans="1:6">
      <c r="A215" t="s">
        <v>480</v>
      </c>
      <c r="B215" s="2">
        <v>80635.740000000005</v>
      </c>
      <c r="C215" s="2" t="s">
        <v>713</v>
      </c>
      <c r="D215" s="5">
        <v>17012.21</v>
      </c>
      <c r="E215" s="5">
        <f t="shared" si="55"/>
        <v>63623.530000000006</v>
      </c>
      <c r="F215" s="5"/>
    </row>
    <row r="216" spans="1:6">
      <c r="A216" t="s">
        <v>481</v>
      </c>
      <c r="B216" s="2">
        <v>62441.46</v>
      </c>
      <c r="C216" s="2" t="s">
        <v>714</v>
      </c>
      <c r="D216" s="5">
        <v>18979.255000000001</v>
      </c>
      <c r="E216" s="5">
        <f t="shared" si="55"/>
        <v>43462.205000000002</v>
      </c>
      <c r="F216" s="5"/>
    </row>
    <row r="217" spans="1:6">
      <c r="A217" t="s">
        <v>482</v>
      </c>
      <c r="B217" s="2">
        <v>115296.27</v>
      </c>
      <c r="C217" s="2" t="s">
        <v>715</v>
      </c>
      <c r="D217" s="5">
        <v>17590.39</v>
      </c>
      <c r="E217" s="5">
        <f t="shared" si="55"/>
        <v>97705.88</v>
      </c>
      <c r="F217" s="5"/>
    </row>
    <row r="218" spans="1:6">
      <c r="A218" t="s">
        <v>261</v>
      </c>
      <c r="B218" s="2">
        <v>97703.57</v>
      </c>
      <c r="C218" s="2" t="s">
        <v>716</v>
      </c>
      <c r="D218" s="5">
        <v>16346.035</v>
      </c>
      <c r="E218" s="5">
        <f t="shared" si="55"/>
        <v>81357.535000000003</v>
      </c>
      <c r="F218" s="5"/>
    </row>
    <row r="219" spans="1:6">
      <c r="A219" t="s">
        <v>262</v>
      </c>
      <c r="B219" s="2">
        <v>309728.49</v>
      </c>
      <c r="C219" s="2" t="s">
        <v>717</v>
      </c>
      <c r="D219" s="5">
        <v>14622.75</v>
      </c>
      <c r="E219" s="5">
        <f t="shared" si="55"/>
        <v>295105.74</v>
      </c>
      <c r="F219" s="5"/>
    </row>
    <row r="220" spans="1:6">
      <c r="A220" t="s">
        <v>263</v>
      </c>
      <c r="B220" s="2">
        <v>226560.79</v>
      </c>
      <c r="C220" s="2" t="s">
        <v>718</v>
      </c>
      <c r="D220" s="5">
        <v>15351.11</v>
      </c>
      <c r="E220" s="5">
        <f t="shared" si="55"/>
        <v>211209.68</v>
      </c>
      <c r="F220" s="5"/>
    </row>
    <row r="221" spans="1:6">
      <c r="A221" t="s">
        <v>264</v>
      </c>
      <c r="B221" s="2">
        <v>132376.76999999999</v>
      </c>
      <c r="C221" s="2" t="s">
        <v>719</v>
      </c>
      <c r="D221" s="5">
        <v>14143.655000000001</v>
      </c>
      <c r="E221" s="5">
        <f t="shared" si="55"/>
        <v>118233.11499999999</v>
      </c>
      <c r="F221" s="5"/>
    </row>
    <row r="222" spans="1:6">
      <c r="A222" t="s">
        <v>265</v>
      </c>
      <c r="B222" s="2">
        <v>102329.36</v>
      </c>
      <c r="C222" s="2" t="s">
        <v>720</v>
      </c>
      <c r="D222" s="5">
        <v>14324.71</v>
      </c>
      <c r="E222" s="5">
        <f t="shared" si="55"/>
        <v>88004.65</v>
      </c>
      <c r="F222" s="5"/>
    </row>
    <row r="223" spans="1:6">
      <c r="A223" t="s">
        <v>266</v>
      </c>
      <c r="B223" s="2">
        <v>117711.8</v>
      </c>
      <c r="C223" s="2" t="s">
        <v>721</v>
      </c>
      <c r="D223" s="5">
        <v>15221.815000000001</v>
      </c>
      <c r="E223" s="5">
        <f t="shared" si="55"/>
        <v>102489.985</v>
      </c>
      <c r="F223" s="5"/>
    </row>
    <row r="224" spans="1:6">
      <c r="A224" t="s">
        <v>267</v>
      </c>
      <c r="B224" s="2">
        <v>49722.58</v>
      </c>
      <c r="C224" s="2" t="s">
        <v>722</v>
      </c>
      <c r="D224" s="5">
        <v>15221.815000000001</v>
      </c>
      <c r="E224" s="5">
        <f t="shared" si="55"/>
        <v>34500.764999999999</v>
      </c>
      <c r="F224" s="5"/>
    </row>
    <row r="225" spans="1:6">
      <c r="A225" t="s">
        <v>268</v>
      </c>
      <c r="B225" s="2">
        <v>53300.62</v>
      </c>
      <c r="C225" s="2" t="s">
        <v>534</v>
      </c>
      <c r="D225" s="5">
        <v>15221.815000000001</v>
      </c>
      <c r="E225" s="5">
        <f t="shared" si="55"/>
        <v>38078.805</v>
      </c>
      <c r="F225" s="5"/>
    </row>
    <row r="226" spans="1:6">
      <c r="A226" t="s">
        <v>269</v>
      </c>
      <c r="B226" s="4">
        <v>370608.16</v>
      </c>
      <c r="C226" s="2" t="s">
        <v>535</v>
      </c>
      <c r="D226" s="8">
        <v>257091.155</v>
      </c>
      <c r="E226" s="8">
        <f t="shared" si="55"/>
        <v>113517.00499999998</v>
      </c>
      <c r="F226" s="5"/>
    </row>
    <row r="227" spans="1:6">
      <c r="A227" t="s">
        <v>270</v>
      </c>
      <c r="B227" s="4">
        <v>201408.98</v>
      </c>
      <c r="C227" s="2" t="s">
        <v>723</v>
      </c>
      <c r="D227" s="8">
        <v>75581.279999999999</v>
      </c>
      <c r="E227" s="8">
        <f t="shared" si="55"/>
        <v>125827.70000000001</v>
      </c>
      <c r="F227" s="5"/>
    </row>
    <row r="228" spans="1:6">
      <c r="A228" t="s">
        <v>271</v>
      </c>
      <c r="B228" s="4">
        <v>71670.179999999993</v>
      </c>
      <c r="C228" s="2" t="s">
        <v>724</v>
      </c>
      <c r="D228" s="8">
        <v>43820.880000000005</v>
      </c>
      <c r="E228" s="8">
        <f t="shared" si="55"/>
        <v>27849.299999999988</v>
      </c>
      <c r="F228" s="5"/>
    </row>
    <row r="229" spans="1:6">
      <c r="A229" t="s">
        <v>272</v>
      </c>
      <c r="B229" s="4">
        <v>220214.58</v>
      </c>
      <c r="C229" s="2" t="s">
        <v>725</v>
      </c>
      <c r="D229" s="8">
        <v>26492.25</v>
      </c>
      <c r="E229" s="8">
        <f t="shared" si="55"/>
        <v>193722.33</v>
      </c>
      <c r="F229" s="5"/>
    </row>
    <row r="230" spans="1:6">
      <c r="A230" t="s">
        <v>273</v>
      </c>
      <c r="B230" s="4">
        <v>184017.63</v>
      </c>
      <c r="C230" s="2" t="s">
        <v>726</v>
      </c>
      <c r="D230" s="8">
        <v>20117.725000000002</v>
      </c>
      <c r="E230" s="8">
        <f t="shared" si="55"/>
        <v>163899.905</v>
      </c>
      <c r="F230" s="5"/>
    </row>
    <row r="231" spans="1:6">
      <c r="A231" t="s">
        <v>274</v>
      </c>
      <c r="B231" s="4">
        <v>248758.88</v>
      </c>
      <c r="C231" s="2" t="s">
        <v>727</v>
      </c>
      <c r="D231" s="8">
        <v>18212.404999999999</v>
      </c>
      <c r="E231" s="8">
        <f t="shared" si="55"/>
        <v>230546.47500000001</v>
      </c>
      <c r="F231" s="5"/>
    </row>
    <row r="232" spans="1:6">
      <c r="A232" t="s">
        <v>275</v>
      </c>
      <c r="B232" s="4">
        <v>329644.03999999998</v>
      </c>
      <c r="C232" s="2" t="s">
        <v>728</v>
      </c>
      <c r="D232" s="8">
        <v>16580.93</v>
      </c>
      <c r="E232" s="8">
        <f t="shared" si="55"/>
        <v>313063.11</v>
      </c>
      <c r="F232" s="5"/>
    </row>
    <row r="233" spans="1:6">
      <c r="A233" t="s">
        <v>276</v>
      </c>
      <c r="B233" s="4">
        <v>134080.60999999999</v>
      </c>
      <c r="C233" s="2" t="s">
        <v>729</v>
      </c>
      <c r="D233" s="8">
        <v>14959.505000000001</v>
      </c>
      <c r="E233" s="8">
        <f t="shared" si="55"/>
        <v>119121.10499999998</v>
      </c>
      <c r="F233" s="5"/>
    </row>
    <row r="234" spans="1:6">
      <c r="A234" t="s">
        <v>277</v>
      </c>
      <c r="B234" s="4">
        <v>94213.82</v>
      </c>
      <c r="C234" s="2" t="s">
        <v>730</v>
      </c>
      <c r="D234" s="8">
        <v>17012.21</v>
      </c>
      <c r="E234" s="8">
        <f t="shared" si="55"/>
        <v>77201.610000000015</v>
      </c>
      <c r="F234" s="5"/>
    </row>
    <row r="235" spans="1:6">
      <c r="A235" t="s">
        <v>278</v>
      </c>
      <c r="B235" s="4">
        <v>107941.77</v>
      </c>
      <c r="C235" s="2" t="s">
        <v>731</v>
      </c>
      <c r="D235" s="8">
        <v>18979.255000000001</v>
      </c>
      <c r="E235" s="8">
        <f t="shared" si="55"/>
        <v>88962.514999999999</v>
      </c>
      <c r="F235" s="5"/>
    </row>
    <row r="236" spans="1:6">
      <c r="A236" t="s">
        <v>279</v>
      </c>
      <c r="B236" s="4">
        <v>99798.57</v>
      </c>
      <c r="C236" s="2" t="s">
        <v>732</v>
      </c>
      <c r="D236" s="8">
        <v>17590.39</v>
      </c>
      <c r="E236" s="8">
        <f t="shared" si="55"/>
        <v>82208.180000000008</v>
      </c>
      <c r="F236" s="5"/>
    </row>
    <row r="237" spans="1:6">
      <c r="A237" t="s">
        <v>280</v>
      </c>
      <c r="B237" s="4">
        <v>192614.78</v>
      </c>
      <c r="C237" s="2" t="s">
        <v>733</v>
      </c>
      <c r="D237" s="8">
        <v>16346.035</v>
      </c>
      <c r="E237" s="8">
        <f t="shared" si="55"/>
        <v>176268.745</v>
      </c>
      <c r="F237" s="5"/>
    </row>
    <row r="238" spans="1:6">
      <c r="A238" t="s">
        <v>281</v>
      </c>
      <c r="B238" s="4">
        <v>116859.11</v>
      </c>
      <c r="C238" s="2" t="s">
        <v>734</v>
      </c>
      <c r="D238" s="8">
        <v>14622.75</v>
      </c>
      <c r="E238" s="8">
        <f t="shared" si="55"/>
        <v>102236.36</v>
      </c>
      <c r="F238" s="5"/>
    </row>
    <row r="239" spans="1:6">
      <c r="A239" t="s">
        <v>67</v>
      </c>
      <c r="B239" s="4">
        <v>157209.81</v>
      </c>
      <c r="C239" s="2" t="s">
        <v>735</v>
      </c>
      <c r="D239" s="8">
        <v>15351.11</v>
      </c>
      <c r="E239" s="8">
        <f t="shared" si="55"/>
        <v>141858.70000000001</v>
      </c>
      <c r="F239" s="5"/>
    </row>
    <row r="240" spans="1:6">
      <c r="A240" t="s">
        <v>68</v>
      </c>
      <c r="B240" s="4">
        <v>83576.86</v>
      </c>
      <c r="C240" s="2" t="s">
        <v>736</v>
      </c>
      <c r="D240" s="8">
        <v>14143.654999999999</v>
      </c>
      <c r="E240" s="8">
        <f t="shared" si="55"/>
        <v>69433.205000000002</v>
      </c>
      <c r="F240" s="5"/>
    </row>
    <row r="241" spans="1:6">
      <c r="A241" t="s">
        <v>69</v>
      </c>
      <c r="B241" s="4">
        <v>104241.99</v>
      </c>
      <c r="C241" s="2" t="s">
        <v>737</v>
      </c>
      <c r="D241" s="8">
        <v>14324.71</v>
      </c>
      <c r="E241" s="8">
        <f t="shared" si="55"/>
        <v>89917.28</v>
      </c>
      <c r="F241" s="5"/>
    </row>
    <row r="242" spans="1:6">
      <c r="A242" t="s">
        <v>70</v>
      </c>
      <c r="B242" s="4">
        <v>103008.87</v>
      </c>
      <c r="C242" s="2" t="s">
        <v>536</v>
      </c>
      <c r="D242" s="8">
        <v>15221.814999999999</v>
      </c>
      <c r="E242" s="8">
        <f t="shared" si="55"/>
        <v>87787.054999999993</v>
      </c>
      <c r="F242" s="5"/>
    </row>
    <row r="243" spans="1:6">
      <c r="A243" t="s">
        <v>71</v>
      </c>
      <c r="B243" s="2">
        <v>1548379.33</v>
      </c>
      <c r="C243" s="2" t="s">
        <v>537</v>
      </c>
      <c r="D243" s="3">
        <v>315278.74</v>
      </c>
      <c r="E243" s="5">
        <f t="shared" si="55"/>
        <v>1233100.5900000001</v>
      </c>
      <c r="F243" s="5"/>
    </row>
    <row r="244" spans="1:6">
      <c r="A244" t="s">
        <v>72</v>
      </c>
      <c r="B244" s="2">
        <v>299733.84999999998</v>
      </c>
      <c r="C244" s="2" t="s">
        <v>738</v>
      </c>
      <c r="D244" s="3">
        <v>112267.3</v>
      </c>
      <c r="E244" s="5">
        <f t="shared" si="55"/>
        <v>187466.55</v>
      </c>
      <c r="F244" s="5"/>
    </row>
    <row r="245" spans="1:6">
      <c r="A245" t="s">
        <v>73</v>
      </c>
      <c r="B245" s="2">
        <v>109794.32</v>
      </c>
      <c r="C245" s="2" t="s">
        <v>739</v>
      </c>
      <c r="D245" s="3">
        <v>52161.43</v>
      </c>
      <c r="E245" s="5">
        <f t="shared" si="55"/>
        <v>57632.890000000007</v>
      </c>
      <c r="F245" s="5"/>
    </row>
    <row r="246" spans="1:6">
      <c r="A246" t="s">
        <v>74</v>
      </c>
      <c r="B246" s="2">
        <v>394628.72</v>
      </c>
      <c r="C246" s="2" t="s">
        <v>740</v>
      </c>
      <c r="D246" s="3">
        <v>36764.06</v>
      </c>
      <c r="E246" s="5">
        <f t="shared" ref="E246:E309" si="56">B246-D246</f>
        <v>357864.66</v>
      </c>
      <c r="F246" s="5"/>
    </row>
    <row r="247" spans="1:6">
      <c r="A247" t="s">
        <v>75</v>
      </c>
      <c r="B247" s="2">
        <v>123773.67</v>
      </c>
      <c r="C247" s="2" t="s">
        <v>741</v>
      </c>
      <c r="D247" s="3">
        <v>30755.33</v>
      </c>
      <c r="E247" s="5">
        <f t="shared" si="56"/>
        <v>93018.34</v>
      </c>
      <c r="F247" s="5"/>
    </row>
    <row r="248" spans="1:6">
      <c r="A248" t="s">
        <v>76</v>
      </c>
      <c r="B248" s="2">
        <v>132186.46</v>
      </c>
      <c r="C248" s="2" t="s">
        <v>742</v>
      </c>
      <c r="D248" s="3">
        <v>27972.83</v>
      </c>
      <c r="E248" s="5">
        <f t="shared" si="56"/>
        <v>104213.62999999999</v>
      </c>
      <c r="F248" s="5"/>
    </row>
    <row r="249" spans="1:6">
      <c r="A249" t="s">
        <v>77</v>
      </c>
      <c r="B249" s="2">
        <v>124746.86</v>
      </c>
      <c r="C249" s="2" t="s">
        <v>743</v>
      </c>
      <c r="D249" s="3">
        <v>25291.99</v>
      </c>
      <c r="E249" s="5">
        <f t="shared" si="56"/>
        <v>99454.87</v>
      </c>
      <c r="F249" s="5"/>
    </row>
    <row r="250" spans="1:6">
      <c r="A250" t="s">
        <v>78</v>
      </c>
      <c r="B250" s="2">
        <v>89176.33</v>
      </c>
      <c r="C250" s="2" t="s">
        <v>744</v>
      </c>
      <c r="D250" s="3">
        <v>21744.25</v>
      </c>
      <c r="E250" s="5">
        <f t="shared" si="56"/>
        <v>67432.08</v>
      </c>
      <c r="F250" s="5"/>
    </row>
    <row r="251" spans="1:6">
      <c r="A251" t="s">
        <v>79</v>
      </c>
      <c r="B251" s="2">
        <v>104764.61</v>
      </c>
      <c r="C251" s="2" t="s">
        <v>745</v>
      </c>
      <c r="D251" s="3">
        <v>21576.55</v>
      </c>
      <c r="E251" s="5">
        <f t="shared" si="56"/>
        <v>83188.06</v>
      </c>
      <c r="F251" s="5"/>
    </row>
    <row r="252" spans="1:6">
      <c r="A252" t="s">
        <v>80</v>
      </c>
      <c r="B252" s="2">
        <v>63699.08</v>
      </c>
      <c r="C252" s="2" t="s">
        <v>746</v>
      </c>
      <c r="D252" s="3">
        <v>22169.33</v>
      </c>
      <c r="E252" s="5">
        <f t="shared" si="56"/>
        <v>41529.75</v>
      </c>
      <c r="F252" s="5"/>
    </row>
    <row r="253" spans="1:6">
      <c r="A253" t="s">
        <v>81</v>
      </c>
      <c r="B253" s="2">
        <v>44062.16</v>
      </c>
      <c r="C253" s="2" t="s">
        <v>747</v>
      </c>
      <c r="D253" s="3">
        <v>21296.32</v>
      </c>
      <c r="E253" s="5">
        <f t="shared" si="56"/>
        <v>22765.840000000004</v>
      </c>
      <c r="F253" s="5"/>
    </row>
    <row r="254" spans="1:6">
      <c r="A254" t="s">
        <v>292</v>
      </c>
      <c r="B254" s="2">
        <v>55061.87</v>
      </c>
      <c r="C254" s="2" t="s">
        <v>748</v>
      </c>
      <c r="D254" s="3">
        <v>18727.28</v>
      </c>
      <c r="E254" s="5">
        <f t="shared" si="56"/>
        <v>36334.590000000004</v>
      </c>
      <c r="F254" s="5"/>
    </row>
    <row r="255" spans="1:6">
      <c r="A255" t="s">
        <v>293</v>
      </c>
      <c r="B255" s="2">
        <v>53650.77</v>
      </c>
      <c r="C255" s="2" t="s">
        <v>538</v>
      </c>
      <c r="D255" s="3">
        <v>16583.12</v>
      </c>
      <c r="E255" s="5">
        <f t="shared" si="56"/>
        <v>37067.649999999994</v>
      </c>
      <c r="F255" s="5"/>
    </row>
    <row r="256" spans="1:6">
      <c r="A256" t="s">
        <v>294</v>
      </c>
      <c r="B256" s="4">
        <v>512983.74</v>
      </c>
      <c r="C256" s="2" t="s">
        <v>539</v>
      </c>
      <c r="D256" s="4">
        <v>315278.74</v>
      </c>
      <c r="E256" s="8">
        <f t="shared" si="56"/>
        <v>197705</v>
      </c>
      <c r="F256" s="5"/>
    </row>
    <row r="257" spans="1:6">
      <c r="A257" t="s">
        <v>295</v>
      </c>
      <c r="B257" s="4">
        <v>203012.53</v>
      </c>
      <c r="C257" s="2" t="s">
        <v>749</v>
      </c>
      <c r="D257" s="4">
        <v>112267.3</v>
      </c>
      <c r="E257" s="8">
        <f t="shared" si="56"/>
        <v>90745.23</v>
      </c>
      <c r="F257" s="5"/>
    </row>
    <row r="258" spans="1:6">
      <c r="A258" t="s">
        <v>296</v>
      </c>
      <c r="B258" s="4">
        <v>457042.36</v>
      </c>
      <c r="C258" s="2" t="s">
        <v>750</v>
      </c>
      <c r="D258" s="4">
        <v>52161.43</v>
      </c>
      <c r="E258" s="8">
        <f t="shared" si="56"/>
        <v>404880.93</v>
      </c>
      <c r="F258" s="5"/>
    </row>
    <row r="259" spans="1:6">
      <c r="A259" t="s">
        <v>297</v>
      </c>
      <c r="B259" s="4">
        <v>128405.65</v>
      </c>
      <c r="C259" s="2" t="s">
        <v>751</v>
      </c>
      <c r="D259" s="4">
        <v>36764.06</v>
      </c>
      <c r="E259" s="8">
        <f t="shared" si="56"/>
        <v>91641.59</v>
      </c>
      <c r="F259" s="5"/>
    </row>
    <row r="260" spans="1:6">
      <c r="A260" t="s">
        <v>298</v>
      </c>
      <c r="B260" s="4">
        <v>174404.6</v>
      </c>
      <c r="C260" s="2" t="s">
        <v>752</v>
      </c>
      <c r="D260" s="4">
        <v>30755.33</v>
      </c>
      <c r="E260" s="8">
        <f t="shared" si="56"/>
        <v>143649.27000000002</v>
      </c>
      <c r="F260" s="5"/>
    </row>
    <row r="261" spans="1:6">
      <c r="A261" t="s">
        <v>299</v>
      </c>
      <c r="B261" s="4">
        <v>271118.32</v>
      </c>
      <c r="C261" s="2" t="s">
        <v>753</v>
      </c>
      <c r="D261" s="4">
        <v>27972.83</v>
      </c>
      <c r="E261" s="8">
        <f t="shared" si="56"/>
        <v>243145.49</v>
      </c>
      <c r="F261" s="5"/>
    </row>
    <row r="262" spans="1:6">
      <c r="A262" t="s">
        <v>300</v>
      </c>
      <c r="B262" s="4">
        <v>315836.94</v>
      </c>
      <c r="C262" s="2" t="s">
        <v>754</v>
      </c>
      <c r="D262" s="4">
        <v>25291.99</v>
      </c>
      <c r="E262" s="8">
        <f t="shared" si="56"/>
        <v>290544.95</v>
      </c>
      <c r="F262" s="5"/>
    </row>
    <row r="263" spans="1:6">
      <c r="A263" t="s">
        <v>301</v>
      </c>
      <c r="B263" s="4">
        <v>199434.56</v>
      </c>
      <c r="C263" s="2" t="s">
        <v>694</v>
      </c>
      <c r="D263" s="4">
        <v>21744.25</v>
      </c>
      <c r="E263" s="8">
        <f t="shared" si="56"/>
        <v>177690.31</v>
      </c>
      <c r="F263" s="5"/>
    </row>
    <row r="264" spans="1:6">
      <c r="A264" t="s">
        <v>302</v>
      </c>
      <c r="B264" s="4">
        <v>191482.86</v>
      </c>
      <c r="C264" s="2" t="s">
        <v>695</v>
      </c>
      <c r="D264" s="4">
        <v>21576.55</v>
      </c>
      <c r="E264" s="8">
        <f t="shared" si="56"/>
        <v>169906.31</v>
      </c>
      <c r="F264" s="5"/>
    </row>
    <row r="265" spans="1:6">
      <c r="A265" t="s">
        <v>303</v>
      </c>
      <c r="B265" s="4">
        <v>174278.02</v>
      </c>
      <c r="C265" s="2" t="s">
        <v>696</v>
      </c>
      <c r="D265" s="4">
        <v>22169.33</v>
      </c>
      <c r="E265" s="8">
        <f t="shared" si="56"/>
        <v>152108.69</v>
      </c>
      <c r="F265" s="5"/>
    </row>
    <row r="266" spans="1:6">
      <c r="A266" t="s">
        <v>304</v>
      </c>
      <c r="B266" s="4">
        <v>143149.65</v>
      </c>
      <c r="C266" s="2" t="s">
        <v>697</v>
      </c>
      <c r="D266" s="4">
        <v>21296.32</v>
      </c>
      <c r="E266" s="8">
        <f t="shared" si="56"/>
        <v>121853.32999999999</v>
      </c>
      <c r="F266" s="5"/>
    </row>
    <row r="267" spans="1:6">
      <c r="A267" t="s">
        <v>305</v>
      </c>
      <c r="B267" s="4">
        <v>128459.97</v>
      </c>
      <c r="C267" s="2" t="s">
        <v>698</v>
      </c>
      <c r="D267" s="4">
        <v>18727.28</v>
      </c>
      <c r="E267" s="8">
        <f t="shared" si="56"/>
        <v>109732.69</v>
      </c>
      <c r="F267" s="5"/>
    </row>
    <row r="268" spans="1:6">
      <c r="A268" t="s">
        <v>306</v>
      </c>
      <c r="B268" s="4">
        <v>251819.29</v>
      </c>
      <c r="C268" s="2" t="s">
        <v>699</v>
      </c>
      <c r="D268" s="4">
        <v>16583.12</v>
      </c>
      <c r="E268" s="8">
        <f t="shared" si="56"/>
        <v>235236.17</v>
      </c>
      <c r="F268" s="5"/>
    </row>
    <row r="269" spans="1:6">
      <c r="A269" t="s">
        <v>307</v>
      </c>
      <c r="B269" s="4">
        <v>554950.47</v>
      </c>
      <c r="C269" s="2" t="s">
        <v>700</v>
      </c>
      <c r="D269" s="4">
        <v>18039.84</v>
      </c>
      <c r="E269" s="8">
        <f t="shared" si="56"/>
        <v>536910.63</v>
      </c>
      <c r="F269" s="5"/>
    </row>
    <row r="270" spans="1:6">
      <c r="A270" t="s">
        <v>308</v>
      </c>
      <c r="B270" s="4">
        <v>138454.66</v>
      </c>
      <c r="C270" s="2" t="s">
        <v>701</v>
      </c>
      <c r="D270" s="4">
        <v>15624.93</v>
      </c>
      <c r="E270" s="8">
        <f t="shared" si="56"/>
        <v>122829.73000000001</v>
      </c>
      <c r="F270" s="5"/>
    </row>
    <row r="271" spans="1:6">
      <c r="A271" t="s">
        <v>309</v>
      </c>
      <c r="B271" s="4">
        <v>76101.899999999994</v>
      </c>
      <c r="C271" s="2" t="s">
        <v>702</v>
      </c>
      <c r="D271" s="4">
        <v>15987.04</v>
      </c>
      <c r="E271" s="8">
        <f t="shared" si="56"/>
        <v>60114.859999999993</v>
      </c>
      <c r="F271" s="5"/>
    </row>
    <row r="272" spans="1:6">
      <c r="A272" t="s">
        <v>310</v>
      </c>
      <c r="B272" s="4">
        <v>65447.98</v>
      </c>
      <c r="C272" s="2" t="s">
        <v>755</v>
      </c>
      <c r="D272" s="4">
        <v>17781.25</v>
      </c>
      <c r="E272" s="8">
        <f t="shared" si="56"/>
        <v>47666.73</v>
      </c>
      <c r="F272" s="5"/>
    </row>
    <row r="273" spans="1:6">
      <c r="A273" t="s">
        <v>311</v>
      </c>
      <c r="B273" s="2">
        <v>1003649.09</v>
      </c>
      <c r="C273" s="2" t="s">
        <v>756</v>
      </c>
      <c r="D273" s="9">
        <v>315278.74</v>
      </c>
      <c r="E273" s="5">
        <f t="shared" si="56"/>
        <v>688370.35</v>
      </c>
      <c r="F273" s="5"/>
    </row>
    <row r="274" spans="1:6">
      <c r="A274" t="s">
        <v>312</v>
      </c>
      <c r="B274" s="2">
        <v>300683.45</v>
      </c>
      <c r="C274" s="2" t="s">
        <v>703</v>
      </c>
      <c r="D274" s="9">
        <v>112267.3</v>
      </c>
      <c r="E274" s="5">
        <f t="shared" si="56"/>
        <v>188416.15000000002</v>
      </c>
      <c r="F274" s="5"/>
    </row>
    <row r="275" spans="1:6">
      <c r="A275" t="s">
        <v>313</v>
      </c>
      <c r="B275" s="2">
        <v>154382.75</v>
      </c>
      <c r="C275" s="2" t="s">
        <v>704</v>
      </c>
      <c r="D275" s="9">
        <v>52161.43</v>
      </c>
      <c r="E275" s="5">
        <f t="shared" si="56"/>
        <v>102221.32</v>
      </c>
      <c r="F275" s="5"/>
    </row>
    <row r="276" spans="1:6">
      <c r="A276" t="s">
        <v>314</v>
      </c>
      <c r="B276" s="2">
        <v>423120.42</v>
      </c>
      <c r="C276" s="2" t="s">
        <v>705</v>
      </c>
      <c r="D276" s="9">
        <v>36764.06</v>
      </c>
      <c r="E276" s="5">
        <f t="shared" si="56"/>
        <v>386356.36</v>
      </c>
      <c r="F276" s="5"/>
    </row>
    <row r="277" spans="1:6">
      <c r="A277" t="s">
        <v>315</v>
      </c>
      <c r="B277" s="2">
        <v>122974</v>
      </c>
      <c r="C277" s="2" t="s">
        <v>706</v>
      </c>
      <c r="D277" s="9">
        <v>30755.33</v>
      </c>
      <c r="E277" s="5">
        <f t="shared" si="56"/>
        <v>92218.67</v>
      </c>
      <c r="F277" s="5"/>
    </row>
    <row r="278" spans="1:6">
      <c r="A278" t="s">
        <v>316</v>
      </c>
      <c r="B278" s="2">
        <v>262220.44</v>
      </c>
      <c r="C278" s="2" t="s">
        <v>707</v>
      </c>
      <c r="D278" s="9">
        <v>27972.83</v>
      </c>
      <c r="E278" s="5">
        <f t="shared" si="56"/>
        <v>234247.61</v>
      </c>
      <c r="F278" s="5"/>
    </row>
    <row r="279" spans="1:6">
      <c r="A279" t="s">
        <v>317</v>
      </c>
      <c r="B279" s="2">
        <v>208304.8</v>
      </c>
      <c r="C279" s="2" t="s">
        <v>708</v>
      </c>
      <c r="D279" s="9">
        <v>25291.99</v>
      </c>
      <c r="E279" s="5">
        <f t="shared" si="56"/>
        <v>183012.81</v>
      </c>
      <c r="F279" s="5"/>
    </row>
    <row r="280" spans="1:6">
      <c r="A280" t="s">
        <v>318</v>
      </c>
      <c r="B280" s="2">
        <v>117128.33</v>
      </c>
      <c r="C280" s="2" t="s">
        <v>709</v>
      </c>
      <c r="D280" s="9">
        <v>21744.25</v>
      </c>
      <c r="E280" s="5">
        <f t="shared" si="56"/>
        <v>95384.08</v>
      </c>
      <c r="F280" s="5"/>
    </row>
    <row r="281" spans="1:6">
      <c r="A281" t="s">
        <v>319</v>
      </c>
      <c r="B281" s="2">
        <v>79625.89</v>
      </c>
      <c r="C281" s="2" t="s">
        <v>710</v>
      </c>
      <c r="D281" s="9">
        <v>21576.55</v>
      </c>
      <c r="E281" s="5">
        <f t="shared" si="56"/>
        <v>58049.34</v>
      </c>
      <c r="F281" s="5"/>
    </row>
    <row r="282" spans="1:6">
      <c r="A282" t="s">
        <v>320</v>
      </c>
      <c r="B282" s="2">
        <v>79701.45</v>
      </c>
      <c r="C282" s="2" t="s">
        <v>497</v>
      </c>
      <c r="D282" s="9">
        <v>22169.33</v>
      </c>
      <c r="E282" s="5">
        <f t="shared" si="56"/>
        <v>57532.119999999995</v>
      </c>
      <c r="F282" s="5"/>
    </row>
    <row r="283" spans="1:6">
      <c r="A283" t="s">
        <v>321</v>
      </c>
      <c r="B283" s="2">
        <v>73892.210000000006</v>
      </c>
      <c r="C283" s="2" t="s">
        <v>498</v>
      </c>
      <c r="D283" s="9">
        <v>21296.32</v>
      </c>
      <c r="E283" s="5">
        <f t="shared" si="56"/>
        <v>52595.890000000007</v>
      </c>
      <c r="F283" s="5"/>
    </row>
    <row r="284" spans="1:6">
      <c r="A284" t="s">
        <v>322</v>
      </c>
      <c r="B284" s="2">
        <v>61069.23</v>
      </c>
      <c r="C284" s="2" t="s">
        <v>499</v>
      </c>
      <c r="D284" s="9">
        <v>18727.28</v>
      </c>
      <c r="E284" s="5">
        <f t="shared" si="56"/>
        <v>42341.950000000004</v>
      </c>
      <c r="F284" s="5"/>
    </row>
    <row r="285" spans="1:6">
      <c r="A285" t="s">
        <v>323</v>
      </c>
      <c r="B285" s="2">
        <v>154098.43</v>
      </c>
      <c r="C285" s="2" t="s">
        <v>500</v>
      </c>
      <c r="D285" s="9">
        <v>16583.12</v>
      </c>
      <c r="E285" s="5">
        <f t="shared" si="56"/>
        <v>137515.31</v>
      </c>
      <c r="F285" s="5"/>
    </row>
    <row r="286" spans="1:6">
      <c r="A286" t="s">
        <v>324</v>
      </c>
      <c r="B286" s="2">
        <v>134317.70000000001</v>
      </c>
      <c r="C286" s="2" t="s">
        <v>501</v>
      </c>
      <c r="D286" s="9">
        <v>18039.84</v>
      </c>
      <c r="E286" s="5">
        <f t="shared" si="56"/>
        <v>116277.86000000002</v>
      </c>
      <c r="F286" s="5"/>
    </row>
    <row r="287" spans="1:6">
      <c r="A287" t="s">
        <v>325</v>
      </c>
      <c r="B287" s="2">
        <v>35818.78</v>
      </c>
      <c r="C287" s="2" t="s">
        <v>502</v>
      </c>
      <c r="D287" s="9">
        <v>15624.93</v>
      </c>
      <c r="E287" s="5">
        <f t="shared" si="56"/>
        <v>20193.849999999999</v>
      </c>
      <c r="F287" s="5"/>
    </row>
    <row r="288" spans="1:6">
      <c r="A288" t="s">
        <v>326</v>
      </c>
      <c r="B288" s="2">
        <v>47059.89</v>
      </c>
      <c r="C288" s="2" t="s">
        <v>503</v>
      </c>
      <c r="D288" s="9">
        <v>15987.04</v>
      </c>
      <c r="E288" s="5">
        <f t="shared" si="56"/>
        <v>31072.85</v>
      </c>
      <c r="F288" s="5"/>
    </row>
    <row r="289" spans="1:6">
      <c r="A289" t="s">
        <v>327</v>
      </c>
      <c r="B289" s="2">
        <v>84395.13</v>
      </c>
      <c r="C289" s="2" t="s">
        <v>757</v>
      </c>
      <c r="D289" s="9">
        <v>17781.25</v>
      </c>
      <c r="E289" s="5">
        <f t="shared" si="56"/>
        <v>66613.88</v>
      </c>
      <c r="F289" s="5"/>
    </row>
    <row r="290" spans="1:6">
      <c r="A290" t="s">
        <v>328</v>
      </c>
      <c r="B290" s="4">
        <v>359411.47</v>
      </c>
      <c r="C290" s="2" t="s">
        <v>758</v>
      </c>
      <c r="D290" s="10">
        <v>315278.74</v>
      </c>
      <c r="E290" s="8">
        <f t="shared" si="56"/>
        <v>44132.729999999981</v>
      </c>
      <c r="F290" s="5"/>
    </row>
    <row r="291" spans="1:6">
      <c r="A291" t="s">
        <v>329</v>
      </c>
      <c r="B291" s="4">
        <v>338214.8</v>
      </c>
      <c r="C291" s="2" t="s">
        <v>504</v>
      </c>
      <c r="D291" s="10">
        <v>112267.3</v>
      </c>
      <c r="E291" s="8">
        <f t="shared" si="56"/>
        <v>225947.5</v>
      </c>
      <c r="F291" s="5"/>
    </row>
    <row r="292" spans="1:6">
      <c r="A292" t="s">
        <v>540</v>
      </c>
      <c r="B292" s="4">
        <v>65723.850000000006</v>
      </c>
      <c r="C292" s="2" t="s">
        <v>505</v>
      </c>
      <c r="D292" s="10">
        <v>52161.43</v>
      </c>
      <c r="E292" s="8">
        <f t="shared" si="56"/>
        <v>13562.420000000006</v>
      </c>
      <c r="F292" s="5"/>
    </row>
    <row r="293" spans="1:6">
      <c r="A293" t="s">
        <v>541</v>
      </c>
      <c r="B293" s="4">
        <v>195320.65</v>
      </c>
      <c r="C293" s="2" t="s">
        <v>506</v>
      </c>
      <c r="D293" s="10">
        <v>36764.06</v>
      </c>
      <c r="E293" s="8">
        <f t="shared" si="56"/>
        <v>158556.59</v>
      </c>
      <c r="F293" s="5"/>
    </row>
    <row r="294" spans="1:6">
      <c r="A294" t="s">
        <v>542</v>
      </c>
      <c r="B294" s="4">
        <v>183157.08</v>
      </c>
      <c r="C294" s="2" t="s">
        <v>507</v>
      </c>
      <c r="D294" s="10">
        <v>30755.33</v>
      </c>
      <c r="E294" s="8">
        <f t="shared" si="56"/>
        <v>152401.75</v>
      </c>
      <c r="F294" s="5"/>
    </row>
    <row r="295" spans="1:6">
      <c r="A295" t="s">
        <v>543</v>
      </c>
      <c r="B295" s="4">
        <v>304451</v>
      </c>
      <c r="C295" s="2" t="s">
        <v>508</v>
      </c>
      <c r="D295" s="10">
        <v>27972.83</v>
      </c>
      <c r="E295" s="8">
        <f t="shared" si="56"/>
        <v>276478.17</v>
      </c>
      <c r="F295" s="5"/>
    </row>
    <row r="296" spans="1:6">
      <c r="A296" t="s">
        <v>544</v>
      </c>
      <c r="B296" s="4">
        <v>198871.92</v>
      </c>
      <c r="C296" s="2" t="s">
        <v>509</v>
      </c>
      <c r="D296" s="10">
        <v>25291.99</v>
      </c>
      <c r="E296" s="8">
        <f t="shared" si="56"/>
        <v>173579.93000000002</v>
      </c>
      <c r="F296" s="5"/>
    </row>
    <row r="297" spans="1:6">
      <c r="A297" t="s">
        <v>548</v>
      </c>
      <c r="B297" s="4">
        <v>189913.26</v>
      </c>
      <c r="C297" s="2" t="s">
        <v>797</v>
      </c>
      <c r="D297" s="10">
        <v>21744.25</v>
      </c>
      <c r="E297" s="8">
        <f t="shared" si="56"/>
        <v>168169.01</v>
      </c>
      <c r="F297" s="5"/>
    </row>
    <row r="298" spans="1:6">
      <c r="A298" t="s">
        <v>549</v>
      </c>
      <c r="B298" s="4">
        <v>135571.38</v>
      </c>
      <c r="C298" s="2" t="s">
        <v>798</v>
      </c>
      <c r="D298" s="10">
        <v>21576.55</v>
      </c>
      <c r="E298" s="8">
        <f t="shared" si="56"/>
        <v>113994.83</v>
      </c>
      <c r="F298" s="5"/>
    </row>
    <row r="299" spans="1:6">
      <c r="A299" t="s">
        <v>550</v>
      </c>
      <c r="B299" s="4">
        <v>130080.87</v>
      </c>
      <c r="C299" s="2" t="s">
        <v>799</v>
      </c>
      <c r="D299" s="10">
        <v>22169.33</v>
      </c>
      <c r="E299" s="8">
        <f t="shared" si="56"/>
        <v>107911.54</v>
      </c>
      <c r="F299" s="5"/>
    </row>
    <row r="300" spans="1:6">
      <c r="A300" t="s">
        <v>551</v>
      </c>
      <c r="B300" s="4">
        <v>112752.25</v>
      </c>
      <c r="C300" s="2" t="s">
        <v>800</v>
      </c>
      <c r="D300" s="10">
        <v>21296.32</v>
      </c>
      <c r="E300" s="8">
        <f t="shared" si="56"/>
        <v>91455.93</v>
      </c>
      <c r="F300" s="5"/>
    </row>
    <row r="301" spans="1:6">
      <c r="A301" t="s">
        <v>552</v>
      </c>
      <c r="B301" s="4">
        <v>120917.33</v>
      </c>
      <c r="C301" s="2" t="s">
        <v>801</v>
      </c>
      <c r="D301" s="10">
        <v>18727.28</v>
      </c>
      <c r="E301" s="8">
        <f t="shared" si="56"/>
        <v>102190.05</v>
      </c>
      <c r="F301" s="5"/>
    </row>
    <row r="302" spans="1:6">
      <c r="A302" t="s">
        <v>553</v>
      </c>
      <c r="B302" s="4">
        <v>237299.27</v>
      </c>
      <c r="C302" s="2" t="s">
        <v>802</v>
      </c>
      <c r="D302" s="10">
        <v>16583.12</v>
      </c>
      <c r="E302" s="8">
        <f t="shared" si="56"/>
        <v>220716.15</v>
      </c>
      <c r="F302" s="5"/>
    </row>
    <row r="303" spans="1:6">
      <c r="A303" t="s">
        <v>554</v>
      </c>
      <c r="B303" s="4">
        <v>194977.8</v>
      </c>
      <c r="C303" s="2" t="s">
        <v>803</v>
      </c>
      <c r="D303" s="10">
        <v>18039.84</v>
      </c>
      <c r="E303" s="8">
        <f t="shared" si="56"/>
        <v>176937.96</v>
      </c>
      <c r="F303" s="5"/>
    </row>
    <row r="304" spans="1:6">
      <c r="A304" t="s">
        <v>555</v>
      </c>
      <c r="B304" s="4">
        <v>279437.75</v>
      </c>
      <c r="C304" s="2" t="s">
        <v>804</v>
      </c>
      <c r="D304" s="10">
        <v>15624.93</v>
      </c>
      <c r="E304" s="8">
        <f t="shared" si="56"/>
        <v>263812.82</v>
      </c>
      <c r="F304" s="5"/>
    </row>
    <row r="305" spans="1:6">
      <c r="A305" t="s">
        <v>556</v>
      </c>
      <c r="B305" s="4">
        <v>116616.23</v>
      </c>
      <c r="C305" s="2" t="s">
        <v>805</v>
      </c>
      <c r="D305" s="10">
        <v>15987.04</v>
      </c>
      <c r="E305" s="8">
        <f t="shared" si="56"/>
        <v>100629.19</v>
      </c>
      <c r="F305" s="5"/>
    </row>
    <row r="306" spans="1:6">
      <c r="A306" t="s">
        <v>557</v>
      </c>
      <c r="B306" s="4">
        <v>81521.259999999995</v>
      </c>
      <c r="C306" s="2" t="s">
        <v>759</v>
      </c>
      <c r="D306" s="10">
        <v>17781.25</v>
      </c>
      <c r="E306" s="8">
        <f t="shared" si="56"/>
        <v>63740.009999999995</v>
      </c>
      <c r="F306" s="5"/>
    </row>
    <row r="307" spans="1:6">
      <c r="A307" t="s">
        <v>558</v>
      </c>
      <c r="B307" s="2">
        <v>1257787.8999999999</v>
      </c>
      <c r="C307" s="2" t="s">
        <v>760</v>
      </c>
      <c r="D307" s="9">
        <v>315278.74</v>
      </c>
      <c r="E307" s="5">
        <f t="shared" si="56"/>
        <v>942509.15999999992</v>
      </c>
      <c r="F307" s="5"/>
    </row>
    <row r="308" spans="1:6">
      <c r="A308" t="s">
        <v>559</v>
      </c>
      <c r="B308" s="2">
        <v>336277.32</v>
      </c>
      <c r="C308" s="2" t="s">
        <v>806</v>
      </c>
      <c r="D308" s="9">
        <v>112267.3</v>
      </c>
      <c r="E308" s="5">
        <f t="shared" si="56"/>
        <v>224010.02000000002</v>
      </c>
      <c r="F308" s="5"/>
    </row>
    <row r="309" spans="1:6">
      <c r="A309" t="s">
        <v>560</v>
      </c>
      <c r="B309" s="2">
        <v>103229.55</v>
      </c>
      <c r="C309" s="2" t="s">
        <v>807</v>
      </c>
      <c r="D309" s="9">
        <v>52161.43</v>
      </c>
      <c r="E309" s="5">
        <f t="shared" si="56"/>
        <v>51068.12</v>
      </c>
      <c r="F309" s="5"/>
    </row>
    <row r="310" spans="1:6">
      <c r="A310" t="s">
        <v>561</v>
      </c>
      <c r="B310" s="2">
        <v>446711.67</v>
      </c>
      <c r="C310" s="2" t="s">
        <v>808</v>
      </c>
      <c r="D310" s="9">
        <v>36764.06</v>
      </c>
      <c r="E310" s="5">
        <f t="shared" ref="E310:E344" si="57">B310-D310</f>
        <v>409947.61</v>
      </c>
      <c r="F310" s="5"/>
    </row>
    <row r="311" spans="1:6">
      <c r="A311" t="s">
        <v>562</v>
      </c>
      <c r="B311" s="2">
        <v>127451.79</v>
      </c>
      <c r="C311" s="2" t="s">
        <v>809</v>
      </c>
      <c r="D311" s="9">
        <v>30755.33</v>
      </c>
      <c r="E311" s="5">
        <f t="shared" si="57"/>
        <v>96696.459999999992</v>
      </c>
      <c r="F311" s="5"/>
    </row>
    <row r="312" spans="1:6">
      <c r="A312" t="s">
        <v>563</v>
      </c>
      <c r="B312" s="2">
        <v>189645.56</v>
      </c>
      <c r="C312" s="2" t="s">
        <v>810</v>
      </c>
      <c r="D312" s="9">
        <v>27972.83</v>
      </c>
      <c r="E312" s="5">
        <f t="shared" si="57"/>
        <v>161672.72999999998</v>
      </c>
      <c r="F312" s="5"/>
    </row>
    <row r="313" spans="1:6">
      <c r="A313" t="s">
        <v>564</v>
      </c>
      <c r="B313" s="2">
        <v>148922.35999999999</v>
      </c>
      <c r="C313" s="2" t="s">
        <v>811</v>
      </c>
      <c r="D313" s="9">
        <v>25291.99</v>
      </c>
      <c r="E313" s="5">
        <f t="shared" si="57"/>
        <v>123630.36999999998</v>
      </c>
      <c r="F313" s="5"/>
    </row>
    <row r="314" spans="1:6">
      <c r="A314" t="s">
        <v>565</v>
      </c>
      <c r="B314" s="2">
        <v>106711.85</v>
      </c>
      <c r="C314" s="2" t="s">
        <v>812</v>
      </c>
      <c r="D314" s="9">
        <v>21744.25</v>
      </c>
      <c r="E314" s="5">
        <f t="shared" si="57"/>
        <v>84967.6</v>
      </c>
      <c r="F314" s="5"/>
    </row>
    <row r="315" spans="1:6">
      <c r="A315" t="s">
        <v>566</v>
      </c>
      <c r="B315" s="2">
        <v>76304.399999999994</v>
      </c>
      <c r="C315" s="2" t="s">
        <v>610</v>
      </c>
      <c r="D315" s="9">
        <v>21576.55</v>
      </c>
      <c r="E315" s="5">
        <f t="shared" si="57"/>
        <v>54727.849999999991</v>
      </c>
      <c r="F315" s="5"/>
    </row>
    <row r="316" spans="1:6">
      <c r="A316" t="s">
        <v>567</v>
      </c>
      <c r="B316" s="2">
        <v>65852.47</v>
      </c>
      <c r="C316" s="2" t="s">
        <v>611</v>
      </c>
      <c r="D316" s="9">
        <v>22169.33</v>
      </c>
      <c r="E316" s="5">
        <f t="shared" si="57"/>
        <v>43683.14</v>
      </c>
      <c r="F316" s="5"/>
    </row>
    <row r="317" spans="1:6">
      <c r="A317" t="s">
        <v>574</v>
      </c>
      <c r="B317" s="2">
        <v>73740.320000000007</v>
      </c>
      <c r="C317" s="2" t="s">
        <v>612</v>
      </c>
      <c r="D317" s="9">
        <v>21296.32</v>
      </c>
      <c r="E317" s="5">
        <f t="shared" si="57"/>
        <v>52444.000000000007</v>
      </c>
      <c r="F317" s="5"/>
    </row>
    <row r="318" spans="1:6">
      <c r="A318" t="s">
        <v>545</v>
      </c>
      <c r="B318" s="2">
        <v>65172.49</v>
      </c>
      <c r="C318" s="2" t="s">
        <v>613</v>
      </c>
      <c r="D318" s="9">
        <v>18727.28</v>
      </c>
      <c r="E318" s="5">
        <f t="shared" si="57"/>
        <v>46445.21</v>
      </c>
      <c r="F318" s="5"/>
    </row>
    <row r="319" spans="1:6">
      <c r="A319" t="s">
        <v>546</v>
      </c>
      <c r="B319" s="2">
        <v>164516.34</v>
      </c>
      <c r="C319" s="2" t="s">
        <v>614</v>
      </c>
      <c r="D319" s="9">
        <v>16583.12</v>
      </c>
      <c r="E319" s="5">
        <f t="shared" si="57"/>
        <v>147933.22</v>
      </c>
      <c r="F319" s="5"/>
    </row>
    <row r="320" spans="1:6">
      <c r="A320" t="s">
        <v>547</v>
      </c>
      <c r="B320" s="2">
        <v>78437.539999999994</v>
      </c>
      <c r="C320" s="2" t="s">
        <v>615</v>
      </c>
      <c r="D320" s="9">
        <v>18039.84</v>
      </c>
      <c r="E320" s="5">
        <f t="shared" si="57"/>
        <v>60397.7</v>
      </c>
      <c r="F320" s="5"/>
    </row>
    <row r="321" spans="1:6">
      <c r="A321" t="s">
        <v>575</v>
      </c>
      <c r="B321" s="2">
        <v>74069.13</v>
      </c>
      <c r="C321" s="2" t="s">
        <v>616</v>
      </c>
      <c r="D321" s="9">
        <v>15624.93</v>
      </c>
      <c r="E321" s="5">
        <f t="shared" si="57"/>
        <v>58444.200000000004</v>
      </c>
      <c r="F321" s="5"/>
    </row>
    <row r="322" spans="1:6">
      <c r="A322" t="s">
        <v>576</v>
      </c>
      <c r="B322" s="2">
        <v>59917.31</v>
      </c>
      <c r="C322" s="2" t="s">
        <v>617</v>
      </c>
      <c r="D322" s="9">
        <v>15987.04</v>
      </c>
      <c r="E322" s="5">
        <f t="shared" si="57"/>
        <v>43930.27</v>
      </c>
      <c r="F322" s="5"/>
    </row>
    <row r="323" spans="1:6">
      <c r="A323" t="s">
        <v>577</v>
      </c>
      <c r="B323" s="2">
        <v>59091.19</v>
      </c>
      <c r="C323" s="2" t="s">
        <v>618</v>
      </c>
      <c r="D323" s="9">
        <v>17781.25</v>
      </c>
      <c r="E323" s="5">
        <f t="shared" si="57"/>
        <v>41309.94</v>
      </c>
      <c r="F323" s="5"/>
    </row>
    <row r="324" spans="1:6">
      <c r="A324" t="s">
        <v>578</v>
      </c>
      <c r="B324" s="2">
        <v>47959.05</v>
      </c>
      <c r="C324" s="2" t="s">
        <v>619</v>
      </c>
      <c r="D324" s="9">
        <v>17781.25</v>
      </c>
      <c r="E324" s="5">
        <f t="shared" si="57"/>
        <v>30177.800000000003</v>
      </c>
      <c r="F324" s="5"/>
    </row>
    <row r="325" spans="1:6">
      <c r="A325" t="s">
        <v>579</v>
      </c>
      <c r="B325" s="2">
        <v>62771.7</v>
      </c>
      <c r="C325" s="2" t="s">
        <v>763</v>
      </c>
      <c r="D325" s="9">
        <v>17781.25</v>
      </c>
      <c r="E325" s="5">
        <f t="shared" si="57"/>
        <v>44990.45</v>
      </c>
      <c r="F325" s="5"/>
    </row>
    <row r="326" spans="1:6">
      <c r="A326" t="s">
        <v>580</v>
      </c>
      <c r="B326" s="2">
        <v>16066.03</v>
      </c>
      <c r="C326" s="2" t="s">
        <v>761</v>
      </c>
      <c r="D326" s="5"/>
      <c r="F326" s="5"/>
    </row>
    <row r="327" spans="1:6">
      <c r="A327" t="s">
        <v>581</v>
      </c>
      <c r="B327" s="2">
        <v>81783.960000000006</v>
      </c>
      <c r="C327" s="2" t="s">
        <v>762</v>
      </c>
      <c r="D327" s="5">
        <f>(B326+B327)/2</f>
        <v>48924.995000000003</v>
      </c>
      <c r="F327" s="5"/>
    </row>
    <row r="328" spans="1:6">
      <c r="A328" t="s">
        <v>582</v>
      </c>
      <c r="B328" s="4">
        <v>2457137.54</v>
      </c>
      <c r="C328" s="2" t="s">
        <v>483</v>
      </c>
      <c r="D328" s="2">
        <v>16066.03</v>
      </c>
      <c r="E328" s="12">
        <f t="shared" si="57"/>
        <v>2441071.5100000002</v>
      </c>
      <c r="F328" s="5"/>
    </row>
    <row r="329" spans="1:6">
      <c r="A329" t="s">
        <v>583</v>
      </c>
      <c r="B329" s="4">
        <v>799968.61</v>
      </c>
      <c r="C329" s="2" t="s">
        <v>484</v>
      </c>
      <c r="D329" s="2">
        <v>16066.03</v>
      </c>
      <c r="E329" s="12">
        <f t="shared" si="57"/>
        <v>783902.58</v>
      </c>
      <c r="F329" s="5"/>
    </row>
    <row r="330" spans="1:6">
      <c r="A330" t="s">
        <v>568</v>
      </c>
      <c r="B330" s="4">
        <v>1417085.25</v>
      </c>
      <c r="C330" s="2" t="s">
        <v>485</v>
      </c>
      <c r="D330" s="2">
        <v>16066.03</v>
      </c>
      <c r="E330" s="12">
        <f t="shared" si="57"/>
        <v>1401019.22</v>
      </c>
      <c r="F330" s="5"/>
    </row>
    <row r="331" spans="1:6">
      <c r="A331" t="s">
        <v>569</v>
      </c>
      <c r="B331" s="4">
        <v>761861.61</v>
      </c>
      <c r="C331" s="2" t="s">
        <v>486</v>
      </c>
      <c r="D331" s="2">
        <v>16066.03</v>
      </c>
      <c r="E331" s="12">
        <f t="shared" si="57"/>
        <v>745795.58</v>
      </c>
      <c r="F331" s="5"/>
    </row>
    <row r="332" spans="1:6">
      <c r="A332" t="s">
        <v>570</v>
      </c>
      <c r="B332" s="4">
        <v>826899.93</v>
      </c>
      <c r="C332" s="2" t="s">
        <v>764</v>
      </c>
      <c r="D332" s="2">
        <v>16066.03</v>
      </c>
      <c r="E332" s="12">
        <f t="shared" si="57"/>
        <v>810833.9</v>
      </c>
      <c r="F332" s="5"/>
    </row>
    <row r="333" spans="1:6">
      <c r="A333" t="s">
        <v>571</v>
      </c>
      <c r="B333" s="4">
        <v>505378.04</v>
      </c>
      <c r="C333" s="2" t="s">
        <v>765</v>
      </c>
      <c r="D333" s="11">
        <v>48924.995000000003</v>
      </c>
      <c r="E333" s="12">
        <f t="shared" si="57"/>
        <v>456453.04499999998</v>
      </c>
      <c r="F333" s="5"/>
    </row>
    <row r="334" spans="1:6">
      <c r="A334" t="s">
        <v>572</v>
      </c>
      <c r="B334" s="4">
        <v>823935.95</v>
      </c>
      <c r="C334" s="2" t="s">
        <v>766</v>
      </c>
      <c r="D334" s="11">
        <v>48924.995000000003</v>
      </c>
      <c r="E334" s="12">
        <f t="shared" si="57"/>
        <v>775010.95499999996</v>
      </c>
      <c r="F334" s="5"/>
    </row>
    <row r="335" spans="1:6">
      <c r="A335" t="s">
        <v>573</v>
      </c>
      <c r="B335" s="4">
        <v>1200470.17</v>
      </c>
      <c r="C335" s="2" t="s">
        <v>767</v>
      </c>
      <c r="D335" s="11">
        <v>48924.995000000003</v>
      </c>
      <c r="E335" s="12">
        <f t="shared" si="57"/>
        <v>1151545.1749999998</v>
      </c>
      <c r="F335" s="5"/>
    </row>
    <row r="336" spans="1:6">
      <c r="A336" t="s">
        <v>584</v>
      </c>
      <c r="B336" s="4">
        <v>1143060.8500000001</v>
      </c>
      <c r="C336" s="2" t="s">
        <v>768</v>
      </c>
      <c r="D336" s="11">
        <v>48924.995000000003</v>
      </c>
      <c r="E336" s="12">
        <f t="shared" si="57"/>
        <v>1094135.855</v>
      </c>
      <c r="F336" s="5"/>
    </row>
    <row r="337" spans="1:6">
      <c r="A337" t="s">
        <v>585</v>
      </c>
      <c r="B337" s="4">
        <v>954617.05</v>
      </c>
      <c r="C337" s="2" t="s">
        <v>769</v>
      </c>
      <c r="D337" s="11">
        <v>48924.995000000003</v>
      </c>
      <c r="E337" s="12">
        <f t="shared" si="57"/>
        <v>905692.05500000005</v>
      </c>
      <c r="F337" s="5"/>
    </row>
    <row r="338" spans="1:6">
      <c r="A338" t="s">
        <v>586</v>
      </c>
      <c r="B338" s="4">
        <v>789426.25</v>
      </c>
      <c r="C338" s="2" t="s">
        <v>770</v>
      </c>
      <c r="D338" s="11">
        <v>48924.995000000003</v>
      </c>
      <c r="E338" s="12">
        <f t="shared" si="57"/>
        <v>740501.255</v>
      </c>
      <c r="F338" s="5"/>
    </row>
    <row r="339" spans="1:6">
      <c r="A339" t="s">
        <v>587</v>
      </c>
      <c r="B339" s="4">
        <v>1453826.15</v>
      </c>
      <c r="C339" s="2" t="s">
        <v>771</v>
      </c>
      <c r="D339" s="11">
        <v>48924.995000000003</v>
      </c>
      <c r="E339" s="12">
        <f t="shared" si="57"/>
        <v>1404901.1549999998</v>
      </c>
      <c r="F339" s="5"/>
    </row>
    <row r="340" spans="1:6">
      <c r="A340" t="s">
        <v>588</v>
      </c>
      <c r="B340" s="4">
        <v>1408269.05</v>
      </c>
      <c r="C340" s="2" t="s">
        <v>772</v>
      </c>
      <c r="D340" s="2">
        <v>81783.960000000006</v>
      </c>
      <c r="E340" s="12">
        <f t="shared" si="57"/>
        <v>1326485.0900000001</v>
      </c>
      <c r="F340" s="5"/>
    </row>
    <row r="341" spans="1:6">
      <c r="A341" t="s">
        <v>589</v>
      </c>
      <c r="B341" s="4">
        <v>836188.37</v>
      </c>
      <c r="C341" s="2" t="s">
        <v>773</v>
      </c>
      <c r="D341" s="2">
        <v>81783.960000000006</v>
      </c>
      <c r="E341" s="12">
        <f t="shared" si="57"/>
        <v>754404.41</v>
      </c>
      <c r="F341" s="5"/>
    </row>
    <row r="342" spans="1:6">
      <c r="A342" t="s">
        <v>590</v>
      </c>
      <c r="B342" s="4">
        <v>1417788.39</v>
      </c>
      <c r="C342" s="2" t="s">
        <v>774</v>
      </c>
      <c r="D342" s="2">
        <v>81783.960000000006</v>
      </c>
      <c r="E342" s="12">
        <f t="shared" si="57"/>
        <v>1336004.43</v>
      </c>
      <c r="F342" s="5"/>
    </row>
    <row r="343" spans="1:6">
      <c r="A343" t="s">
        <v>591</v>
      </c>
      <c r="B343" s="4">
        <v>1071590.1100000001</v>
      </c>
      <c r="C343" s="2" t="s">
        <v>775</v>
      </c>
      <c r="D343" s="2">
        <v>81783.960000000006</v>
      </c>
      <c r="E343" s="12">
        <f t="shared" si="57"/>
        <v>989806.15000000014</v>
      </c>
      <c r="F343" s="5"/>
    </row>
    <row r="344" spans="1:6">
      <c r="A344" t="s">
        <v>382</v>
      </c>
      <c r="B344" s="4">
        <v>1255892.29</v>
      </c>
      <c r="C344" s="2" t="s">
        <v>776</v>
      </c>
      <c r="D344" s="2">
        <v>81783.960000000006</v>
      </c>
      <c r="E344" s="12">
        <f t="shared" si="57"/>
        <v>1174108.33</v>
      </c>
      <c r="F344" s="5"/>
    </row>
    <row r="345" spans="1:6">
      <c r="D345" s="5"/>
      <c r="E345" s="5"/>
      <c r="F345" s="5"/>
    </row>
    <row r="346" spans="1:6">
      <c r="D346" s="5"/>
      <c r="E346" s="5"/>
      <c r="F346" s="5"/>
    </row>
    <row r="347" spans="1:6">
      <c r="D347" s="5"/>
      <c r="E347" s="5"/>
      <c r="F347" s="5"/>
    </row>
    <row r="348" spans="1:6">
      <c r="D348" s="5"/>
      <c r="E348" s="5"/>
      <c r="F348" s="5"/>
    </row>
    <row r="349" spans="1:6">
      <c r="D349" s="5"/>
      <c r="E349" s="5"/>
      <c r="F349" s="5"/>
    </row>
    <row r="350" spans="1:6">
      <c r="D350" s="5"/>
      <c r="E350" s="5"/>
      <c r="F350" s="5"/>
    </row>
    <row r="351" spans="1:6">
      <c r="D351" s="5"/>
      <c r="E351" s="5"/>
      <c r="F351" s="5"/>
    </row>
  </sheetData>
  <phoneticPr fontId="0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~IQ21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CTS LITS</cp:lastModifiedBy>
  <dcterms:created xsi:type="dcterms:W3CDTF">2012-07-03T22:00:25Z</dcterms:created>
  <dcterms:modified xsi:type="dcterms:W3CDTF">2012-07-06T03:50:31Z</dcterms:modified>
</cp:coreProperties>
</file>