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s\Development\SpinningLED\Documentation\"/>
    </mc:Choice>
  </mc:AlternateContent>
  <xr:revisionPtr revIDLastSave="0" documentId="13_ncr:1_{3B641DF6-F05E-4C61-BEFA-0DCDBB0D42D6}" xr6:coauthVersionLast="47" xr6:coauthVersionMax="47" xr10:uidLastSave="{00000000-0000-0000-0000-000000000000}"/>
  <bookViews>
    <workbookView xWindow="8730" yWindow="1005" windowWidth="29775" windowHeight="19695" activeTab="2" xr2:uid="{E62B6D04-78E4-41CC-9A69-00D259FBE61F}"/>
  </bookViews>
  <sheets>
    <sheet name="Centrifugal Force &amp; Speed" sheetId="1" r:id="rId1"/>
    <sheet name="LED Toggle Rate" sheetId="3" r:id="rId2"/>
    <sheet name="Wires" sheetId="4" r:id="rId3"/>
  </sheets>
  <definedNames>
    <definedName name="m">'Centrifugal Force &amp; Speed'!$D$2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4" l="1"/>
  <c r="E16" i="4"/>
  <c r="E15" i="4"/>
  <c r="B33" i="3" l="1"/>
  <c r="C33" i="3"/>
  <c r="D33" i="3"/>
  <c r="E33" i="3"/>
  <c r="F33" i="3"/>
  <c r="G33" i="3"/>
  <c r="H33" i="3"/>
  <c r="I33" i="3"/>
  <c r="AK11" i="3"/>
  <c r="AJ11" i="3"/>
  <c r="AK8" i="3"/>
  <c r="AK12" i="3" s="1"/>
  <c r="AJ8" i="3"/>
  <c r="T18" i="3"/>
  <c r="T15" i="3"/>
  <c r="T12" i="3"/>
  <c r="T11" i="3"/>
  <c r="S11" i="3"/>
  <c r="T8" i="3"/>
  <c r="T16" i="3" s="1"/>
  <c r="S8" i="3"/>
  <c r="Q14" i="3"/>
  <c r="R14" i="3"/>
  <c r="B14" i="3"/>
  <c r="C14" i="3"/>
  <c r="B62" i="1"/>
  <c r="C62" i="1"/>
  <c r="D62" i="1"/>
  <c r="E62" i="1"/>
  <c r="F62" i="1"/>
  <c r="G62" i="1"/>
  <c r="H62" i="1"/>
  <c r="I62" i="1"/>
  <c r="J62" i="1"/>
  <c r="K62" i="1"/>
  <c r="L62" i="1"/>
  <c r="B48" i="1"/>
  <c r="C48" i="1"/>
  <c r="D48" i="1"/>
  <c r="E48" i="1"/>
  <c r="F48" i="1"/>
  <c r="G48" i="1"/>
  <c r="H48" i="1"/>
  <c r="I48" i="1"/>
  <c r="J48" i="1"/>
  <c r="K48" i="1"/>
  <c r="L48" i="1"/>
  <c r="D42" i="3"/>
  <c r="B42" i="3" s="1"/>
  <c r="C28" i="3"/>
  <c r="C32" i="3" s="1"/>
  <c r="D28" i="3"/>
  <c r="D34" i="3" s="1"/>
  <c r="E28" i="3"/>
  <c r="E31" i="3" s="1"/>
  <c r="F28" i="3"/>
  <c r="F31" i="3" s="1"/>
  <c r="G28" i="3"/>
  <c r="G31" i="3" s="1"/>
  <c r="H28" i="3"/>
  <c r="H35" i="3" s="1"/>
  <c r="I28" i="3"/>
  <c r="I32" i="3" s="1"/>
  <c r="B28" i="3"/>
  <c r="B34" i="3" s="1"/>
  <c r="AI11" i="3"/>
  <c r="AH11" i="3"/>
  <c r="AG11" i="3"/>
  <c r="AF11" i="3"/>
  <c r="AI8" i="3"/>
  <c r="AH8" i="3"/>
  <c r="AG8" i="3"/>
  <c r="AF8" i="3"/>
  <c r="R11" i="3"/>
  <c r="Q11" i="3"/>
  <c r="R8" i="3"/>
  <c r="Q8" i="3"/>
  <c r="P11" i="3"/>
  <c r="O11" i="3"/>
  <c r="P8" i="3"/>
  <c r="P14" i="3" s="1"/>
  <c r="O8" i="3"/>
  <c r="O14" i="3" s="1"/>
  <c r="AE11" i="3"/>
  <c r="AD11" i="3"/>
  <c r="AC11" i="3"/>
  <c r="AB11" i="3"/>
  <c r="AA11" i="3"/>
  <c r="Z11" i="3"/>
  <c r="AE8" i="3"/>
  <c r="AD8" i="3"/>
  <c r="AC8" i="3"/>
  <c r="AB8" i="3"/>
  <c r="AA8" i="3"/>
  <c r="Z8" i="3"/>
  <c r="Y7" i="3"/>
  <c r="Y8" i="3" s="1"/>
  <c r="X7" i="3"/>
  <c r="X8" i="3" s="1"/>
  <c r="I11" i="3"/>
  <c r="J11" i="3"/>
  <c r="K11" i="3"/>
  <c r="L11" i="3"/>
  <c r="M11" i="3"/>
  <c r="N11" i="3"/>
  <c r="N8" i="3"/>
  <c r="N14" i="3" s="1"/>
  <c r="M8" i="3"/>
  <c r="M14" i="3" s="1"/>
  <c r="L8" i="3"/>
  <c r="L14" i="3" s="1"/>
  <c r="K8" i="3"/>
  <c r="K14" i="3" s="1"/>
  <c r="I8" i="3"/>
  <c r="J8" i="3"/>
  <c r="J14" i="3" s="1"/>
  <c r="H7" i="3"/>
  <c r="H8" i="3" s="1"/>
  <c r="G7" i="3"/>
  <c r="G8" i="3" s="1"/>
  <c r="C8" i="3"/>
  <c r="C20" i="3" s="1"/>
  <c r="B8" i="3"/>
  <c r="B13" i="3" s="1"/>
  <c r="C58" i="1"/>
  <c r="D58" i="1"/>
  <c r="E58" i="1"/>
  <c r="F58" i="1"/>
  <c r="G58" i="1"/>
  <c r="H58" i="1"/>
  <c r="I58" i="1"/>
  <c r="J58" i="1"/>
  <c r="K58" i="1"/>
  <c r="L58" i="1"/>
  <c r="L59" i="1"/>
  <c r="J60" i="1"/>
  <c r="A64" i="1"/>
  <c r="A65" i="1"/>
  <c r="A66" i="1"/>
  <c r="A67" i="1"/>
  <c r="A68" i="1"/>
  <c r="A69" i="1"/>
  <c r="A63" i="1"/>
  <c r="B58" i="1"/>
  <c r="A50" i="1"/>
  <c r="K50" i="1" s="1"/>
  <c r="K64" i="1" s="1"/>
  <c r="A51" i="1"/>
  <c r="A52" i="1"/>
  <c r="A53" i="1"/>
  <c r="A54" i="1"/>
  <c r="A55" i="1"/>
  <c r="A49" i="1"/>
  <c r="L45" i="1"/>
  <c r="J46" i="1"/>
  <c r="J55" i="1" s="1"/>
  <c r="J69" i="1" s="1"/>
  <c r="K46" i="1"/>
  <c r="K55" i="1" s="1"/>
  <c r="K69" i="1" s="1"/>
  <c r="L46" i="1"/>
  <c r="L55" i="1" s="1"/>
  <c r="L69" i="1" s="1"/>
  <c r="C44" i="1"/>
  <c r="D44" i="1"/>
  <c r="E44" i="1"/>
  <c r="F44" i="1"/>
  <c r="G44" i="1"/>
  <c r="H44" i="1"/>
  <c r="I44" i="1"/>
  <c r="J44" i="1"/>
  <c r="K44" i="1"/>
  <c r="L44" i="1"/>
  <c r="B44" i="1"/>
  <c r="J15" i="1"/>
  <c r="J30" i="1" s="1"/>
  <c r="A35" i="1"/>
  <c r="A36" i="1"/>
  <c r="C26" i="1"/>
  <c r="D26" i="1"/>
  <c r="E26" i="1"/>
  <c r="F26" i="1"/>
  <c r="G26" i="1"/>
  <c r="H26" i="1"/>
  <c r="I26" i="1"/>
  <c r="J26" i="1"/>
  <c r="K26" i="1"/>
  <c r="L26" i="1"/>
  <c r="B26" i="1"/>
  <c r="A32" i="1"/>
  <c r="A33" i="1"/>
  <c r="A34" i="1"/>
  <c r="A31" i="1"/>
  <c r="B4" i="1"/>
  <c r="D4" i="1" s="1"/>
  <c r="D2" i="1"/>
  <c r="C13" i="1"/>
  <c r="D13" i="1"/>
  <c r="E13" i="1"/>
  <c r="F13" i="1"/>
  <c r="F60" i="1" s="1"/>
  <c r="G13" i="1"/>
  <c r="H13" i="1"/>
  <c r="H28" i="1" s="1"/>
  <c r="I13" i="1"/>
  <c r="J13" i="1"/>
  <c r="J28" i="1" s="1"/>
  <c r="K13" i="1"/>
  <c r="K28" i="1" s="1"/>
  <c r="L13" i="1"/>
  <c r="L28" i="1" s="1"/>
  <c r="B13" i="1"/>
  <c r="B28" i="1" s="1"/>
  <c r="C12" i="1"/>
  <c r="C27" i="1" s="1"/>
  <c r="D12" i="1"/>
  <c r="D59" i="1" s="1"/>
  <c r="E12" i="1"/>
  <c r="F12" i="1"/>
  <c r="G12" i="1"/>
  <c r="G45" i="1" s="1"/>
  <c r="H12" i="1"/>
  <c r="H27" i="1" s="1"/>
  <c r="I12" i="1"/>
  <c r="J12" i="1"/>
  <c r="K12" i="1"/>
  <c r="K27" i="1" s="1"/>
  <c r="L12" i="1"/>
  <c r="L27" i="1" s="1"/>
  <c r="B12" i="1"/>
  <c r="B27" i="1" s="1"/>
  <c r="I14" i="3" l="1"/>
  <c r="AK13" i="3"/>
  <c r="AJ12" i="3"/>
  <c r="AJ13" i="3" s="1"/>
  <c r="S18" i="3"/>
  <c r="S13" i="3"/>
  <c r="S19" i="3"/>
  <c r="T13" i="3"/>
  <c r="T19" i="3"/>
  <c r="S14" i="3"/>
  <c r="S20" i="3"/>
  <c r="T14" i="3"/>
  <c r="T20" i="3"/>
  <c r="S15" i="3"/>
  <c r="S17" i="3"/>
  <c r="T17" i="3"/>
  <c r="S16" i="3"/>
  <c r="S12" i="3"/>
  <c r="E44" i="3"/>
  <c r="H47" i="3"/>
  <c r="F44" i="3"/>
  <c r="D46" i="3"/>
  <c r="G44" i="3"/>
  <c r="C45" i="3"/>
  <c r="B45" i="3"/>
  <c r="B46" i="3"/>
  <c r="I45" i="3"/>
  <c r="C51" i="3"/>
  <c r="B36" i="3"/>
  <c r="B48" i="3" s="1"/>
  <c r="I35" i="3"/>
  <c r="I47" i="3" s="1"/>
  <c r="G39" i="3"/>
  <c r="G51" i="3" s="1"/>
  <c r="G35" i="3"/>
  <c r="G47" i="3" s="1"/>
  <c r="F39" i="3"/>
  <c r="F51" i="3" s="1"/>
  <c r="F35" i="3"/>
  <c r="F47" i="3" s="1"/>
  <c r="I38" i="3"/>
  <c r="I50" i="3" s="1"/>
  <c r="G34" i="3"/>
  <c r="G46" i="3" s="1"/>
  <c r="G38" i="3"/>
  <c r="G50" i="3" s="1"/>
  <c r="F32" i="3"/>
  <c r="F45" i="3" s="1"/>
  <c r="F38" i="3"/>
  <c r="F50" i="3" s="1"/>
  <c r="E32" i="3"/>
  <c r="E45" i="3" s="1"/>
  <c r="I37" i="3"/>
  <c r="I49" i="3" s="1"/>
  <c r="D32" i="3"/>
  <c r="D45" i="3" s="1"/>
  <c r="H37" i="3"/>
  <c r="H49" i="3" s="1"/>
  <c r="G37" i="3"/>
  <c r="G49" i="3" s="1"/>
  <c r="F37" i="3"/>
  <c r="F49" i="3" s="1"/>
  <c r="G36" i="3"/>
  <c r="G48" i="3" s="1"/>
  <c r="B46" i="1"/>
  <c r="K59" i="1"/>
  <c r="K45" i="1"/>
  <c r="C59" i="1"/>
  <c r="H45" i="1"/>
  <c r="J49" i="1"/>
  <c r="J63" i="1" s="1"/>
  <c r="I28" i="1"/>
  <c r="I60" i="1"/>
  <c r="I27" i="1"/>
  <c r="I59" i="1"/>
  <c r="G27" i="1"/>
  <c r="G59" i="1"/>
  <c r="L54" i="1"/>
  <c r="L68" i="1" s="1"/>
  <c r="H60" i="1"/>
  <c r="E28" i="1"/>
  <c r="E46" i="1"/>
  <c r="E55" i="1" s="1"/>
  <c r="E69" i="1" s="1"/>
  <c r="J54" i="1"/>
  <c r="J68" i="1" s="1"/>
  <c r="D27" i="1"/>
  <c r="D45" i="1"/>
  <c r="B52" i="1"/>
  <c r="B66" i="1" s="1"/>
  <c r="J52" i="1"/>
  <c r="J66" i="1" s="1"/>
  <c r="K52" i="1"/>
  <c r="K66" i="1" s="1"/>
  <c r="L52" i="1"/>
  <c r="L66" i="1" s="1"/>
  <c r="B50" i="1"/>
  <c r="B64" i="1" s="1"/>
  <c r="J50" i="1"/>
  <c r="J64" i="1" s="1"/>
  <c r="H49" i="1"/>
  <c r="H63" i="1" s="1"/>
  <c r="B49" i="1"/>
  <c r="B63" i="1" s="1"/>
  <c r="E27" i="1"/>
  <c r="E45" i="1"/>
  <c r="K53" i="1"/>
  <c r="K67" i="1" s="1"/>
  <c r="L53" i="1"/>
  <c r="L67" i="1" s="1"/>
  <c r="B53" i="1"/>
  <c r="B67" i="1" s="1"/>
  <c r="I49" i="1"/>
  <c r="I63" i="1" s="1"/>
  <c r="E60" i="1"/>
  <c r="E51" i="1"/>
  <c r="E65" i="1" s="1"/>
  <c r="J51" i="1"/>
  <c r="J65" i="1" s="1"/>
  <c r="K51" i="1"/>
  <c r="K65" i="1" s="1"/>
  <c r="L51" i="1"/>
  <c r="L65" i="1" s="1"/>
  <c r="B51" i="1"/>
  <c r="B65" i="1" s="1"/>
  <c r="J53" i="1"/>
  <c r="J67" i="1" s="1"/>
  <c r="D51" i="1"/>
  <c r="D65" i="1" s="1"/>
  <c r="H59" i="1"/>
  <c r="F28" i="1"/>
  <c r="F46" i="1"/>
  <c r="F54" i="1" s="1"/>
  <c r="F68" i="1" s="1"/>
  <c r="K49" i="1"/>
  <c r="K63" i="1" s="1"/>
  <c r="K54" i="1"/>
  <c r="K68" i="1" s="1"/>
  <c r="B54" i="1"/>
  <c r="B68" i="1" s="1"/>
  <c r="D28" i="1"/>
  <c r="D46" i="1"/>
  <c r="D54" i="1" s="1"/>
  <c r="D68" i="1" s="1"/>
  <c r="D60" i="1"/>
  <c r="I46" i="1"/>
  <c r="I55" i="1" s="1"/>
  <c r="I69" i="1" s="1"/>
  <c r="J27" i="1"/>
  <c r="J59" i="1"/>
  <c r="G28" i="1"/>
  <c r="G46" i="1"/>
  <c r="G49" i="1" s="1"/>
  <c r="G63" i="1" s="1"/>
  <c r="L49" i="1"/>
  <c r="L63" i="1" s="1"/>
  <c r="F27" i="1"/>
  <c r="F45" i="1"/>
  <c r="G60" i="1"/>
  <c r="C28" i="1"/>
  <c r="C46" i="1"/>
  <c r="C52" i="1" s="1"/>
  <c r="C66" i="1" s="1"/>
  <c r="C60" i="1"/>
  <c r="H46" i="1"/>
  <c r="J45" i="1"/>
  <c r="F59" i="1"/>
  <c r="I45" i="1"/>
  <c r="G53" i="1"/>
  <c r="G67" i="1" s="1"/>
  <c r="L50" i="1"/>
  <c r="L64" i="1" s="1"/>
  <c r="E59" i="1"/>
  <c r="H15" i="1"/>
  <c r="H30" i="1" s="1"/>
  <c r="B55" i="1"/>
  <c r="B69" i="1" s="1"/>
  <c r="B60" i="1"/>
  <c r="B59" i="1"/>
  <c r="C45" i="1"/>
  <c r="L60" i="1"/>
  <c r="B45" i="1"/>
  <c r="K60" i="1"/>
  <c r="E39" i="3"/>
  <c r="E51" i="3" s="1"/>
  <c r="B39" i="3"/>
  <c r="B51" i="3" s="1"/>
  <c r="C37" i="3"/>
  <c r="C49" i="3" s="1"/>
  <c r="C35" i="3"/>
  <c r="C47" i="3" s="1"/>
  <c r="B37" i="3"/>
  <c r="B49" i="3" s="1"/>
  <c r="H34" i="3"/>
  <c r="H46" i="3" s="1"/>
  <c r="B35" i="3"/>
  <c r="B47" i="3" s="1"/>
  <c r="B31" i="3"/>
  <c r="B44" i="3" s="1"/>
  <c r="E38" i="3"/>
  <c r="E50" i="3" s="1"/>
  <c r="F36" i="3"/>
  <c r="F48" i="3" s="1"/>
  <c r="I36" i="3"/>
  <c r="I48" i="3" s="1"/>
  <c r="I31" i="3"/>
  <c r="I44" i="3" s="1"/>
  <c r="C38" i="3"/>
  <c r="C50" i="3" s="1"/>
  <c r="E36" i="3"/>
  <c r="E48" i="3" s="1"/>
  <c r="E34" i="3"/>
  <c r="E46" i="3" s="1"/>
  <c r="I34" i="3"/>
  <c r="I46" i="3" s="1"/>
  <c r="I39" i="3"/>
  <c r="I51" i="3" s="1"/>
  <c r="B38" i="3"/>
  <c r="B50" i="3" s="1"/>
  <c r="D36" i="3"/>
  <c r="D48" i="3" s="1"/>
  <c r="D39" i="3"/>
  <c r="D51" i="3" s="1"/>
  <c r="B32" i="3"/>
  <c r="C39" i="3"/>
  <c r="E37" i="3"/>
  <c r="E49" i="3" s="1"/>
  <c r="E35" i="3"/>
  <c r="E47" i="3" s="1"/>
  <c r="C34" i="3"/>
  <c r="C46" i="3" s="1"/>
  <c r="D31" i="3"/>
  <c r="D44" i="3" s="1"/>
  <c r="C31" i="3"/>
  <c r="C44" i="3" s="1"/>
  <c r="H39" i="3"/>
  <c r="H51" i="3" s="1"/>
  <c r="D38" i="3"/>
  <c r="D50" i="3" s="1"/>
  <c r="H36" i="3"/>
  <c r="H48" i="3" s="1"/>
  <c r="D35" i="3"/>
  <c r="D47" i="3" s="1"/>
  <c r="H32" i="3"/>
  <c r="H45" i="3" s="1"/>
  <c r="G32" i="3"/>
  <c r="G45" i="3" s="1"/>
  <c r="H31" i="3"/>
  <c r="H44" i="3" s="1"/>
  <c r="C36" i="3"/>
  <c r="C48" i="3" s="1"/>
  <c r="F34" i="3"/>
  <c r="F46" i="3" s="1"/>
  <c r="Q20" i="3"/>
  <c r="R17" i="3"/>
  <c r="H38" i="3"/>
  <c r="H50" i="3" s="1"/>
  <c r="D37" i="3"/>
  <c r="D49" i="3" s="1"/>
  <c r="Q12" i="3"/>
  <c r="Q13" i="3"/>
  <c r="Q16" i="3"/>
  <c r="Q19" i="3"/>
  <c r="Z12" i="3"/>
  <c r="Z13" i="3" s="1"/>
  <c r="Z15" i="3" s="1"/>
  <c r="Z16" i="3" s="1"/>
  <c r="Z17" i="3" s="1"/>
  <c r="Z18" i="3" s="1"/>
  <c r="Z19" i="3" s="1"/>
  <c r="Z20" i="3" s="1"/>
  <c r="R20" i="3"/>
  <c r="K20" i="3"/>
  <c r="L19" i="3"/>
  <c r="AA12" i="3"/>
  <c r="AA13" i="3" s="1"/>
  <c r="AA15" i="3" s="1"/>
  <c r="AA16" i="3" s="1"/>
  <c r="AA17" i="3" s="1"/>
  <c r="AA18" i="3" s="1"/>
  <c r="AA19" i="3" s="1"/>
  <c r="AA20" i="3" s="1"/>
  <c r="N20" i="3"/>
  <c r="Q18" i="3"/>
  <c r="AF12" i="3"/>
  <c r="AF13" i="3" s="1"/>
  <c r="AF15" i="3" s="1"/>
  <c r="AF16" i="3" s="1"/>
  <c r="AF17" i="3" s="1"/>
  <c r="AF18" i="3" s="1"/>
  <c r="AF19" i="3" s="1"/>
  <c r="AF20" i="3" s="1"/>
  <c r="AG12" i="3"/>
  <c r="AG13" i="3" s="1"/>
  <c r="AG15" i="3" s="1"/>
  <c r="AG16" i="3" s="1"/>
  <c r="AG17" i="3" s="1"/>
  <c r="AG18" i="3" s="1"/>
  <c r="AG19" i="3" s="1"/>
  <c r="AG20" i="3" s="1"/>
  <c r="AH12" i="3"/>
  <c r="AH13" i="3" s="1"/>
  <c r="AH15" i="3" s="1"/>
  <c r="AH16" i="3" s="1"/>
  <c r="AH17" i="3" s="1"/>
  <c r="AH18" i="3" s="1"/>
  <c r="AH19" i="3" s="1"/>
  <c r="AH20" i="3" s="1"/>
  <c r="AI12" i="3"/>
  <c r="AI13" i="3" s="1"/>
  <c r="AI15" i="3" s="1"/>
  <c r="AI16" i="3" s="1"/>
  <c r="AI17" i="3" s="1"/>
  <c r="AI18" i="3" s="1"/>
  <c r="AI19" i="3" s="1"/>
  <c r="AI20" i="3" s="1"/>
  <c r="P19" i="3"/>
  <c r="O20" i="3"/>
  <c r="Q15" i="3"/>
  <c r="R12" i="3"/>
  <c r="R15" i="3"/>
  <c r="Q17" i="3"/>
  <c r="R18" i="3"/>
  <c r="R19" i="3"/>
  <c r="R16" i="3"/>
  <c r="R13" i="3"/>
  <c r="C19" i="3"/>
  <c r="AD12" i="3"/>
  <c r="AD13" i="3" s="1"/>
  <c r="P13" i="3"/>
  <c r="C17" i="3"/>
  <c r="AE12" i="3"/>
  <c r="AE13" i="3" s="1"/>
  <c r="AE15" i="3" s="1"/>
  <c r="AE16" i="3" s="1"/>
  <c r="AE17" i="3" s="1"/>
  <c r="AE18" i="3" s="1"/>
  <c r="AE19" i="3" s="1"/>
  <c r="AE20" i="3" s="1"/>
  <c r="O15" i="3"/>
  <c r="C18" i="3"/>
  <c r="P15" i="3"/>
  <c r="O16" i="3"/>
  <c r="P16" i="3"/>
  <c r="H11" i="3"/>
  <c r="AC12" i="3"/>
  <c r="AC13" i="3" s="1"/>
  <c r="AC15" i="3" s="1"/>
  <c r="AC16" i="3" s="1"/>
  <c r="AC17" i="3" s="1"/>
  <c r="AC18" i="3" s="1"/>
  <c r="AC19" i="3" s="1"/>
  <c r="AC20" i="3" s="1"/>
  <c r="P20" i="3"/>
  <c r="O17" i="3"/>
  <c r="P17" i="3"/>
  <c r="O18" i="3"/>
  <c r="P18" i="3"/>
  <c r="O12" i="3"/>
  <c r="O19" i="3"/>
  <c r="P12" i="3"/>
  <c r="O13" i="3"/>
  <c r="M20" i="3"/>
  <c r="G11" i="3"/>
  <c r="AB12" i="3"/>
  <c r="AB13" i="3" s="1"/>
  <c r="AB15" i="3" s="1"/>
  <c r="AB16" i="3" s="1"/>
  <c r="AB17" i="3" s="1"/>
  <c r="AB18" i="3" s="1"/>
  <c r="AB19" i="3" s="1"/>
  <c r="AB20" i="3" s="1"/>
  <c r="Y11" i="3"/>
  <c r="Y12" i="3" s="1"/>
  <c r="X11" i="3"/>
  <c r="L15" i="3"/>
  <c r="L20" i="3"/>
  <c r="M15" i="3"/>
  <c r="M16" i="3"/>
  <c r="M17" i="3"/>
  <c r="N15" i="3"/>
  <c r="N19" i="3"/>
  <c r="N16" i="3"/>
  <c r="N13" i="3"/>
  <c r="L13" i="3"/>
  <c r="N17" i="3"/>
  <c r="M18" i="3"/>
  <c r="N18" i="3"/>
  <c r="M19" i="3"/>
  <c r="N12" i="3"/>
  <c r="M12" i="3"/>
  <c r="M13" i="3"/>
  <c r="K15" i="3"/>
  <c r="K16" i="3"/>
  <c r="L16" i="3"/>
  <c r="L17" i="3"/>
  <c r="K18" i="3"/>
  <c r="K17" i="3"/>
  <c r="L18" i="3"/>
  <c r="K12" i="3"/>
  <c r="K19" i="3"/>
  <c r="L12" i="3"/>
  <c r="K13" i="3"/>
  <c r="I15" i="3"/>
  <c r="I20" i="3"/>
  <c r="I16" i="3"/>
  <c r="I13" i="3"/>
  <c r="J19" i="3"/>
  <c r="J15" i="3"/>
  <c r="J20" i="3"/>
  <c r="J12" i="3"/>
  <c r="J16" i="3"/>
  <c r="J13" i="3"/>
  <c r="I19" i="3"/>
  <c r="J18" i="3"/>
  <c r="I17" i="3"/>
  <c r="J17" i="3"/>
  <c r="I18" i="3"/>
  <c r="I12" i="3"/>
  <c r="B19" i="3"/>
  <c r="B18" i="3"/>
  <c r="B16" i="3"/>
  <c r="B12" i="3"/>
  <c r="C15" i="3"/>
  <c r="C13" i="3"/>
  <c r="C12" i="3"/>
  <c r="B17" i="3"/>
  <c r="B15" i="3"/>
  <c r="C16" i="3"/>
  <c r="B20" i="3"/>
  <c r="G15" i="1"/>
  <c r="G30" i="1" s="1"/>
  <c r="E15" i="1"/>
  <c r="E30" i="1" s="1"/>
  <c r="B15" i="1"/>
  <c r="B30" i="1" s="1"/>
  <c r="L15" i="1"/>
  <c r="L30" i="1" s="1"/>
  <c r="K15" i="1"/>
  <c r="K30" i="1" s="1"/>
  <c r="F15" i="1"/>
  <c r="F30" i="1" s="1"/>
  <c r="D15" i="1"/>
  <c r="D30" i="1" s="1"/>
  <c r="C15" i="1"/>
  <c r="C30" i="1" s="1"/>
  <c r="I15" i="1"/>
  <c r="I30" i="1" s="1"/>
  <c r="B19" i="1"/>
  <c r="B34" i="1" s="1"/>
  <c r="F21" i="1"/>
  <c r="F36" i="1" s="1"/>
  <c r="F20" i="1"/>
  <c r="F35" i="1" s="1"/>
  <c r="G20" i="1"/>
  <c r="G35" i="1" s="1"/>
  <c r="H21" i="1"/>
  <c r="H36" i="1" s="1"/>
  <c r="G21" i="1"/>
  <c r="G36" i="1" s="1"/>
  <c r="E21" i="1"/>
  <c r="E36" i="1" s="1"/>
  <c r="D21" i="1"/>
  <c r="D36" i="1" s="1"/>
  <c r="C21" i="1"/>
  <c r="C36" i="1" s="1"/>
  <c r="B20" i="1"/>
  <c r="B35" i="1" s="1"/>
  <c r="B21" i="1"/>
  <c r="B36" i="1" s="1"/>
  <c r="C20" i="1"/>
  <c r="C35" i="1" s="1"/>
  <c r="L20" i="1"/>
  <c r="L35" i="1" s="1"/>
  <c r="K21" i="1"/>
  <c r="K36" i="1" s="1"/>
  <c r="J20" i="1"/>
  <c r="J35" i="1" s="1"/>
  <c r="E20" i="1"/>
  <c r="E35" i="1" s="1"/>
  <c r="D20" i="1"/>
  <c r="D35" i="1" s="1"/>
  <c r="K20" i="1"/>
  <c r="K35" i="1" s="1"/>
  <c r="J21" i="1"/>
  <c r="J36" i="1" s="1"/>
  <c r="I20" i="1"/>
  <c r="I35" i="1" s="1"/>
  <c r="L21" i="1"/>
  <c r="L36" i="1" s="1"/>
  <c r="I21" i="1"/>
  <c r="I36" i="1" s="1"/>
  <c r="H20" i="1"/>
  <c r="H35" i="1" s="1"/>
  <c r="B5" i="1"/>
  <c r="C17" i="1"/>
  <c r="C32" i="1" s="1"/>
  <c r="H19" i="1"/>
  <c r="H34" i="1" s="1"/>
  <c r="D16" i="1"/>
  <c r="D31" i="1" s="1"/>
  <c r="C16" i="1"/>
  <c r="C31" i="1" s="1"/>
  <c r="D17" i="1"/>
  <c r="D32" i="1" s="1"/>
  <c r="E19" i="1"/>
  <c r="E34" i="1" s="1"/>
  <c r="J16" i="1"/>
  <c r="J31" i="1" s="1"/>
  <c r="I16" i="1"/>
  <c r="I31" i="1" s="1"/>
  <c r="G18" i="1"/>
  <c r="G33" i="1" s="1"/>
  <c r="L18" i="1"/>
  <c r="L33" i="1" s="1"/>
  <c r="D18" i="1"/>
  <c r="D33" i="1" s="1"/>
  <c r="L17" i="1"/>
  <c r="L32" i="1" s="1"/>
  <c r="G19" i="1"/>
  <c r="G34" i="1" s="1"/>
  <c r="F16" i="1"/>
  <c r="F31" i="1" s="1"/>
  <c r="K17" i="1"/>
  <c r="K32" i="1" s="1"/>
  <c r="F17" i="1"/>
  <c r="F32" i="1" s="1"/>
  <c r="G16" i="1"/>
  <c r="G31" i="1" s="1"/>
  <c r="D19" i="1"/>
  <c r="D34" i="1" s="1"/>
  <c r="C18" i="1"/>
  <c r="C33" i="1" s="1"/>
  <c r="B17" i="1"/>
  <c r="B32" i="1" s="1"/>
  <c r="E16" i="1"/>
  <c r="E31" i="1" s="1"/>
  <c r="C19" i="1"/>
  <c r="C34" i="1" s="1"/>
  <c r="B18" i="1"/>
  <c r="B33" i="1" s="1"/>
  <c r="L19" i="1"/>
  <c r="L34" i="1" s="1"/>
  <c r="B16" i="1"/>
  <c r="B31" i="1" s="1"/>
  <c r="K19" i="1"/>
  <c r="K34" i="1" s="1"/>
  <c r="J18" i="1"/>
  <c r="J33" i="1" s="1"/>
  <c r="I17" i="1"/>
  <c r="I32" i="1" s="1"/>
  <c r="J17" i="1"/>
  <c r="J32" i="1" s="1"/>
  <c r="L16" i="1"/>
  <c r="L31" i="1" s="1"/>
  <c r="J19" i="1"/>
  <c r="J34" i="1" s="1"/>
  <c r="I18" i="1"/>
  <c r="I33" i="1" s="1"/>
  <c r="H17" i="1"/>
  <c r="H32" i="1" s="1"/>
  <c r="K18" i="1"/>
  <c r="K33" i="1" s="1"/>
  <c r="K16" i="1"/>
  <c r="K31" i="1" s="1"/>
  <c r="I19" i="1"/>
  <c r="I34" i="1" s="1"/>
  <c r="H18" i="1"/>
  <c r="H33" i="1" s="1"/>
  <c r="G17" i="1"/>
  <c r="G32" i="1" s="1"/>
  <c r="F18" i="1"/>
  <c r="F33" i="1" s="1"/>
  <c r="E17" i="1"/>
  <c r="E32" i="1" s="1"/>
  <c r="H16" i="1"/>
  <c r="H31" i="1" s="1"/>
  <c r="F19" i="1"/>
  <c r="F34" i="1" s="1"/>
  <c r="E18" i="1"/>
  <c r="E33" i="1" s="1"/>
  <c r="AC14" i="3" l="1"/>
  <c r="AE14" i="3"/>
  <c r="AJ15" i="3"/>
  <c r="AJ16" i="3" s="1"/>
  <c r="AJ17" i="3" s="1"/>
  <c r="AJ18" i="3" s="1"/>
  <c r="AJ19" i="3" s="1"/>
  <c r="AJ20" i="3" s="1"/>
  <c r="AJ14" i="3"/>
  <c r="AK14" i="3"/>
  <c r="AK15" i="3"/>
  <c r="AK16" i="3" s="1"/>
  <c r="AK17" i="3" s="1"/>
  <c r="AK18" i="3" s="1"/>
  <c r="AK19" i="3" s="1"/>
  <c r="AK20" i="3" s="1"/>
  <c r="H18" i="3"/>
  <c r="H14" i="3"/>
  <c r="AH14" i="3"/>
  <c r="G18" i="3"/>
  <c r="G14" i="3"/>
  <c r="AB14" i="3"/>
  <c r="AF14" i="3"/>
  <c r="AA14" i="3"/>
  <c r="Z14" i="3"/>
  <c r="AD15" i="3"/>
  <c r="AD16" i="3" s="1"/>
  <c r="AD17" i="3" s="1"/>
  <c r="AD18" i="3" s="1"/>
  <c r="AD19" i="3" s="1"/>
  <c r="AD20" i="3" s="1"/>
  <c r="AD14" i="3"/>
  <c r="AI14" i="3"/>
  <c r="AG14" i="3"/>
  <c r="G52" i="1"/>
  <c r="G66" i="1" s="1"/>
  <c r="G54" i="1"/>
  <c r="G68" i="1" s="1"/>
  <c r="D49" i="1"/>
  <c r="D63" i="1" s="1"/>
  <c r="G55" i="1"/>
  <c r="G69" i="1" s="1"/>
  <c r="C50" i="1"/>
  <c r="C64" i="1" s="1"/>
  <c r="E54" i="1"/>
  <c r="E68" i="1" s="1"/>
  <c r="I50" i="1"/>
  <c r="I64" i="1" s="1"/>
  <c r="F49" i="1"/>
  <c r="F63" i="1" s="1"/>
  <c r="D55" i="1"/>
  <c r="D69" i="1" s="1"/>
  <c r="C51" i="1"/>
  <c r="C65" i="1" s="1"/>
  <c r="I53" i="1"/>
  <c r="I67" i="1" s="1"/>
  <c r="I52" i="1"/>
  <c r="I66" i="1" s="1"/>
  <c r="H55" i="1"/>
  <c r="H69" i="1" s="1"/>
  <c r="H52" i="1"/>
  <c r="H66" i="1" s="1"/>
  <c r="I54" i="1"/>
  <c r="I68" i="1" s="1"/>
  <c r="H53" i="1"/>
  <c r="H67" i="1" s="1"/>
  <c r="C55" i="1"/>
  <c r="C69" i="1" s="1"/>
  <c r="H50" i="1"/>
  <c r="H64" i="1" s="1"/>
  <c r="F52" i="1"/>
  <c r="F66" i="1" s="1"/>
  <c r="F53" i="1"/>
  <c r="F67" i="1" s="1"/>
  <c r="C53" i="1"/>
  <c r="C67" i="1" s="1"/>
  <c r="C49" i="1"/>
  <c r="C63" i="1" s="1"/>
  <c r="C54" i="1"/>
  <c r="C68" i="1" s="1"/>
  <c r="I51" i="1"/>
  <c r="I65" i="1" s="1"/>
  <c r="G50" i="1"/>
  <c r="G64" i="1" s="1"/>
  <c r="F55" i="1"/>
  <c r="F69" i="1" s="1"/>
  <c r="E53" i="1"/>
  <c r="E67" i="1" s="1"/>
  <c r="E52" i="1"/>
  <c r="E66" i="1" s="1"/>
  <c r="D50" i="1"/>
  <c r="D64" i="1" s="1"/>
  <c r="D53" i="1"/>
  <c r="D67" i="1" s="1"/>
  <c r="H51" i="1"/>
  <c r="H65" i="1" s="1"/>
  <c r="F50" i="1"/>
  <c r="F64" i="1" s="1"/>
  <c r="F51" i="1"/>
  <c r="F65" i="1" s="1"/>
  <c r="E49" i="1"/>
  <c r="E63" i="1" s="1"/>
  <c r="D52" i="1"/>
  <c r="D66" i="1" s="1"/>
  <c r="G51" i="1"/>
  <c r="G65" i="1" s="1"/>
  <c r="E50" i="1"/>
  <c r="E64" i="1" s="1"/>
  <c r="H54" i="1"/>
  <c r="H68" i="1" s="1"/>
  <c r="G12" i="3"/>
  <c r="G19" i="3"/>
  <c r="G15" i="3"/>
  <c r="G20" i="3"/>
  <c r="H13" i="3"/>
  <c r="H16" i="3"/>
  <c r="H17" i="3"/>
  <c r="H12" i="3"/>
  <c r="G16" i="3"/>
  <c r="G17" i="3"/>
  <c r="G13" i="3"/>
  <c r="X12" i="3"/>
  <c r="X13" i="3" s="1"/>
  <c r="X15" i="3" s="1"/>
  <c r="X16" i="3" s="1"/>
  <c r="X17" i="3" s="1"/>
  <c r="X18" i="3" s="1"/>
  <c r="X19" i="3" s="1"/>
  <c r="X20" i="3" s="1"/>
  <c r="Y13" i="3"/>
  <c r="Y15" i="3" s="1"/>
  <c r="Y16" i="3" s="1"/>
  <c r="Y17" i="3" s="1"/>
  <c r="Y18" i="3" s="1"/>
  <c r="Y19" i="3" s="1"/>
  <c r="Y20" i="3" s="1"/>
  <c r="H15" i="3"/>
  <c r="H20" i="3"/>
  <c r="H19" i="3"/>
  <c r="X14" i="3" l="1"/>
  <c r="Y14" i="3"/>
</calcChain>
</file>

<file path=xl/sharedStrings.xml><?xml version="1.0" encoding="utf-8"?>
<sst xmlns="http://schemas.openxmlformats.org/spreadsheetml/2006/main" count="92" uniqueCount="59">
  <si>
    <t>Inputs</t>
  </si>
  <si>
    <t>Arm Weight</t>
  </si>
  <si>
    <t>g</t>
  </si>
  <si>
    <t>PLA Failure</t>
  </si>
  <si>
    <t>MPa</t>
  </si>
  <si>
    <t>Angular velocity</t>
  </si>
  <si>
    <r>
      <t>F = m</t>
    </r>
    <r>
      <rPr>
        <i/>
        <sz val="11"/>
        <color theme="1"/>
        <rFont val="Calibri"/>
        <family val="2"/>
        <scheme val="minor"/>
      </rPr>
      <t>ω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r</t>
    </r>
  </si>
  <si>
    <t>round/sec</t>
  </si>
  <si>
    <t>rpm</t>
  </si>
  <si>
    <t>rad/sec</t>
  </si>
  <si>
    <t>kg</t>
  </si>
  <si>
    <t>Centrifugal force (N)</t>
  </si>
  <si>
    <t>PLA support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</si>
  <si>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</si>
  <si>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</si>
  <si>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t>PLA force</t>
  </si>
  <si>
    <t>N</t>
  </si>
  <si>
    <r>
      <t>1 Pa = 1 N/m</t>
    </r>
    <r>
      <rPr>
        <vertAlign val="superscript"/>
        <sz val="11"/>
        <color theme="1"/>
        <rFont val="Calibri"/>
        <family val="2"/>
        <scheme val="minor"/>
      </rPr>
      <t>2</t>
    </r>
  </si>
  <si>
    <t>eSun PLA+ tensile strength is 60 Mpa</t>
  </si>
  <si>
    <t>Total support thickness (mm), assuming a 15mm width</t>
  </si>
  <si>
    <t>Radius (m)</t>
  </si>
  <si>
    <t>Speed (m/s)</t>
  </si>
  <si>
    <t>C = 2π r</t>
  </si>
  <si>
    <t>Speed (km/h)</t>
  </si>
  <si>
    <t>Round/sec</t>
  </si>
  <si>
    <t>Px Width (mm)</t>
  </si>
  <si>
    <t xml:space="preserve"> 144 LED strip spacing</t>
  </si>
  <si>
    <t>144 LED strip interlaced spacing</t>
  </si>
  <si>
    <t>Pixels around</t>
  </si>
  <si>
    <t>Height (m)</t>
  </si>
  <si>
    <t>Px Height</t>
  </si>
  <si>
    <t>LED strip (px/m)</t>
  </si>
  <si>
    <t>Memory (KB) - Fully expanded data</t>
  </si>
  <si>
    <t>Interlace</t>
  </si>
  <si>
    <t>Memory (KB) - RGB565 + buffer</t>
  </si>
  <si>
    <t>SPI Freq (MHz)</t>
  </si>
  <si>
    <t>MHz</t>
  </si>
  <si>
    <t>Accuracy</t>
  </si>
  <si>
    <t>Gap</t>
  </si>
  <si>
    <t>Maximum Height (pixels on single LED strip)</t>
  </si>
  <si>
    <t>LED updates (lines/sec)</t>
  </si>
  <si>
    <t>mm2</t>
  </si>
  <si>
    <t>Conductor</t>
  </si>
  <si>
    <r>
      <t xml:space="preserve">Outside </t>
    </r>
    <r>
      <rPr>
        <sz val="11"/>
        <color theme="1"/>
        <rFont val="Calibri"/>
        <family val="2"/>
      </rPr>
      <t>Ø</t>
    </r>
  </si>
  <si>
    <t>mm</t>
  </si>
  <si>
    <t>Cost</t>
  </si>
  <si>
    <t>/m (100m)</t>
  </si>
  <si>
    <t>Chassis</t>
  </si>
  <si>
    <t>A</t>
  </si>
  <si>
    <t>Power</t>
  </si>
  <si>
    <t>Strips</t>
  </si>
  <si>
    <t>*</t>
  </si>
  <si>
    <t>leds/pixel</t>
  </si>
  <si>
    <t>Pixels/strip</t>
  </si>
  <si>
    <t>A/led</t>
  </si>
  <si>
    <t>=</t>
  </si>
  <si>
    <t>V</t>
  </si>
  <si>
    <t>W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</si>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</sst>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6" fillId="0" borderId="0" xfId="0" applyFont="1"/>
    <xf numFmtId="0" fontId="0" fillId="2" borderId="0" xfId="0" applyFill="1"/>
    <xf numFmtId="1" fontId="0" fillId="2" borderId="0" xfId="0" applyNumberFormat="1" applyFill="1"/>
    <xf numFmtId="0" fontId="2" fillId="0" borderId="0" xfId="0" applyFont="1" applyAlignment="1">
      <alignment horizontal="center"/>
    </xf>
    <xf numFmtId="0" fontId="2" fillId="2" borderId="0" xfId="0" applyFont="1" applyFill="1"/>
    <xf numFmtId="164" fontId="0" fillId="2" borderId="0" xfId="0" applyNumberFormat="1" applyFill="1"/>
    <xf numFmtId="0" fontId="2" fillId="0" borderId="1" xfId="0" applyFont="1" applyBorder="1"/>
    <xf numFmtId="0" fontId="2" fillId="0" borderId="2" xfId="0" applyFont="1" applyBorder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2" borderId="1" xfId="0" applyNumberFormat="1" applyFill="1" applyBorder="1"/>
    <xf numFmtId="164" fontId="0" fillId="2" borderId="2" xfId="0" applyNumberFormat="1" applyFill="1" applyBorder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164" fontId="2" fillId="2" borderId="0" xfId="0" applyNumberFormat="1" applyFont="1" applyFill="1"/>
    <xf numFmtId="9" fontId="0" fillId="0" borderId="0" xfId="1" applyFont="1"/>
    <xf numFmtId="165" fontId="0" fillId="0" borderId="0" xfId="0" applyNumberFormat="1"/>
    <xf numFmtId="0" fontId="2" fillId="3" borderId="0" xfId="0" applyFont="1" applyFill="1"/>
    <xf numFmtId="164" fontId="0" fillId="3" borderId="0" xfId="0" applyNumberFormat="1" applyFill="1"/>
    <xf numFmtId="0" fontId="0" fillId="3" borderId="0" xfId="0" applyFill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2" fillId="3" borderId="1" xfId="0" applyNumberFormat="1" applyFont="1" applyFill="1" applyBorder="1"/>
    <xf numFmtId="0" fontId="2" fillId="0" borderId="0" xfId="0" applyFont="1" applyAlignment="1">
      <alignment horizontal="center"/>
    </xf>
    <xf numFmtId="0" fontId="0" fillId="0" borderId="0" xfId="0" quotePrefix="1"/>
  </cellXfs>
  <cellStyles count="2">
    <cellStyle name="Normal" xfId="0" builtinId="0"/>
    <cellStyle name="Percent" xfId="1" builtinId="5"/>
  </cellStyles>
  <dxfs count="13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E4FE-CE51-4AEF-9A2F-57CB0636E79D}">
  <dimension ref="A1:L69"/>
  <sheetViews>
    <sheetView topLeftCell="A22" workbookViewId="0">
      <selection activeCell="G64" sqref="G63:G64"/>
    </sheetView>
  </sheetViews>
  <sheetFormatPr defaultRowHeight="15" x14ac:dyDescent="0.25"/>
  <cols>
    <col min="1" max="1" width="14" customWidth="1"/>
    <col min="2" max="12" width="8" customWidth="1"/>
  </cols>
  <sheetData>
    <row r="1" spans="1:12" x14ac:dyDescent="0.25">
      <c r="A1" s="7" t="s">
        <v>0</v>
      </c>
    </row>
    <row r="2" spans="1:12" x14ac:dyDescent="0.25">
      <c r="A2" t="s">
        <v>1</v>
      </c>
      <c r="B2">
        <v>200</v>
      </c>
      <c r="C2" t="s">
        <v>2</v>
      </c>
      <c r="D2">
        <f>B2/1000</f>
        <v>0.2</v>
      </c>
      <c r="E2" t="s">
        <v>10</v>
      </c>
    </row>
    <row r="3" spans="1:12" x14ac:dyDescent="0.25">
      <c r="A3" t="s">
        <v>3</v>
      </c>
      <c r="B3" s="8">
        <v>40</v>
      </c>
      <c r="C3" t="s">
        <v>4</v>
      </c>
      <c r="F3" s="8" t="s">
        <v>18</v>
      </c>
      <c r="G3" s="8"/>
      <c r="H3" s="8"/>
      <c r="I3" s="8"/>
      <c r="J3" s="8"/>
      <c r="K3" s="8"/>
      <c r="L3" s="8"/>
    </row>
    <row r="4" spans="1:12" ht="17.25" x14ac:dyDescent="0.25">
      <c r="A4" t="s">
        <v>12</v>
      </c>
      <c r="B4">
        <f>15*15</f>
        <v>225</v>
      </c>
      <c r="C4" t="s">
        <v>14</v>
      </c>
      <c r="D4">
        <f>B4/1000000</f>
        <v>2.2499999999999999E-4</v>
      </c>
      <c r="E4" t="s">
        <v>13</v>
      </c>
    </row>
    <row r="5" spans="1:12" ht="17.25" x14ac:dyDescent="0.25">
      <c r="A5" t="s">
        <v>15</v>
      </c>
      <c r="B5">
        <f>B3*B4</f>
        <v>9000</v>
      </c>
      <c r="C5" t="s">
        <v>16</v>
      </c>
      <c r="F5" t="s">
        <v>17</v>
      </c>
    </row>
    <row r="7" spans="1:12" ht="17.25" x14ac:dyDescent="0.25">
      <c r="A7" t="s">
        <v>6</v>
      </c>
    </row>
    <row r="9" spans="1:12" x14ac:dyDescent="0.25">
      <c r="A9" s="7" t="s">
        <v>11</v>
      </c>
    </row>
    <row r="10" spans="1:12" x14ac:dyDescent="0.25">
      <c r="B10" s="5" t="s">
        <v>5</v>
      </c>
    </row>
    <row r="11" spans="1:12" x14ac:dyDescent="0.25">
      <c r="A11" s="1" t="s">
        <v>7</v>
      </c>
      <c r="B11">
        <v>15</v>
      </c>
      <c r="C11">
        <v>18</v>
      </c>
      <c r="D11">
        <v>20</v>
      </c>
      <c r="E11">
        <v>22</v>
      </c>
      <c r="F11">
        <v>24</v>
      </c>
      <c r="G11">
        <v>25</v>
      </c>
      <c r="H11">
        <v>30</v>
      </c>
      <c r="I11">
        <v>35</v>
      </c>
      <c r="J11">
        <v>40</v>
      </c>
      <c r="K11">
        <v>45</v>
      </c>
      <c r="L11">
        <v>50</v>
      </c>
    </row>
    <row r="12" spans="1:12" x14ac:dyDescent="0.25">
      <c r="A12" s="1" t="s">
        <v>8</v>
      </c>
      <c r="B12">
        <f>B11*60</f>
        <v>900</v>
      </c>
      <c r="C12">
        <f t="shared" ref="C12:L12" si="0">C11*60</f>
        <v>1080</v>
      </c>
      <c r="D12">
        <f t="shared" si="0"/>
        <v>1200</v>
      </c>
      <c r="E12">
        <f t="shared" si="0"/>
        <v>1320</v>
      </c>
      <c r="F12">
        <f t="shared" si="0"/>
        <v>1440</v>
      </c>
      <c r="G12">
        <f t="shared" si="0"/>
        <v>1500</v>
      </c>
      <c r="H12">
        <f t="shared" si="0"/>
        <v>1800</v>
      </c>
      <c r="I12">
        <f t="shared" si="0"/>
        <v>2100</v>
      </c>
      <c r="J12">
        <f t="shared" si="0"/>
        <v>2400</v>
      </c>
      <c r="K12">
        <f t="shared" si="0"/>
        <v>2700</v>
      </c>
      <c r="L12">
        <f t="shared" si="0"/>
        <v>3000</v>
      </c>
    </row>
    <row r="13" spans="1:12" x14ac:dyDescent="0.25">
      <c r="A13" s="1" t="s">
        <v>9</v>
      </c>
      <c r="B13" s="6">
        <f>B11*2*PI()</f>
        <v>94.247779607693786</v>
      </c>
      <c r="C13" s="6">
        <f t="shared" ref="C13:L13" si="1">C11*2*PI()</f>
        <v>113.09733552923255</v>
      </c>
      <c r="D13" s="6">
        <f t="shared" si="1"/>
        <v>125.66370614359172</v>
      </c>
      <c r="E13" s="6">
        <f t="shared" si="1"/>
        <v>138.23007675795088</v>
      </c>
      <c r="F13" s="6">
        <f t="shared" si="1"/>
        <v>150.79644737231007</v>
      </c>
      <c r="G13" s="6">
        <f t="shared" si="1"/>
        <v>157.07963267948966</v>
      </c>
      <c r="H13" s="6">
        <f t="shared" si="1"/>
        <v>188.49555921538757</v>
      </c>
      <c r="I13" s="6">
        <f t="shared" si="1"/>
        <v>219.91148575128551</v>
      </c>
      <c r="J13" s="6">
        <f t="shared" si="1"/>
        <v>251.32741228718345</v>
      </c>
      <c r="K13" s="6">
        <f t="shared" si="1"/>
        <v>282.74333882308139</v>
      </c>
      <c r="L13" s="6">
        <f t="shared" si="1"/>
        <v>314.15926535897933</v>
      </c>
    </row>
    <row r="14" spans="1:12" x14ac:dyDescent="0.25">
      <c r="A14" s="5" t="s">
        <v>20</v>
      </c>
    </row>
    <row r="15" spans="1:12" x14ac:dyDescent="0.25">
      <c r="A15" s="5">
        <v>0.2</v>
      </c>
      <c r="B15" s="4">
        <f t="shared" ref="B15:L21" si="2">m*POWER(B$13,2)*$A15</f>
        <v>355.30575843921685</v>
      </c>
      <c r="C15" s="4">
        <f t="shared" si="2"/>
        <v>511.6402921524724</v>
      </c>
      <c r="D15" s="4">
        <f t="shared" si="2"/>
        <v>631.65468166971903</v>
      </c>
      <c r="E15" s="4">
        <f t="shared" si="2"/>
        <v>764.30216482035985</v>
      </c>
      <c r="F15" s="4">
        <f t="shared" si="2"/>
        <v>909.58274160439532</v>
      </c>
      <c r="G15" s="4">
        <f t="shared" si="2"/>
        <v>986.96044010893604</v>
      </c>
      <c r="H15" s="4">
        <f t="shared" si="2"/>
        <v>1421.2230337568674</v>
      </c>
      <c r="I15" s="4">
        <f t="shared" si="2"/>
        <v>1934.4424626135142</v>
      </c>
      <c r="J15" s="4">
        <f t="shared" si="2"/>
        <v>2526.6187266788761</v>
      </c>
      <c r="K15" s="4">
        <f t="shared" si="2"/>
        <v>3197.751825952952</v>
      </c>
      <c r="L15" s="4">
        <f t="shared" si="2"/>
        <v>3947.8417604357442</v>
      </c>
    </row>
    <row r="16" spans="1:12" x14ac:dyDescent="0.25">
      <c r="A16" s="5">
        <v>0.25</v>
      </c>
      <c r="B16" s="4">
        <f t="shared" si="2"/>
        <v>444.13219804902104</v>
      </c>
      <c r="C16" s="4">
        <f t="shared" si="2"/>
        <v>639.55036519059047</v>
      </c>
      <c r="D16" s="4">
        <f t="shared" si="2"/>
        <v>789.5683520871487</v>
      </c>
      <c r="E16" s="4">
        <f t="shared" si="2"/>
        <v>955.3777060254497</v>
      </c>
      <c r="F16" s="4">
        <f t="shared" si="2"/>
        <v>1136.978427005494</v>
      </c>
      <c r="G16" s="4">
        <f t="shared" si="2"/>
        <v>1233.70055013617</v>
      </c>
      <c r="H16" s="4">
        <f t="shared" si="2"/>
        <v>1776.5287921960842</v>
      </c>
      <c r="I16" s="4">
        <f t="shared" si="2"/>
        <v>2418.0530782668925</v>
      </c>
      <c r="J16" s="4">
        <f t="shared" si="2"/>
        <v>3158.2734083485948</v>
      </c>
      <c r="K16" s="4">
        <f t="shared" si="2"/>
        <v>3997.1897824411899</v>
      </c>
      <c r="L16" s="4">
        <f t="shared" si="2"/>
        <v>4934.8022005446801</v>
      </c>
    </row>
    <row r="17" spans="1:12" x14ac:dyDescent="0.25">
      <c r="A17" s="5">
        <v>0.3</v>
      </c>
      <c r="B17" s="4">
        <f t="shared" si="2"/>
        <v>532.95863765882518</v>
      </c>
      <c r="C17" s="4">
        <f t="shared" si="2"/>
        <v>767.46043822870854</v>
      </c>
      <c r="D17" s="4">
        <f t="shared" si="2"/>
        <v>947.48202250457837</v>
      </c>
      <c r="E17" s="4">
        <f t="shared" si="2"/>
        <v>1146.4532472305395</v>
      </c>
      <c r="F17" s="4">
        <f t="shared" si="2"/>
        <v>1364.3741124065928</v>
      </c>
      <c r="G17" s="4">
        <f t="shared" si="2"/>
        <v>1480.4406601634039</v>
      </c>
      <c r="H17" s="4">
        <f t="shared" si="2"/>
        <v>2131.8345506353007</v>
      </c>
      <c r="I17" s="4">
        <f t="shared" si="2"/>
        <v>2901.6636939202708</v>
      </c>
      <c r="J17" s="4">
        <f t="shared" si="2"/>
        <v>3789.9280900183135</v>
      </c>
      <c r="K17" s="4">
        <f t="shared" si="2"/>
        <v>4796.6277389294273</v>
      </c>
      <c r="L17" s="4">
        <f t="shared" si="2"/>
        <v>5921.7626406536156</v>
      </c>
    </row>
    <row r="18" spans="1:12" x14ac:dyDescent="0.25">
      <c r="A18" s="5">
        <v>0.35</v>
      </c>
      <c r="B18" s="4">
        <f t="shared" si="2"/>
        <v>621.78507726862938</v>
      </c>
      <c r="C18" s="4">
        <f t="shared" si="2"/>
        <v>895.37051126682661</v>
      </c>
      <c r="D18" s="4">
        <f t="shared" si="2"/>
        <v>1105.395692922008</v>
      </c>
      <c r="E18" s="4">
        <f t="shared" si="2"/>
        <v>1337.5287884356294</v>
      </c>
      <c r="F18" s="4">
        <f t="shared" si="2"/>
        <v>1591.7697978076915</v>
      </c>
      <c r="G18" s="4">
        <f t="shared" si="2"/>
        <v>1727.180770190638</v>
      </c>
      <c r="H18" s="4">
        <f t="shared" si="2"/>
        <v>2487.1403090745175</v>
      </c>
      <c r="I18" s="4">
        <f t="shared" si="2"/>
        <v>3385.2743095736491</v>
      </c>
      <c r="J18" s="4">
        <f t="shared" si="2"/>
        <v>4421.5827716880322</v>
      </c>
      <c r="K18" s="4">
        <f t="shared" si="2"/>
        <v>5596.0656954176657</v>
      </c>
      <c r="L18" s="4">
        <f t="shared" si="2"/>
        <v>6908.7230807625519</v>
      </c>
    </row>
    <row r="19" spans="1:12" x14ac:dyDescent="0.25">
      <c r="A19" s="5">
        <v>0.4</v>
      </c>
      <c r="B19" s="4">
        <f t="shared" si="2"/>
        <v>710.61151687843369</v>
      </c>
      <c r="C19" s="4">
        <f t="shared" si="2"/>
        <v>1023.2805843049448</v>
      </c>
      <c r="D19" s="4">
        <f t="shared" si="2"/>
        <v>1263.3093633394381</v>
      </c>
      <c r="E19" s="4">
        <f t="shared" si="2"/>
        <v>1528.6043296407197</v>
      </c>
      <c r="F19" s="4">
        <f t="shared" si="2"/>
        <v>1819.1654832087906</v>
      </c>
      <c r="G19" s="4">
        <f t="shared" si="2"/>
        <v>1973.9208802178721</v>
      </c>
      <c r="H19" s="4">
        <f t="shared" si="2"/>
        <v>2842.4460675137348</v>
      </c>
      <c r="I19" s="4">
        <f t="shared" si="2"/>
        <v>3868.8849252270284</v>
      </c>
      <c r="J19" s="4">
        <f t="shared" si="2"/>
        <v>5053.2374533577522</v>
      </c>
      <c r="K19" s="4">
        <f t="shared" si="2"/>
        <v>6395.503651905904</v>
      </c>
      <c r="L19" s="4">
        <f t="shared" si="2"/>
        <v>7895.6835208714883</v>
      </c>
    </row>
    <row r="20" spans="1:12" x14ac:dyDescent="0.25">
      <c r="A20" s="5">
        <v>0.45</v>
      </c>
      <c r="B20" s="4">
        <f t="shared" si="2"/>
        <v>799.43795648823789</v>
      </c>
      <c r="C20" s="4">
        <f t="shared" si="2"/>
        <v>1151.1906573430629</v>
      </c>
      <c r="D20" s="4">
        <f t="shared" si="2"/>
        <v>1421.2230337568676</v>
      </c>
      <c r="E20" s="4">
        <f t="shared" si="2"/>
        <v>1719.6798708458095</v>
      </c>
      <c r="F20" s="4">
        <f t="shared" si="2"/>
        <v>2046.5611686098894</v>
      </c>
      <c r="G20" s="4">
        <f t="shared" si="2"/>
        <v>2220.6609902451059</v>
      </c>
      <c r="H20" s="4">
        <f t="shared" si="2"/>
        <v>3197.7518259529515</v>
      </c>
      <c r="I20" s="4">
        <f t="shared" si="2"/>
        <v>4352.4955408804062</v>
      </c>
      <c r="J20" s="4">
        <f t="shared" si="2"/>
        <v>5684.8921350274704</v>
      </c>
      <c r="K20" s="4">
        <f t="shared" si="2"/>
        <v>7194.9416083941423</v>
      </c>
      <c r="L20" s="4">
        <f t="shared" si="2"/>
        <v>8882.6439609804238</v>
      </c>
    </row>
    <row r="21" spans="1:12" x14ac:dyDescent="0.25">
      <c r="A21" s="5">
        <v>0.5</v>
      </c>
      <c r="B21" s="4">
        <f t="shared" si="2"/>
        <v>888.26439609804208</v>
      </c>
      <c r="C21" s="4">
        <f t="shared" si="2"/>
        <v>1279.1007303811809</v>
      </c>
      <c r="D21" s="4">
        <f t="shared" si="2"/>
        <v>1579.1367041742974</v>
      </c>
      <c r="E21" s="4">
        <f t="shared" si="2"/>
        <v>1910.7554120508994</v>
      </c>
      <c r="F21" s="4">
        <f t="shared" si="2"/>
        <v>2273.9568540109881</v>
      </c>
      <c r="G21" s="4">
        <f t="shared" si="2"/>
        <v>2467.40110027234</v>
      </c>
      <c r="H21" s="4">
        <f t="shared" si="2"/>
        <v>3553.0575843921683</v>
      </c>
      <c r="I21" s="4">
        <f t="shared" si="2"/>
        <v>4836.106156533785</v>
      </c>
      <c r="J21" s="4">
        <f t="shared" si="2"/>
        <v>6316.5468166971896</v>
      </c>
      <c r="K21" s="4">
        <f t="shared" si="2"/>
        <v>7994.3795648823798</v>
      </c>
      <c r="L21" s="4">
        <f t="shared" si="2"/>
        <v>9869.6044010893602</v>
      </c>
    </row>
    <row r="24" spans="1:12" x14ac:dyDescent="0.25">
      <c r="A24" s="7" t="s">
        <v>19</v>
      </c>
    </row>
    <row r="25" spans="1:12" x14ac:dyDescent="0.25">
      <c r="B25" s="5" t="s">
        <v>5</v>
      </c>
    </row>
    <row r="26" spans="1:12" x14ac:dyDescent="0.25">
      <c r="A26" s="1" t="s">
        <v>7</v>
      </c>
      <c r="B26">
        <f>B11</f>
        <v>15</v>
      </c>
      <c r="C26">
        <f t="shared" ref="C26:L26" si="3">C11</f>
        <v>18</v>
      </c>
      <c r="D26">
        <f t="shared" si="3"/>
        <v>20</v>
      </c>
      <c r="E26">
        <f t="shared" si="3"/>
        <v>22</v>
      </c>
      <c r="F26">
        <f t="shared" si="3"/>
        <v>24</v>
      </c>
      <c r="G26">
        <f t="shared" si="3"/>
        <v>25</v>
      </c>
      <c r="H26">
        <f t="shared" si="3"/>
        <v>30</v>
      </c>
      <c r="I26">
        <f t="shared" si="3"/>
        <v>35</v>
      </c>
      <c r="J26">
        <f t="shared" si="3"/>
        <v>40</v>
      </c>
      <c r="K26">
        <f t="shared" si="3"/>
        <v>45</v>
      </c>
      <c r="L26">
        <f t="shared" si="3"/>
        <v>50</v>
      </c>
    </row>
    <row r="27" spans="1:12" x14ac:dyDescent="0.25">
      <c r="A27" s="1" t="s">
        <v>8</v>
      </c>
      <c r="B27">
        <f t="shared" ref="B27:L28" si="4">B12</f>
        <v>900</v>
      </c>
      <c r="C27">
        <f t="shared" si="4"/>
        <v>1080</v>
      </c>
      <c r="D27">
        <f t="shared" si="4"/>
        <v>1200</v>
      </c>
      <c r="E27">
        <f t="shared" si="4"/>
        <v>1320</v>
      </c>
      <c r="F27">
        <f t="shared" si="4"/>
        <v>1440</v>
      </c>
      <c r="G27">
        <f t="shared" si="4"/>
        <v>1500</v>
      </c>
      <c r="H27">
        <f t="shared" si="4"/>
        <v>1800</v>
      </c>
      <c r="I27">
        <f t="shared" si="4"/>
        <v>2100</v>
      </c>
      <c r="J27">
        <f t="shared" si="4"/>
        <v>2400</v>
      </c>
      <c r="K27">
        <f t="shared" si="4"/>
        <v>2700</v>
      </c>
      <c r="L27">
        <f t="shared" si="4"/>
        <v>3000</v>
      </c>
    </row>
    <row r="28" spans="1:12" x14ac:dyDescent="0.25">
      <c r="A28" s="1" t="s">
        <v>9</v>
      </c>
      <c r="B28" s="6">
        <f t="shared" si="4"/>
        <v>94.247779607693786</v>
      </c>
      <c r="C28" s="6">
        <f t="shared" si="4"/>
        <v>113.09733552923255</v>
      </c>
      <c r="D28" s="6">
        <f t="shared" si="4"/>
        <v>125.66370614359172</v>
      </c>
      <c r="E28" s="6">
        <f t="shared" si="4"/>
        <v>138.23007675795088</v>
      </c>
      <c r="F28" s="6">
        <f t="shared" si="4"/>
        <v>150.79644737231007</v>
      </c>
      <c r="G28" s="6">
        <f t="shared" si="4"/>
        <v>157.07963267948966</v>
      </c>
      <c r="H28" s="6">
        <f t="shared" si="4"/>
        <v>188.49555921538757</v>
      </c>
      <c r="I28" s="6">
        <f t="shared" si="4"/>
        <v>219.91148575128551</v>
      </c>
      <c r="J28" s="6">
        <f t="shared" si="4"/>
        <v>251.32741228718345</v>
      </c>
      <c r="K28" s="6">
        <f t="shared" si="4"/>
        <v>282.74333882308139</v>
      </c>
      <c r="L28" s="6">
        <f t="shared" si="4"/>
        <v>314.15926535897933</v>
      </c>
    </row>
    <row r="29" spans="1:12" x14ac:dyDescent="0.25">
      <c r="A29" s="5" t="s">
        <v>20</v>
      </c>
    </row>
    <row r="30" spans="1:12" x14ac:dyDescent="0.25">
      <c r="A30" s="5">
        <v>0.2</v>
      </c>
      <c r="B30" s="2">
        <f>B15/$B$3/15</f>
        <v>0.59217626406536139</v>
      </c>
      <c r="C30" s="2">
        <f t="shared" ref="C30:L31" si="5">C15/$B$3/15</f>
        <v>0.8527338202541207</v>
      </c>
      <c r="D30" s="2">
        <f t="shared" si="5"/>
        <v>1.052757802782865</v>
      </c>
      <c r="E30" s="2">
        <f t="shared" si="5"/>
        <v>1.2738369413672666</v>
      </c>
      <c r="F30" s="2">
        <f t="shared" si="5"/>
        <v>1.5159712360073254</v>
      </c>
      <c r="G30" s="2">
        <f t="shared" si="5"/>
        <v>1.6449340668482266</v>
      </c>
      <c r="H30" s="2">
        <f t="shared" si="5"/>
        <v>2.3687050562614456</v>
      </c>
      <c r="I30" s="2">
        <f t="shared" si="5"/>
        <v>3.2240707710225238</v>
      </c>
      <c r="J30" s="2">
        <f t="shared" si="5"/>
        <v>4.2110312111314601</v>
      </c>
      <c r="K30" s="2">
        <f t="shared" si="5"/>
        <v>5.329586376588253</v>
      </c>
      <c r="L30" s="2">
        <f t="shared" si="5"/>
        <v>6.5797362673929065</v>
      </c>
    </row>
    <row r="31" spans="1:12" x14ac:dyDescent="0.25">
      <c r="A31" s="5">
        <f t="shared" ref="A31:A36" si="6">A16</f>
        <v>0.25</v>
      </c>
      <c r="B31" s="2">
        <f>B16/$B$3/15</f>
        <v>0.74022033008170174</v>
      </c>
      <c r="C31" s="2">
        <f t="shared" si="5"/>
        <v>1.0659172753176509</v>
      </c>
      <c r="D31" s="2">
        <f t="shared" si="5"/>
        <v>1.315947253478581</v>
      </c>
      <c r="E31" s="2">
        <f t="shared" si="5"/>
        <v>1.5922961767090829</v>
      </c>
      <c r="F31" s="2">
        <f t="shared" si="5"/>
        <v>1.8949640450091567</v>
      </c>
      <c r="G31" s="2">
        <f t="shared" si="5"/>
        <v>2.0561675835602835</v>
      </c>
      <c r="H31" s="2">
        <f t="shared" si="5"/>
        <v>2.960881320326807</v>
      </c>
      <c r="I31" s="2">
        <f t="shared" si="5"/>
        <v>4.0300884637781538</v>
      </c>
      <c r="J31" s="2">
        <f t="shared" si="5"/>
        <v>5.263789013914324</v>
      </c>
      <c r="K31" s="2">
        <f t="shared" si="5"/>
        <v>6.6619829707353171</v>
      </c>
      <c r="L31" s="2">
        <f t="shared" si="5"/>
        <v>8.224670334241134</v>
      </c>
    </row>
    <row r="32" spans="1:12" x14ac:dyDescent="0.25">
      <c r="A32" s="5">
        <f t="shared" si="6"/>
        <v>0.3</v>
      </c>
      <c r="B32" s="2">
        <f t="shared" ref="B32:L34" si="7">B17/$B$3/15</f>
        <v>0.88826439609804198</v>
      </c>
      <c r="C32" s="2">
        <f t="shared" si="7"/>
        <v>1.279100730381181</v>
      </c>
      <c r="D32" s="2">
        <f t="shared" si="7"/>
        <v>1.5791367041742972</v>
      </c>
      <c r="E32" s="2">
        <f t="shared" si="7"/>
        <v>1.9107554120508994</v>
      </c>
      <c r="F32" s="2">
        <f t="shared" si="7"/>
        <v>2.2739568540109882</v>
      </c>
      <c r="G32" s="2">
        <f t="shared" si="7"/>
        <v>2.4674011002723399</v>
      </c>
      <c r="H32" s="2">
        <f t="shared" si="7"/>
        <v>3.5530575843921679</v>
      </c>
      <c r="I32" s="2">
        <f t="shared" si="7"/>
        <v>4.8361061565337851</v>
      </c>
      <c r="J32" s="2">
        <f t="shared" si="7"/>
        <v>6.3165468166971888</v>
      </c>
      <c r="K32" s="2">
        <f t="shared" si="7"/>
        <v>7.9943795648823786</v>
      </c>
      <c r="L32" s="2">
        <f t="shared" si="7"/>
        <v>9.8696044010893598</v>
      </c>
    </row>
    <row r="33" spans="1:12" x14ac:dyDescent="0.25">
      <c r="A33" s="5">
        <f t="shared" si="6"/>
        <v>0.35</v>
      </c>
      <c r="B33" s="2">
        <f t="shared" si="7"/>
        <v>1.0363084621143823</v>
      </c>
      <c r="C33" s="2">
        <f t="shared" si="7"/>
        <v>1.4922841854447109</v>
      </c>
      <c r="D33" s="2">
        <f t="shared" si="7"/>
        <v>1.8423261548700134</v>
      </c>
      <c r="E33" s="2">
        <f t="shared" si="7"/>
        <v>2.2292146473927157</v>
      </c>
      <c r="F33" s="2">
        <f t="shared" si="7"/>
        <v>2.6529496630128193</v>
      </c>
      <c r="G33" s="2">
        <f t="shared" si="7"/>
        <v>2.8786346169843968</v>
      </c>
      <c r="H33" s="2">
        <f t="shared" si="7"/>
        <v>4.1452338484575293</v>
      </c>
      <c r="I33" s="2">
        <f t="shared" si="7"/>
        <v>5.6421238492894155</v>
      </c>
      <c r="J33" s="2">
        <f t="shared" si="7"/>
        <v>7.3693046194800536</v>
      </c>
      <c r="K33" s="2">
        <f t="shared" si="7"/>
        <v>9.3267761590294427</v>
      </c>
      <c r="L33" s="2">
        <f t="shared" si="7"/>
        <v>11.514538467937587</v>
      </c>
    </row>
    <row r="34" spans="1:12" x14ac:dyDescent="0.25">
      <c r="A34" s="5">
        <f t="shared" si="6"/>
        <v>0.4</v>
      </c>
      <c r="B34" s="2">
        <f t="shared" si="7"/>
        <v>1.1843525281307228</v>
      </c>
      <c r="C34" s="2">
        <f t="shared" si="7"/>
        <v>1.7054676405082414</v>
      </c>
      <c r="D34" s="2">
        <f t="shared" si="7"/>
        <v>2.10551560556573</v>
      </c>
      <c r="E34" s="2">
        <f t="shared" si="7"/>
        <v>2.5476738827345331</v>
      </c>
      <c r="F34" s="2">
        <f t="shared" si="7"/>
        <v>3.0319424720146508</v>
      </c>
      <c r="G34" s="2">
        <f t="shared" si="7"/>
        <v>3.2898681336964533</v>
      </c>
      <c r="H34" s="2">
        <f t="shared" si="7"/>
        <v>4.7374101125228911</v>
      </c>
      <c r="I34" s="2">
        <f t="shared" si="7"/>
        <v>6.4481415420450476</v>
      </c>
      <c r="J34" s="2">
        <f t="shared" si="7"/>
        <v>8.4220624222629201</v>
      </c>
      <c r="K34" s="2">
        <f t="shared" si="7"/>
        <v>10.659172753176506</v>
      </c>
      <c r="L34" s="2">
        <f t="shared" si="7"/>
        <v>13.159472534785813</v>
      </c>
    </row>
    <row r="35" spans="1:12" x14ac:dyDescent="0.25">
      <c r="A35" s="5">
        <f t="shared" si="6"/>
        <v>0.45</v>
      </c>
      <c r="B35" s="2">
        <f t="shared" ref="B35:L35" si="8">B20/$B$3/15</f>
        <v>1.3323965941470632</v>
      </c>
      <c r="C35" s="2">
        <f t="shared" si="8"/>
        <v>1.9186510955717715</v>
      </c>
      <c r="D35" s="2">
        <f t="shared" si="8"/>
        <v>2.368705056261446</v>
      </c>
      <c r="E35" s="2">
        <f t="shared" si="8"/>
        <v>2.8661331180763492</v>
      </c>
      <c r="F35" s="2">
        <f t="shared" si="8"/>
        <v>3.4109352810164824</v>
      </c>
      <c r="G35" s="2">
        <f t="shared" si="8"/>
        <v>3.7011016504085101</v>
      </c>
      <c r="H35" s="2">
        <f t="shared" si="8"/>
        <v>5.329586376588253</v>
      </c>
      <c r="I35" s="2">
        <f t="shared" si="8"/>
        <v>7.2541592348006771</v>
      </c>
      <c r="J35" s="2">
        <f t="shared" si="8"/>
        <v>9.474820225045784</v>
      </c>
      <c r="K35" s="2">
        <f t="shared" si="8"/>
        <v>11.991569347323571</v>
      </c>
      <c r="L35" s="2">
        <f t="shared" si="8"/>
        <v>14.804406601634041</v>
      </c>
    </row>
    <row r="36" spans="1:12" x14ac:dyDescent="0.25">
      <c r="A36" s="5">
        <f t="shared" si="6"/>
        <v>0.5</v>
      </c>
      <c r="B36" s="2">
        <f t="shared" ref="B36:L36" si="9">B21/$B$3/15</f>
        <v>1.4804406601634035</v>
      </c>
      <c r="C36" s="2">
        <f t="shared" si="9"/>
        <v>2.1318345506353018</v>
      </c>
      <c r="D36" s="2">
        <f t="shared" si="9"/>
        <v>2.631894506957162</v>
      </c>
      <c r="E36" s="2">
        <f t="shared" si="9"/>
        <v>3.1845923534181657</v>
      </c>
      <c r="F36" s="2">
        <f t="shared" si="9"/>
        <v>3.7899280900183134</v>
      </c>
      <c r="G36" s="2">
        <f t="shared" si="9"/>
        <v>4.112335167120567</v>
      </c>
      <c r="H36" s="2">
        <f t="shared" si="9"/>
        <v>5.9217626406536139</v>
      </c>
      <c r="I36" s="2">
        <f t="shared" si="9"/>
        <v>8.0601769275563075</v>
      </c>
      <c r="J36" s="2">
        <f t="shared" si="9"/>
        <v>10.527578027828648</v>
      </c>
      <c r="K36" s="2">
        <f t="shared" si="9"/>
        <v>13.323965941470634</v>
      </c>
      <c r="L36" s="2">
        <f t="shared" si="9"/>
        <v>16.449340668482268</v>
      </c>
    </row>
    <row r="40" spans="1:12" x14ac:dyDescent="0.25">
      <c r="A40" t="s">
        <v>22</v>
      </c>
    </row>
    <row r="42" spans="1:12" x14ac:dyDescent="0.25">
      <c r="A42" s="7" t="s">
        <v>21</v>
      </c>
    </row>
    <row r="43" spans="1:12" x14ac:dyDescent="0.25">
      <c r="B43" s="5" t="s">
        <v>5</v>
      </c>
    </row>
    <row r="44" spans="1:12" x14ac:dyDescent="0.25">
      <c r="A44" s="1" t="s">
        <v>7</v>
      </c>
      <c r="B44">
        <f>B11</f>
        <v>15</v>
      </c>
      <c r="C44">
        <f t="shared" ref="C44:L44" si="10">C11</f>
        <v>18</v>
      </c>
      <c r="D44">
        <f t="shared" si="10"/>
        <v>20</v>
      </c>
      <c r="E44">
        <f t="shared" si="10"/>
        <v>22</v>
      </c>
      <c r="F44">
        <f t="shared" si="10"/>
        <v>24</v>
      </c>
      <c r="G44">
        <f t="shared" si="10"/>
        <v>25</v>
      </c>
      <c r="H44">
        <f t="shared" si="10"/>
        <v>30</v>
      </c>
      <c r="I44">
        <f t="shared" si="10"/>
        <v>35</v>
      </c>
      <c r="J44">
        <f t="shared" si="10"/>
        <v>40</v>
      </c>
      <c r="K44">
        <f t="shared" si="10"/>
        <v>45</v>
      </c>
      <c r="L44">
        <f t="shared" si="10"/>
        <v>50</v>
      </c>
    </row>
    <row r="45" spans="1:12" x14ac:dyDescent="0.25">
      <c r="A45" s="1" t="s">
        <v>8</v>
      </c>
      <c r="B45">
        <f t="shared" ref="B45:L45" si="11">B12</f>
        <v>900</v>
      </c>
      <c r="C45">
        <f t="shared" si="11"/>
        <v>1080</v>
      </c>
      <c r="D45">
        <f t="shared" si="11"/>
        <v>1200</v>
      </c>
      <c r="E45">
        <f t="shared" si="11"/>
        <v>1320</v>
      </c>
      <c r="F45">
        <f t="shared" si="11"/>
        <v>1440</v>
      </c>
      <c r="G45">
        <f t="shared" si="11"/>
        <v>1500</v>
      </c>
      <c r="H45">
        <f t="shared" si="11"/>
        <v>1800</v>
      </c>
      <c r="I45">
        <f t="shared" si="11"/>
        <v>2100</v>
      </c>
      <c r="J45">
        <f t="shared" si="11"/>
        <v>2400</v>
      </c>
      <c r="K45">
        <f t="shared" si="11"/>
        <v>2700</v>
      </c>
      <c r="L45">
        <f t="shared" si="11"/>
        <v>3000</v>
      </c>
    </row>
    <row r="46" spans="1:12" x14ac:dyDescent="0.25">
      <c r="A46" s="1" t="s">
        <v>9</v>
      </c>
      <c r="B46" s="6">
        <f t="shared" ref="B46:L46" si="12">B13</f>
        <v>94.247779607693786</v>
      </c>
      <c r="C46" s="6">
        <f t="shared" si="12"/>
        <v>113.09733552923255</v>
      </c>
      <c r="D46" s="6">
        <f t="shared" si="12"/>
        <v>125.66370614359172</v>
      </c>
      <c r="E46" s="6">
        <f t="shared" si="12"/>
        <v>138.23007675795088</v>
      </c>
      <c r="F46" s="6">
        <f t="shared" si="12"/>
        <v>150.79644737231007</v>
      </c>
      <c r="G46" s="6">
        <f t="shared" si="12"/>
        <v>157.07963267948966</v>
      </c>
      <c r="H46" s="6">
        <f t="shared" si="12"/>
        <v>188.49555921538757</v>
      </c>
      <c r="I46" s="6">
        <f t="shared" si="12"/>
        <v>219.91148575128551</v>
      </c>
      <c r="J46" s="6">
        <f t="shared" si="12"/>
        <v>251.32741228718345</v>
      </c>
      <c r="K46" s="6">
        <f t="shared" si="12"/>
        <v>282.74333882308139</v>
      </c>
      <c r="L46" s="6">
        <f t="shared" si="12"/>
        <v>314.15926535897933</v>
      </c>
    </row>
    <row r="47" spans="1:12" x14ac:dyDescent="0.25">
      <c r="A47" s="5" t="s">
        <v>20</v>
      </c>
    </row>
    <row r="48" spans="1:12" x14ac:dyDescent="0.25">
      <c r="A48" s="5">
        <v>0.15</v>
      </c>
      <c r="B48" s="4">
        <f>$A48*B$46</f>
        <v>14.137166941154067</v>
      </c>
      <c r="C48" s="4">
        <f t="shared" ref="C48:L49" si="13">$A48*C$46</f>
        <v>16.964600329384883</v>
      </c>
      <c r="D48" s="4">
        <f t="shared" si="13"/>
        <v>18.849555921538759</v>
      </c>
      <c r="E48" s="4">
        <f t="shared" si="13"/>
        <v>20.734511513692631</v>
      </c>
      <c r="F48" s="4">
        <f t="shared" si="13"/>
        <v>22.61946710584651</v>
      </c>
      <c r="G48" s="9">
        <f t="shared" si="13"/>
        <v>23.56194490192345</v>
      </c>
      <c r="H48" s="4">
        <f t="shared" si="13"/>
        <v>28.274333882308134</v>
      </c>
      <c r="I48" s="4">
        <f t="shared" si="13"/>
        <v>32.986722862692822</v>
      </c>
      <c r="J48" s="4">
        <f t="shared" si="13"/>
        <v>37.699111843077517</v>
      </c>
      <c r="K48" s="4">
        <f t="shared" si="13"/>
        <v>42.411500823462205</v>
      </c>
      <c r="L48" s="4">
        <f t="shared" si="13"/>
        <v>47.1238898038469</v>
      </c>
    </row>
    <row r="49" spans="1:12" x14ac:dyDescent="0.25">
      <c r="A49" s="5">
        <f>A15</f>
        <v>0.2</v>
      </c>
      <c r="B49" s="4">
        <f>$A49*B$46</f>
        <v>18.849555921538759</v>
      </c>
      <c r="C49" s="4">
        <f t="shared" si="13"/>
        <v>22.61946710584651</v>
      </c>
      <c r="D49" s="4">
        <f t="shared" si="13"/>
        <v>25.132741228718345</v>
      </c>
      <c r="E49" s="4">
        <f t="shared" si="13"/>
        <v>27.646015351590179</v>
      </c>
      <c r="F49" s="4">
        <f t="shared" si="13"/>
        <v>30.159289474462014</v>
      </c>
      <c r="G49" s="9">
        <f t="shared" si="13"/>
        <v>31.415926535897935</v>
      </c>
      <c r="H49" s="4">
        <f t="shared" si="13"/>
        <v>37.699111843077517</v>
      </c>
      <c r="I49" s="4">
        <f t="shared" si="13"/>
        <v>43.982297150257104</v>
      </c>
      <c r="J49" s="4">
        <f t="shared" si="13"/>
        <v>50.26548245743669</v>
      </c>
      <c r="K49" s="4">
        <f t="shared" si="13"/>
        <v>56.548667764616283</v>
      </c>
      <c r="L49" s="4">
        <f t="shared" si="13"/>
        <v>62.831853071795869</v>
      </c>
    </row>
    <row r="50" spans="1:12" x14ac:dyDescent="0.25">
      <c r="A50" s="5">
        <f t="shared" ref="A50:A55" si="14">A16</f>
        <v>0.25</v>
      </c>
      <c r="B50" s="4">
        <f t="shared" ref="B50:L55" si="15">$A50*B$46</f>
        <v>23.561944901923447</v>
      </c>
      <c r="C50" s="4">
        <f t="shared" si="15"/>
        <v>28.274333882308138</v>
      </c>
      <c r="D50" s="4">
        <f t="shared" si="15"/>
        <v>31.415926535897931</v>
      </c>
      <c r="E50" s="4">
        <f t="shared" si="15"/>
        <v>34.557519189487721</v>
      </c>
      <c r="F50" s="4">
        <f t="shared" si="15"/>
        <v>37.699111843077517</v>
      </c>
      <c r="G50" s="9">
        <f t="shared" si="15"/>
        <v>39.269908169872416</v>
      </c>
      <c r="H50" s="4">
        <f t="shared" si="15"/>
        <v>47.123889803846893</v>
      </c>
      <c r="I50" s="4">
        <f t="shared" si="15"/>
        <v>54.977871437821378</v>
      </c>
      <c r="J50" s="4">
        <f t="shared" si="15"/>
        <v>62.831853071795862</v>
      </c>
      <c r="K50" s="4">
        <f t="shared" si="15"/>
        <v>70.685834705770347</v>
      </c>
      <c r="L50" s="4">
        <f t="shared" si="15"/>
        <v>78.539816339744831</v>
      </c>
    </row>
    <row r="51" spans="1:12" x14ac:dyDescent="0.25">
      <c r="A51" s="5">
        <f t="shared" si="14"/>
        <v>0.3</v>
      </c>
      <c r="B51" s="4">
        <f t="shared" si="15"/>
        <v>28.274333882308134</v>
      </c>
      <c r="C51" s="4">
        <f t="shared" si="15"/>
        <v>33.929200658769766</v>
      </c>
      <c r="D51" s="4">
        <f t="shared" si="15"/>
        <v>37.699111843077517</v>
      </c>
      <c r="E51" s="4">
        <f t="shared" si="15"/>
        <v>41.469023027385262</v>
      </c>
      <c r="F51" s="4">
        <f t="shared" si="15"/>
        <v>45.238934211693021</v>
      </c>
      <c r="G51" s="9">
        <f t="shared" si="15"/>
        <v>47.1238898038469</v>
      </c>
      <c r="H51" s="4">
        <f t="shared" si="15"/>
        <v>56.548667764616269</v>
      </c>
      <c r="I51" s="4">
        <f t="shared" si="15"/>
        <v>65.973445725385645</v>
      </c>
      <c r="J51" s="4">
        <f t="shared" si="15"/>
        <v>75.398223686155035</v>
      </c>
      <c r="K51" s="4">
        <f t="shared" si="15"/>
        <v>84.823001646924411</v>
      </c>
      <c r="L51" s="4">
        <f t="shared" si="15"/>
        <v>94.247779607693801</v>
      </c>
    </row>
    <row r="52" spans="1:12" x14ac:dyDescent="0.25">
      <c r="A52" s="5">
        <f t="shared" si="14"/>
        <v>0.35</v>
      </c>
      <c r="B52" s="4">
        <f t="shared" si="15"/>
        <v>32.986722862692822</v>
      </c>
      <c r="C52" s="4">
        <f t="shared" si="15"/>
        <v>39.58406743523139</v>
      </c>
      <c r="D52" s="4">
        <f t="shared" si="15"/>
        <v>43.982297150257104</v>
      </c>
      <c r="E52" s="4">
        <f t="shared" si="15"/>
        <v>48.380526865282803</v>
      </c>
      <c r="F52" s="4">
        <f t="shared" si="15"/>
        <v>52.778756580308524</v>
      </c>
      <c r="G52" s="4">
        <f t="shared" si="15"/>
        <v>54.977871437821378</v>
      </c>
      <c r="H52" s="4">
        <f t="shared" si="15"/>
        <v>65.973445725385645</v>
      </c>
      <c r="I52" s="4">
        <f t="shared" si="15"/>
        <v>76.969020012949926</v>
      </c>
      <c r="J52" s="4">
        <f t="shared" si="15"/>
        <v>87.964594300514207</v>
      </c>
      <c r="K52" s="4">
        <f t="shared" si="15"/>
        <v>98.960168588078474</v>
      </c>
      <c r="L52" s="4">
        <f t="shared" si="15"/>
        <v>109.95574287564276</v>
      </c>
    </row>
    <row r="53" spans="1:12" x14ac:dyDescent="0.25">
      <c r="A53" s="5">
        <f t="shared" si="14"/>
        <v>0.4</v>
      </c>
      <c r="B53" s="4">
        <f t="shared" si="15"/>
        <v>37.699111843077517</v>
      </c>
      <c r="C53" s="4">
        <f t="shared" si="15"/>
        <v>45.238934211693021</v>
      </c>
      <c r="D53" s="4">
        <f t="shared" si="15"/>
        <v>50.26548245743669</v>
      </c>
      <c r="E53" s="4">
        <f t="shared" si="15"/>
        <v>55.292030703180359</v>
      </c>
      <c r="F53" s="4">
        <f t="shared" si="15"/>
        <v>60.318578948924028</v>
      </c>
      <c r="G53" s="4">
        <f t="shared" si="15"/>
        <v>62.831853071795869</v>
      </c>
      <c r="H53" s="4">
        <f t="shared" si="15"/>
        <v>75.398223686155035</v>
      </c>
      <c r="I53" s="4">
        <f t="shared" si="15"/>
        <v>87.964594300514207</v>
      </c>
      <c r="J53" s="4">
        <f t="shared" si="15"/>
        <v>100.53096491487338</v>
      </c>
      <c r="K53" s="4">
        <f t="shared" si="15"/>
        <v>113.09733552923257</v>
      </c>
      <c r="L53" s="4">
        <f t="shared" si="15"/>
        <v>125.66370614359174</v>
      </c>
    </row>
    <row r="54" spans="1:12" x14ac:dyDescent="0.25">
      <c r="A54" s="5">
        <f t="shared" si="14"/>
        <v>0.45</v>
      </c>
      <c r="B54" s="4">
        <f t="shared" si="15"/>
        <v>42.411500823462205</v>
      </c>
      <c r="C54" s="4">
        <f t="shared" si="15"/>
        <v>50.893800988154652</v>
      </c>
      <c r="D54" s="4">
        <f t="shared" si="15"/>
        <v>56.548667764616276</v>
      </c>
      <c r="E54" s="4">
        <f t="shared" si="15"/>
        <v>62.2035345410779</v>
      </c>
      <c r="F54" s="4">
        <f t="shared" si="15"/>
        <v>67.858401317539531</v>
      </c>
      <c r="G54" s="4">
        <f t="shared" si="15"/>
        <v>70.685834705770347</v>
      </c>
      <c r="H54" s="4">
        <f t="shared" si="15"/>
        <v>84.823001646924411</v>
      </c>
      <c r="I54" s="4">
        <f t="shared" si="15"/>
        <v>98.960168588078488</v>
      </c>
      <c r="J54" s="4">
        <f t="shared" si="15"/>
        <v>113.09733552923255</v>
      </c>
      <c r="K54" s="4">
        <f t="shared" si="15"/>
        <v>127.23450247038663</v>
      </c>
      <c r="L54" s="4">
        <f t="shared" si="15"/>
        <v>141.37166941154069</v>
      </c>
    </row>
    <row r="55" spans="1:12" x14ac:dyDescent="0.25">
      <c r="A55" s="5">
        <f t="shared" si="14"/>
        <v>0.5</v>
      </c>
      <c r="B55" s="4">
        <f t="shared" si="15"/>
        <v>47.123889803846893</v>
      </c>
      <c r="C55" s="4">
        <f t="shared" si="15"/>
        <v>56.548667764616276</v>
      </c>
      <c r="D55" s="4">
        <f t="shared" si="15"/>
        <v>62.831853071795862</v>
      </c>
      <c r="E55" s="4">
        <f t="shared" si="15"/>
        <v>69.115038378975441</v>
      </c>
      <c r="F55" s="4">
        <f t="shared" si="15"/>
        <v>75.398223686155035</v>
      </c>
      <c r="G55" s="4">
        <f t="shared" si="15"/>
        <v>78.539816339744831</v>
      </c>
      <c r="H55" s="4">
        <f t="shared" si="15"/>
        <v>94.247779607693786</v>
      </c>
      <c r="I55" s="4">
        <f t="shared" si="15"/>
        <v>109.95574287564276</v>
      </c>
      <c r="J55" s="4">
        <f t="shared" si="15"/>
        <v>125.66370614359172</v>
      </c>
      <c r="K55" s="4">
        <f t="shared" si="15"/>
        <v>141.37166941154069</v>
      </c>
      <c r="L55" s="4">
        <f t="shared" si="15"/>
        <v>157.07963267948966</v>
      </c>
    </row>
    <row r="57" spans="1:12" x14ac:dyDescent="0.25">
      <c r="A57" s="7" t="s">
        <v>23</v>
      </c>
    </row>
    <row r="58" spans="1:12" x14ac:dyDescent="0.25">
      <c r="A58" s="1" t="s">
        <v>7</v>
      </c>
      <c r="B58">
        <f>B11</f>
        <v>15</v>
      </c>
      <c r="C58">
        <f t="shared" ref="C58:L58" si="16">C11</f>
        <v>18</v>
      </c>
      <c r="D58">
        <f t="shared" si="16"/>
        <v>20</v>
      </c>
      <c r="E58">
        <f t="shared" si="16"/>
        <v>22</v>
      </c>
      <c r="F58">
        <f t="shared" si="16"/>
        <v>24</v>
      </c>
      <c r="G58">
        <f t="shared" si="16"/>
        <v>25</v>
      </c>
      <c r="H58">
        <f t="shared" si="16"/>
        <v>30</v>
      </c>
      <c r="I58">
        <f t="shared" si="16"/>
        <v>35</v>
      </c>
      <c r="J58">
        <f t="shared" si="16"/>
        <v>40</v>
      </c>
      <c r="K58">
        <f t="shared" si="16"/>
        <v>45</v>
      </c>
      <c r="L58">
        <f t="shared" si="16"/>
        <v>50</v>
      </c>
    </row>
    <row r="59" spans="1:12" x14ac:dyDescent="0.25">
      <c r="A59" s="1" t="s">
        <v>8</v>
      </c>
      <c r="B59">
        <f t="shared" ref="B59:L60" si="17">B12</f>
        <v>900</v>
      </c>
      <c r="C59">
        <f t="shared" si="17"/>
        <v>1080</v>
      </c>
      <c r="D59">
        <f t="shared" si="17"/>
        <v>1200</v>
      </c>
      <c r="E59">
        <f t="shared" si="17"/>
        <v>1320</v>
      </c>
      <c r="F59">
        <f t="shared" si="17"/>
        <v>1440</v>
      </c>
      <c r="G59">
        <f t="shared" si="17"/>
        <v>1500</v>
      </c>
      <c r="H59">
        <f t="shared" si="17"/>
        <v>1800</v>
      </c>
      <c r="I59">
        <f t="shared" si="17"/>
        <v>2100</v>
      </c>
      <c r="J59">
        <f t="shared" si="17"/>
        <v>2400</v>
      </c>
      <c r="K59">
        <f t="shared" si="17"/>
        <v>2700</v>
      </c>
      <c r="L59">
        <f t="shared" si="17"/>
        <v>3000</v>
      </c>
    </row>
    <row r="60" spans="1:12" x14ac:dyDescent="0.25">
      <c r="A60" s="1" t="s">
        <v>9</v>
      </c>
      <c r="B60" s="6">
        <f t="shared" si="17"/>
        <v>94.247779607693786</v>
      </c>
      <c r="C60" s="6">
        <f t="shared" si="17"/>
        <v>113.09733552923255</v>
      </c>
      <c r="D60" s="6">
        <f t="shared" si="17"/>
        <v>125.66370614359172</v>
      </c>
      <c r="E60" s="6">
        <f t="shared" si="17"/>
        <v>138.23007675795088</v>
      </c>
      <c r="F60" s="6">
        <f t="shared" si="17"/>
        <v>150.79644737231007</v>
      </c>
      <c r="G60" s="6">
        <f t="shared" si="17"/>
        <v>157.07963267948966</v>
      </c>
      <c r="H60" s="6">
        <f t="shared" si="17"/>
        <v>188.49555921538757</v>
      </c>
      <c r="I60" s="6">
        <f t="shared" si="17"/>
        <v>219.91148575128551</v>
      </c>
      <c r="J60" s="6">
        <f t="shared" si="17"/>
        <v>251.32741228718345</v>
      </c>
      <c r="K60" s="6">
        <f t="shared" si="17"/>
        <v>282.74333882308139</v>
      </c>
      <c r="L60" s="6">
        <f t="shared" si="17"/>
        <v>314.15926535897933</v>
      </c>
    </row>
    <row r="61" spans="1:12" x14ac:dyDescent="0.25">
      <c r="A61" s="5" t="s">
        <v>20</v>
      </c>
    </row>
    <row r="62" spans="1:12" x14ac:dyDescent="0.25">
      <c r="A62" s="5">
        <v>0.15</v>
      </c>
      <c r="B62" s="4">
        <f>B48/1000*3600</f>
        <v>50.893800988154645</v>
      </c>
      <c r="C62" s="4">
        <f t="shared" ref="C62:L63" si="18">C48/1000*3600</f>
        <v>61.072561185785581</v>
      </c>
      <c r="D62" s="4">
        <f t="shared" si="18"/>
        <v>67.858401317539531</v>
      </c>
      <c r="E62" s="4">
        <f t="shared" si="18"/>
        <v>74.644241449293474</v>
      </c>
      <c r="F62" s="4">
        <f t="shared" si="18"/>
        <v>81.430081581047432</v>
      </c>
      <c r="G62" s="9">
        <f t="shared" si="18"/>
        <v>84.823001646924425</v>
      </c>
      <c r="H62" s="4">
        <f t="shared" si="18"/>
        <v>101.78760197630929</v>
      </c>
      <c r="I62" s="4">
        <f t="shared" si="18"/>
        <v>118.75220230569417</v>
      </c>
      <c r="J62" s="4">
        <f t="shared" si="18"/>
        <v>135.71680263507906</v>
      </c>
      <c r="K62" s="4">
        <f t="shared" si="18"/>
        <v>152.68140296446393</v>
      </c>
      <c r="L62" s="4">
        <f t="shared" si="18"/>
        <v>169.64600329384885</v>
      </c>
    </row>
    <row r="63" spans="1:12" x14ac:dyDescent="0.25">
      <c r="A63" s="5">
        <f t="shared" ref="A63:A69" si="19">A15</f>
        <v>0.2</v>
      </c>
      <c r="B63" s="4">
        <f>B49/1000*3600</f>
        <v>67.858401317539531</v>
      </c>
      <c r="C63" s="4">
        <f t="shared" si="18"/>
        <v>81.430081581047432</v>
      </c>
      <c r="D63" s="4">
        <f t="shared" si="18"/>
        <v>90.477868423386042</v>
      </c>
      <c r="E63" s="4">
        <f t="shared" si="18"/>
        <v>99.525655265724652</v>
      </c>
      <c r="F63" s="4">
        <f t="shared" si="18"/>
        <v>108.57344210806325</v>
      </c>
      <c r="G63" s="9">
        <f t="shared" si="18"/>
        <v>113.09733552923257</v>
      </c>
      <c r="H63" s="4">
        <f t="shared" si="18"/>
        <v>135.71680263507906</v>
      </c>
      <c r="I63" s="4">
        <f t="shared" si="18"/>
        <v>158.33626974092556</v>
      </c>
      <c r="J63" s="4">
        <f t="shared" si="18"/>
        <v>180.95573684677208</v>
      </c>
      <c r="K63" s="4">
        <f t="shared" si="18"/>
        <v>203.57520395261861</v>
      </c>
      <c r="L63" s="4">
        <f t="shared" si="18"/>
        <v>226.19467105846513</v>
      </c>
    </row>
    <row r="64" spans="1:12" x14ac:dyDescent="0.25">
      <c r="A64" s="5">
        <f t="shared" si="19"/>
        <v>0.25</v>
      </c>
      <c r="B64" s="4">
        <f t="shared" ref="B64:L64" si="20">B50/1000*3600</f>
        <v>84.823001646924411</v>
      </c>
      <c r="C64" s="4">
        <f t="shared" si="20"/>
        <v>101.7876019763093</v>
      </c>
      <c r="D64" s="4">
        <f t="shared" si="20"/>
        <v>113.09733552923257</v>
      </c>
      <c r="E64" s="4">
        <f t="shared" si="20"/>
        <v>124.40706908215579</v>
      </c>
      <c r="F64" s="4">
        <f t="shared" si="20"/>
        <v>135.71680263507906</v>
      </c>
      <c r="G64" s="9">
        <f t="shared" si="20"/>
        <v>141.37166941154069</v>
      </c>
      <c r="H64" s="4">
        <f t="shared" si="20"/>
        <v>169.64600329384882</v>
      </c>
      <c r="I64" s="4">
        <f t="shared" si="20"/>
        <v>197.92033717615698</v>
      </c>
      <c r="J64" s="4">
        <f t="shared" si="20"/>
        <v>226.19467105846513</v>
      </c>
      <c r="K64" s="4">
        <f t="shared" si="20"/>
        <v>254.46900494077326</v>
      </c>
      <c r="L64" s="4">
        <f t="shared" si="20"/>
        <v>282.74333882308139</v>
      </c>
    </row>
    <row r="65" spans="1:12" x14ac:dyDescent="0.25">
      <c r="A65" s="5">
        <f t="shared" si="19"/>
        <v>0.3</v>
      </c>
      <c r="B65" s="4">
        <f t="shared" ref="B65:L65" si="21">B51/1000*3600</f>
        <v>101.78760197630929</v>
      </c>
      <c r="C65" s="4">
        <f t="shared" si="21"/>
        <v>122.14512237157116</v>
      </c>
      <c r="D65" s="4">
        <f t="shared" si="21"/>
        <v>135.71680263507906</v>
      </c>
      <c r="E65" s="4">
        <f t="shared" si="21"/>
        <v>149.28848289858695</v>
      </c>
      <c r="F65" s="4">
        <f t="shared" si="21"/>
        <v>162.86016316209486</v>
      </c>
      <c r="G65" s="9">
        <f t="shared" si="21"/>
        <v>169.64600329384885</v>
      </c>
      <c r="H65" s="4">
        <f t="shared" si="21"/>
        <v>203.57520395261858</v>
      </c>
      <c r="I65" s="4">
        <f t="shared" si="21"/>
        <v>237.50440461138834</v>
      </c>
      <c r="J65" s="4">
        <f t="shared" si="21"/>
        <v>271.43360527015813</v>
      </c>
      <c r="K65" s="4">
        <f t="shared" si="21"/>
        <v>305.36280592892786</v>
      </c>
      <c r="L65" s="4">
        <f t="shared" si="21"/>
        <v>339.2920065876977</v>
      </c>
    </row>
    <row r="66" spans="1:12" x14ac:dyDescent="0.25">
      <c r="A66" s="5">
        <f t="shared" si="19"/>
        <v>0.35</v>
      </c>
      <c r="B66" s="4">
        <f t="shared" ref="B66:L66" si="22">B52/1000*3600</f>
        <v>118.75220230569417</v>
      </c>
      <c r="C66" s="4">
        <f t="shared" si="22"/>
        <v>142.50264276683302</v>
      </c>
      <c r="D66" s="4">
        <f t="shared" si="22"/>
        <v>158.33626974092556</v>
      </c>
      <c r="E66" s="4">
        <f t="shared" si="22"/>
        <v>174.1698967150181</v>
      </c>
      <c r="F66" s="4">
        <f t="shared" si="22"/>
        <v>190.00352368911069</v>
      </c>
      <c r="G66" s="4">
        <f t="shared" si="22"/>
        <v>197.92033717615698</v>
      </c>
      <c r="H66" s="4">
        <f t="shared" si="22"/>
        <v>237.50440461138834</v>
      </c>
      <c r="I66" s="4">
        <f t="shared" si="22"/>
        <v>277.08847204661976</v>
      </c>
      <c r="J66" s="4">
        <f t="shared" si="22"/>
        <v>316.67253948185112</v>
      </c>
      <c r="K66" s="4">
        <f t="shared" si="22"/>
        <v>356.25660691708254</v>
      </c>
      <c r="L66" s="4">
        <f t="shared" si="22"/>
        <v>395.84067435231395</v>
      </c>
    </row>
    <row r="67" spans="1:12" x14ac:dyDescent="0.25">
      <c r="A67" s="5">
        <f t="shared" si="19"/>
        <v>0.4</v>
      </c>
      <c r="B67" s="4">
        <f t="shared" ref="B67:L67" si="23">B53/1000*3600</f>
        <v>135.71680263507906</v>
      </c>
      <c r="C67" s="4">
        <f t="shared" si="23"/>
        <v>162.86016316209486</v>
      </c>
      <c r="D67" s="4">
        <f t="shared" si="23"/>
        <v>180.95573684677208</v>
      </c>
      <c r="E67" s="4">
        <f t="shared" si="23"/>
        <v>199.0513105314493</v>
      </c>
      <c r="F67" s="4">
        <f t="shared" si="23"/>
        <v>217.14688421612649</v>
      </c>
      <c r="G67" s="4">
        <f t="shared" si="23"/>
        <v>226.19467105846513</v>
      </c>
      <c r="H67" s="4">
        <f t="shared" si="23"/>
        <v>271.43360527015813</v>
      </c>
      <c r="I67" s="4">
        <f t="shared" si="23"/>
        <v>316.67253948185112</v>
      </c>
      <c r="J67" s="4">
        <f t="shared" si="23"/>
        <v>361.91147369354417</v>
      </c>
      <c r="K67" s="4">
        <f t="shared" si="23"/>
        <v>407.15040790523722</v>
      </c>
      <c r="L67" s="4">
        <f t="shared" si="23"/>
        <v>452.38934211693027</v>
      </c>
    </row>
    <row r="68" spans="1:12" x14ac:dyDescent="0.25">
      <c r="A68" s="5">
        <f t="shared" si="19"/>
        <v>0.45</v>
      </c>
      <c r="B68" s="4">
        <f t="shared" ref="B68:L68" si="24">B54/1000*3600</f>
        <v>152.68140296446393</v>
      </c>
      <c r="C68" s="4">
        <f t="shared" si="24"/>
        <v>183.21768355735674</v>
      </c>
      <c r="D68" s="4">
        <f t="shared" si="24"/>
        <v>203.57520395261861</v>
      </c>
      <c r="E68" s="4">
        <f t="shared" si="24"/>
        <v>223.93272434788045</v>
      </c>
      <c r="F68" s="4">
        <f t="shared" si="24"/>
        <v>244.29024474314232</v>
      </c>
      <c r="G68" s="4">
        <f t="shared" si="24"/>
        <v>254.46900494077326</v>
      </c>
      <c r="H68" s="4">
        <f t="shared" si="24"/>
        <v>305.36280592892786</v>
      </c>
      <c r="I68" s="4">
        <f t="shared" si="24"/>
        <v>356.25660691708254</v>
      </c>
      <c r="J68" s="4">
        <f t="shared" si="24"/>
        <v>407.15040790523722</v>
      </c>
      <c r="K68" s="4">
        <f t="shared" si="24"/>
        <v>458.04420889339184</v>
      </c>
      <c r="L68" s="4">
        <f t="shared" si="24"/>
        <v>508.93800988154652</v>
      </c>
    </row>
    <row r="69" spans="1:12" x14ac:dyDescent="0.25">
      <c r="A69" s="5">
        <f t="shared" si="19"/>
        <v>0.5</v>
      </c>
      <c r="B69" s="4">
        <f t="shared" ref="B69:L69" si="25">B55/1000*3600</f>
        <v>169.64600329384882</v>
      </c>
      <c r="C69" s="4">
        <f t="shared" si="25"/>
        <v>203.57520395261861</v>
      </c>
      <c r="D69" s="4">
        <f t="shared" si="25"/>
        <v>226.19467105846513</v>
      </c>
      <c r="E69" s="4">
        <f t="shared" si="25"/>
        <v>248.81413816431157</v>
      </c>
      <c r="F69" s="4">
        <f t="shared" si="25"/>
        <v>271.43360527015813</v>
      </c>
      <c r="G69" s="4">
        <f t="shared" si="25"/>
        <v>282.74333882308139</v>
      </c>
      <c r="H69" s="4">
        <f t="shared" si="25"/>
        <v>339.29200658769764</v>
      </c>
      <c r="I69" s="4">
        <f t="shared" si="25"/>
        <v>395.84067435231395</v>
      </c>
      <c r="J69" s="4">
        <f t="shared" si="25"/>
        <v>452.38934211693027</v>
      </c>
      <c r="K69" s="4">
        <f t="shared" si="25"/>
        <v>508.93800988154652</v>
      </c>
      <c r="L69" s="4">
        <f t="shared" si="25"/>
        <v>565.48667764616278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0B1B-D92C-4C21-8227-ACDCFF31358D}">
  <dimension ref="A4:AK51"/>
  <sheetViews>
    <sheetView workbookViewId="0">
      <selection activeCell="B14" sqref="B14"/>
    </sheetView>
  </sheetViews>
  <sheetFormatPr defaultRowHeight="15" x14ac:dyDescent="0.25"/>
  <cols>
    <col min="1" max="1" width="16.140625" customWidth="1"/>
    <col min="2" max="2" width="9.5703125" bestFit="1" customWidth="1"/>
    <col min="6" max="6" width="10.42578125" bestFit="1" customWidth="1"/>
    <col min="7" max="7" width="10.28515625" customWidth="1"/>
    <col min="23" max="23" width="10.42578125" customWidth="1"/>
  </cols>
  <sheetData>
    <row r="4" spans="1:37" x14ac:dyDescent="0.25">
      <c r="A4" t="s">
        <v>22</v>
      </c>
    </row>
    <row r="6" spans="1:37" x14ac:dyDescent="0.25">
      <c r="B6" s="32" t="s">
        <v>28</v>
      </c>
      <c r="C6" s="32"/>
      <c r="G6" s="32" t="s">
        <v>32</v>
      </c>
      <c r="H6" s="32"/>
      <c r="I6" s="32"/>
      <c r="J6" s="32"/>
      <c r="K6" s="32"/>
      <c r="L6" s="32"/>
      <c r="M6" s="32"/>
      <c r="N6" s="32"/>
      <c r="O6" s="10"/>
      <c r="P6" s="10"/>
      <c r="Q6" s="10"/>
      <c r="R6" s="10"/>
      <c r="S6" s="10"/>
      <c r="T6" s="10"/>
      <c r="X6" s="32" t="s">
        <v>34</v>
      </c>
      <c r="Y6" s="32"/>
      <c r="Z6" s="32"/>
      <c r="AA6" s="32"/>
      <c r="AB6" s="32"/>
      <c r="AC6" s="32"/>
      <c r="AD6" s="32"/>
      <c r="AE6" s="32"/>
    </row>
    <row r="7" spans="1:37" x14ac:dyDescent="0.25">
      <c r="A7" s="5" t="s">
        <v>31</v>
      </c>
      <c r="B7">
        <v>288</v>
      </c>
      <c r="C7">
        <v>144</v>
      </c>
      <c r="G7" s="5">
        <f>B7</f>
        <v>288</v>
      </c>
      <c r="H7" s="5">
        <f>C7</f>
        <v>144</v>
      </c>
      <c r="I7" s="13">
        <v>288</v>
      </c>
      <c r="J7" s="14">
        <v>144</v>
      </c>
      <c r="K7" s="5">
        <v>288</v>
      </c>
      <c r="L7" s="5">
        <v>144</v>
      </c>
      <c r="M7" s="13">
        <v>288</v>
      </c>
      <c r="N7" s="14">
        <v>144</v>
      </c>
      <c r="O7" s="5">
        <v>288</v>
      </c>
      <c r="P7" s="5">
        <v>144</v>
      </c>
      <c r="Q7" s="13">
        <v>288</v>
      </c>
      <c r="R7" s="14">
        <v>144</v>
      </c>
      <c r="S7" s="13">
        <v>288</v>
      </c>
      <c r="T7" s="14">
        <v>144</v>
      </c>
      <c r="X7" s="5">
        <f>M7</f>
        <v>288</v>
      </c>
      <c r="Y7" s="5">
        <f>N7</f>
        <v>144</v>
      </c>
      <c r="Z7" s="13">
        <v>288</v>
      </c>
      <c r="AA7" s="14">
        <v>144</v>
      </c>
      <c r="AB7" s="5">
        <v>288</v>
      </c>
      <c r="AC7" s="5">
        <v>144</v>
      </c>
      <c r="AD7" s="13">
        <v>288</v>
      </c>
      <c r="AE7" s="14">
        <v>144</v>
      </c>
      <c r="AF7" s="5">
        <v>288</v>
      </c>
      <c r="AG7" s="5">
        <v>144</v>
      </c>
      <c r="AH7" s="13">
        <v>288</v>
      </c>
      <c r="AI7" s="14">
        <v>144</v>
      </c>
      <c r="AJ7" s="13">
        <v>288</v>
      </c>
      <c r="AK7" s="14">
        <v>144</v>
      </c>
    </row>
    <row r="8" spans="1:37" s="5" customFormat="1" x14ac:dyDescent="0.25">
      <c r="A8" s="5" t="s">
        <v>25</v>
      </c>
      <c r="B8" s="6">
        <f>1000/B7</f>
        <v>3.4722222222222223</v>
      </c>
      <c r="C8" s="6">
        <f>1000/C7</f>
        <v>6.9444444444444446</v>
      </c>
      <c r="G8" s="6">
        <f t="shared" ref="G8:R8" si="0">1000/G7</f>
        <v>3.4722222222222223</v>
      </c>
      <c r="H8" s="6">
        <f t="shared" si="0"/>
        <v>6.9444444444444446</v>
      </c>
      <c r="I8" s="15">
        <f t="shared" si="0"/>
        <v>3.4722222222222223</v>
      </c>
      <c r="J8" s="16">
        <f t="shared" si="0"/>
        <v>6.9444444444444446</v>
      </c>
      <c r="K8" s="6">
        <f t="shared" si="0"/>
        <v>3.4722222222222223</v>
      </c>
      <c r="L8" s="6">
        <f t="shared" si="0"/>
        <v>6.9444444444444446</v>
      </c>
      <c r="M8" s="15">
        <f t="shared" si="0"/>
        <v>3.4722222222222223</v>
      </c>
      <c r="N8" s="16">
        <f t="shared" si="0"/>
        <v>6.9444444444444446</v>
      </c>
      <c r="O8" s="6">
        <f t="shared" si="0"/>
        <v>3.4722222222222223</v>
      </c>
      <c r="P8" s="6">
        <f t="shared" si="0"/>
        <v>6.9444444444444446</v>
      </c>
      <c r="Q8" s="15">
        <f t="shared" si="0"/>
        <v>3.4722222222222223</v>
      </c>
      <c r="R8" s="16">
        <f t="shared" si="0"/>
        <v>6.9444444444444446</v>
      </c>
      <c r="S8" s="15">
        <f t="shared" ref="S8" si="1">1000/S7</f>
        <v>3.4722222222222223</v>
      </c>
      <c r="T8" s="16">
        <f t="shared" ref="T8" si="2">1000/T7</f>
        <v>6.9444444444444446</v>
      </c>
      <c r="X8" s="6">
        <f t="shared" ref="X8:AI8" si="3">1000/X7</f>
        <v>3.4722222222222223</v>
      </c>
      <c r="Y8" s="6">
        <f t="shared" si="3"/>
        <v>6.9444444444444446</v>
      </c>
      <c r="Z8" s="15">
        <f t="shared" si="3"/>
        <v>3.4722222222222223</v>
      </c>
      <c r="AA8" s="16">
        <f t="shared" si="3"/>
        <v>6.9444444444444446</v>
      </c>
      <c r="AB8" s="6">
        <f t="shared" si="3"/>
        <v>3.4722222222222223</v>
      </c>
      <c r="AC8" s="6">
        <f t="shared" si="3"/>
        <v>6.9444444444444446</v>
      </c>
      <c r="AD8" s="15">
        <f t="shared" si="3"/>
        <v>3.4722222222222223</v>
      </c>
      <c r="AE8" s="16">
        <f t="shared" si="3"/>
        <v>6.9444444444444446</v>
      </c>
      <c r="AF8" s="6">
        <f t="shared" si="3"/>
        <v>3.4722222222222223</v>
      </c>
      <c r="AG8" s="6">
        <f t="shared" si="3"/>
        <v>6.9444444444444446</v>
      </c>
      <c r="AH8" s="15">
        <f t="shared" si="3"/>
        <v>3.4722222222222223</v>
      </c>
      <c r="AI8" s="16">
        <f t="shared" si="3"/>
        <v>6.9444444444444446</v>
      </c>
      <c r="AJ8" s="15">
        <f t="shared" ref="AJ8" si="4">1000/AJ7</f>
        <v>3.4722222222222223</v>
      </c>
      <c r="AK8" s="16">
        <f t="shared" ref="AK8" si="5">1000/AK7</f>
        <v>6.9444444444444446</v>
      </c>
    </row>
    <row r="9" spans="1:37" s="5" customFormat="1" x14ac:dyDescent="0.25">
      <c r="B9" s="6"/>
      <c r="C9" s="6"/>
      <c r="F9" s="5" t="s">
        <v>33</v>
      </c>
      <c r="G9" s="5">
        <v>2</v>
      </c>
      <c r="H9" s="5">
        <v>1</v>
      </c>
      <c r="I9" s="13">
        <v>2</v>
      </c>
      <c r="J9" s="14">
        <v>1</v>
      </c>
      <c r="K9" s="5">
        <v>2</v>
      </c>
      <c r="L9" s="5">
        <v>1</v>
      </c>
      <c r="M9" s="13">
        <v>2</v>
      </c>
      <c r="N9" s="14">
        <v>1</v>
      </c>
      <c r="O9" s="5">
        <v>2</v>
      </c>
      <c r="P9" s="5">
        <v>1</v>
      </c>
      <c r="Q9" s="13">
        <v>2</v>
      </c>
      <c r="R9" s="14">
        <v>1</v>
      </c>
      <c r="S9" s="13">
        <v>2</v>
      </c>
      <c r="T9" s="14">
        <v>1</v>
      </c>
      <c r="W9" s="5" t="s">
        <v>33</v>
      </c>
      <c r="X9" s="5">
        <v>2</v>
      </c>
      <c r="Y9" s="5">
        <v>1</v>
      </c>
      <c r="Z9" s="13">
        <v>2</v>
      </c>
      <c r="AA9" s="14">
        <v>1</v>
      </c>
      <c r="AB9" s="5">
        <v>2</v>
      </c>
      <c r="AC9" s="5">
        <v>1</v>
      </c>
      <c r="AD9" s="13">
        <v>2</v>
      </c>
      <c r="AE9" s="14">
        <v>1</v>
      </c>
      <c r="AF9" s="5">
        <v>2</v>
      </c>
      <c r="AG9" s="5">
        <v>1</v>
      </c>
      <c r="AH9" s="13">
        <v>2</v>
      </c>
      <c r="AI9" s="14">
        <v>1</v>
      </c>
      <c r="AJ9" s="13">
        <v>2</v>
      </c>
      <c r="AK9" s="14">
        <v>1</v>
      </c>
    </row>
    <row r="10" spans="1:37" s="5" customFormat="1" x14ac:dyDescent="0.25">
      <c r="B10" s="6"/>
      <c r="C10" s="6"/>
      <c r="F10" s="5" t="s">
        <v>29</v>
      </c>
      <c r="G10" s="5">
        <v>0.15</v>
      </c>
      <c r="H10" s="5">
        <v>0.15</v>
      </c>
      <c r="I10" s="13">
        <v>0.2</v>
      </c>
      <c r="J10" s="14">
        <v>0.2</v>
      </c>
      <c r="K10" s="5">
        <v>0.25</v>
      </c>
      <c r="L10" s="5">
        <v>0.25</v>
      </c>
      <c r="M10" s="13">
        <v>0.3</v>
      </c>
      <c r="N10" s="14">
        <v>0.3</v>
      </c>
      <c r="O10" s="5">
        <v>0.35</v>
      </c>
      <c r="P10" s="5">
        <v>0.35</v>
      </c>
      <c r="Q10" s="13">
        <v>0.4</v>
      </c>
      <c r="R10" s="14">
        <v>0.4</v>
      </c>
      <c r="S10" s="13">
        <v>0.5</v>
      </c>
      <c r="T10" s="14">
        <v>0.5</v>
      </c>
      <c r="W10" s="5" t="s">
        <v>29</v>
      </c>
      <c r="X10" s="5">
        <v>0.15</v>
      </c>
      <c r="Y10" s="5">
        <v>0.15</v>
      </c>
      <c r="Z10" s="13">
        <v>0.2</v>
      </c>
      <c r="AA10" s="14">
        <v>0.2</v>
      </c>
      <c r="AB10" s="5">
        <v>0.25</v>
      </c>
      <c r="AC10" s="5">
        <v>0.25</v>
      </c>
      <c r="AD10" s="13">
        <v>0.3</v>
      </c>
      <c r="AE10" s="14">
        <v>0.3</v>
      </c>
      <c r="AF10" s="5">
        <v>0.35</v>
      </c>
      <c r="AG10" s="5">
        <v>0.35</v>
      </c>
      <c r="AH10" s="13">
        <v>0.4</v>
      </c>
      <c r="AI10" s="14">
        <v>0.4</v>
      </c>
      <c r="AJ10" s="13">
        <v>0.5</v>
      </c>
      <c r="AK10" s="14">
        <v>0.5</v>
      </c>
    </row>
    <row r="11" spans="1:37" x14ac:dyDescent="0.25">
      <c r="A11" s="5" t="s">
        <v>20</v>
      </c>
      <c r="F11" s="5" t="s">
        <v>30</v>
      </c>
      <c r="G11" s="5">
        <f>ROUND(G10*G7/G9,0)*G9</f>
        <v>44</v>
      </c>
      <c r="H11" s="5">
        <f t="shared" ref="H11:N11" si="6">ROUND(H10*H7/H9,0)*H9</f>
        <v>22</v>
      </c>
      <c r="I11" s="13">
        <f t="shared" si="6"/>
        <v>58</v>
      </c>
      <c r="J11" s="14">
        <f t="shared" si="6"/>
        <v>29</v>
      </c>
      <c r="K11" s="5">
        <f t="shared" si="6"/>
        <v>72</v>
      </c>
      <c r="L11" s="5">
        <f t="shared" si="6"/>
        <v>36</v>
      </c>
      <c r="M11" s="13">
        <f t="shared" si="6"/>
        <v>86</v>
      </c>
      <c r="N11" s="14">
        <f t="shared" si="6"/>
        <v>43</v>
      </c>
      <c r="O11" s="5">
        <f t="shared" ref="O11:T11" si="7">ROUND(O10*O7/O9,0)*O9</f>
        <v>100</v>
      </c>
      <c r="P11" s="5">
        <f t="shared" si="7"/>
        <v>50</v>
      </c>
      <c r="Q11" s="13">
        <f t="shared" si="7"/>
        <v>116</v>
      </c>
      <c r="R11" s="14">
        <f t="shared" si="7"/>
        <v>58</v>
      </c>
      <c r="S11" s="13">
        <f t="shared" si="7"/>
        <v>144</v>
      </c>
      <c r="T11" s="14">
        <f t="shared" si="7"/>
        <v>72</v>
      </c>
      <c r="W11" s="5" t="s">
        <v>30</v>
      </c>
      <c r="X11" s="5">
        <f t="shared" ref="X11:AI11" si="8">ROUND(X10*X7/X9,0)*X9</f>
        <v>44</v>
      </c>
      <c r="Y11" s="5">
        <f t="shared" si="8"/>
        <v>22</v>
      </c>
      <c r="Z11" s="13">
        <f t="shared" si="8"/>
        <v>58</v>
      </c>
      <c r="AA11" s="14">
        <f t="shared" si="8"/>
        <v>29</v>
      </c>
      <c r="AB11" s="5">
        <f t="shared" si="8"/>
        <v>72</v>
      </c>
      <c r="AC11" s="5">
        <f t="shared" si="8"/>
        <v>36</v>
      </c>
      <c r="AD11" s="13">
        <f t="shared" si="8"/>
        <v>86</v>
      </c>
      <c r="AE11" s="14">
        <f t="shared" si="8"/>
        <v>43</v>
      </c>
      <c r="AF11" s="5">
        <f t="shared" si="8"/>
        <v>100</v>
      </c>
      <c r="AG11" s="5">
        <f t="shared" si="8"/>
        <v>50</v>
      </c>
      <c r="AH11" s="13">
        <f t="shared" si="8"/>
        <v>116</v>
      </c>
      <c r="AI11" s="14">
        <f t="shared" si="8"/>
        <v>58</v>
      </c>
      <c r="AJ11" s="13">
        <f t="shared" ref="AJ11" si="9">ROUND(AJ10*AJ7/AJ9,0)*AJ9</f>
        <v>144</v>
      </c>
      <c r="AK11" s="14">
        <f t="shared" ref="AK11" si="10">ROUND(AK10*AK7/AK9,0)*AK9</f>
        <v>72</v>
      </c>
    </row>
    <row r="12" spans="1:37" x14ac:dyDescent="0.25">
      <c r="A12" s="5">
        <v>0.15</v>
      </c>
      <c r="B12" s="3">
        <f>2*PI()*$A12/B$8*1000</f>
        <v>271.43360527015813</v>
      </c>
      <c r="C12" s="3">
        <f>2*PI()*$A12/C$8*1000</f>
        <v>135.71680263507906</v>
      </c>
      <c r="G12" s="3">
        <f t="shared" ref="G12:T20" si="11">(_xlfn.CEILING.MATH(2*PI()*$A12/G$8*1000)*4+8)*G$11/1024</f>
        <v>47.09375</v>
      </c>
      <c r="H12" s="3">
        <f t="shared" si="11"/>
        <v>11.859375</v>
      </c>
      <c r="I12" s="17">
        <f t="shared" si="11"/>
        <v>62.078125</v>
      </c>
      <c r="J12" s="18">
        <f t="shared" si="11"/>
        <v>15.6328125</v>
      </c>
      <c r="K12" s="3">
        <f t="shared" si="11"/>
        <v>77.0625</v>
      </c>
      <c r="L12" s="3">
        <f t="shared" si="11"/>
        <v>19.40625</v>
      </c>
      <c r="M12" s="17">
        <f t="shared" si="11"/>
        <v>92.046875</v>
      </c>
      <c r="N12" s="18">
        <f t="shared" si="11"/>
        <v>23.1796875</v>
      </c>
      <c r="O12" s="3">
        <f t="shared" si="11"/>
        <v>107.03125</v>
      </c>
      <c r="P12" s="3">
        <f t="shared" si="11"/>
        <v>26.953125</v>
      </c>
      <c r="Q12" s="17">
        <f t="shared" si="11"/>
        <v>124.15625</v>
      </c>
      <c r="R12" s="18">
        <f t="shared" si="11"/>
        <v>31.265625</v>
      </c>
      <c r="S12" s="17">
        <f t="shared" si="11"/>
        <v>154.125</v>
      </c>
      <c r="T12" s="18">
        <f t="shared" si="11"/>
        <v>38.8125</v>
      </c>
      <c r="X12" s="3">
        <f>(_xlfn.CEILING.MATH(2*PI()*$A12/X$8*1000)*2*X$11+4*(X11/X9*4+8))/1024</f>
        <v>23.75</v>
      </c>
      <c r="Y12" s="3">
        <f t="shared" ref="Y12:AE12" si="12">(_xlfn.CEILING.MATH(2*PI()*$A12/Y$8*1000)*2*Y$11+4*(Y11/Y9*4+8))/1024</f>
        <v>6.21875</v>
      </c>
      <c r="Z12" s="17">
        <f t="shared" si="12"/>
        <v>31.296875</v>
      </c>
      <c r="AA12" s="18">
        <f t="shared" si="12"/>
        <v>8.1875</v>
      </c>
      <c r="AB12" s="3">
        <f t="shared" si="12"/>
        <v>38.84375</v>
      </c>
      <c r="AC12" s="3">
        <f t="shared" si="12"/>
        <v>10.15625</v>
      </c>
      <c r="AD12" s="17">
        <f t="shared" si="12"/>
        <v>46.390625</v>
      </c>
      <c r="AE12" s="18">
        <f t="shared" si="12"/>
        <v>12.125</v>
      </c>
      <c r="AF12" s="3">
        <f t="shared" ref="AF12:AF20" si="13">(_xlfn.CEILING.MATH(2*PI()*$A12/AF$8*1000)*2*AF$11+4*(AF11/AF9*4+8))/1024</f>
        <v>53.9375</v>
      </c>
      <c r="AG12" s="3">
        <f t="shared" ref="AG12:AG20" si="14">(_xlfn.CEILING.MATH(2*PI()*$A12/AG$8*1000)*2*AG$11+4*(AG11/AG9*4+8))/1024</f>
        <v>14.09375</v>
      </c>
      <c r="AH12" s="17">
        <f t="shared" ref="AH12:AJ20" si="15">(_xlfn.CEILING.MATH(2*PI()*$A12/AH$8*1000)*2*AH$11+4*(AH11/AH9*4+8))/1024</f>
        <v>62.5625</v>
      </c>
      <c r="AI12" s="18">
        <f t="shared" ref="AI12:AK20" si="16">(_xlfn.CEILING.MATH(2*PI()*$A12/AI$8*1000)*2*AI$11+4*(AI11/AI9*4+8))/1024</f>
        <v>16.34375</v>
      </c>
      <c r="AJ12" s="17">
        <f t="shared" si="15"/>
        <v>77.65625</v>
      </c>
      <c r="AK12" s="18">
        <f t="shared" si="16"/>
        <v>20.28125</v>
      </c>
    </row>
    <row r="13" spans="1:37" x14ac:dyDescent="0.25">
      <c r="A13" s="11">
        <v>0.2</v>
      </c>
      <c r="B13" s="12">
        <f t="shared" ref="B13:C20" si="17">2*PI()*$A13/B$8*1000</f>
        <v>361.91147369354417</v>
      </c>
      <c r="C13" s="12">
        <f t="shared" si="17"/>
        <v>180.95573684677208</v>
      </c>
      <c r="D13" s="8"/>
      <c r="E13" s="8"/>
      <c r="F13" s="8"/>
      <c r="G13" s="12">
        <f t="shared" si="11"/>
        <v>62.5625</v>
      </c>
      <c r="H13" s="12">
        <f t="shared" si="11"/>
        <v>15.7265625</v>
      </c>
      <c r="I13" s="19">
        <f t="shared" si="11"/>
        <v>82.46875</v>
      </c>
      <c r="J13" s="20">
        <f t="shared" si="11"/>
        <v>20.73046875</v>
      </c>
      <c r="K13" s="12">
        <f t="shared" si="11"/>
        <v>102.375</v>
      </c>
      <c r="L13" s="12">
        <f t="shared" si="11"/>
        <v>25.734375</v>
      </c>
      <c r="M13" s="19">
        <f t="shared" si="11"/>
        <v>122.28125</v>
      </c>
      <c r="N13" s="20">
        <f t="shared" si="11"/>
        <v>30.73828125</v>
      </c>
      <c r="O13" s="12">
        <f t="shared" si="11"/>
        <v>142.1875</v>
      </c>
      <c r="P13" s="12">
        <f t="shared" si="11"/>
        <v>35.7421875</v>
      </c>
      <c r="Q13" s="19">
        <f t="shared" si="11"/>
        <v>164.9375</v>
      </c>
      <c r="R13" s="20">
        <f t="shared" si="11"/>
        <v>41.4609375</v>
      </c>
      <c r="S13" s="19">
        <f t="shared" si="11"/>
        <v>204.75</v>
      </c>
      <c r="T13" s="20">
        <f t="shared" si="11"/>
        <v>51.46875</v>
      </c>
      <c r="U13" s="8"/>
      <c r="V13" s="8"/>
      <c r="W13" s="8"/>
      <c r="X13" s="12">
        <f t="shared" ref="X13:X20" si="18">(_xlfn.CEILING.MATH(2*PI()*$A13/X$8*1000)*2*X$11+4*(X12/X10*4+8))/1024</f>
        <v>33.614583333333336</v>
      </c>
      <c r="Y13" s="12">
        <f t="shared" ref="Y13:Y20" si="19">(_xlfn.CEILING.MATH(2*PI()*$A13/Y$8*1000)*2*Y$11+4*(Y12/Y10*4+8))/1024</f>
        <v>8.4563802083333339</v>
      </c>
      <c r="Z13" s="19">
        <f t="shared" ref="Z13:Z20" si="20">(_xlfn.CEILING.MATH(2*PI()*$A13/Z$8*1000)*2*Z$11+4*(Z12/Z10*4+8))/1024</f>
        <v>43.484130859375</v>
      </c>
      <c r="AA13" s="20">
        <f t="shared" ref="AA13:AA20" si="21">(_xlfn.CEILING.MATH(2*PI()*$A13/AA$8*1000)*2*AA$11+4*(AA12/AA10*4+8))/1024</f>
        <v>10.9228515625</v>
      </c>
      <c r="AB13" s="12">
        <f t="shared" ref="AB13:AB20" si="22">(_xlfn.CEILING.MATH(2*PI()*$A13/AB$8*1000)*2*AB$11+4*(AB12/AB10*4+8))/1024</f>
        <v>53.365234375</v>
      </c>
      <c r="AC13" s="12">
        <f t="shared" ref="AC13:AC20" si="23">(_xlfn.CEILING.MATH(2*PI()*$A13/AC$8*1000)*2*AC$11+4*(AC12/AC10*4+8))/1024</f>
        <v>13.392578125</v>
      </c>
      <c r="AD13" s="19">
        <f t="shared" ref="AD13:AD20" si="24">(_xlfn.CEILING.MATH(2*PI()*$A13/AD$8*1000)*2*AD$11+4*(AD12/AD10*4+8))/1024</f>
        <v>63.252115885416664</v>
      </c>
      <c r="AE13" s="20">
        <f t="shared" ref="AE13:AE20" si="25">(_xlfn.CEILING.MATH(2*PI()*$A13/AE$8*1000)*2*AE$11+4*(AE12/AE10*4+8))/1024</f>
        <v>15.863932291666666</v>
      </c>
      <c r="AF13" s="12">
        <f t="shared" si="13"/>
        <v>73.142299107142861</v>
      </c>
      <c r="AG13" s="12">
        <f t="shared" si="14"/>
        <v>18.336216517857142</v>
      </c>
      <c r="AH13" s="19">
        <f t="shared" si="15"/>
        <v>84.49072265625</v>
      </c>
      <c r="AI13" s="20">
        <f t="shared" si="16"/>
        <v>21.173583984375</v>
      </c>
      <c r="AJ13" s="19">
        <f t="shared" si="15"/>
        <v>104.2705078125</v>
      </c>
      <c r="AK13" s="20">
        <f t="shared" si="16"/>
        <v>26.1181640625</v>
      </c>
    </row>
    <row r="14" spans="1:37" s="28" customFormat="1" x14ac:dyDescent="0.25">
      <c r="A14" s="26">
        <v>0.22</v>
      </c>
      <c r="B14" s="27">
        <f t="shared" si="17"/>
        <v>398.10262106289855</v>
      </c>
      <c r="C14" s="27">
        <f t="shared" si="17"/>
        <v>199.05131053144927</v>
      </c>
      <c r="G14" s="27">
        <f t="shared" si="11"/>
        <v>68.921875</v>
      </c>
      <c r="H14" s="27">
        <f t="shared" si="11"/>
        <v>17.359375</v>
      </c>
      <c r="I14" s="29">
        <f t="shared" si="11"/>
        <v>90.8515625</v>
      </c>
      <c r="J14" s="30">
        <f t="shared" si="11"/>
        <v>22.8828125</v>
      </c>
      <c r="K14" s="27">
        <f t="shared" si="11"/>
        <v>112.78125</v>
      </c>
      <c r="L14" s="27">
        <f t="shared" si="11"/>
        <v>28.40625</v>
      </c>
      <c r="M14" s="29">
        <f t="shared" si="11"/>
        <v>134.7109375</v>
      </c>
      <c r="N14" s="30">
        <f t="shared" si="11"/>
        <v>33.9296875</v>
      </c>
      <c r="O14" s="27">
        <f t="shared" si="11"/>
        <v>156.640625</v>
      </c>
      <c r="P14" s="27">
        <f t="shared" si="11"/>
        <v>39.453125</v>
      </c>
      <c r="Q14" s="29">
        <f t="shared" si="11"/>
        <v>181.703125</v>
      </c>
      <c r="R14" s="30">
        <f t="shared" si="11"/>
        <v>45.765625</v>
      </c>
      <c r="S14" s="29">
        <f t="shared" si="11"/>
        <v>225.5625</v>
      </c>
      <c r="T14" s="30">
        <f t="shared" si="11"/>
        <v>56.8125</v>
      </c>
      <c r="X14" s="27">
        <f t="shared" si="18"/>
        <v>34.332249496922351</v>
      </c>
      <c r="Y14" s="27">
        <f t="shared" si="19"/>
        <v>8.6310059518525097</v>
      </c>
      <c r="Z14" s="29">
        <f t="shared" si="20"/>
        <v>45.242183224908239</v>
      </c>
      <c r="AA14" s="30">
        <f t="shared" si="21"/>
        <v>11.365260157091864</v>
      </c>
      <c r="AB14" s="27">
        <f t="shared" si="22"/>
        <v>56.152205997043183</v>
      </c>
      <c r="AC14" s="27">
        <f t="shared" si="23"/>
        <v>14.09956275092231</v>
      </c>
      <c r="AD14" s="29">
        <f t="shared" si="24"/>
        <v>67.062273276868723</v>
      </c>
      <c r="AE14" s="30">
        <f t="shared" si="25"/>
        <v>16.833889510280404</v>
      </c>
      <c r="AF14" s="27">
        <f t="shared" si="13"/>
        <v>77.972365984235495</v>
      </c>
      <c r="AG14" s="27">
        <f t="shared" si="14"/>
        <v>19.56823006766183</v>
      </c>
      <c r="AH14" s="31">
        <f t="shared" si="15"/>
        <v>90.441068254668139</v>
      </c>
      <c r="AI14" s="30">
        <f t="shared" si="16"/>
        <v>22.693204090513031</v>
      </c>
      <c r="AJ14" s="29">
        <f t="shared" si="15"/>
        <v>112.26131407419841</v>
      </c>
      <c r="AK14" s="30">
        <f t="shared" si="16"/>
        <v>28.16191800435384</v>
      </c>
    </row>
    <row r="15" spans="1:37" x14ac:dyDescent="0.25">
      <c r="A15" s="11">
        <v>0.25</v>
      </c>
      <c r="B15" s="12">
        <f t="shared" si="17"/>
        <v>452.38934211693021</v>
      </c>
      <c r="C15" s="12">
        <f t="shared" si="17"/>
        <v>226.1946710584651</v>
      </c>
      <c r="D15" s="8"/>
      <c r="E15" s="8"/>
      <c r="F15" s="8"/>
      <c r="G15" s="12">
        <f t="shared" si="11"/>
        <v>78.203125</v>
      </c>
      <c r="H15" s="12">
        <f t="shared" si="11"/>
        <v>19.6796875</v>
      </c>
      <c r="I15" s="19">
        <f t="shared" si="11"/>
        <v>103.0859375</v>
      </c>
      <c r="J15" s="20">
        <f t="shared" si="11"/>
        <v>25.94140625</v>
      </c>
      <c r="K15" s="12">
        <f t="shared" si="11"/>
        <v>127.96875</v>
      </c>
      <c r="L15" s="12">
        <f t="shared" si="11"/>
        <v>32.203125</v>
      </c>
      <c r="M15" s="19">
        <f t="shared" si="11"/>
        <v>152.8515625</v>
      </c>
      <c r="N15" s="20">
        <f t="shared" si="11"/>
        <v>38.46484375</v>
      </c>
      <c r="O15" s="12">
        <f t="shared" si="11"/>
        <v>177.734375</v>
      </c>
      <c r="P15" s="12">
        <f t="shared" si="11"/>
        <v>44.7265625</v>
      </c>
      <c r="Q15" s="19">
        <f t="shared" si="11"/>
        <v>206.171875</v>
      </c>
      <c r="R15" s="20">
        <f t="shared" si="11"/>
        <v>51.8828125</v>
      </c>
      <c r="S15" s="19">
        <f t="shared" si="11"/>
        <v>255.9375</v>
      </c>
      <c r="T15" s="20">
        <f t="shared" si="11"/>
        <v>64.40625</v>
      </c>
      <c r="U15" s="8"/>
      <c r="V15" s="8"/>
      <c r="W15" s="8"/>
      <c r="X15" s="12">
        <f t="shared" ref="X15:AK15" si="26">(_xlfn.CEILING.MATH(2*PI()*$A15/X$8*1000)*2*X$11+4*(X13/X11*4+8))/1024</f>
        <v>38.972874496922351</v>
      </c>
      <c r="Y15" s="12">
        <f t="shared" si="26"/>
        <v>9.7911622018525097</v>
      </c>
      <c r="Z15" s="19">
        <f t="shared" si="26"/>
        <v>51.359370724908239</v>
      </c>
      <c r="AA15" s="20">
        <f t="shared" si="26"/>
        <v>12.894557032091864</v>
      </c>
      <c r="AB15" s="12">
        <f t="shared" si="26"/>
        <v>63.745955997043183</v>
      </c>
      <c r="AC15" s="12">
        <f t="shared" si="26"/>
        <v>15.99800025092231</v>
      </c>
      <c r="AD15" s="19">
        <f t="shared" si="26"/>
        <v>76.132585776868723</v>
      </c>
      <c r="AE15" s="20">
        <f t="shared" si="26"/>
        <v>19.101467635280404</v>
      </c>
      <c r="AF15" s="12">
        <f t="shared" si="26"/>
        <v>88.519240984235495</v>
      </c>
      <c r="AG15" s="12">
        <f t="shared" si="26"/>
        <v>22.20494881766183</v>
      </c>
      <c r="AH15" s="19">
        <f t="shared" si="26"/>
        <v>102.67544325466814</v>
      </c>
      <c r="AI15" s="20">
        <f t="shared" si="26"/>
        <v>25.751797840513031</v>
      </c>
      <c r="AJ15" s="19">
        <f t="shared" si="26"/>
        <v>127.44881407419841</v>
      </c>
      <c r="AK15" s="20">
        <f t="shared" si="26"/>
        <v>31.95879300435384</v>
      </c>
    </row>
    <row r="16" spans="1:37" x14ac:dyDescent="0.25">
      <c r="A16" s="11">
        <v>0.3</v>
      </c>
      <c r="B16" s="12">
        <f t="shared" si="17"/>
        <v>542.86721054031625</v>
      </c>
      <c r="C16" s="12">
        <f t="shared" si="17"/>
        <v>271.43360527015813</v>
      </c>
      <c r="D16" s="8"/>
      <c r="E16" s="8"/>
      <c r="F16" s="8"/>
      <c r="G16" s="12">
        <f t="shared" si="11"/>
        <v>93.671875</v>
      </c>
      <c r="H16" s="12">
        <f t="shared" si="11"/>
        <v>23.546875</v>
      </c>
      <c r="I16" s="19">
        <f t="shared" si="11"/>
        <v>123.4765625</v>
      </c>
      <c r="J16" s="20">
        <f t="shared" si="11"/>
        <v>31.0390625</v>
      </c>
      <c r="K16" s="12">
        <f t="shared" si="11"/>
        <v>153.28125</v>
      </c>
      <c r="L16" s="12">
        <f t="shared" si="11"/>
        <v>38.53125</v>
      </c>
      <c r="M16" s="19">
        <f t="shared" si="11"/>
        <v>183.0859375</v>
      </c>
      <c r="N16" s="20">
        <f t="shared" si="11"/>
        <v>46.0234375</v>
      </c>
      <c r="O16" s="12">
        <f t="shared" si="11"/>
        <v>212.890625</v>
      </c>
      <c r="P16" s="12">
        <f t="shared" si="11"/>
        <v>53.515625</v>
      </c>
      <c r="Q16" s="19">
        <f t="shared" si="11"/>
        <v>246.953125</v>
      </c>
      <c r="R16" s="20">
        <f t="shared" si="11"/>
        <v>62.078125</v>
      </c>
      <c r="S16" s="19">
        <f t="shared" si="11"/>
        <v>306.5625</v>
      </c>
      <c r="T16" s="20">
        <f t="shared" si="11"/>
        <v>77.0625</v>
      </c>
      <c r="U16" s="8"/>
      <c r="V16" s="8"/>
      <c r="W16" s="8"/>
      <c r="X16" s="12">
        <f t="shared" ref="X16:AK17" si="27">(_xlfn.CEILING.MATH(2*PI()*$A16/X$8*1000)*2*X$11+4*(X15/X12*4+8))/1024</f>
        <v>46.72095254901113</v>
      </c>
      <c r="Y16" s="12">
        <f t="shared" si="27"/>
        <v>11.743350910054906</v>
      </c>
      <c r="Z16" s="19">
        <f t="shared" si="27"/>
        <v>61.568609973527167</v>
      </c>
      <c r="AA16" s="20">
        <f t="shared" si="27"/>
        <v>15.462107933267351</v>
      </c>
      <c r="AB16" s="12">
        <f t="shared" si="27"/>
        <v>76.41626697747266</v>
      </c>
      <c r="AC16" s="12">
        <f t="shared" si="27"/>
        <v>19.180862308078343</v>
      </c>
      <c r="AD16" s="19">
        <f t="shared" si="27"/>
        <v>91.26392375110369</v>
      </c>
      <c r="AE16" s="20">
        <f t="shared" si="27"/>
        <v>22.899615293344432</v>
      </c>
      <c r="AF16" s="12">
        <f t="shared" si="27"/>
        <v>106.11158038556901</v>
      </c>
      <c r="AG16" s="12">
        <f t="shared" si="27"/>
        <v>26.618367459886542</v>
      </c>
      <c r="AH16" s="19">
        <f t="shared" si="27"/>
        <v>123.08033071759607</v>
      </c>
      <c r="AI16" s="20">
        <f t="shared" si="27"/>
        <v>30.868369309598961</v>
      </c>
      <c r="AJ16" s="19">
        <f t="shared" si="27"/>
        <v>152.77564362456221</v>
      </c>
      <c r="AK16" s="20">
        <f t="shared" si="27"/>
        <v>38.305871566259135</v>
      </c>
    </row>
    <row r="17" spans="1:37" x14ac:dyDescent="0.25">
      <c r="A17" s="5">
        <v>0.35</v>
      </c>
      <c r="B17" s="3">
        <f t="shared" si="17"/>
        <v>633.34507896370224</v>
      </c>
      <c r="C17" s="3">
        <f t="shared" si="17"/>
        <v>316.67253948185112</v>
      </c>
      <c r="G17" s="3">
        <f t="shared" si="11"/>
        <v>109.3125</v>
      </c>
      <c r="H17" s="3">
        <f t="shared" si="11"/>
        <v>27.4140625</v>
      </c>
      <c r="I17" s="17">
        <f t="shared" si="11"/>
        <v>144.09375</v>
      </c>
      <c r="J17" s="18">
        <f t="shared" si="11"/>
        <v>36.13671875</v>
      </c>
      <c r="K17" s="3">
        <f t="shared" si="11"/>
        <v>178.875</v>
      </c>
      <c r="L17" s="3">
        <f t="shared" si="11"/>
        <v>44.859375</v>
      </c>
      <c r="M17" s="17">
        <f t="shared" si="11"/>
        <v>213.65625</v>
      </c>
      <c r="N17" s="18">
        <f t="shared" si="11"/>
        <v>53.58203125</v>
      </c>
      <c r="O17" s="3">
        <f t="shared" si="11"/>
        <v>248.4375</v>
      </c>
      <c r="P17" s="3">
        <f t="shared" si="11"/>
        <v>62.3046875</v>
      </c>
      <c r="Q17" s="17">
        <f t="shared" si="11"/>
        <v>288.1875</v>
      </c>
      <c r="R17" s="18">
        <f t="shared" si="11"/>
        <v>72.2734375</v>
      </c>
      <c r="S17" s="17">
        <f t="shared" si="11"/>
        <v>357.75</v>
      </c>
      <c r="T17" s="18">
        <f t="shared" si="11"/>
        <v>89.71875</v>
      </c>
      <c r="X17" s="3">
        <f t="shared" si="27"/>
        <v>54.537342207568493</v>
      </c>
      <c r="Y17" s="3">
        <f t="shared" si="27"/>
        <v>13.674042142627709</v>
      </c>
      <c r="Z17" s="17">
        <f t="shared" si="27"/>
        <v>71.873685732356819</v>
      </c>
      <c r="AA17" s="18">
        <f t="shared" si="27"/>
        <v>18.008446473406998</v>
      </c>
      <c r="AB17" s="3">
        <f t="shared" si="27"/>
        <v>89.209874195213544</v>
      </c>
      <c r="AC17" s="3">
        <f t="shared" si="27"/>
        <v>22.342690638903985</v>
      </c>
      <c r="AD17" s="17">
        <f t="shared" si="27"/>
        <v>106.54598218152803</v>
      </c>
      <c r="AE17" s="18">
        <f t="shared" si="27"/>
        <v>26.676851591093087</v>
      </c>
      <c r="AF17" s="3">
        <f t="shared" si="27"/>
        <v>123.8820430520542</v>
      </c>
      <c r="AG17" s="3">
        <f t="shared" si="27"/>
        <v>31.010963791469539</v>
      </c>
      <c r="AH17" s="17">
        <f t="shared" si="27"/>
        <v>143.69463643589501</v>
      </c>
      <c r="AI17" s="18">
        <f t="shared" si="27"/>
        <v>35.964185495630709</v>
      </c>
      <c r="AJ17" s="17">
        <f t="shared" si="27"/>
        <v>178.3666435245614</v>
      </c>
      <c r="AK17" s="18">
        <f t="shared" si="27"/>
        <v>44.63229120658292</v>
      </c>
    </row>
    <row r="18" spans="1:37" x14ac:dyDescent="0.25">
      <c r="A18" s="5">
        <v>0.4</v>
      </c>
      <c r="B18" s="3">
        <f t="shared" si="17"/>
        <v>723.82294738708833</v>
      </c>
      <c r="C18" s="3">
        <f t="shared" si="17"/>
        <v>361.91147369354417</v>
      </c>
      <c r="G18" s="3">
        <f t="shared" si="11"/>
        <v>124.78125</v>
      </c>
      <c r="H18" s="3">
        <f t="shared" si="11"/>
        <v>31.28125</v>
      </c>
      <c r="I18" s="17">
        <f t="shared" si="11"/>
        <v>164.484375</v>
      </c>
      <c r="J18" s="18">
        <f t="shared" si="11"/>
        <v>41.234375</v>
      </c>
      <c r="K18" s="3">
        <f t="shared" si="11"/>
        <v>204.1875</v>
      </c>
      <c r="L18" s="3">
        <f t="shared" si="11"/>
        <v>51.1875</v>
      </c>
      <c r="M18" s="17">
        <f t="shared" si="11"/>
        <v>243.890625</v>
      </c>
      <c r="N18" s="18">
        <f t="shared" si="11"/>
        <v>61.140625</v>
      </c>
      <c r="O18" s="3">
        <f t="shared" si="11"/>
        <v>283.59375</v>
      </c>
      <c r="P18" s="3">
        <f t="shared" si="11"/>
        <v>71.09375</v>
      </c>
      <c r="Q18" s="17">
        <f t="shared" si="11"/>
        <v>328.96875</v>
      </c>
      <c r="R18" s="18">
        <f t="shared" si="11"/>
        <v>82.46875</v>
      </c>
      <c r="S18" s="17">
        <f t="shared" si="11"/>
        <v>408.375</v>
      </c>
      <c r="T18" s="18">
        <f t="shared" si="11"/>
        <v>102.375</v>
      </c>
      <c r="X18" s="3">
        <f t="shared" si="18"/>
        <v>62.271865104460296</v>
      </c>
      <c r="Y18" s="3">
        <f t="shared" si="19"/>
        <v>15.607758904249449</v>
      </c>
      <c r="Z18" s="17">
        <f t="shared" si="20"/>
        <v>82.068741045547625</v>
      </c>
      <c r="AA18" s="18">
        <f t="shared" si="21"/>
        <v>20.556978013667155</v>
      </c>
      <c r="AB18" s="3">
        <f t="shared" si="22"/>
        <v>101.86561655235612</v>
      </c>
      <c r="AC18" s="3">
        <f t="shared" si="23"/>
        <v>25.506196761204983</v>
      </c>
      <c r="AD18" s="17">
        <f t="shared" si="24"/>
        <v>121.66249186495143</v>
      </c>
      <c r="AE18" s="18">
        <f t="shared" si="25"/>
        <v>30.455415413867385</v>
      </c>
      <c r="AF18" s="3">
        <f t="shared" si="13"/>
        <v>141.4593670754648</v>
      </c>
      <c r="AG18" s="3">
        <f t="shared" si="14"/>
        <v>35.404634045873429</v>
      </c>
      <c r="AH18" s="17">
        <f t="shared" si="15"/>
        <v>164.08436724131047</v>
      </c>
      <c r="AI18" s="18">
        <f t="shared" si="16"/>
        <v>41.060883904542294</v>
      </c>
      <c r="AJ18" s="17">
        <f t="shared" si="15"/>
        <v>203.67811743615715</v>
      </c>
      <c r="AK18" s="18">
        <f t="shared" si="16"/>
        <v>50.959321210519683</v>
      </c>
    </row>
    <row r="19" spans="1:37" x14ac:dyDescent="0.25">
      <c r="A19" s="5">
        <v>0.45</v>
      </c>
      <c r="B19" s="3">
        <f t="shared" si="17"/>
        <v>814.30081581047432</v>
      </c>
      <c r="C19" s="3">
        <f t="shared" si="17"/>
        <v>407.15040790523716</v>
      </c>
      <c r="G19" s="3">
        <f t="shared" si="11"/>
        <v>140.421875</v>
      </c>
      <c r="H19" s="3">
        <f t="shared" si="11"/>
        <v>35.234375</v>
      </c>
      <c r="I19" s="17">
        <f t="shared" si="11"/>
        <v>185.1015625</v>
      </c>
      <c r="J19" s="18">
        <f t="shared" si="11"/>
        <v>46.4453125</v>
      </c>
      <c r="K19" s="3">
        <f t="shared" si="11"/>
        <v>229.78125</v>
      </c>
      <c r="L19" s="3">
        <f t="shared" si="11"/>
        <v>57.65625</v>
      </c>
      <c r="M19" s="17">
        <f t="shared" si="11"/>
        <v>274.4609375</v>
      </c>
      <c r="N19" s="18">
        <f t="shared" si="11"/>
        <v>68.8671875</v>
      </c>
      <c r="O19" s="3">
        <f t="shared" si="11"/>
        <v>319.140625</v>
      </c>
      <c r="P19" s="3">
        <f t="shared" si="11"/>
        <v>80.078125</v>
      </c>
      <c r="Q19" s="17">
        <f t="shared" si="11"/>
        <v>370.203125</v>
      </c>
      <c r="R19" s="18">
        <f t="shared" si="11"/>
        <v>92.890625</v>
      </c>
      <c r="S19" s="17">
        <f t="shared" si="11"/>
        <v>459.5625</v>
      </c>
      <c r="T19" s="18">
        <f t="shared" si="11"/>
        <v>115.3125</v>
      </c>
      <c r="X19" s="3">
        <f t="shared" si="18"/>
        <v>70.091138228911163</v>
      </c>
      <c r="Y19" s="3">
        <f t="shared" si="19"/>
        <v>17.583266750031296</v>
      </c>
      <c r="Z19" s="17">
        <f t="shared" si="20"/>
        <v>92.376296312606783</v>
      </c>
      <c r="AA19" s="18">
        <f t="shared" si="21"/>
        <v>23.161398544127994</v>
      </c>
      <c r="AB19" s="3">
        <f t="shared" si="22"/>
        <v>114.66145368375525</v>
      </c>
      <c r="AC19" s="3">
        <f t="shared" si="23"/>
        <v>28.73952770634045</v>
      </c>
      <c r="AD19" s="17">
        <f t="shared" si="24"/>
        <v>136.94661069012548</v>
      </c>
      <c r="AE19" s="18">
        <f t="shared" si="25"/>
        <v>34.317655517914638</v>
      </c>
      <c r="AF19" s="3">
        <f t="shared" si="13"/>
        <v>159.23176748483786</v>
      </c>
      <c r="AG19" s="3">
        <f t="shared" si="14"/>
        <v>39.895782544526838</v>
      </c>
      <c r="AH19" s="17">
        <f t="shared" si="15"/>
        <v>184.70051794645067</v>
      </c>
      <c r="AI19" s="18">
        <f t="shared" si="16"/>
        <v>46.270784263158632</v>
      </c>
      <c r="AJ19" s="17">
        <f t="shared" si="15"/>
        <v>229.27083100754439</v>
      </c>
      <c r="AK19" s="18">
        <f t="shared" si="16"/>
        <v>57.427036353667404</v>
      </c>
    </row>
    <row r="20" spans="1:37" x14ac:dyDescent="0.25">
      <c r="A20" s="5">
        <v>0.5</v>
      </c>
      <c r="B20" s="3">
        <f t="shared" si="17"/>
        <v>904.77868423386042</v>
      </c>
      <c r="C20" s="3">
        <f t="shared" si="17"/>
        <v>452.38934211693021</v>
      </c>
      <c r="G20" s="3">
        <f t="shared" si="11"/>
        <v>155.890625</v>
      </c>
      <c r="H20" s="3">
        <f t="shared" si="11"/>
        <v>39.1015625</v>
      </c>
      <c r="I20" s="17">
        <f t="shared" si="11"/>
        <v>205.4921875</v>
      </c>
      <c r="J20" s="18">
        <f t="shared" si="11"/>
        <v>51.54296875</v>
      </c>
      <c r="K20" s="3">
        <f t="shared" si="11"/>
        <v>255.09375</v>
      </c>
      <c r="L20" s="3">
        <f t="shared" si="11"/>
        <v>63.984375</v>
      </c>
      <c r="M20" s="17">
        <f t="shared" si="11"/>
        <v>304.6953125</v>
      </c>
      <c r="N20" s="18">
        <f t="shared" si="11"/>
        <v>76.42578125</v>
      </c>
      <c r="O20" s="3">
        <f t="shared" si="11"/>
        <v>354.296875</v>
      </c>
      <c r="P20" s="3">
        <f t="shared" si="11"/>
        <v>88.8671875</v>
      </c>
      <c r="Q20" s="17">
        <f t="shared" si="11"/>
        <v>410.984375</v>
      </c>
      <c r="R20" s="18">
        <f t="shared" si="11"/>
        <v>103.0859375</v>
      </c>
      <c r="S20" s="17">
        <f t="shared" si="11"/>
        <v>510.1875</v>
      </c>
      <c r="T20" s="18">
        <f t="shared" si="11"/>
        <v>127.96875</v>
      </c>
      <c r="X20" s="3">
        <f t="shared" si="18"/>
        <v>77.824768677235568</v>
      </c>
      <c r="Y20" s="3">
        <f t="shared" si="19"/>
        <v>19.516185727200565</v>
      </c>
      <c r="Z20" s="17">
        <f t="shared" si="20"/>
        <v>102.570863420758</v>
      </c>
      <c r="AA20" s="18">
        <f t="shared" si="21"/>
        <v>25.709549075685498</v>
      </c>
      <c r="AB20" s="3">
        <f t="shared" si="22"/>
        <v>127.31695781291697</v>
      </c>
      <c r="AC20" s="3">
        <f t="shared" si="23"/>
        <v>31.902911024733168</v>
      </c>
      <c r="AD20" s="17">
        <f t="shared" si="24"/>
        <v>152.06305201121944</v>
      </c>
      <c r="AE20" s="18">
        <f t="shared" si="25"/>
        <v>38.096272199269393</v>
      </c>
      <c r="AF20" s="3">
        <f t="shared" si="13"/>
        <v>176.80914609166231</v>
      </c>
      <c r="AG20" s="3">
        <f t="shared" si="14"/>
        <v>44.289632901997983</v>
      </c>
      <c r="AH20" s="17">
        <f t="shared" si="15"/>
        <v>205.09039637831651</v>
      </c>
      <c r="AI20" s="18">
        <f t="shared" si="16"/>
        <v>51.36775905489182</v>
      </c>
      <c r="AJ20" s="17">
        <f t="shared" si="15"/>
        <v>254.58258423023332</v>
      </c>
      <c r="AK20" s="18">
        <f t="shared" si="16"/>
        <v>63.75447922092993</v>
      </c>
    </row>
    <row r="24" spans="1:37" x14ac:dyDescent="0.25">
      <c r="A24" s="5" t="s">
        <v>40</v>
      </c>
    </row>
    <row r="25" spans="1:37" x14ac:dyDescent="0.25">
      <c r="A25" s="5"/>
      <c r="B25" s="32" t="s">
        <v>27</v>
      </c>
      <c r="C25" s="32"/>
      <c r="D25" s="32"/>
      <c r="E25" s="32"/>
      <c r="F25" s="32" t="s">
        <v>26</v>
      </c>
      <c r="G25" s="32"/>
      <c r="H25" s="32"/>
      <c r="I25" s="32"/>
    </row>
    <row r="26" spans="1:37" x14ac:dyDescent="0.25">
      <c r="A26" s="5" t="s">
        <v>31</v>
      </c>
      <c r="B26" s="21">
        <v>288</v>
      </c>
      <c r="C26" s="22">
        <v>288</v>
      </c>
      <c r="D26" s="22">
        <v>288</v>
      </c>
      <c r="E26" s="21">
        <v>288</v>
      </c>
      <c r="F26" s="21">
        <v>144</v>
      </c>
      <c r="G26" s="21">
        <v>144</v>
      </c>
      <c r="H26" s="22">
        <v>144</v>
      </c>
      <c r="I26" s="21">
        <v>144</v>
      </c>
    </row>
    <row r="27" spans="1:37" x14ac:dyDescent="0.25">
      <c r="A27" s="5" t="s">
        <v>33</v>
      </c>
      <c r="B27" s="21">
        <v>2</v>
      </c>
      <c r="C27" s="22">
        <v>2</v>
      </c>
      <c r="D27" s="22">
        <v>2</v>
      </c>
      <c r="E27" s="21">
        <v>2</v>
      </c>
      <c r="F27" s="21">
        <v>1</v>
      </c>
      <c r="G27" s="21">
        <v>1</v>
      </c>
      <c r="H27" s="22">
        <v>1</v>
      </c>
      <c r="I27" s="21">
        <v>1</v>
      </c>
    </row>
    <row r="28" spans="1:37" x14ac:dyDescent="0.25">
      <c r="A28" s="5" t="s">
        <v>25</v>
      </c>
      <c r="B28" s="6">
        <f>1000/B26</f>
        <v>3.4722222222222223</v>
      </c>
      <c r="C28" s="23">
        <f t="shared" ref="C28:I28" si="28">1000/C26</f>
        <v>3.4722222222222223</v>
      </c>
      <c r="D28" s="23">
        <f t="shared" si="28"/>
        <v>3.4722222222222223</v>
      </c>
      <c r="E28" s="6">
        <f t="shared" si="28"/>
        <v>3.4722222222222223</v>
      </c>
      <c r="F28" s="6">
        <f t="shared" si="28"/>
        <v>6.9444444444444446</v>
      </c>
      <c r="G28" s="6">
        <f t="shared" si="28"/>
        <v>6.9444444444444446</v>
      </c>
      <c r="H28" s="23">
        <f t="shared" si="28"/>
        <v>6.9444444444444446</v>
      </c>
      <c r="I28" s="6">
        <f t="shared" si="28"/>
        <v>6.9444444444444446</v>
      </c>
    </row>
    <row r="29" spans="1:37" x14ac:dyDescent="0.25">
      <c r="A29" s="5" t="s">
        <v>24</v>
      </c>
      <c r="B29">
        <v>15</v>
      </c>
      <c r="C29" s="8">
        <v>20</v>
      </c>
      <c r="D29" s="8">
        <v>25</v>
      </c>
      <c r="E29">
        <v>30</v>
      </c>
      <c r="F29">
        <v>15</v>
      </c>
      <c r="G29">
        <v>20</v>
      </c>
      <c r="H29" s="8">
        <v>25</v>
      </c>
      <c r="I29">
        <v>30</v>
      </c>
    </row>
    <row r="30" spans="1:37" x14ac:dyDescent="0.25">
      <c r="A30" s="5" t="s">
        <v>20</v>
      </c>
      <c r="C30" s="8"/>
      <c r="D30" s="8"/>
      <c r="H30" s="8"/>
    </row>
    <row r="31" spans="1:37" x14ac:dyDescent="0.25">
      <c r="A31" s="5">
        <v>0.15</v>
      </c>
      <c r="B31" s="3">
        <f>2*PI()*$A31/B$28*1000*B$29</f>
        <v>4071.5040790523717</v>
      </c>
      <c r="C31" s="12">
        <f t="shared" ref="C31:I39" si="29">2*PI()*$A31/C$28*1000*C$29</f>
        <v>5428.6721054031623</v>
      </c>
      <c r="D31" s="12">
        <f t="shared" si="29"/>
        <v>6785.8401317539528</v>
      </c>
      <c r="E31" s="3">
        <f t="shared" si="29"/>
        <v>8143.0081581047434</v>
      </c>
      <c r="F31" s="3">
        <f t="shared" si="29"/>
        <v>2035.7520395261859</v>
      </c>
      <c r="G31" s="3">
        <f t="shared" si="29"/>
        <v>2714.3360527015811</v>
      </c>
      <c r="H31" s="12">
        <f t="shared" si="29"/>
        <v>3392.9200658769764</v>
      </c>
      <c r="I31" s="3">
        <f t="shared" si="29"/>
        <v>4071.5040790523717</v>
      </c>
    </row>
    <row r="32" spans="1:37" x14ac:dyDescent="0.25">
      <c r="A32" s="11">
        <v>0.2</v>
      </c>
      <c r="B32" s="12">
        <f t="shared" ref="B32:B39" si="30">2*PI()*$A32/B$28*1000*B$29</f>
        <v>5428.6721054031623</v>
      </c>
      <c r="C32" s="12">
        <f t="shared" si="29"/>
        <v>7238.2294738708833</v>
      </c>
      <c r="D32" s="12">
        <f t="shared" si="29"/>
        <v>9047.7868423386044</v>
      </c>
      <c r="E32" s="12">
        <f t="shared" si="29"/>
        <v>10857.344210806325</v>
      </c>
      <c r="F32" s="12">
        <f t="shared" si="29"/>
        <v>2714.3360527015811</v>
      </c>
      <c r="G32" s="12">
        <f t="shared" si="29"/>
        <v>3619.1147369354417</v>
      </c>
      <c r="H32" s="12">
        <f t="shared" si="29"/>
        <v>4523.8934211693022</v>
      </c>
      <c r="I32" s="12">
        <f t="shared" si="29"/>
        <v>5428.6721054031623</v>
      </c>
    </row>
    <row r="33" spans="1:9" x14ac:dyDescent="0.25">
      <c r="A33" s="11">
        <v>0.22</v>
      </c>
      <c r="B33" s="12">
        <f t="shared" si="30"/>
        <v>5971.539315943478</v>
      </c>
      <c r="C33" s="12">
        <f t="shared" si="29"/>
        <v>7962.0524212579712</v>
      </c>
      <c r="D33" s="12">
        <f t="shared" si="29"/>
        <v>9952.5655265724636</v>
      </c>
      <c r="E33" s="12">
        <f t="shared" si="29"/>
        <v>11943.078631886956</v>
      </c>
      <c r="F33" s="12">
        <f t="shared" si="29"/>
        <v>2985.769657971739</v>
      </c>
      <c r="G33" s="12">
        <f t="shared" si="29"/>
        <v>3981.0262106289856</v>
      </c>
      <c r="H33" s="12">
        <f t="shared" si="29"/>
        <v>4976.2827632862318</v>
      </c>
      <c r="I33" s="12">
        <f t="shared" si="29"/>
        <v>5971.539315943478</v>
      </c>
    </row>
    <row r="34" spans="1:9" x14ac:dyDescent="0.25">
      <c r="A34" s="11">
        <v>0.25</v>
      </c>
      <c r="B34" s="12">
        <f t="shared" si="30"/>
        <v>6785.8401317539528</v>
      </c>
      <c r="C34" s="12">
        <f t="shared" si="29"/>
        <v>9047.7868423386044</v>
      </c>
      <c r="D34" s="12">
        <f t="shared" si="29"/>
        <v>11309.733552923255</v>
      </c>
      <c r="E34" s="12">
        <f t="shared" si="29"/>
        <v>13571.680263507906</v>
      </c>
      <c r="F34" s="12">
        <f t="shared" si="29"/>
        <v>3392.9200658769764</v>
      </c>
      <c r="G34" s="12">
        <f t="shared" si="29"/>
        <v>4523.8934211693022</v>
      </c>
      <c r="H34" s="12">
        <f t="shared" si="29"/>
        <v>5654.8667764616275</v>
      </c>
      <c r="I34" s="12">
        <f t="shared" si="29"/>
        <v>6785.8401317539528</v>
      </c>
    </row>
    <row r="35" spans="1:9" x14ac:dyDescent="0.25">
      <c r="A35" s="11">
        <v>0.3</v>
      </c>
      <c r="B35" s="12">
        <f t="shared" si="30"/>
        <v>8143.0081581047434</v>
      </c>
      <c r="C35" s="12">
        <f t="shared" si="29"/>
        <v>10857.344210806325</v>
      </c>
      <c r="D35" s="12">
        <f t="shared" si="29"/>
        <v>13571.680263507906</v>
      </c>
      <c r="E35" s="12">
        <f t="shared" si="29"/>
        <v>16286.016316209487</v>
      </c>
      <c r="F35" s="12">
        <f t="shared" si="29"/>
        <v>4071.5040790523717</v>
      </c>
      <c r="G35" s="12">
        <f t="shared" si="29"/>
        <v>5428.6721054031623</v>
      </c>
      <c r="H35" s="12">
        <f t="shared" si="29"/>
        <v>6785.8401317539528</v>
      </c>
      <c r="I35" s="12">
        <f t="shared" si="29"/>
        <v>8143.0081581047434</v>
      </c>
    </row>
    <row r="36" spans="1:9" x14ac:dyDescent="0.25">
      <c r="A36" s="5">
        <v>0.35</v>
      </c>
      <c r="B36" s="3">
        <f t="shared" si="30"/>
        <v>9500.1761844555331</v>
      </c>
      <c r="C36" s="3">
        <f t="shared" si="29"/>
        <v>12666.901579274045</v>
      </c>
      <c r="D36" s="3">
        <f t="shared" si="29"/>
        <v>15833.626974092556</v>
      </c>
      <c r="E36" s="3">
        <f t="shared" si="29"/>
        <v>19000.352368911066</v>
      </c>
      <c r="F36" s="3">
        <f t="shared" si="29"/>
        <v>4750.0880922277665</v>
      </c>
      <c r="G36" s="3">
        <f t="shared" si="29"/>
        <v>6333.4507896370224</v>
      </c>
      <c r="H36" s="3">
        <f t="shared" si="29"/>
        <v>7916.8134870462782</v>
      </c>
      <c r="I36" s="3">
        <f t="shared" si="29"/>
        <v>9500.1761844555331</v>
      </c>
    </row>
    <row r="37" spans="1:9" x14ac:dyDescent="0.25">
      <c r="A37" s="5">
        <v>0.4</v>
      </c>
      <c r="B37" s="3">
        <f t="shared" si="30"/>
        <v>10857.344210806325</v>
      </c>
      <c r="C37" s="3">
        <f t="shared" si="29"/>
        <v>14476.458947741767</v>
      </c>
      <c r="D37" s="3">
        <f t="shared" si="29"/>
        <v>18095.573684677209</v>
      </c>
      <c r="E37" s="3">
        <f t="shared" si="29"/>
        <v>21714.688421612649</v>
      </c>
      <c r="F37" s="3">
        <f t="shared" si="29"/>
        <v>5428.6721054031623</v>
      </c>
      <c r="G37" s="3">
        <f t="shared" si="29"/>
        <v>7238.2294738708833</v>
      </c>
      <c r="H37" s="3">
        <f t="shared" si="29"/>
        <v>9047.7868423386044</v>
      </c>
      <c r="I37" s="3">
        <f t="shared" si="29"/>
        <v>10857.344210806325</v>
      </c>
    </row>
    <row r="38" spans="1:9" x14ac:dyDescent="0.25">
      <c r="A38" s="5">
        <v>0.45</v>
      </c>
      <c r="B38" s="3">
        <f t="shared" si="30"/>
        <v>12214.512237157114</v>
      </c>
      <c r="C38" s="3">
        <f t="shared" si="29"/>
        <v>16286.016316209487</v>
      </c>
      <c r="D38" s="3">
        <f t="shared" si="29"/>
        <v>20357.520395261858</v>
      </c>
      <c r="E38" s="3">
        <f t="shared" si="29"/>
        <v>24429.024474314228</v>
      </c>
      <c r="F38" s="3">
        <f t="shared" si="29"/>
        <v>6107.2561185785571</v>
      </c>
      <c r="G38" s="3">
        <f t="shared" si="29"/>
        <v>8143.0081581047434</v>
      </c>
      <c r="H38" s="3">
        <f t="shared" si="29"/>
        <v>10178.760197630929</v>
      </c>
      <c r="I38" s="3">
        <f t="shared" si="29"/>
        <v>12214.512237157114</v>
      </c>
    </row>
    <row r="39" spans="1:9" x14ac:dyDescent="0.25">
      <c r="A39" s="5">
        <v>0.5</v>
      </c>
      <c r="B39" s="3">
        <f t="shared" si="30"/>
        <v>13571.680263507906</v>
      </c>
      <c r="C39" s="3">
        <f t="shared" si="29"/>
        <v>18095.573684677209</v>
      </c>
      <c r="D39" s="3">
        <f t="shared" si="29"/>
        <v>22619.46710584651</v>
      </c>
      <c r="E39" s="3">
        <f t="shared" si="29"/>
        <v>27143.360527015811</v>
      </c>
      <c r="F39" s="3">
        <f t="shared" si="29"/>
        <v>6785.8401317539528</v>
      </c>
      <c r="G39" s="3">
        <f t="shared" si="29"/>
        <v>9047.7868423386044</v>
      </c>
      <c r="H39" s="3">
        <f t="shared" si="29"/>
        <v>11309.733552923255</v>
      </c>
      <c r="I39" s="3">
        <f t="shared" si="29"/>
        <v>13571.680263507906</v>
      </c>
    </row>
    <row r="40" spans="1:9" x14ac:dyDescent="0.25">
      <c r="C40" s="8"/>
      <c r="D40" s="8"/>
      <c r="H40" s="8"/>
    </row>
    <row r="41" spans="1:9" x14ac:dyDescent="0.25">
      <c r="A41" s="5" t="s">
        <v>39</v>
      </c>
    </row>
    <row r="42" spans="1:9" x14ac:dyDescent="0.25">
      <c r="A42" s="5" t="s">
        <v>35</v>
      </c>
      <c r="B42">
        <f>D42*(1-F42)*(1-H42)</f>
        <v>30.004799999999999</v>
      </c>
      <c r="D42" s="3">
        <f>16*4/2</f>
        <v>32</v>
      </c>
      <c r="E42" t="s">
        <v>36</v>
      </c>
      <c r="F42" s="24">
        <v>0.05</v>
      </c>
      <c r="G42" t="s">
        <v>37</v>
      </c>
      <c r="H42" s="25">
        <v>1.2999999999999999E-2</v>
      </c>
      <c r="I42" t="s">
        <v>38</v>
      </c>
    </row>
    <row r="43" spans="1:9" x14ac:dyDescent="0.25">
      <c r="A43" s="5" t="s">
        <v>20</v>
      </c>
      <c r="C43" s="8"/>
      <c r="D43" s="8"/>
      <c r="H43" s="8"/>
    </row>
    <row r="44" spans="1:9" x14ac:dyDescent="0.25">
      <c r="A44" s="5">
        <v>0.15</v>
      </c>
      <c r="B44">
        <f>_xlfn.FLOOR.MATH($B$42*1000000/32/(B31)-2)</f>
        <v>228</v>
      </c>
      <c r="C44">
        <f t="shared" ref="C44:I44" si="31">_xlfn.FLOOR.MATH($B$42*1000000/32/(C31)-2)</f>
        <v>170</v>
      </c>
      <c r="D44">
        <f t="shared" si="31"/>
        <v>136</v>
      </c>
      <c r="E44">
        <f t="shared" si="31"/>
        <v>113</v>
      </c>
      <c r="F44">
        <f t="shared" si="31"/>
        <v>458</v>
      </c>
      <c r="G44">
        <f t="shared" si="31"/>
        <v>343</v>
      </c>
      <c r="H44">
        <f t="shared" si="31"/>
        <v>274</v>
      </c>
      <c r="I44">
        <f t="shared" si="31"/>
        <v>228</v>
      </c>
    </row>
    <row r="45" spans="1:9" x14ac:dyDescent="0.25">
      <c r="A45" s="11">
        <v>0.2</v>
      </c>
      <c r="B45">
        <f>_xlfn.FLOOR.MATH($B$42*1000000/32/(B32)-2)</f>
        <v>170</v>
      </c>
      <c r="C45">
        <f t="shared" ref="C45:I45" si="32">_xlfn.FLOOR.MATH($B$42*1000000/32/(C32)-2)</f>
        <v>127</v>
      </c>
      <c r="D45">
        <f t="shared" si="32"/>
        <v>101</v>
      </c>
      <c r="E45">
        <f t="shared" si="32"/>
        <v>84</v>
      </c>
      <c r="F45">
        <f t="shared" si="32"/>
        <v>343</v>
      </c>
      <c r="G45">
        <f t="shared" si="32"/>
        <v>257</v>
      </c>
      <c r="H45">
        <f t="shared" si="32"/>
        <v>205</v>
      </c>
      <c r="I45">
        <f t="shared" si="32"/>
        <v>170</v>
      </c>
    </row>
    <row r="46" spans="1:9" x14ac:dyDescent="0.25">
      <c r="A46" s="11">
        <v>0.25</v>
      </c>
      <c r="B46">
        <f t="shared" ref="B46:I51" si="33">_xlfn.FLOOR.MATH($B$42*1000000/32/(B34)-2)</f>
        <v>136</v>
      </c>
      <c r="C46">
        <f t="shared" si="33"/>
        <v>101</v>
      </c>
      <c r="D46">
        <f t="shared" si="33"/>
        <v>80</v>
      </c>
      <c r="E46">
        <f t="shared" si="33"/>
        <v>67</v>
      </c>
      <c r="F46">
        <f t="shared" si="33"/>
        <v>274</v>
      </c>
      <c r="G46">
        <f t="shared" si="33"/>
        <v>205</v>
      </c>
      <c r="H46">
        <f t="shared" si="33"/>
        <v>163</v>
      </c>
      <c r="I46">
        <f t="shared" si="33"/>
        <v>136</v>
      </c>
    </row>
    <row r="47" spans="1:9" x14ac:dyDescent="0.25">
      <c r="A47" s="11">
        <v>0.3</v>
      </c>
      <c r="B47">
        <f t="shared" si="33"/>
        <v>113</v>
      </c>
      <c r="C47">
        <f t="shared" si="33"/>
        <v>84</v>
      </c>
      <c r="D47">
        <f t="shared" si="33"/>
        <v>67</v>
      </c>
      <c r="E47">
        <f t="shared" si="33"/>
        <v>55</v>
      </c>
      <c r="F47">
        <f t="shared" si="33"/>
        <v>228</v>
      </c>
      <c r="G47">
        <f t="shared" si="33"/>
        <v>170</v>
      </c>
      <c r="H47">
        <f t="shared" si="33"/>
        <v>136</v>
      </c>
      <c r="I47">
        <f t="shared" si="33"/>
        <v>113</v>
      </c>
    </row>
    <row r="48" spans="1:9" x14ac:dyDescent="0.25">
      <c r="A48" s="5">
        <v>0.35</v>
      </c>
      <c r="B48">
        <f t="shared" si="33"/>
        <v>96</v>
      </c>
      <c r="C48">
        <f t="shared" si="33"/>
        <v>72</v>
      </c>
      <c r="D48">
        <f t="shared" si="33"/>
        <v>57</v>
      </c>
      <c r="E48">
        <f t="shared" si="33"/>
        <v>47</v>
      </c>
      <c r="F48">
        <f t="shared" si="33"/>
        <v>195</v>
      </c>
      <c r="G48">
        <f t="shared" si="33"/>
        <v>146</v>
      </c>
      <c r="H48">
        <f t="shared" si="33"/>
        <v>116</v>
      </c>
      <c r="I48">
        <f t="shared" si="33"/>
        <v>96</v>
      </c>
    </row>
    <row r="49" spans="1:9" x14ac:dyDescent="0.25">
      <c r="A49" s="5">
        <v>0.4</v>
      </c>
      <c r="B49">
        <f t="shared" si="33"/>
        <v>84</v>
      </c>
      <c r="C49">
        <f t="shared" si="33"/>
        <v>62</v>
      </c>
      <c r="D49">
        <f t="shared" si="33"/>
        <v>49</v>
      </c>
      <c r="E49">
        <f t="shared" si="33"/>
        <v>41</v>
      </c>
      <c r="F49">
        <f t="shared" si="33"/>
        <v>170</v>
      </c>
      <c r="G49">
        <f t="shared" si="33"/>
        <v>127</v>
      </c>
      <c r="H49">
        <f t="shared" si="33"/>
        <v>101</v>
      </c>
      <c r="I49">
        <f t="shared" si="33"/>
        <v>84</v>
      </c>
    </row>
    <row r="50" spans="1:9" x14ac:dyDescent="0.25">
      <c r="A50" s="5">
        <v>0.45</v>
      </c>
      <c r="B50">
        <f t="shared" si="33"/>
        <v>74</v>
      </c>
      <c r="C50">
        <f t="shared" si="33"/>
        <v>55</v>
      </c>
      <c r="D50">
        <f t="shared" si="33"/>
        <v>44</v>
      </c>
      <c r="E50">
        <f t="shared" si="33"/>
        <v>36</v>
      </c>
      <c r="F50">
        <f t="shared" si="33"/>
        <v>151</v>
      </c>
      <c r="G50">
        <f t="shared" si="33"/>
        <v>113</v>
      </c>
      <c r="H50">
        <f t="shared" si="33"/>
        <v>90</v>
      </c>
      <c r="I50">
        <f t="shared" si="33"/>
        <v>74</v>
      </c>
    </row>
    <row r="51" spans="1:9" x14ac:dyDescent="0.25">
      <c r="A51" s="5">
        <v>0.5</v>
      </c>
      <c r="B51">
        <f t="shared" si="33"/>
        <v>67</v>
      </c>
      <c r="C51">
        <f t="shared" si="33"/>
        <v>49</v>
      </c>
      <c r="D51">
        <f t="shared" si="33"/>
        <v>39</v>
      </c>
      <c r="E51">
        <f t="shared" si="33"/>
        <v>32</v>
      </c>
      <c r="F51">
        <f t="shared" si="33"/>
        <v>136</v>
      </c>
      <c r="G51">
        <f t="shared" si="33"/>
        <v>101</v>
      </c>
      <c r="H51">
        <f t="shared" si="33"/>
        <v>80</v>
      </c>
      <c r="I51">
        <f t="shared" si="33"/>
        <v>67</v>
      </c>
    </row>
  </sheetData>
  <mergeCells count="5">
    <mergeCell ref="X6:AE6"/>
    <mergeCell ref="B25:E25"/>
    <mergeCell ref="F25:I25"/>
    <mergeCell ref="B6:C6"/>
    <mergeCell ref="G6:N6"/>
  </mergeCells>
  <conditionalFormatting sqref="B31:I39">
    <cfRule type="colorScale" priority="14">
      <colorScale>
        <cfvo type="num" val="4000"/>
        <cfvo type="num" val="11000"/>
        <cfvo type="num" val="24000"/>
        <color rgb="FF63BE7B"/>
        <color rgb="FFFFEB84"/>
        <color rgb="FFF8696B"/>
      </colorScale>
    </cfRule>
  </conditionalFormatting>
  <conditionalFormatting sqref="B44:I51">
    <cfRule type="cellIs" dxfId="12" priority="6" operator="greaterThanOrEqual">
      <formula>58</formula>
    </cfRule>
    <cfRule type="cellIs" dxfId="11" priority="7" operator="greaterThanOrEqual">
      <formula>43</formula>
    </cfRule>
    <cfRule type="cellIs" dxfId="10" priority="8" operator="lessThan">
      <formula>58</formula>
    </cfRule>
  </conditionalFormatting>
  <conditionalFormatting sqref="G12:T20">
    <cfRule type="cellIs" dxfId="9" priority="9" stopIfTrue="1" operator="lessThan">
      <formula>26</formula>
    </cfRule>
    <cfRule type="cellIs" dxfId="8" priority="10" stopIfTrue="1" operator="lessThan">
      <formula>30</formula>
    </cfRule>
    <cfRule type="cellIs" dxfId="7" priority="11" stopIfTrue="1" operator="lessThan">
      <formula>106</formula>
    </cfRule>
    <cfRule type="cellIs" dxfId="6" priority="12" stopIfTrue="1" operator="lessThan">
      <formula>138</formula>
    </cfRule>
    <cfRule type="cellIs" dxfId="5" priority="13" stopIfTrue="1" operator="greaterThanOrEqual">
      <formula>138</formula>
    </cfRule>
  </conditionalFormatting>
  <conditionalFormatting sqref="X12:AK20">
    <cfRule type="cellIs" dxfId="4" priority="1" stopIfTrue="1" operator="lessThan">
      <formula>26</formula>
    </cfRule>
    <cfRule type="cellIs" dxfId="3" priority="2" stopIfTrue="1" operator="lessThan">
      <formula>30</formula>
    </cfRule>
    <cfRule type="cellIs" dxfId="2" priority="3" stopIfTrue="1" operator="lessThan">
      <formula>106</formula>
    </cfRule>
    <cfRule type="cellIs" dxfId="1" priority="4" stopIfTrue="1" operator="lessThan">
      <formula>138</formula>
    </cfRule>
    <cfRule type="cellIs" dxfId="0" priority="5" stopIfTrue="1" operator="greaterThanOrEqual">
      <formula>138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8D8DF-F9DC-4AB2-9FDB-84FDBC18785D}">
  <dimension ref="A1:F18"/>
  <sheetViews>
    <sheetView tabSelected="1" workbookViewId="0">
      <selection activeCell="A5" sqref="A5"/>
    </sheetView>
  </sheetViews>
  <sheetFormatPr defaultRowHeight="15" x14ac:dyDescent="0.25"/>
  <cols>
    <col min="1" max="1" width="10.140625" bestFit="1" customWidth="1"/>
    <col min="2" max="2" width="11.42578125" customWidth="1"/>
    <col min="3" max="3" width="10.42578125" customWidth="1"/>
  </cols>
  <sheetData>
    <row r="1" spans="1:6" x14ac:dyDescent="0.25">
      <c r="A1" t="s">
        <v>42</v>
      </c>
      <c r="B1" t="s">
        <v>43</v>
      </c>
      <c r="C1" t="s">
        <v>45</v>
      </c>
      <c r="D1" t="s">
        <v>47</v>
      </c>
      <c r="E1" t="s">
        <v>49</v>
      </c>
    </row>
    <row r="2" spans="1:6" x14ac:dyDescent="0.25">
      <c r="A2" t="s">
        <v>41</v>
      </c>
      <c r="B2" t="s">
        <v>44</v>
      </c>
      <c r="C2" s="33" t="s">
        <v>46</v>
      </c>
      <c r="D2" t="s">
        <v>48</v>
      </c>
      <c r="E2" t="s">
        <v>48</v>
      </c>
    </row>
    <row r="3" spans="1:6" x14ac:dyDescent="0.25">
      <c r="A3">
        <v>0.5</v>
      </c>
      <c r="B3">
        <v>2.5</v>
      </c>
      <c r="C3">
        <v>0.31</v>
      </c>
      <c r="D3">
        <v>10</v>
      </c>
      <c r="E3">
        <v>1.4</v>
      </c>
    </row>
    <row r="4" spans="1:6" x14ac:dyDescent="0.25">
      <c r="A4">
        <v>0.5</v>
      </c>
      <c r="B4">
        <v>2.2000000000000002</v>
      </c>
      <c r="C4">
        <v>0.45</v>
      </c>
      <c r="D4">
        <v>10</v>
      </c>
      <c r="E4">
        <v>1.4</v>
      </c>
    </row>
    <row r="5" spans="1:6" x14ac:dyDescent="0.25">
      <c r="A5">
        <v>0.5</v>
      </c>
      <c r="B5">
        <v>2</v>
      </c>
      <c r="C5">
        <v>0.26</v>
      </c>
      <c r="D5">
        <v>10</v>
      </c>
      <c r="E5">
        <v>1.4</v>
      </c>
    </row>
    <row r="6" spans="1:6" x14ac:dyDescent="0.25">
      <c r="A6">
        <v>0.25</v>
      </c>
      <c r="B6">
        <v>1.4</v>
      </c>
      <c r="C6">
        <v>0.21</v>
      </c>
      <c r="D6">
        <v>4.5</v>
      </c>
      <c r="E6">
        <v>0.7</v>
      </c>
    </row>
    <row r="7" spans="1:6" x14ac:dyDescent="0.25">
      <c r="A7">
        <v>0.22</v>
      </c>
      <c r="B7">
        <v>1.2</v>
      </c>
      <c r="C7">
        <v>0.16</v>
      </c>
      <c r="D7">
        <v>3.8</v>
      </c>
      <c r="E7">
        <v>0.6</v>
      </c>
    </row>
    <row r="8" spans="1:6" x14ac:dyDescent="0.25">
      <c r="A8">
        <v>0.14000000000000001</v>
      </c>
      <c r="B8">
        <v>1.1000000000000001</v>
      </c>
      <c r="C8">
        <v>0.15</v>
      </c>
      <c r="D8">
        <v>2.5</v>
      </c>
      <c r="E8">
        <v>0.4</v>
      </c>
    </row>
    <row r="12" spans="1:6" x14ac:dyDescent="0.25">
      <c r="B12">
        <v>2</v>
      </c>
      <c r="C12" t="s">
        <v>50</v>
      </c>
    </row>
    <row r="13" spans="1:6" x14ac:dyDescent="0.25">
      <c r="A13" t="s">
        <v>51</v>
      </c>
      <c r="B13">
        <v>56</v>
      </c>
      <c r="C13" t="s">
        <v>53</v>
      </c>
    </row>
    <row r="14" spans="1:6" x14ac:dyDescent="0.25">
      <c r="A14" t="s">
        <v>51</v>
      </c>
      <c r="B14">
        <v>3</v>
      </c>
      <c r="C14" t="s">
        <v>52</v>
      </c>
    </row>
    <row r="15" spans="1:6" x14ac:dyDescent="0.25">
      <c r="A15" t="s">
        <v>51</v>
      </c>
      <c r="B15">
        <v>0.02</v>
      </c>
      <c r="C15" t="s">
        <v>54</v>
      </c>
      <c r="D15" t="s">
        <v>55</v>
      </c>
      <c r="E15">
        <f>PRODUCT(B12:B15)</f>
        <v>6.72</v>
      </c>
      <c r="F15" t="s">
        <v>48</v>
      </c>
    </row>
    <row r="16" spans="1:6" x14ac:dyDescent="0.25">
      <c r="A16" t="s">
        <v>51</v>
      </c>
      <c r="B16">
        <v>5</v>
      </c>
      <c r="C16" t="s">
        <v>56</v>
      </c>
      <c r="D16" t="s">
        <v>55</v>
      </c>
      <c r="E16">
        <f>E15*B16</f>
        <v>33.6</v>
      </c>
      <c r="F16" t="s">
        <v>57</v>
      </c>
    </row>
    <row r="18" spans="1:6" x14ac:dyDescent="0.25">
      <c r="A18" s="33" t="s">
        <v>58</v>
      </c>
      <c r="B18">
        <v>12</v>
      </c>
      <c r="C18" t="s">
        <v>56</v>
      </c>
      <c r="D18" t="s">
        <v>55</v>
      </c>
      <c r="E18">
        <f>E16/B18</f>
        <v>2.8000000000000003</v>
      </c>
      <c r="F18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Centrifugal Force &amp; Speed</vt:lpstr>
      <vt:lpstr>LED Toggle Rate</vt:lpstr>
      <vt:lpstr>Wires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2023-03-29T19:17:34Z</dcterms:created>
  <dcterms:modified xsi:type="dcterms:W3CDTF">2023-05-13T19:40:56Z</dcterms:modified>
</cp:coreProperties>
</file>