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2012" sheetId="1" state="visible" r:id="rId2"/>
    <sheet name="2013" sheetId="2" state="visible" r:id="rId3"/>
    <sheet name="2013 1" sheetId="3" state="visible" r:id="rId4"/>
    <sheet name="2013 2" sheetId="4" state="visible" r:id="rId5"/>
    <sheet name="2013 3" sheetId="5" state="visible" r:id="rId6"/>
    <sheet name="2014" sheetId="6" state="visible" r:id="rId7"/>
    <sheet name="2014 1" sheetId="7" state="visible" r:id="rId8"/>
    <sheet name="2014 2" sheetId="8" state="visible" r:id="rId9"/>
    <sheet name="2014 3" sheetId="9" state="visible" r:id="rId10"/>
    <sheet name="2015" sheetId="10" state="visible" r:id="rId11"/>
    <sheet name="2015 1" sheetId="11" state="visible" r:id="rId12"/>
    <sheet name="2015 2" sheetId="12" state="visible" r:id="rId13"/>
    <sheet name="2015 3" sheetId="13" state="visible" r:id="rId14"/>
    <sheet name="2016" sheetId="14" state="visible" r:id="rId15"/>
    <sheet name="2016 1" sheetId="15" state="visible" r:id="rId16"/>
    <sheet name="2016 2" sheetId="16" state="visible" r:id="rId17"/>
    <sheet name="2016 3" sheetId="17" state="visible" r:id="rId18"/>
    <sheet name="2017" sheetId="18" state="visible" r:id="rId19"/>
    <sheet name="2017 1" sheetId="19" state="visible" r:id="rId20"/>
  </sheets>
  <definedNames>
    <definedName function="false" hidden="false" localSheetId="0" name="_xlnm.Print_Area" vbProcedure="false">'2012'!$A$1:$K$60</definedName>
    <definedName function="false" hidden="false" localSheetId="1" name="_xlnm.Print_Area" vbProcedure="false">'2013'!$A$1:$K$60</definedName>
    <definedName function="false" hidden="false" localSheetId="2" name="_xlnm.Print_Area" vbProcedure="false">'2013 1'!$A$1:$K$60</definedName>
    <definedName function="false" hidden="false" localSheetId="3" name="_xlnm.Print_Area" vbProcedure="false">'2013 2'!$A$1:$K$60</definedName>
    <definedName function="false" hidden="false" localSheetId="4" name="_xlnm.Print_Area" vbProcedure="false">'2013 3'!$A$1:$K$60</definedName>
    <definedName function="false" hidden="false" localSheetId="5" name="_xlnm.Print_Area" vbProcedure="false">'2014'!$A$1:$K$60</definedName>
    <definedName function="false" hidden="false" localSheetId="6" name="_xlnm.Print_Area" vbProcedure="false">'2014 1'!$A$1:$K$60</definedName>
    <definedName function="false" hidden="false" localSheetId="7" name="_xlnm.Print_Area" vbProcedure="false">'2014 2'!$A$1:$K$60</definedName>
    <definedName function="false" hidden="false" localSheetId="8" name="_xlnm.Print_Area" vbProcedure="false">'2014 3'!$A$1:$K$60</definedName>
    <definedName function="false" hidden="false" localSheetId="9" name="_xlnm.Print_Area" vbProcedure="false">'2015'!$A$1:$K$60</definedName>
    <definedName function="false" hidden="false" localSheetId="10" name="_xlnm.Print_Area" vbProcedure="false">'2015 1'!$A$1:$K$60</definedName>
    <definedName function="false" hidden="false" localSheetId="11" name="_xlnm.Print_Area" vbProcedure="false">'2015 2'!$A$1:$K$60</definedName>
    <definedName function="false" hidden="false" localSheetId="12" name="_xlnm.Print_Area" vbProcedure="false">'2015 3'!$A$1:$K$60</definedName>
    <definedName function="false" hidden="false" localSheetId="13" name="_xlnm.Print_Area" vbProcedure="false">'2016'!$A$1:$K$60</definedName>
    <definedName function="false" hidden="false" localSheetId="14" name="_xlnm.Print_Area" vbProcedure="false">'2016 1'!$A$1:$K$59</definedName>
    <definedName function="false" hidden="false" localSheetId="15" name="_xlnm.Print_Area" vbProcedure="false">'2016 2'!$A$1:$K$59</definedName>
    <definedName function="false" hidden="false" localSheetId="16" name="_xlnm.Print_Area" vbProcedure="false">'2016 3'!$A$1:$K$59</definedName>
    <definedName function="false" hidden="false" localSheetId="17" name="_xlnm.Print_Area" vbProcedure="false">'2017'!$A$1:$K$59</definedName>
    <definedName function="false" hidden="false" localSheetId="18" name="_xlnm.Print_Area" vbProcedure="false">'2017 1'!$A$1:$K$59</definedName>
    <definedName function="false" hidden="false" localSheetId="0" name="_xlnm.Print_Area" vbProcedure="false">'2012'!$A$1:$K$60</definedName>
    <definedName function="false" hidden="false" localSheetId="0" name="_xlnm.Print_Area_0" vbProcedure="false">'2012'!$A$1:$K$60</definedName>
    <definedName function="false" hidden="false" localSheetId="0" name="_xlnm.Print_Area_0_0" vbProcedure="false">'2012'!$A$1:$K$60</definedName>
    <definedName function="false" hidden="false" localSheetId="0" name="_xlnm.Print_Area_0_0_0" vbProcedure="false">'2012'!$A$1:$K$60</definedName>
    <definedName function="false" hidden="false" localSheetId="0" name="_xlnm.Print_Area_0_0_0_0" vbProcedure="false">'2012'!$A$1:$K$60</definedName>
    <definedName function="false" hidden="false" localSheetId="0" name="_xlnm.Print_Area_0_0_0_0_0" vbProcedure="false">'2012'!$A$1:$K$60</definedName>
    <definedName function="false" hidden="false" localSheetId="1" name="_xlnm.Print_Area" vbProcedure="false">'2013'!$A$1:$K$60</definedName>
    <definedName function="false" hidden="false" localSheetId="1" name="_xlnm.Print_Area_0" vbProcedure="false">'2013'!$A$1:$K$60</definedName>
    <definedName function="false" hidden="false" localSheetId="1" name="_xlnm.Print_Area_0_0" vbProcedure="false">'2013'!$A$1:$K$60</definedName>
    <definedName function="false" hidden="false" localSheetId="1" name="_xlnm.Print_Area_0_0_0" vbProcedure="false">'2013'!$A$1:$K$60</definedName>
    <definedName function="false" hidden="false" localSheetId="1" name="_xlnm.Print_Area_0_0_0_0" vbProcedure="false">'2013'!$A$1:$K$60</definedName>
    <definedName function="false" hidden="false" localSheetId="1" name="_xlnm.Print_Area_0_0_0_0_0" vbProcedure="false">'2013'!$A$1:$K$60</definedName>
    <definedName function="false" hidden="false" localSheetId="2" name="_xlnm.Print_Area" vbProcedure="false">'2013 1'!$A$1:$K$60</definedName>
    <definedName function="false" hidden="false" localSheetId="2" name="_xlnm.Print_Area_0" vbProcedure="false">'2013 1'!$A$1:$K$60</definedName>
    <definedName function="false" hidden="false" localSheetId="2" name="_xlnm.Print_Area_0_0" vbProcedure="false">'2013 1'!$A$1:$K$60</definedName>
    <definedName function="false" hidden="false" localSheetId="2" name="_xlnm.Print_Area_0_0_0" vbProcedure="false">'2013 1'!$A$1:$K$60</definedName>
    <definedName function="false" hidden="false" localSheetId="2" name="_xlnm.Print_Area_0_0_0_0" vbProcedure="false">'2013 1'!$A$1:$K$60</definedName>
    <definedName function="false" hidden="false" localSheetId="2" name="_xlnm.Print_Area_0_0_0_0_0" vbProcedure="false">'2013 1'!$A$1:$K$60</definedName>
    <definedName function="false" hidden="false" localSheetId="3" name="_xlnm.Print_Area" vbProcedure="false">'2013 2'!$A$1:$K$60</definedName>
    <definedName function="false" hidden="false" localSheetId="3" name="_xlnm.Print_Area_0" vbProcedure="false">'2013 2'!$A$1:$K$60</definedName>
    <definedName function="false" hidden="false" localSheetId="3" name="_xlnm.Print_Area_0_0" vbProcedure="false">'2013 2'!$A$1:$K$60</definedName>
    <definedName function="false" hidden="false" localSheetId="3" name="_xlnm.Print_Area_0_0_0" vbProcedure="false">'2013 2'!$A$1:$K$60</definedName>
    <definedName function="false" hidden="false" localSheetId="3" name="_xlnm.Print_Area_0_0_0_0" vbProcedure="false">'2013 2'!$A$1:$K$60</definedName>
    <definedName function="false" hidden="false" localSheetId="3" name="_xlnm.Print_Area_0_0_0_0_0" vbProcedure="false">'2013 2'!$A$1:$K$60</definedName>
    <definedName function="false" hidden="false" localSheetId="4" name="_xlnm.Print_Area" vbProcedure="false">'2013 3'!$A$1:$K$60</definedName>
    <definedName function="false" hidden="false" localSheetId="4" name="_xlnm.Print_Area_0" vbProcedure="false">'2013 3'!$A$1:$K$60</definedName>
    <definedName function="false" hidden="false" localSheetId="4" name="_xlnm.Print_Area_0_0" vbProcedure="false">'2013 3'!$A$1:$K$60</definedName>
    <definedName function="false" hidden="false" localSheetId="4" name="_xlnm.Print_Area_0_0_0" vbProcedure="false">'2013 3'!$A$1:$K$60</definedName>
    <definedName function="false" hidden="false" localSheetId="4" name="_xlnm.Print_Area_0_0_0_0" vbProcedure="false">'2013 3'!$A$1:$K$60</definedName>
    <definedName function="false" hidden="false" localSheetId="4" name="_xlnm.Print_Area_0_0_0_0_0" vbProcedure="false">'2013 3'!$A$1:$K$60</definedName>
    <definedName function="false" hidden="false" localSheetId="5" name="_xlnm.Print_Area" vbProcedure="false">'2014'!$A$1:$K$60</definedName>
    <definedName function="false" hidden="false" localSheetId="5" name="_xlnm.Print_Area_0" vbProcedure="false">'2014'!$A$1:$K$60</definedName>
    <definedName function="false" hidden="false" localSheetId="5" name="_xlnm.Print_Area_0_0" vbProcedure="false">'2014'!$A$1:$K$60</definedName>
    <definedName function="false" hidden="false" localSheetId="5" name="_xlnm.Print_Area_0_0_0" vbProcedure="false">'2014'!$A$1:$K$60</definedName>
    <definedName function="false" hidden="false" localSheetId="5" name="_xlnm.Print_Area_0_0_0_0" vbProcedure="false">'2014'!$A$1:$K$60</definedName>
    <definedName function="false" hidden="false" localSheetId="5" name="_xlnm.Print_Area_0_0_0_0_0" vbProcedure="false">'2014'!$A$1:$K$60</definedName>
    <definedName function="false" hidden="false" localSheetId="6" name="_xlnm.Print_Area" vbProcedure="false">'2014 1'!$A$1:$K$60</definedName>
    <definedName function="false" hidden="false" localSheetId="6" name="_xlnm.Print_Area_0" vbProcedure="false">'2014 1'!$A$1:$K$60</definedName>
    <definedName function="false" hidden="false" localSheetId="6" name="_xlnm.Print_Area_0_0" vbProcedure="false">'2014 1'!$A$1:$K$60</definedName>
    <definedName function="false" hidden="false" localSheetId="6" name="_xlnm.Print_Area_0_0_0" vbProcedure="false">'2014 1'!$A$1:$K$60</definedName>
    <definedName function="false" hidden="false" localSheetId="6" name="_xlnm.Print_Area_0_0_0_0" vbProcedure="false">'2014 1'!$A$1:$K$60</definedName>
    <definedName function="false" hidden="false" localSheetId="6" name="_xlnm.Print_Area_0_0_0_0_0" vbProcedure="false">'2014 1'!$A$1:$K$60</definedName>
    <definedName function="false" hidden="false" localSheetId="7" name="_xlnm.Print_Area" vbProcedure="false">'2014 2'!$A$1:$K$60</definedName>
    <definedName function="false" hidden="false" localSheetId="7" name="_xlnm.Print_Area_0" vbProcedure="false">'2014 2'!$A$1:$K$60</definedName>
    <definedName function="false" hidden="false" localSheetId="7" name="_xlnm.Print_Area_0_0" vbProcedure="false">'2014 2'!$A$1:$K$60</definedName>
    <definedName function="false" hidden="false" localSheetId="7" name="_xlnm.Print_Area_0_0_0" vbProcedure="false">'2014 2'!$A$1:$K$60</definedName>
    <definedName function="false" hidden="false" localSheetId="7" name="_xlnm.Print_Area_0_0_0_0" vbProcedure="false">'2014 2'!$A$1:$K$60</definedName>
    <definedName function="false" hidden="false" localSheetId="7" name="_xlnm.Print_Area_0_0_0_0_0" vbProcedure="false">'2014 2'!$A$1:$K$60</definedName>
    <definedName function="false" hidden="false" localSheetId="8" name="_xlnm.Print_Area" vbProcedure="false">'2014 3'!$A$1:$K$60</definedName>
    <definedName function="false" hidden="false" localSheetId="8" name="_xlnm.Print_Area_0" vbProcedure="false">'2014 3'!$A$1:$K$60</definedName>
    <definedName function="false" hidden="false" localSheetId="8" name="_xlnm.Print_Area_0_0" vbProcedure="false">'2014 3'!$A$1:$K$60</definedName>
    <definedName function="false" hidden="false" localSheetId="8" name="_xlnm.Print_Area_0_0_0" vbProcedure="false">'2014 3'!$A$1:$K$60</definedName>
    <definedName function="false" hidden="false" localSheetId="8" name="_xlnm.Print_Area_0_0_0_0" vbProcedure="false">'2014 3'!$A$1:$K$60</definedName>
    <definedName function="false" hidden="false" localSheetId="8" name="_xlnm.Print_Area_0_0_0_0_0" vbProcedure="false">'2014 3'!$A$1:$K$60</definedName>
    <definedName function="false" hidden="false" localSheetId="9" name="_xlnm.Print_Area" vbProcedure="false">'2015'!$A$1:$K$60</definedName>
    <definedName function="false" hidden="false" localSheetId="9" name="_xlnm.Print_Area_0" vbProcedure="false">'2015'!$A$1:$K$60</definedName>
    <definedName function="false" hidden="false" localSheetId="9" name="_xlnm.Print_Area_0_0" vbProcedure="false">'2015'!$A$1:$K$60</definedName>
    <definedName function="false" hidden="false" localSheetId="9" name="_xlnm.Print_Area_0_0_0" vbProcedure="false">'2015'!$A$1:$K$60</definedName>
    <definedName function="false" hidden="false" localSheetId="9" name="_xlnm.Print_Area_0_0_0_0" vbProcedure="false">'2015'!$A$1:$K$60</definedName>
    <definedName function="false" hidden="false" localSheetId="9" name="_xlnm.Print_Area_0_0_0_0_0" vbProcedure="false">'2015'!$A$1:$K$60</definedName>
    <definedName function="false" hidden="false" localSheetId="10" name="_xlnm.Print_Area" vbProcedure="false">'2015 1'!$A$1:$K$60</definedName>
    <definedName function="false" hidden="false" localSheetId="10" name="_xlnm.Print_Area_0" vbProcedure="false">'2015 1'!$A$1:$K$60</definedName>
    <definedName function="false" hidden="false" localSheetId="10" name="_xlnm.Print_Area_0_0" vbProcedure="false">'2015 1'!$A$1:$K$60</definedName>
    <definedName function="false" hidden="false" localSheetId="10" name="_xlnm.Print_Area_0_0_0" vbProcedure="false">'2015 1'!$A$1:$K$60</definedName>
    <definedName function="false" hidden="false" localSheetId="10" name="_xlnm.Print_Area_0_0_0_0" vbProcedure="false">'2015 1'!$A$1:$K$60</definedName>
    <definedName function="false" hidden="false" localSheetId="10" name="_xlnm.Print_Area_0_0_0_0_0" vbProcedure="false">'2015 1'!$A$1:$K$60</definedName>
    <definedName function="false" hidden="false" localSheetId="11" name="_xlnm.Print_Area" vbProcedure="false">'2015 2'!$A$1:$K$60</definedName>
    <definedName function="false" hidden="false" localSheetId="11" name="_xlnm.Print_Area_0" vbProcedure="false">'2015 2'!$A$1:$K$60</definedName>
    <definedName function="false" hidden="false" localSheetId="11" name="_xlnm.Print_Area_0_0" vbProcedure="false">'2015 2'!$A$1:$K$60</definedName>
    <definedName function="false" hidden="false" localSheetId="11" name="_xlnm.Print_Area_0_0_0" vbProcedure="false">'2015 2'!$A$1:$K$60</definedName>
    <definedName function="false" hidden="false" localSheetId="11" name="_xlnm.Print_Area_0_0_0_0" vbProcedure="false">'2015 2'!$A$1:$K$60</definedName>
    <definedName function="false" hidden="false" localSheetId="11" name="_xlnm.Print_Area_0_0_0_0_0" vbProcedure="false">'2015 2'!$A$1:$K$60</definedName>
    <definedName function="false" hidden="false" localSheetId="12" name="_xlnm.Print_Area" vbProcedure="false">'2015 3'!$A$1:$K$60</definedName>
    <definedName function="false" hidden="false" localSheetId="12" name="_xlnm.Print_Area_0" vbProcedure="false">'2015 3'!$A$1:$K$60</definedName>
    <definedName function="false" hidden="false" localSheetId="12" name="_xlnm.Print_Area_0_0" vbProcedure="false">'2015 3'!$A$1:$K$60</definedName>
    <definedName function="false" hidden="false" localSheetId="12" name="_xlnm.Print_Area_0_0_0" vbProcedure="false">'2015 3'!$A$1:$K$60</definedName>
    <definedName function="false" hidden="false" localSheetId="12" name="_xlnm.Print_Area_0_0_0_0" vbProcedure="false">'2015 3'!$A$1:$K$60</definedName>
    <definedName function="false" hidden="false" localSheetId="12" name="_xlnm.Print_Area_0_0_0_0_0" vbProcedure="false">'2015 3'!$A$1:$K$60</definedName>
    <definedName function="false" hidden="false" localSheetId="13" name="_xlnm.Print_Area" vbProcedure="false">'2016'!$A$1:$K$60</definedName>
    <definedName function="false" hidden="false" localSheetId="13" name="_xlnm.Print_Area_0" vbProcedure="false">'2016'!$A$1:$K$60</definedName>
    <definedName function="false" hidden="false" localSheetId="13" name="_xlnm.Print_Area_0_0" vbProcedure="false">'2016'!$A$1:$K$60</definedName>
    <definedName function="false" hidden="false" localSheetId="13" name="_xlnm.Print_Area_0_0_0" vbProcedure="false">'2016'!$A$1:$K$60</definedName>
    <definedName function="false" hidden="false" localSheetId="13" name="_xlnm.Print_Area_0_0_0_0" vbProcedure="false">'2016'!$A$1:$K$60</definedName>
    <definedName function="false" hidden="false" localSheetId="13" name="_xlnm.Print_Area_0_0_0_0_0" vbProcedure="false">'2016'!$A$1:$K$60</definedName>
    <definedName function="false" hidden="false" localSheetId="14" name="_xlnm.Print_Area" vbProcedure="false">'2016 1'!$A$1:$K$59</definedName>
    <definedName function="false" hidden="false" localSheetId="14" name="_xlnm.Print_Area_0" vbProcedure="false">'2016 1'!$A$1:$K$59</definedName>
    <definedName function="false" hidden="false" localSheetId="14" name="_xlnm.Print_Area_0_0" vbProcedure="false">'2016 1'!$A$1:$K$59</definedName>
    <definedName function="false" hidden="false" localSheetId="14" name="_xlnm.Print_Area_0_0_0" vbProcedure="false">'2016 1'!$A$1:$K$59</definedName>
    <definedName function="false" hidden="false" localSheetId="14" name="_xlnm.Print_Area_0_0_0_0" vbProcedure="false">'2016 1'!$A$1:$K$59</definedName>
    <definedName function="false" hidden="false" localSheetId="14" name="_xlnm.Print_Area_0_0_0_0_0" vbProcedure="false">'2016 1'!$A$1:$K$59</definedName>
    <definedName function="false" hidden="false" localSheetId="15" name="_xlnm.Print_Area" vbProcedure="false">'2016 2'!$A$1:$K$59</definedName>
    <definedName function="false" hidden="false" localSheetId="15" name="_xlnm.Print_Area_0" vbProcedure="false">'2016 2'!$A$1:$K$59</definedName>
    <definedName function="false" hidden="false" localSheetId="15" name="_xlnm.Print_Area_0_0" vbProcedure="false">'2016 2'!$A$1:$K$59</definedName>
    <definedName function="false" hidden="false" localSheetId="15" name="_xlnm.Print_Area_0_0_0" vbProcedure="false">'2016 2'!$A$1:$K$59</definedName>
    <definedName function="false" hidden="false" localSheetId="15" name="_xlnm.Print_Area_0_0_0_0" vbProcedure="false">'2016 2'!$A$1:$K$59</definedName>
    <definedName function="false" hidden="false" localSheetId="15" name="_xlnm.Print_Area_0_0_0_0_0" vbProcedure="false">'2016 2'!$A$1:$K$59</definedName>
    <definedName function="false" hidden="false" localSheetId="16" name="_xlnm.Print_Area" vbProcedure="false">'2016 3'!$A$1:$K$59</definedName>
    <definedName function="false" hidden="false" localSheetId="16" name="_xlnm.Print_Area_0" vbProcedure="false">'2016 3'!$A$1:$K$59</definedName>
    <definedName function="false" hidden="false" localSheetId="16" name="_xlnm.Print_Area_0_0" vbProcedure="false">'2016 3'!$A$1:$K$59</definedName>
    <definedName function="false" hidden="false" localSheetId="16" name="_xlnm.Print_Area_0_0_0" vbProcedure="false">'2016 3'!$A$1:$K$59</definedName>
    <definedName function="false" hidden="false" localSheetId="16" name="_xlnm.Print_Area_0_0_0_0" vbProcedure="false">'2016 3'!$A$1:$K$59</definedName>
    <definedName function="false" hidden="false" localSheetId="16" name="_xlnm.Print_Area_0_0_0_0_0" vbProcedure="false">'2016 3'!$A$1:$K$59</definedName>
    <definedName function="false" hidden="false" localSheetId="17" name="_xlnm.Print_Area" vbProcedure="false">'2017'!$A$1:$K$59</definedName>
    <definedName function="false" hidden="false" localSheetId="17" name="_xlnm.Print_Area_0" vbProcedure="false">'2017'!$A$1:$K$59</definedName>
    <definedName function="false" hidden="false" localSheetId="17" name="_xlnm.Print_Area_0_0" vbProcedure="false">'2017'!$A$1:$K$59</definedName>
    <definedName function="false" hidden="false" localSheetId="17" name="_xlnm.Print_Area_0_0_0" vbProcedure="false">'2017'!$A$1:$K$59</definedName>
    <definedName function="false" hidden="false" localSheetId="17" name="_xlnm.Print_Area_0_0_0_0" vbProcedure="false">'2017'!$A$1:$K$59</definedName>
    <definedName function="false" hidden="false" localSheetId="17" name="_xlnm.Print_Area_0_0_0_0_0" vbProcedure="false">'2017'!$A$1:$K$59</definedName>
    <definedName function="false" hidden="false" localSheetId="18" name="_xlnm.Print_Area" vbProcedure="false">'2017 1'!$A$1:$K$59</definedName>
    <definedName function="false" hidden="false" localSheetId="18" name="_xlnm.Print_Area_0" vbProcedure="false">'2017 1'!$A$1:$K$59</definedName>
    <definedName function="false" hidden="false" localSheetId="18" name="_xlnm.Print_Area_0_0" vbProcedure="false">'2017 1'!$A$1:$K$59</definedName>
    <definedName function="false" hidden="false" localSheetId="18" name="_xlnm.Print_Area_0_0_0" vbProcedure="false">'2017 1'!$A$1:$K$59</definedName>
    <definedName function="false" hidden="false" localSheetId="18" name="_xlnm.Print_Area_0_0_0_0" vbProcedure="false">'2017 1'!$A$1:$K$59</definedName>
    <definedName function="false" hidden="false" localSheetId="18" name="_xlnm.Print_Area_0_0_0_0_0" vbProcedure="false">'2017 1'!$A$1:$K$59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RESTAMOS LAS 63 FACTURAS QUE LA BETTY PUSO EN EL MES DE NOVIEMBRE QUE ERA DE CONTADO</t>
        </r>
      </text>
    </comment>
  </commentList>
</comments>
</file>

<file path=xl/sharedStrings.xml><?xml version="1.0" encoding="utf-8"?>
<sst xmlns="http://schemas.openxmlformats.org/spreadsheetml/2006/main" count="1558" uniqueCount="99">
  <si>
    <t xml:space="preserve">DISME CIA. LTDA.</t>
  </si>
  <si>
    <r>
      <rPr>
        <b val="true"/>
        <sz val="11"/>
        <color rgb="FF000000"/>
        <rFont val="Calibri"/>
        <family val="2"/>
        <charset val="1"/>
      </rPr>
      <t xml:space="preserve">PERIODO:               </t>
    </r>
    <r>
      <rPr>
        <sz val="11"/>
        <color rgb="FF000000"/>
        <rFont val="Calibri"/>
        <family val="2"/>
        <charset val="1"/>
      </rPr>
      <t xml:space="preserve">OCTUBRE - DICIEMBRE</t>
    </r>
  </si>
  <si>
    <t xml:space="preserve">AÑO:</t>
  </si>
  <si>
    <t xml:space="preserve">MONTO TRIMESTRAL</t>
  </si>
  <si>
    <t xml:space="preserve">INGRESOS</t>
  </si>
  <si>
    <t xml:space="preserve">Operacionales</t>
  </si>
  <si>
    <t xml:space="preserve">No Operacionales</t>
  </si>
  <si>
    <t xml:space="preserve">TOTALES</t>
  </si>
  <si>
    <t xml:space="preserve">DETALLE DE LOS INGRESOS OPERACIONALES</t>
  </si>
  <si>
    <t xml:space="preserve">CARTERA</t>
  </si>
  <si>
    <t xml:space="preserve">Tarjetas Sistema Financiero</t>
  </si>
  <si>
    <t xml:space="preserve">Ventas a Crédito</t>
  </si>
  <si>
    <t xml:space="preserve">CONTADO</t>
  </si>
  <si>
    <t xml:space="preserve">Ventas al Contado</t>
  </si>
  <si>
    <t xml:space="preserve">ORIGEN DE LOS INGRESOS OPERACIONALES</t>
  </si>
  <si>
    <t xml:space="preserve">ORIGEN DE LOS INGRESOS NO OPERACIONALES</t>
  </si>
  <si>
    <t xml:space="preserve">DATOS DEL CREDITO DEL PERIODO</t>
  </si>
  <si>
    <t xml:space="preserve">COSTO EFECTIVO ANUAL (TASA)</t>
  </si>
  <si>
    <t xml:space="preserve">COSTO NOMINAL ANUAL (TASA)</t>
  </si>
  <si>
    <t xml:space="preserve">Nº TOTAL DE CLIENTES CON OPERACIONES DE CREDITO ACTIVAS DEL PERIODO</t>
  </si>
  <si>
    <t xml:space="preserve">Nº TOTAL DE CLIENTES CON OPERACIONES DE CREDITO ACTIVAS A LA FECHA ACUMULADO</t>
  </si>
  <si>
    <t xml:space="preserve">Nº TOTAL DE OPERACIONES DE CREDITO ACTIVAS AL PERIODO</t>
  </si>
  <si>
    <t xml:space="preserve">Nº TOTAL DE OPERACIONES DE CREDITO ACTIVAS A LA FECHA ACUMULADO</t>
  </si>
  <si>
    <t xml:space="preserve">PLAZO PROMEDIO CUENTAS POR COBRAR (DIAS)</t>
  </si>
  <si>
    <t xml:space="preserve">PLAZO MAXIMO CUENTAS POR COBRAR</t>
  </si>
  <si>
    <t xml:space="preserve">VALOR TOTAL CUENTAS POR COBRAR DEL PERIODO (VENTAS A CREDITO)</t>
  </si>
  <si>
    <t xml:space="preserve">VALOR TOTAL CUENTAS POR COBRAR A LA FECHA ACUMULADO</t>
  </si>
  <si>
    <t xml:space="preserve">INTERES DE FINANCIAMIENTO </t>
  </si>
  <si>
    <t xml:space="preserve">PLAZO</t>
  </si>
  <si>
    <t xml:space="preserve">MONTO DEL PERIODO US ($)</t>
  </si>
  <si>
    <t xml:space="preserve">INTERES EFECTIVO ANUAL (%)</t>
  </si>
  <si>
    <t xml:space="preserve">HASTA 30 DIAS</t>
  </si>
  <si>
    <t xml:space="preserve">DE 31 A 60 DIAS</t>
  </si>
  <si>
    <t xml:space="preserve">DE 61 A 90 DIAS</t>
  </si>
  <si>
    <t xml:space="preserve">DE 91 A 180 DIAS</t>
  </si>
  <si>
    <t xml:space="preserve">DE 181 A 300 DIAS</t>
  </si>
  <si>
    <t xml:space="preserve">HASTA 2 AÑOS</t>
  </si>
  <si>
    <t xml:space="preserve">DE 2 A 5 AÑOS</t>
  </si>
  <si>
    <t xml:space="preserve">MAS DE 5 AÑOS</t>
  </si>
  <si>
    <t xml:space="preserve">TOTAL MONTO</t>
  </si>
  <si>
    <t xml:space="preserve">MOROSIDAD DE LA CARTERA DEL CREDITO OTORGADO EN EL PERIODO</t>
  </si>
  <si>
    <t xml:space="preserve">PLAZO PROMEDIO</t>
  </si>
  <si>
    <t xml:space="preserve">Nº CLIENTES DEL PERIODO</t>
  </si>
  <si>
    <t xml:space="preserve">MONTO DEL PERIODO US($)</t>
  </si>
  <si>
    <t xml:space="preserve">TASA DE INTERES EFECTIVA MENSUAL (%)</t>
  </si>
  <si>
    <t xml:space="preserve">CAGO POR MORA</t>
  </si>
  <si>
    <t xml:space="preserve">MAS DE 60 DIAS</t>
  </si>
  <si>
    <t xml:space="preserve">TOTAL</t>
  </si>
  <si>
    <t xml:space="preserve">MOROSIDAD ACUMULADA A LA FECHA</t>
  </si>
  <si>
    <t xml:space="preserve">SALDO A LA FECHA PRESENTACION US($)</t>
  </si>
  <si>
    <t xml:space="preserve">Nº CLIENTES A LA FECHA</t>
  </si>
  <si>
    <t xml:space="preserve">COSTOS AL DEUDOR</t>
  </si>
  <si>
    <t xml:space="preserve">CONCEPTO</t>
  </si>
  <si>
    <t xml:space="preserve">COSTO POR SERVICIO UNITARIO</t>
  </si>
  <si>
    <t xml:space="preserve">MONTO EN EL PERIODO</t>
  </si>
  <si>
    <t xml:space="preserve">COSTO POR COPIA DE RECIBO DE PAGO</t>
  </si>
  <si>
    <t xml:space="preserve">CORTE IMPRESO DE ESTADO DE CREDITO </t>
  </si>
  <si>
    <t xml:space="preserve">CERTIFICADO POR ESCRTITO DE CREDITO AL DIA</t>
  </si>
  <si>
    <t xml:space="preserve">REFERENCIA COMERCIAL COMO DEUDOR</t>
  </si>
  <si>
    <t xml:space="preserve">CHEQUES DEVUELTOS Y PROTESTADOS</t>
  </si>
  <si>
    <t xml:space="preserve">RECARGO DE COBRANZA POR PAGO TARDIO DE CUOTAS</t>
  </si>
  <si>
    <t xml:space="preserve">RANGO DE VALORES</t>
  </si>
  <si>
    <t xml:space="preserve">Nº DE CUOTAS VENCIDAS Y COBRADAS</t>
  </si>
  <si>
    <t xml:space="preserve">TOTAL DE CUOTAS VENCIDAS</t>
  </si>
  <si>
    <t xml:space="preserve">MONTO PERIODO</t>
  </si>
  <si>
    <t xml:space="preserve">MONTO ACUMULATIVO</t>
  </si>
  <si>
    <t xml:space="preserve">Nº CLIENTES EN EL PERIODO</t>
  </si>
  <si>
    <t xml:space="preserve">USD 19.99 O MENOR</t>
  </si>
  <si>
    <t xml:space="preserve">USD 20 HASTA USD 39.99</t>
  </si>
  <si>
    <t xml:space="preserve">USD 40 HASTA USD 59.99</t>
  </si>
  <si>
    <t xml:space="preserve">USD 60 HASTA USD 79.99</t>
  </si>
  <si>
    <t xml:space="preserve">USD 80 HASTA USD 100</t>
  </si>
  <si>
    <t xml:space="preserve">MAYOR A USD 100</t>
  </si>
  <si>
    <r>
      <rPr>
        <b val="true"/>
        <sz val="11"/>
        <color rgb="FF000000"/>
        <rFont val="Calibri"/>
        <family val="2"/>
        <charset val="1"/>
      </rPr>
      <t xml:space="preserve">PERIODO:               </t>
    </r>
    <r>
      <rPr>
        <sz val="11"/>
        <color rgb="FF000000"/>
        <rFont val="Calibri"/>
        <family val="2"/>
        <charset val="1"/>
      </rPr>
      <t xml:space="preserve">ENERO - MARZO</t>
    </r>
  </si>
  <si>
    <r>
      <rPr>
        <b val="true"/>
        <sz val="11"/>
        <color rgb="FF000000"/>
        <rFont val="Calibri"/>
        <family val="2"/>
        <charset val="1"/>
      </rPr>
      <t xml:space="preserve">PERIODO:               </t>
    </r>
    <r>
      <rPr>
        <sz val="11"/>
        <color rgb="FF000000"/>
        <rFont val="Calibri"/>
        <family val="2"/>
        <charset val="1"/>
      </rPr>
      <t xml:space="preserve">ABRIL - JUNIO</t>
    </r>
  </si>
  <si>
    <r>
      <rPr>
        <b val="true"/>
        <sz val="11"/>
        <color rgb="FF000000"/>
        <rFont val="Calibri"/>
        <family val="2"/>
        <charset val="1"/>
      </rPr>
      <t xml:space="preserve">PERIODO:               </t>
    </r>
    <r>
      <rPr>
        <sz val="11"/>
        <color rgb="FF000000"/>
        <rFont val="Calibri"/>
        <family val="2"/>
        <charset val="1"/>
      </rPr>
      <t xml:space="preserve">JULIO - SEPTIEMBRE</t>
    </r>
  </si>
  <si>
    <t xml:space="preserve">DATOS DEL CRÉDITO DEL PERIODO</t>
  </si>
  <si>
    <t xml:space="preserve">Nº TOTAL DE CLIENTES CON OPERACIONES DE CRÉDITO ACTIVAS DEL PERIODO</t>
  </si>
  <si>
    <t xml:space="preserve">Nº TOTAL DE CLIENTES CON OPERACIONES DE CRÉDITO ACTIVAS A LA FECHA ACUMULADO</t>
  </si>
  <si>
    <t xml:space="preserve">Nº TOTAL DE OPERACIONES DE CRÉDITO ACTIVAS AL PERIODO</t>
  </si>
  <si>
    <t xml:space="preserve">Nº TOTAL DE OPERACIONES DE CRÉDITO ACTIVAS A LA FECHA ACUMULADO</t>
  </si>
  <si>
    <t xml:space="preserve">PLAZO PROMEDIO CUENTAS POR COBRAR (DÍAS)</t>
  </si>
  <si>
    <t xml:space="preserve">PLAZO MÁXIMO CUENTAS POR COBRAR</t>
  </si>
  <si>
    <t xml:space="preserve">VALOR TOTAL CUENTAS POR COBRAR DEL PERIODO (VENTAS A CRÉDITO)</t>
  </si>
  <si>
    <t xml:space="preserve">INTERÉS DE FINANCIAMIENTO </t>
  </si>
  <si>
    <t xml:space="preserve">INTERÉS EFECTIVO ANUAL (%)</t>
  </si>
  <si>
    <t xml:space="preserve">HASTA 30 DÍAS</t>
  </si>
  <si>
    <t xml:space="preserve">DE 31 A 60 DÍAS</t>
  </si>
  <si>
    <t xml:space="preserve">DE 61 A 90 DÍAS</t>
  </si>
  <si>
    <t xml:space="preserve">DE 91 A 180 DÍAS</t>
  </si>
  <si>
    <t xml:space="preserve">DE 181 A 300 DÍAS</t>
  </si>
  <si>
    <t xml:space="preserve">MOROSIDAD DE LA CARTERA DEL CRÉDITO OTORGADO EN EL PERIODO</t>
  </si>
  <si>
    <t xml:space="preserve">TASA DE INTERÉS EFECTIVA MENSUAL (%)</t>
  </si>
  <si>
    <t xml:space="preserve">RECARGO POR MORA</t>
  </si>
  <si>
    <t xml:space="preserve">MAS DE 60 DÍAS</t>
  </si>
  <si>
    <t xml:space="preserve">SALDO A LA FECHA PRESENTACIÓN US($)</t>
  </si>
  <si>
    <t xml:space="preserve">CORTE IMPRESO DE ESTADO DE CRÉDITO </t>
  </si>
  <si>
    <t xml:space="preserve">CERTIFICADO POR ESCRITO DE CRÉDITO AL DÍA</t>
  </si>
  <si>
    <t xml:space="preserve">RECARGO DE COBRANZA POR PAGO TARDÍO DE CUOTAS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</si>
</sst>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* #,##0.00\ ;* \(#,##0.00\);* \-#\ ;@\ "/>
    <numFmt numFmtId="166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G33" activeCellId="0" sqref="G33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85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1" min="11" style="0" width="8.57"/>
    <col collapsed="false" customWidth="true" hidden="false" outlineLevel="0" max="12" min="12" style="0" width="8.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2" t="s">
        <v>2</v>
      </c>
      <c r="D2" s="4" t="n">
        <v>2012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9"/>
      <c r="C6" s="10" t="n">
        <f aca="false">316571.25+261355.08+513146+130928.68</f>
        <v>1222001.01</v>
      </c>
      <c r="D6" s="11"/>
    </row>
    <row r="7" customFormat="false" ht="16.5" hidden="false" customHeight="false" outlineLevel="0" collapsed="false">
      <c r="A7" s="8" t="s">
        <v>6</v>
      </c>
      <c r="B7" s="9"/>
      <c r="C7" s="10" t="n">
        <v>0</v>
      </c>
      <c r="D7" s="11"/>
    </row>
    <row r="8" customFormat="false" ht="16.5" hidden="false" customHeight="false" outlineLevel="0" collapsed="false">
      <c r="A8" s="12" t="s">
        <v>7</v>
      </c>
      <c r="B8" s="9"/>
      <c r="C8" s="10" t="n">
        <f aca="false">SUM(C6:C7)</f>
        <v>1222001.01</v>
      </c>
      <c r="D8" s="11"/>
    </row>
    <row r="9" customFormat="false" ht="7.5" hidden="false" customHeight="true" outlineLevel="0" collapsed="false">
      <c r="A9" s="13"/>
      <c r="B9" s="9"/>
      <c r="C9" s="14"/>
      <c r="D9" s="11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9"/>
      <c r="C12" s="10" t="n">
        <v>0</v>
      </c>
      <c r="D12" s="11"/>
    </row>
    <row r="13" customFormat="false" ht="16.5" hidden="false" customHeight="false" outlineLevel="0" collapsed="false">
      <c r="A13" s="8" t="s">
        <v>11</v>
      </c>
      <c r="B13" s="9"/>
      <c r="C13" s="10" t="n">
        <f aca="false">316336.97+261324.72+512460.38+130814.65</f>
        <v>1220936.72</v>
      </c>
      <c r="D13" s="11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9"/>
      <c r="C15" s="10" t="n">
        <f aca="false">234.28+30.36+685.62+114.03</f>
        <v>1064.29</v>
      </c>
      <c r="D15" s="11"/>
    </row>
    <row r="16" customFormat="false" ht="16.5" hidden="false" customHeight="false" outlineLevel="0" collapsed="false">
      <c r="A16" s="12" t="s">
        <v>7</v>
      </c>
      <c r="B16" s="9"/>
      <c r="C16" s="10" t="n">
        <f aca="false">+C12+C13+C15</f>
        <v>1222001.01</v>
      </c>
      <c r="D16" s="11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22"/>
      <c r="C29" s="23" t="n">
        <v>0</v>
      </c>
      <c r="D29" s="24"/>
      <c r="E29" s="25" t="s">
        <v>18</v>
      </c>
      <c r="F29" s="9"/>
      <c r="G29" s="10" t="n">
        <v>0</v>
      </c>
      <c r="H29" s="11"/>
    </row>
    <row r="30" customFormat="false" ht="27" hidden="false" customHeight="false" outlineLevel="0" collapsed="false">
      <c r="A30" s="21" t="s">
        <v>19</v>
      </c>
      <c r="B30" s="22"/>
      <c r="C30" s="26" t="n">
        <v>345</v>
      </c>
      <c r="D30" s="24"/>
      <c r="E30" s="21" t="s">
        <v>20</v>
      </c>
      <c r="F30" s="9"/>
      <c r="G30" s="26" t="n">
        <f aca="false">+C30</f>
        <v>345</v>
      </c>
      <c r="H30" s="11"/>
    </row>
    <row r="31" customFormat="false" ht="27" hidden="false" customHeight="false" outlineLevel="0" collapsed="false">
      <c r="A31" s="21" t="s">
        <v>21</v>
      </c>
      <c r="B31" s="22"/>
      <c r="C31" s="26" t="n">
        <v>869</v>
      </c>
      <c r="D31" s="24"/>
      <c r="E31" s="21" t="s">
        <v>22</v>
      </c>
      <c r="F31" s="9"/>
      <c r="G31" s="26" t="n">
        <f aca="false">+C31</f>
        <v>869</v>
      </c>
      <c r="H31" s="11"/>
    </row>
    <row r="32" customFormat="false" ht="16.5" hidden="false" customHeight="fals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false" outlineLevel="0" collapsed="false">
      <c r="A33" s="21" t="s">
        <v>25</v>
      </c>
      <c r="B33" s="22"/>
      <c r="C33" s="27" t="n">
        <f aca="false">+C13</f>
        <v>1220936.72</v>
      </c>
      <c r="D33" s="24"/>
      <c r="E33" s="21" t="s">
        <v>26</v>
      </c>
      <c r="F33" s="9"/>
      <c r="G33" s="27" t="n">
        <f aca="false">+C33</f>
        <v>1220936.72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s="29" customFormat="tru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</row>
    <row r="36" s="29" customFormat="true" ht="1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="36" customFormat="true" ht="13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</row>
    <row r="49" customFormat="false" ht="16.5" hidden="false" customHeight="false" outlineLevel="0" collapsed="false">
      <c r="A49" s="25" t="s">
        <v>31</v>
      </c>
      <c r="B49" s="9"/>
      <c r="C49" s="14" t="n">
        <v>132</v>
      </c>
      <c r="D49" s="11"/>
      <c r="E49" s="37" t="n">
        <v>110254.68</v>
      </c>
      <c r="F49" s="9"/>
      <c r="G49" s="38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83</v>
      </c>
      <c r="D50" s="11"/>
      <c r="E50" s="37" t="n">
        <v>57562.61</v>
      </c>
      <c r="F50" s="9"/>
      <c r="G50" s="38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7</v>
      </c>
      <c r="D51" s="11"/>
      <c r="E51" s="37" t="n">
        <v>2465.82</v>
      </c>
      <c r="F51" s="9"/>
      <c r="G51" s="38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222</v>
      </c>
      <c r="D53" s="11"/>
      <c r="E53" s="37" t="n">
        <f aca="false">SUM(E49:E52)</f>
        <v>170283.11</v>
      </c>
      <c r="F53" s="9"/>
      <c r="G53" s="38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s="2" customFormat="tru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</row>
    <row r="56" s="45" customFormat="true" ht="12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</row>
    <row r="57" customFormat="false" ht="16.5" hidden="false" customHeight="false" outlineLevel="0" collapsed="false">
      <c r="A57" s="25" t="s">
        <v>31</v>
      </c>
      <c r="B57" s="9"/>
      <c r="C57" s="10" t="n">
        <v>111688.16</v>
      </c>
      <c r="D57" s="11"/>
      <c r="E57" s="31"/>
      <c r="F57" s="9"/>
      <c r="G57" s="14" t="n">
        <v>134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66802.46</v>
      </c>
      <c r="D58" s="11"/>
      <c r="E58" s="31"/>
      <c r="F58" s="9"/>
      <c r="G58" s="14" t="n">
        <v>85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131951.31</v>
      </c>
      <c r="D59" s="11"/>
      <c r="E59" s="31"/>
      <c r="F59" s="9"/>
      <c r="G59" s="14" t="n">
        <v>136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310441.93</v>
      </c>
      <c r="D60" s="11"/>
      <c r="E60" s="31"/>
      <c r="F60" s="9"/>
      <c r="G60" s="14" t="n">
        <f aca="false">SUM(G57:G59)</f>
        <v>355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73</v>
      </c>
      <c r="B2" s="3"/>
      <c r="C2" s="2" t="s">
        <v>2</v>
      </c>
      <c r="D2" s="4" t="n">
        <v>2015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264980.83+210027.08+230892.67+84704.47+30</f>
        <v>790635.05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790635.05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264980.83+209857.27+230892.67+84687.69</f>
        <v>790418.46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169.81+16.78+30</f>
        <v>216.59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790635.05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243</v>
      </c>
      <c r="D30" s="24"/>
      <c r="E30" s="21" t="s">
        <v>20</v>
      </c>
      <c r="F30" s="9"/>
      <c r="G30" s="26" t="n">
        <f aca="false">+C30</f>
        <v>243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537</v>
      </c>
      <c r="D31" s="24"/>
      <c r="E31" s="21" t="s">
        <v>22</v>
      </c>
      <c r="F31" s="9"/>
      <c r="G31" s="26" t="n">
        <f aca="false">+C31</f>
        <v>537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790418.46</v>
      </c>
      <c r="D33" s="24"/>
      <c r="E33" s="21" t="s">
        <v>26</v>
      </c>
      <c r="F33" s="9"/>
      <c r="G33" s="27" t="n">
        <f aca="false">+C33</f>
        <v>790418.46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92</v>
      </c>
      <c r="D49" s="11"/>
      <c r="E49" s="37" t="n">
        <v>150085.66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63</v>
      </c>
      <c r="D50" s="11"/>
      <c r="E50" s="37" t="n">
        <v>48429.43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1</v>
      </c>
      <c r="D51" s="11"/>
      <c r="E51" s="37" t="n">
        <v>1773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156</v>
      </c>
      <c r="D53" s="11"/>
      <c r="E53" s="37" t="n">
        <f aca="false">SUM(E49:E52)</f>
        <v>200288.09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152127.14</v>
      </c>
      <c r="D57" s="11"/>
      <c r="E57" s="31"/>
      <c r="F57" s="9"/>
      <c r="G57" s="14" t="n">
        <v>94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102699.71</v>
      </c>
      <c r="D58" s="11"/>
      <c r="E58" s="31"/>
      <c r="F58" s="9"/>
      <c r="G58" s="14" t="n">
        <v>68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406563.82</v>
      </c>
      <c r="D59" s="11"/>
      <c r="E59" s="31"/>
      <c r="F59" s="9"/>
      <c r="G59" s="14" t="n">
        <v>143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661390.67</v>
      </c>
      <c r="D60" s="11"/>
      <c r="E60" s="31"/>
      <c r="F60" s="9"/>
      <c r="G60" s="14" t="n">
        <f aca="false">SUM(G57:G59)</f>
        <v>305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9" colorId="64" zoomScale="78" zoomScaleNormal="78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74</v>
      </c>
      <c r="B2" s="3"/>
      <c r="C2" s="2" t="s">
        <v>2</v>
      </c>
      <c r="D2" s="4" t="n">
        <v>2015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265812.83+157027.25+178223.42-15000+70327.62</f>
        <v>656391.12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f aca="false">15000+1800</f>
        <v>16800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673191.12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265311.34+156959.96+178061.64+72039.95-16800</f>
        <v>655572.89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501.49+67.29+161.78+87.67</f>
        <v>818.23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656391.12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239</v>
      </c>
      <c r="D30" s="24"/>
      <c r="E30" s="21" t="s">
        <v>20</v>
      </c>
      <c r="F30" s="9"/>
      <c r="G30" s="26" t="n">
        <f aca="false">+C30</f>
        <v>239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501</v>
      </c>
      <c r="D31" s="24"/>
      <c r="E31" s="21" t="s">
        <v>22</v>
      </c>
      <c r="F31" s="9"/>
      <c r="G31" s="26" t="n">
        <f aca="false">+C31</f>
        <v>501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655572.89</v>
      </c>
      <c r="D33" s="24"/>
      <c r="E33" s="21" t="s">
        <v>26</v>
      </c>
      <c r="F33" s="9"/>
      <c r="G33" s="27" t="n">
        <f aca="false">+C33</f>
        <v>655572.89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78</v>
      </c>
      <c r="D49" s="11"/>
      <c r="E49" s="37" t="n">
        <v>195346.44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68</v>
      </c>
      <c r="D50" s="11"/>
      <c r="E50" s="37" t="n">
        <v>39012.96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2532.19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149</v>
      </c>
      <c r="D53" s="11"/>
      <c r="E53" s="37" t="n">
        <f aca="false">SUM(E49:E52)</f>
        <v>236891.59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195373.2</v>
      </c>
      <c r="D57" s="11"/>
      <c r="E57" s="31"/>
      <c r="F57" s="9"/>
      <c r="G57" s="14" t="n">
        <v>79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157645.47</v>
      </c>
      <c r="D58" s="11"/>
      <c r="E58" s="31"/>
      <c r="F58" s="9"/>
      <c r="G58" s="14" t="n">
        <v>72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161552.95</v>
      </c>
      <c r="D59" s="11"/>
      <c r="E59" s="31"/>
      <c r="F59" s="9"/>
      <c r="G59" s="14" t="n">
        <v>142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514571.62</v>
      </c>
      <c r="D60" s="11"/>
      <c r="E60" s="31"/>
      <c r="F60" s="9"/>
      <c r="G60" s="14" t="n">
        <f aca="false">SUM(G57:G59)</f>
        <v>293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22" colorId="64" zoomScale="78" zoomScaleNormal="78" zoomScalePageLayoutView="100" workbookViewId="0">
      <selection pane="topLeft" activeCell="M41" activeCellId="0" sqref="M41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75</v>
      </c>
      <c r="B2" s="3"/>
      <c r="C2" s="2" t="s">
        <v>2</v>
      </c>
      <c r="D2" s="4" t="n">
        <v>2015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204230.25+105144.83+170064.75+57531.58</f>
        <v>536971.41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536971.41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204171.32+105033.53+169999.1+57504.47</f>
        <v>536708.42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58.93+111.3+65.65+27.11</f>
        <v>262.99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536971.41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215</v>
      </c>
      <c r="D30" s="24"/>
      <c r="E30" s="21" t="s">
        <v>20</v>
      </c>
      <c r="F30" s="9"/>
      <c r="G30" s="26" t="n">
        <f aca="false">+C30</f>
        <v>215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497</v>
      </c>
      <c r="D31" s="24"/>
      <c r="E31" s="21" t="s">
        <v>22</v>
      </c>
      <c r="F31" s="9"/>
      <c r="G31" s="26" t="n">
        <f aca="false">+C31</f>
        <v>497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536708.42</v>
      </c>
      <c r="D33" s="24"/>
      <c r="E33" s="21" t="s">
        <v>26</v>
      </c>
      <c r="F33" s="9"/>
      <c r="G33" s="27" t="n">
        <f aca="false">+C33</f>
        <v>536708.42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92</v>
      </c>
      <c r="D49" s="11"/>
      <c r="E49" s="37" t="n">
        <v>110573.23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80</v>
      </c>
      <c r="D50" s="11"/>
      <c r="E50" s="37" t="n">
        <v>35874.68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2</v>
      </c>
      <c r="D51" s="11"/>
      <c r="E51" s="37" t="n">
        <v>48.93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174</v>
      </c>
      <c r="D53" s="11"/>
      <c r="E53" s="37" t="n">
        <f aca="false">SUM(E49:E52)</f>
        <v>146496.84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113911.9</v>
      </c>
      <c r="D57" s="11"/>
      <c r="E57" s="31"/>
      <c r="F57" s="9"/>
      <c r="G57" s="14" t="n">
        <v>95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37097.67</v>
      </c>
      <c r="D58" s="11"/>
      <c r="E58" s="31"/>
      <c r="F58" s="9"/>
      <c r="G58" s="14" t="n">
        <v>83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163467</v>
      </c>
      <c r="D59" s="11"/>
      <c r="E59" s="31"/>
      <c r="F59" s="9"/>
      <c r="G59" s="14" t="n">
        <v>151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314476.57</v>
      </c>
      <c r="D60" s="11"/>
      <c r="E60" s="31"/>
      <c r="F60" s="9"/>
      <c r="G60" s="14" t="n">
        <f aca="false">SUM(G57:G59)</f>
        <v>329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2" t="s">
        <v>2</v>
      </c>
      <c r="D2" s="4" t="n">
        <v>2015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166377.33+88109.58+171047.17-15000+49256.41</f>
        <v>459790.49</v>
      </c>
      <c r="D6" s="13"/>
      <c r="F6" s="51" t="n">
        <f aca="false">+C6+'2015 2'!C6+'2015 1'!C6+'2015'!C6</f>
        <v>2443788.07</v>
      </c>
      <c r="G6" s="51"/>
    </row>
    <row r="7" customFormat="false" ht="16.5" hidden="false" customHeight="false" outlineLevel="0" collapsed="false">
      <c r="A7" s="8" t="s">
        <v>6</v>
      </c>
      <c r="B7" s="13"/>
      <c r="C7" s="37" t="n">
        <f aca="false">15000+4682.53+1800</f>
        <v>21482.53</v>
      </c>
      <c r="D7" s="13"/>
      <c r="F7" s="51" t="n">
        <f aca="false">+C7+'2015 2'!C7+'2015 1'!C7+'2015'!C7</f>
        <v>38282.53</v>
      </c>
      <c r="G7" s="51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481273.02</v>
      </c>
      <c r="D8" s="13"/>
      <c r="F8" s="51" t="n">
        <f aca="false">SUM(F6:F7)</f>
        <v>2482070.6</v>
      </c>
      <c r="G8" s="51"/>
    </row>
    <row r="9" customFormat="false" ht="7.5" hidden="false" customHeight="true" outlineLevel="0" collapsed="false">
      <c r="A9" s="13"/>
      <c r="B9" s="13"/>
      <c r="C9" s="13"/>
      <c r="D9" s="13"/>
      <c r="F9" s="51"/>
      <c r="G9" s="51"/>
    </row>
    <row r="10" customFormat="false" ht="16.5" hidden="false" customHeight="false" outlineLevel="0" collapsed="false">
      <c r="A10" s="6" t="s">
        <v>8</v>
      </c>
      <c r="B10" s="6"/>
      <c r="C10" s="6"/>
      <c r="D10" s="6"/>
      <c r="F10" s="51"/>
      <c r="G10" s="51"/>
    </row>
    <row r="11" customFormat="false" ht="16.5" hidden="false" customHeight="false" outlineLevel="0" collapsed="false">
      <c r="A11" s="7" t="s">
        <v>9</v>
      </c>
      <c r="B11" s="7"/>
      <c r="C11" s="7"/>
      <c r="D11" s="7"/>
      <c r="F11" s="51"/>
      <c r="G11" s="51"/>
    </row>
    <row r="12" customFormat="false" ht="16.5" hidden="false" customHeight="false" outlineLevel="0" collapsed="false">
      <c r="A12" s="8" t="s">
        <v>10</v>
      </c>
      <c r="B12" s="13"/>
      <c r="C12" s="37"/>
      <c r="D12" s="13"/>
      <c r="F12" s="51"/>
      <c r="G12" s="51"/>
    </row>
    <row r="13" customFormat="false" ht="16.5" hidden="false" customHeight="false" outlineLevel="0" collapsed="false">
      <c r="A13" s="8" t="s">
        <v>11</v>
      </c>
      <c r="B13" s="13"/>
      <c r="C13" s="37" t="n">
        <f aca="false">165986.66+87937.59+171031.17+50994.65-16800</f>
        <v>459150.07</v>
      </c>
      <c r="D13" s="13"/>
      <c r="F13" s="51" t="n">
        <f aca="false">+C13+'2015 2'!C13+'2015 1'!C13+'2015'!C13</f>
        <v>2441849.84</v>
      </c>
      <c r="G13" s="51"/>
    </row>
    <row r="14" customFormat="false" ht="16.5" hidden="false" customHeight="false" outlineLevel="0" collapsed="false">
      <c r="A14" s="7" t="s">
        <v>12</v>
      </c>
      <c r="B14" s="7"/>
      <c r="C14" s="7"/>
      <c r="D14" s="7"/>
      <c r="F14" s="51"/>
      <c r="G14" s="51"/>
    </row>
    <row r="15" customFormat="false" ht="16.5" hidden="false" customHeight="false" outlineLevel="0" collapsed="false">
      <c r="A15" s="8" t="s">
        <v>13</v>
      </c>
      <c r="B15" s="13"/>
      <c r="C15" s="37" t="n">
        <f aca="false">390.67+171.99+16+61.76</f>
        <v>640.42</v>
      </c>
      <c r="D15" s="13"/>
      <c r="F15" s="51" t="n">
        <f aca="false">+C15+'2015 2'!C15+'2015 1'!C15+'2015'!C15</f>
        <v>1938.23</v>
      </c>
      <c r="G15" s="51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459790.49</v>
      </c>
      <c r="D16" s="13"/>
      <c r="F16" s="51" t="n">
        <f aca="false">SUM(F13:F15)</f>
        <v>2443788.07</v>
      </c>
      <c r="G16" s="51"/>
    </row>
    <row r="17" customFormat="false" ht="15.75" hidden="false" customHeight="false" outlineLevel="0" collapsed="false">
      <c r="C17" s="52"/>
    </row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221</v>
      </c>
      <c r="D30" s="24"/>
      <c r="E30" s="21" t="s">
        <v>20</v>
      </c>
      <c r="F30" s="9"/>
      <c r="G30" s="26" t="n">
        <f aca="false">+C30</f>
        <v>221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508</v>
      </c>
      <c r="D31" s="24"/>
      <c r="E31" s="21" t="s">
        <v>22</v>
      </c>
      <c r="F31" s="9"/>
      <c r="G31" s="26" t="n">
        <f aca="false">+C31</f>
        <v>508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459150.07</v>
      </c>
      <c r="D33" s="24"/>
      <c r="E33" s="21" t="s">
        <v>26</v>
      </c>
      <c r="F33" s="9"/>
      <c r="G33" s="27" t="n">
        <f aca="false">+C33</f>
        <v>459150.07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85</v>
      </c>
      <c r="D49" s="11"/>
      <c r="E49" s="37" t="n">
        <v>71803.16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56</v>
      </c>
      <c r="D50" s="11"/>
      <c r="E50" s="37" t="n">
        <v>29409.84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1</v>
      </c>
      <c r="D51" s="11"/>
      <c r="E51" s="37" t="n">
        <v>23.22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142</v>
      </c>
      <c r="D53" s="11"/>
      <c r="E53" s="37" t="n">
        <f aca="false">SUM(E49:E52)</f>
        <v>101236.22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71829.92</v>
      </c>
      <c r="D57" s="11"/>
      <c r="E57" s="31"/>
      <c r="F57" s="9"/>
      <c r="G57" s="14" t="n">
        <v>85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31004.17</v>
      </c>
      <c r="D58" s="11"/>
      <c r="E58" s="31"/>
      <c r="F58" s="9"/>
      <c r="G58" s="14" t="n">
        <v>59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163832.65</v>
      </c>
      <c r="D59" s="11"/>
      <c r="E59" s="31"/>
      <c r="F59" s="9"/>
      <c r="G59" s="14" t="n">
        <v>145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266666.74</v>
      </c>
      <c r="D60" s="11"/>
      <c r="E60" s="31"/>
      <c r="F60" s="9"/>
      <c r="G60" s="14" t="n">
        <f aca="false">SUM(G57:G59)</f>
        <v>289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38">
    <mergeCell ref="A1:D1"/>
    <mergeCell ref="B4:D4"/>
    <mergeCell ref="A5:D5"/>
    <mergeCell ref="F6:G6"/>
    <mergeCell ref="F7:G7"/>
    <mergeCell ref="F8:G8"/>
    <mergeCell ref="F9:G9"/>
    <mergeCell ref="A10:D10"/>
    <mergeCell ref="F10:G10"/>
    <mergeCell ref="A11:D11"/>
    <mergeCell ref="F11:G11"/>
    <mergeCell ref="F12:G12"/>
    <mergeCell ref="F13:G13"/>
    <mergeCell ref="A14:D14"/>
    <mergeCell ref="F14:G14"/>
    <mergeCell ref="F15:G15"/>
    <mergeCell ref="F16:G16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8" colorId="64" zoomScale="78" zoomScaleNormal="78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73</v>
      </c>
      <c r="B2" s="3"/>
      <c r="C2" s="2" t="s">
        <v>2</v>
      </c>
      <c r="D2" s="4" t="n">
        <v>2016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233718.33+80398+92699.42+48805.53</f>
        <v>455621.28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455621.28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233072.49+80323+92420.46+48697.91</f>
        <v>454513.86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645.84+75+278.96+107.62</f>
        <v>1107.42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455621.28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184</v>
      </c>
      <c r="D30" s="24"/>
      <c r="E30" s="21" t="s">
        <v>20</v>
      </c>
      <c r="F30" s="9"/>
      <c r="G30" s="26" t="n">
        <f aca="false">+C30</f>
        <v>184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387</v>
      </c>
      <c r="D31" s="24"/>
      <c r="E31" s="21" t="s">
        <v>22</v>
      </c>
      <c r="F31" s="9"/>
      <c r="G31" s="26" t="n">
        <f aca="false">+C31</f>
        <v>387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454513.86</v>
      </c>
      <c r="D33" s="24"/>
      <c r="E33" s="21" t="s">
        <v>26</v>
      </c>
      <c r="F33" s="9"/>
      <c r="G33" s="27" t="n">
        <f aca="false">+C33</f>
        <v>454513.86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57</v>
      </c>
      <c r="D49" s="11"/>
      <c r="E49" s="37" t="n">
        <v>69128.69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52</v>
      </c>
      <c r="D50" s="11"/>
      <c r="E50" s="37" t="n">
        <v>113969.15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5</v>
      </c>
      <c r="D51" s="11"/>
      <c r="E51" s="37" t="n">
        <v>16025.03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114</v>
      </c>
      <c r="D53" s="11"/>
      <c r="E53" s="37" t="n">
        <f aca="false">SUM(E49:E52)</f>
        <v>199122.87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69155.45</v>
      </c>
      <c r="D57" s="11"/>
      <c r="E57" s="31"/>
      <c r="F57" s="9"/>
      <c r="G57" s="14" t="n">
        <v>58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121045.29</v>
      </c>
      <c r="D58" s="11"/>
      <c r="E58" s="31"/>
      <c r="F58" s="9"/>
      <c r="G58" s="14" t="n">
        <v>55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206005.59</v>
      </c>
      <c r="D59" s="11"/>
      <c r="E59" s="31"/>
      <c r="F59" s="9"/>
      <c r="G59" s="14" t="n">
        <v>164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396206.33</v>
      </c>
      <c r="D60" s="11"/>
      <c r="E60" s="31"/>
      <c r="F60" s="9"/>
      <c r="G60" s="14" t="n">
        <f aca="false">SUM(G57:G59)</f>
        <v>277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false" hidden="false" outlineLevel="0" max="10" min="10" style="0" width="11.43"/>
    <col collapsed="false" customWidth="true" hidden="false" outlineLevel="0" max="12" min="11" style="0" width="8.5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74</v>
      </c>
      <c r="B2" s="3"/>
      <c r="C2" s="2" t="s">
        <v>2</v>
      </c>
      <c r="D2" s="4" t="n">
        <v>2016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159150.13+222211.92+98596.31-17100</f>
        <v>462858.36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17100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479958.36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159122.13+222211.92+98380.78-17100</f>
        <v>462614.83</v>
      </c>
      <c r="D13" s="13"/>
      <c r="F13" s="0" t="n">
        <f aca="false">97646.5-86466.06</f>
        <v>11180.44</v>
      </c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28+215.53</f>
        <v>243.53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462858.36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6" customFormat="false" ht="15.75" hidden="false" customHeight="false" outlineLevel="0" collapsed="false"/>
    <row r="27" customFormat="false" ht="16.5" hidden="false" customHeight="false" outlineLevel="0" collapsed="false">
      <c r="A27" s="6" t="s">
        <v>16</v>
      </c>
      <c r="B27" s="6"/>
      <c r="C27" s="6"/>
      <c r="D27" s="6"/>
      <c r="E27" s="6"/>
      <c r="F27" s="6"/>
      <c r="G27" s="6"/>
      <c r="H27" s="6"/>
    </row>
    <row r="28" customFormat="false" ht="16.5" hidden="false" customHeight="false" outlineLevel="0" collapsed="false">
      <c r="A28" s="21" t="s">
        <v>17</v>
      </c>
      <c r="B28" s="47"/>
      <c r="C28" s="48" t="n">
        <v>0</v>
      </c>
      <c r="D28" s="49"/>
      <c r="E28" s="30" t="s">
        <v>18</v>
      </c>
      <c r="F28" s="50"/>
      <c r="G28" s="10" t="n">
        <v>0</v>
      </c>
      <c r="H28" s="11"/>
    </row>
    <row r="29" customFormat="false" ht="27" hidden="false" customHeight="true" outlineLevel="0" collapsed="false">
      <c r="A29" s="21" t="s">
        <v>19</v>
      </c>
      <c r="B29" s="22"/>
      <c r="C29" s="26" t="n">
        <v>209</v>
      </c>
      <c r="D29" s="24"/>
      <c r="E29" s="21" t="s">
        <v>20</v>
      </c>
      <c r="F29" s="9"/>
      <c r="G29" s="26" t="n">
        <f aca="false">+C29</f>
        <v>209</v>
      </c>
      <c r="H29" s="11"/>
    </row>
    <row r="30" customFormat="false" ht="27" hidden="false" customHeight="true" outlineLevel="0" collapsed="false">
      <c r="A30" s="21" t="s">
        <v>21</v>
      </c>
      <c r="B30" s="22"/>
      <c r="C30" s="26" t="n">
        <v>513</v>
      </c>
      <c r="D30" s="24"/>
      <c r="E30" s="21" t="s">
        <v>22</v>
      </c>
      <c r="F30" s="9"/>
      <c r="G30" s="26" t="n">
        <f aca="false">+C30</f>
        <v>513</v>
      </c>
      <c r="H30" s="11"/>
    </row>
    <row r="31" customFormat="false" ht="27" hidden="false" customHeight="true" outlineLevel="0" collapsed="false">
      <c r="A31" s="21" t="s">
        <v>23</v>
      </c>
      <c r="B31" s="22"/>
      <c r="C31" s="26" t="n">
        <v>60</v>
      </c>
      <c r="D31" s="24"/>
      <c r="E31" s="21" t="s">
        <v>24</v>
      </c>
      <c r="F31" s="9"/>
      <c r="G31" s="26" t="n">
        <v>90</v>
      </c>
      <c r="H31" s="11"/>
    </row>
    <row r="32" customFormat="false" ht="27" hidden="false" customHeight="true" outlineLevel="0" collapsed="false">
      <c r="A32" s="21" t="s">
        <v>25</v>
      </c>
      <c r="B32" s="22"/>
      <c r="C32" s="27" t="n">
        <f aca="false">+C13</f>
        <v>462614.83</v>
      </c>
      <c r="D32" s="24"/>
      <c r="E32" s="21" t="s">
        <v>26</v>
      </c>
      <c r="F32" s="9"/>
      <c r="G32" s="27" t="n">
        <f aca="false">+C32</f>
        <v>462614.83</v>
      </c>
      <c r="H32" s="11"/>
    </row>
    <row r="33" customFormat="false" ht="16.5" hidden="false" customHeight="false" outlineLevel="0" collapsed="false">
      <c r="A33" s="13"/>
      <c r="B33" s="9"/>
      <c r="C33" s="14"/>
      <c r="D33" s="11"/>
      <c r="E33" s="13"/>
      <c r="F33" s="9"/>
      <c r="G33" s="14"/>
      <c r="H33" s="11"/>
    </row>
    <row r="34" customFormat="false" ht="16.5" hidden="false" customHeight="true" outlineLevel="0" collapsed="false">
      <c r="A34" s="28" t="s">
        <v>27</v>
      </c>
      <c r="B34" s="28"/>
      <c r="C34" s="28"/>
      <c r="D34" s="28"/>
      <c r="E34" s="28"/>
      <c r="F34" s="28"/>
      <c r="G34" s="28"/>
      <c r="H34" s="28"/>
      <c r="I34" s="29"/>
      <c r="J34" s="29"/>
      <c r="K34" s="29"/>
      <c r="L34" s="29"/>
      <c r="M34" s="29"/>
      <c r="N34" s="29"/>
    </row>
    <row r="35" customFormat="false" ht="16.5" hidden="false" customHeight="true" outlineLevel="0" collapsed="false">
      <c r="A35" s="28" t="s">
        <v>28</v>
      </c>
      <c r="B35" s="28" t="s">
        <v>29</v>
      </c>
      <c r="C35" s="28"/>
      <c r="D35" s="28"/>
      <c r="E35" s="6"/>
      <c r="F35" s="6" t="s">
        <v>30</v>
      </c>
      <c r="G35" s="6"/>
      <c r="H35" s="6"/>
      <c r="I35" s="29"/>
      <c r="J35" s="29"/>
      <c r="K35" s="29"/>
      <c r="L35" s="29"/>
      <c r="M35" s="29"/>
      <c r="N35" s="29"/>
    </row>
    <row r="36" customFormat="false" ht="16.5" hidden="false" customHeight="false" outlineLevel="0" collapsed="false">
      <c r="A36" s="30" t="s">
        <v>31</v>
      </c>
      <c r="B36" s="9"/>
      <c r="C36" s="10" t="n">
        <v>0</v>
      </c>
      <c r="D36" s="11"/>
      <c r="E36" s="31"/>
      <c r="F36" s="9"/>
      <c r="G36" s="10" t="n">
        <v>0</v>
      </c>
      <c r="H36" s="11"/>
    </row>
    <row r="37" customFormat="false" ht="16.5" hidden="false" customHeight="false" outlineLevel="0" collapsed="false">
      <c r="A37" s="30" t="s">
        <v>32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33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34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35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36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37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38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2" t="s">
        <v>39</v>
      </c>
      <c r="B44" s="33" t="n">
        <v>0</v>
      </c>
      <c r="C44" s="33"/>
      <c r="D44" s="34"/>
      <c r="E44" s="34"/>
      <c r="F44" s="34"/>
      <c r="G44" s="34"/>
      <c r="H44" s="34"/>
    </row>
    <row r="46" customFormat="false" ht="16.5" hidden="false" customHeight="false" outlineLevel="0" collapsed="false">
      <c r="A46" s="6" t="s">
        <v>40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6.5" hidden="false" customHeight="false" outlineLevel="0" collapsed="false">
      <c r="A47" s="35" t="s">
        <v>41</v>
      </c>
      <c r="B47" s="35" t="s">
        <v>42</v>
      </c>
      <c r="C47" s="35"/>
      <c r="D47" s="35"/>
      <c r="E47" s="35" t="s">
        <v>43</v>
      </c>
      <c r="F47" s="35" t="s">
        <v>44</v>
      </c>
      <c r="G47" s="35"/>
      <c r="H47" s="35"/>
      <c r="I47" s="35" t="s">
        <v>45</v>
      </c>
      <c r="J47" s="35"/>
      <c r="K47" s="35"/>
      <c r="L47" s="36"/>
      <c r="M47" s="36"/>
      <c r="N47" s="36"/>
    </row>
    <row r="48" customFormat="false" ht="16.5" hidden="false" customHeight="false" outlineLevel="0" collapsed="false">
      <c r="A48" s="25" t="s">
        <v>31</v>
      </c>
      <c r="B48" s="9"/>
      <c r="C48" s="14" t="n">
        <v>65</v>
      </c>
      <c r="D48" s="11"/>
      <c r="E48" s="37" t="n">
        <v>85992.56</v>
      </c>
      <c r="F48" s="9"/>
      <c r="G48" s="10" t="n">
        <v>0</v>
      </c>
      <c r="H48" s="11"/>
      <c r="I48" s="9"/>
      <c r="J48" s="10" t="n">
        <v>0</v>
      </c>
      <c r="K48" s="11"/>
    </row>
    <row r="49" customFormat="false" ht="16.5" hidden="false" customHeight="false" outlineLevel="0" collapsed="false">
      <c r="A49" s="25" t="s">
        <v>32</v>
      </c>
      <c r="B49" s="9"/>
      <c r="C49" s="14" t="n">
        <v>43</v>
      </c>
      <c r="D49" s="11"/>
      <c r="E49" s="37" t="n">
        <v>15820.17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46</v>
      </c>
      <c r="B50" s="9"/>
      <c r="C50" s="14"/>
      <c r="D50" s="11"/>
      <c r="E50" s="37"/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E51" s="39"/>
      <c r="J51" s="39"/>
    </row>
    <row r="52" customFormat="false" ht="16.5" hidden="false" customHeight="false" outlineLevel="0" collapsed="false">
      <c r="A52" s="13" t="s">
        <v>47</v>
      </c>
      <c r="B52" s="9"/>
      <c r="C52" s="14" t="n">
        <f aca="false">SUM(C48:C51)</f>
        <v>108</v>
      </c>
      <c r="D52" s="11"/>
      <c r="E52" s="37" t="n">
        <f aca="false">SUM(E48:E51)</f>
        <v>101812.73</v>
      </c>
      <c r="F52" s="9"/>
      <c r="G52" s="10" t="n">
        <f aca="false">SUM(G48:G51)</f>
        <v>0</v>
      </c>
      <c r="H52" s="11"/>
      <c r="I52" s="9"/>
      <c r="J52" s="10" t="n">
        <v>0</v>
      </c>
      <c r="K52" s="11"/>
    </row>
    <row r="53" customFormat="false" ht="15.75" hidden="false" customHeight="false" outlineLevel="0" collapsed="false">
      <c r="E53" s="39"/>
    </row>
    <row r="54" customFormat="false" ht="15" hidden="false" customHeight="false" outlineLevel="0" collapsed="false">
      <c r="A54" s="40" t="s">
        <v>48</v>
      </c>
      <c r="B54" s="40"/>
      <c r="C54" s="40"/>
      <c r="D54" s="40"/>
      <c r="E54" s="40"/>
      <c r="F54" s="40"/>
      <c r="G54" s="40"/>
      <c r="H54" s="40"/>
      <c r="I54" s="41"/>
      <c r="J54" s="41"/>
      <c r="K54" s="41"/>
      <c r="L54" s="2"/>
      <c r="M54" s="2"/>
      <c r="N54" s="2"/>
    </row>
    <row r="55" customFormat="false" ht="15.75" hidden="false" customHeight="false" outlineLevel="0" collapsed="false">
      <c r="A55" s="42" t="s">
        <v>41</v>
      </c>
      <c r="B55" s="43" t="s">
        <v>49</v>
      </c>
      <c r="C55" s="43"/>
      <c r="D55" s="43"/>
      <c r="E55" s="42"/>
      <c r="F55" s="43" t="s">
        <v>50</v>
      </c>
      <c r="G55" s="43"/>
      <c r="H55" s="43"/>
      <c r="I55" s="44"/>
      <c r="J55" s="44"/>
      <c r="K55" s="44"/>
      <c r="L55" s="45"/>
      <c r="M55" s="45"/>
      <c r="N55" s="45"/>
    </row>
    <row r="56" customFormat="false" ht="16.5" hidden="false" customHeight="false" outlineLevel="0" collapsed="false">
      <c r="A56" s="25" t="s">
        <v>31</v>
      </c>
      <c r="B56" s="9"/>
      <c r="C56" s="10" t="n">
        <v>86019.32</v>
      </c>
      <c r="D56" s="11"/>
      <c r="E56" s="31"/>
      <c r="F56" s="9"/>
      <c r="G56" s="14" t="n">
        <v>66</v>
      </c>
      <c r="H56" s="11"/>
    </row>
    <row r="57" customFormat="false" ht="16.5" hidden="false" customHeight="false" outlineLevel="0" collapsed="false">
      <c r="A57" s="25" t="s">
        <v>32</v>
      </c>
      <c r="B57" s="9"/>
      <c r="C57" s="10" t="n">
        <v>29276.64</v>
      </c>
      <c r="D57" s="11"/>
      <c r="E57" s="31"/>
      <c r="F57" s="9"/>
      <c r="G57" s="14" t="n">
        <v>45</v>
      </c>
      <c r="H57" s="11"/>
    </row>
    <row r="58" customFormat="false" ht="16.5" hidden="false" customHeight="false" outlineLevel="0" collapsed="false">
      <c r="A58" s="25" t="s">
        <v>46</v>
      </c>
      <c r="B58" s="9"/>
      <c r="C58" s="10" t="n">
        <v>231458.18</v>
      </c>
      <c r="D58" s="11"/>
      <c r="E58" s="31"/>
      <c r="F58" s="9"/>
      <c r="G58" s="14" t="n">
        <v>162</v>
      </c>
      <c r="H58" s="11"/>
    </row>
    <row r="59" customFormat="false" ht="16.5" hidden="false" customHeight="false" outlineLevel="0" collapsed="false">
      <c r="A59" s="13" t="s">
        <v>47</v>
      </c>
      <c r="B59" s="9"/>
      <c r="C59" s="10" t="n">
        <f aca="false">SUM(C56:C58)</f>
        <v>346754.14</v>
      </c>
      <c r="D59" s="11"/>
      <c r="E59" s="31"/>
      <c r="F59" s="9"/>
      <c r="G59" s="14" t="n">
        <f aca="false">SUM(G56:G58)</f>
        <v>273</v>
      </c>
      <c r="H59" s="11"/>
    </row>
    <row r="60" customFormat="false" ht="15.75" hidden="false" customHeight="false" outlineLevel="0" collapsed="false"/>
    <row r="61" customFormat="false" ht="15" hidden="false" customHeight="false" outlineLevel="0" collapsed="false">
      <c r="A61" s="40" t="s">
        <v>51</v>
      </c>
      <c r="B61" s="40"/>
      <c r="C61" s="40"/>
      <c r="D61" s="40"/>
      <c r="E61" s="40"/>
      <c r="F61" s="40"/>
      <c r="G61" s="40"/>
      <c r="H61" s="40"/>
    </row>
    <row r="62" customFormat="false" ht="15.75" hidden="false" customHeight="false" outlineLevel="0" collapsed="false">
      <c r="A62" s="46" t="s">
        <v>52</v>
      </c>
      <c r="B62" s="40" t="s">
        <v>53</v>
      </c>
      <c r="C62" s="40"/>
      <c r="D62" s="40"/>
      <c r="E62" s="46"/>
      <c r="F62" s="40" t="s">
        <v>54</v>
      </c>
      <c r="G62" s="40"/>
      <c r="H62" s="40"/>
    </row>
    <row r="63" customFormat="false" ht="16.5" hidden="false" customHeight="false" outlineLevel="0" collapsed="false">
      <c r="A63" s="25" t="s">
        <v>55</v>
      </c>
      <c r="B63" s="9"/>
      <c r="C63" s="14"/>
      <c r="D63" s="11"/>
      <c r="E63" s="31"/>
      <c r="F63" s="9"/>
      <c r="G63" s="14"/>
      <c r="H63" s="11"/>
    </row>
    <row r="64" customFormat="false" ht="16.5" hidden="false" customHeight="false" outlineLevel="0" collapsed="false">
      <c r="A64" s="25" t="s">
        <v>56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57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58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59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13" t="s">
        <v>47</v>
      </c>
      <c r="B68" s="9"/>
      <c r="C68" s="14"/>
      <c r="D68" s="11"/>
      <c r="E68" s="31"/>
      <c r="F68" s="9"/>
      <c r="G68" s="14"/>
      <c r="H68" s="11"/>
    </row>
    <row r="69" customFormat="false" ht="15.75" hidden="false" customHeight="false" outlineLevel="0" collapsed="false"/>
    <row r="70" customFormat="false" ht="15" hidden="false" customHeight="false" outlineLevel="0" collapsed="false">
      <c r="A70" s="40" t="s">
        <v>60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.75" hidden="false" customHeight="false" outlineLevel="0" collapsed="false">
      <c r="A71" s="43" t="s">
        <v>61</v>
      </c>
      <c r="B71" s="43" t="s">
        <v>62</v>
      </c>
      <c r="C71" s="43"/>
      <c r="D71" s="43"/>
      <c r="E71" s="42" t="s">
        <v>63</v>
      </c>
      <c r="F71" s="43" t="s">
        <v>64</v>
      </c>
      <c r="G71" s="43"/>
      <c r="H71" s="43"/>
      <c r="I71" s="43" t="s">
        <v>65</v>
      </c>
      <c r="J71" s="43"/>
      <c r="K71" s="43"/>
      <c r="L71" s="43" t="s">
        <v>66</v>
      </c>
      <c r="M71" s="43"/>
      <c r="N71" s="43"/>
    </row>
    <row r="72" customFormat="false" ht="16.5" hidden="false" customHeight="false" outlineLevel="0" collapsed="false">
      <c r="A72" s="25" t="s">
        <v>67</v>
      </c>
      <c r="B72" s="9"/>
      <c r="C72" s="14"/>
      <c r="D72" s="11"/>
      <c r="E72" s="13"/>
      <c r="F72" s="9"/>
      <c r="G72" s="14"/>
      <c r="H72" s="11"/>
      <c r="I72" s="9"/>
      <c r="J72" s="14"/>
      <c r="K72" s="11"/>
      <c r="L72" s="9"/>
      <c r="M72" s="14"/>
      <c r="N72" s="11"/>
    </row>
    <row r="73" customFormat="false" ht="16.5" hidden="false" customHeight="false" outlineLevel="0" collapsed="false">
      <c r="A73" s="25" t="s">
        <v>68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69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70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71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72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43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false" hidden="false" outlineLevel="0" max="10" min="10" style="0" width="11.43"/>
    <col collapsed="false" customWidth="true" hidden="false" outlineLevel="0" max="12" min="11" style="0" width="8.5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75</v>
      </c>
      <c r="B2" s="3"/>
      <c r="C2" s="2" t="s">
        <v>2</v>
      </c>
      <c r="D2" s="4" t="n">
        <v>2016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108253.26+167456.54+89736.08</f>
        <v>365445.88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365445.88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108184.04+167235.33+89476.94</f>
        <v>364896.31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69.22+221.21+259.14</f>
        <v>549.57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365445.88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6" customFormat="false" ht="15.75" hidden="false" customHeight="false" outlineLevel="0" collapsed="false"/>
    <row r="27" customFormat="false" ht="16.5" hidden="false" customHeight="false" outlineLevel="0" collapsed="false">
      <c r="A27" s="6" t="s">
        <v>16</v>
      </c>
      <c r="B27" s="6"/>
      <c r="C27" s="6"/>
      <c r="D27" s="6"/>
      <c r="E27" s="6"/>
      <c r="F27" s="6"/>
      <c r="G27" s="6"/>
      <c r="H27" s="6"/>
    </row>
    <row r="28" customFormat="false" ht="16.5" hidden="false" customHeight="false" outlineLevel="0" collapsed="false">
      <c r="A28" s="21" t="s">
        <v>17</v>
      </c>
      <c r="B28" s="47"/>
      <c r="C28" s="48" t="n">
        <v>0</v>
      </c>
      <c r="D28" s="49"/>
      <c r="E28" s="30" t="s">
        <v>18</v>
      </c>
      <c r="F28" s="50"/>
      <c r="G28" s="10" t="n">
        <v>0</v>
      </c>
      <c r="H28" s="11"/>
    </row>
    <row r="29" customFormat="false" ht="27" hidden="false" customHeight="true" outlineLevel="0" collapsed="false">
      <c r="A29" s="21" t="s">
        <v>19</v>
      </c>
      <c r="B29" s="22"/>
      <c r="C29" s="26" t="n">
        <v>188</v>
      </c>
      <c r="D29" s="24"/>
      <c r="E29" s="21" t="s">
        <v>20</v>
      </c>
      <c r="F29" s="9"/>
      <c r="G29" s="26" t="n">
        <f aca="false">+C29</f>
        <v>188</v>
      </c>
      <c r="H29" s="11"/>
    </row>
    <row r="30" customFormat="false" ht="27" hidden="false" customHeight="true" outlineLevel="0" collapsed="false">
      <c r="A30" s="21" t="s">
        <v>21</v>
      </c>
      <c r="B30" s="22"/>
      <c r="C30" s="26" t="n">
        <v>486</v>
      </c>
      <c r="D30" s="24"/>
      <c r="E30" s="21" t="s">
        <v>22</v>
      </c>
      <c r="F30" s="9"/>
      <c r="G30" s="26" t="n">
        <f aca="false">+C30</f>
        <v>486</v>
      </c>
      <c r="H30" s="11"/>
    </row>
    <row r="31" customFormat="false" ht="27" hidden="false" customHeight="true" outlineLevel="0" collapsed="false">
      <c r="A31" s="21" t="s">
        <v>23</v>
      </c>
      <c r="B31" s="22"/>
      <c r="C31" s="26" t="n">
        <v>60</v>
      </c>
      <c r="D31" s="24"/>
      <c r="E31" s="21" t="s">
        <v>24</v>
      </c>
      <c r="F31" s="9"/>
      <c r="G31" s="26" t="n">
        <v>90</v>
      </c>
      <c r="H31" s="11"/>
    </row>
    <row r="32" customFormat="false" ht="27" hidden="false" customHeight="true" outlineLevel="0" collapsed="false">
      <c r="A32" s="21" t="s">
        <v>25</v>
      </c>
      <c r="B32" s="22"/>
      <c r="C32" s="27" t="n">
        <f aca="false">+C13</f>
        <v>364896.31</v>
      </c>
      <c r="D32" s="24"/>
      <c r="E32" s="21" t="s">
        <v>26</v>
      </c>
      <c r="F32" s="9"/>
      <c r="G32" s="27" t="n">
        <f aca="false">+C32</f>
        <v>364896.31</v>
      </c>
      <c r="H32" s="11"/>
    </row>
    <row r="33" customFormat="false" ht="16.5" hidden="false" customHeight="false" outlineLevel="0" collapsed="false">
      <c r="A33" s="13"/>
      <c r="B33" s="9"/>
      <c r="C33" s="14"/>
      <c r="D33" s="11"/>
      <c r="E33" s="13"/>
      <c r="F33" s="9"/>
      <c r="G33" s="14"/>
      <c r="H33" s="11"/>
    </row>
    <row r="34" customFormat="false" ht="16.5" hidden="false" customHeight="true" outlineLevel="0" collapsed="false">
      <c r="A34" s="28" t="s">
        <v>27</v>
      </c>
      <c r="B34" s="28"/>
      <c r="C34" s="28"/>
      <c r="D34" s="28"/>
      <c r="E34" s="28"/>
      <c r="F34" s="28"/>
      <c r="G34" s="28"/>
      <c r="H34" s="28"/>
      <c r="I34" s="29"/>
      <c r="J34" s="29"/>
      <c r="K34" s="29"/>
      <c r="L34" s="29"/>
      <c r="M34" s="29"/>
      <c r="N34" s="29"/>
    </row>
    <row r="35" customFormat="false" ht="16.5" hidden="false" customHeight="true" outlineLevel="0" collapsed="false">
      <c r="A35" s="28" t="s">
        <v>28</v>
      </c>
      <c r="B35" s="28" t="s">
        <v>29</v>
      </c>
      <c r="C35" s="28"/>
      <c r="D35" s="28"/>
      <c r="E35" s="6"/>
      <c r="F35" s="6" t="s">
        <v>30</v>
      </c>
      <c r="G35" s="6"/>
      <c r="H35" s="6"/>
      <c r="I35" s="29"/>
      <c r="J35" s="29"/>
      <c r="K35" s="29"/>
      <c r="L35" s="29"/>
      <c r="M35" s="29"/>
      <c r="N35" s="29"/>
    </row>
    <row r="36" customFormat="false" ht="16.5" hidden="false" customHeight="false" outlineLevel="0" collapsed="false">
      <c r="A36" s="30" t="s">
        <v>31</v>
      </c>
      <c r="B36" s="9"/>
      <c r="C36" s="10" t="n">
        <v>0</v>
      </c>
      <c r="D36" s="11"/>
      <c r="E36" s="31"/>
      <c r="F36" s="9"/>
      <c r="G36" s="10" t="n">
        <v>0</v>
      </c>
      <c r="H36" s="11"/>
    </row>
    <row r="37" customFormat="false" ht="16.5" hidden="false" customHeight="false" outlineLevel="0" collapsed="false">
      <c r="A37" s="30" t="s">
        <v>32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33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34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35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36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37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38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2" t="s">
        <v>39</v>
      </c>
      <c r="B44" s="33" t="n">
        <v>0</v>
      </c>
      <c r="C44" s="33"/>
      <c r="D44" s="34"/>
      <c r="E44" s="34"/>
      <c r="F44" s="34"/>
      <c r="G44" s="34"/>
      <c r="H44" s="34"/>
    </row>
    <row r="46" customFormat="false" ht="16.5" hidden="false" customHeight="false" outlineLevel="0" collapsed="false">
      <c r="A46" s="6" t="s">
        <v>40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6.5" hidden="false" customHeight="false" outlineLevel="0" collapsed="false">
      <c r="A47" s="35" t="s">
        <v>41</v>
      </c>
      <c r="B47" s="35" t="s">
        <v>42</v>
      </c>
      <c r="C47" s="35"/>
      <c r="D47" s="35"/>
      <c r="E47" s="35" t="s">
        <v>43</v>
      </c>
      <c r="F47" s="35" t="s">
        <v>44</v>
      </c>
      <c r="G47" s="35"/>
      <c r="H47" s="35"/>
      <c r="I47" s="35" t="s">
        <v>45</v>
      </c>
      <c r="J47" s="35"/>
      <c r="K47" s="35"/>
      <c r="L47" s="36"/>
      <c r="M47" s="36"/>
      <c r="N47" s="36"/>
    </row>
    <row r="48" customFormat="false" ht="16.5" hidden="false" customHeight="false" outlineLevel="0" collapsed="false">
      <c r="A48" s="25" t="s">
        <v>31</v>
      </c>
      <c r="B48" s="9"/>
      <c r="C48" s="14" t="n">
        <v>78</v>
      </c>
      <c r="D48" s="11"/>
      <c r="E48" s="37" t="n">
        <v>77403.15</v>
      </c>
      <c r="F48" s="9"/>
      <c r="G48" s="10" t="n">
        <v>0</v>
      </c>
      <c r="H48" s="11"/>
      <c r="I48" s="9"/>
      <c r="J48" s="10" t="n">
        <v>0</v>
      </c>
      <c r="K48" s="11"/>
    </row>
    <row r="49" customFormat="false" ht="16.5" hidden="false" customHeight="false" outlineLevel="0" collapsed="false">
      <c r="A49" s="25" t="s">
        <v>32</v>
      </c>
      <c r="B49" s="9"/>
      <c r="C49" s="14" t="n">
        <v>43</v>
      </c>
      <c r="D49" s="11"/>
      <c r="E49" s="37" t="n">
        <v>20911.61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46</v>
      </c>
      <c r="B50" s="9"/>
      <c r="C50" s="14" t="n">
        <v>7</v>
      </c>
      <c r="D50" s="11"/>
      <c r="E50" s="37" t="n">
        <v>3106.61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E51" s="39"/>
      <c r="J51" s="39"/>
    </row>
    <row r="52" customFormat="false" ht="16.5" hidden="false" customHeight="false" outlineLevel="0" collapsed="false">
      <c r="A52" s="13" t="s">
        <v>47</v>
      </c>
      <c r="B52" s="9"/>
      <c r="C52" s="14" t="n">
        <f aca="false">SUM(C48:C51)</f>
        <v>128</v>
      </c>
      <c r="D52" s="11"/>
      <c r="E52" s="37" t="n">
        <f aca="false">SUM(E48:E51)</f>
        <v>101421.37</v>
      </c>
      <c r="F52" s="9"/>
      <c r="G52" s="10" t="n">
        <f aca="false">SUM(G48:G51)</f>
        <v>0</v>
      </c>
      <c r="H52" s="11"/>
      <c r="I52" s="9"/>
      <c r="J52" s="10" t="n">
        <v>0</v>
      </c>
      <c r="K52" s="11"/>
    </row>
    <row r="53" customFormat="false" ht="15.75" hidden="false" customHeight="false" outlineLevel="0" collapsed="false">
      <c r="E53" s="39"/>
    </row>
    <row r="54" customFormat="false" ht="15" hidden="false" customHeight="false" outlineLevel="0" collapsed="false">
      <c r="A54" s="40" t="s">
        <v>48</v>
      </c>
      <c r="B54" s="40"/>
      <c r="C54" s="40"/>
      <c r="D54" s="40"/>
      <c r="E54" s="40"/>
      <c r="F54" s="40"/>
      <c r="G54" s="40"/>
      <c r="H54" s="40"/>
      <c r="I54" s="41"/>
      <c r="J54" s="41"/>
      <c r="K54" s="41"/>
      <c r="L54" s="2"/>
      <c r="M54" s="2"/>
      <c r="N54" s="2"/>
    </row>
    <row r="55" customFormat="false" ht="15.75" hidden="false" customHeight="false" outlineLevel="0" collapsed="false">
      <c r="A55" s="42" t="s">
        <v>41</v>
      </c>
      <c r="B55" s="43" t="s">
        <v>49</v>
      </c>
      <c r="C55" s="43"/>
      <c r="D55" s="43"/>
      <c r="E55" s="42"/>
      <c r="F55" s="43" t="s">
        <v>50</v>
      </c>
      <c r="G55" s="43"/>
      <c r="H55" s="43"/>
      <c r="I55" s="44"/>
      <c r="J55" s="44"/>
      <c r="K55" s="44"/>
      <c r="L55" s="45"/>
      <c r="M55" s="45"/>
      <c r="N55" s="45"/>
    </row>
    <row r="56" customFormat="false" ht="16.5" hidden="false" customHeight="false" outlineLevel="0" collapsed="false">
      <c r="A56" s="25" t="s">
        <v>31</v>
      </c>
      <c r="B56" s="9"/>
      <c r="C56" s="10" t="n">
        <v>77429.91</v>
      </c>
      <c r="D56" s="11"/>
      <c r="E56" s="31"/>
      <c r="F56" s="9"/>
      <c r="G56" s="14" t="n">
        <v>79</v>
      </c>
      <c r="H56" s="11"/>
    </row>
    <row r="57" customFormat="false" ht="16.5" hidden="false" customHeight="false" outlineLevel="0" collapsed="false">
      <c r="A57" s="25" t="s">
        <v>32</v>
      </c>
      <c r="B57" s="9"/>
      <c r="C57" s="10" t="n">
        <v>37495.9</v>
      </c>
      <c r="D57" s="11"/>
      <c r="E57" s="31"/>
      <c r="F57" s="9"/>
      <c r="G57" s="14" t="n">
        <v>44</v>
      </c>
      <c r="H57" s="11"/>
    </row>
    <row r="58" customFormat="false" ht="16.5" hidden="false" customHeight="false" outlineLevel="0" collapsed="false">
      <c r="A58" s="25" t="s">
        <v>46</v>
      </c>
      <c r="B58" s="9"/>
      <c r="C58" s="10" t="n">
        <v>276284.17</v>
      </c>
      <c r="D58" s="11"/>
      <c r="E58" s="31"/>
      <c r="F58" s="9"/>
      <c r="G58" s="14" t="n">
        <v>178</v>
      </c>
      <c r="H58" s="11"/>
    </row>
    <row r="59" customFormat="false" ht="16.5" hidden="false" customHeight="false" outlineLevel="0" collapsed="false">
      <c r="A59" s="13" t="s">
        <v>47</v>
      </c>
      <c r="B59" s="9"/>
      <c r="C59" s="10" t="n">
        <f aca="false">SUM(C56:C58)</f>
        <v>391209.98</v>
      </c>
      <c r="D59" s="11"/>
      <c r="E59" s="31"/>
      <c r="F59" s="9"/>
      <c r="G59" s="14" t="n">
        <f aca="false">SUM(G56:G58)</f>
        <v>301</v>
      </c>
      <c r="H59" s="11"/>
    </row>
    <row r="60" customFormat="false" ht="15.75" hidden="false" customHeight="false" outlineLevel="0" collapsed="false"/>
    <row r="61" customFormat="false" ht="15" hidden="false" customHeight="false" outlineLevel="0" collapsed="false">
      <c r="A61" s="40" t="s">
        <v>51</v>
      </c>
      <c r="B61" s="40"/>
      <c r="C61" s="40"/>
      <c r="D61" s="40"/>
      <c r="E61" s="40"/>
      <c r="F61" s="40"/>
      <c r="G61" s="40"/>
      <c r="H61" s="40"/>
    </row>
    <row r="62" customFormat="false" ht="15.75" hidden="false" customHeight="false" outlineLevel="0" collapsed="false">
      <c r="A62" s="46" t="s">
        <v>52</v>
      </c>
      <c r="B62" s="40" t="s">
        <v>53</v>
      </c>
      <c r="C62" s="40"/>
      <c r="D62" s="40"/>
      <c r="E62" s="46"/>
      <c r="F62" s="40" t="s">
        <v>54</v>
      </c>
      <c r="G62" s="40"/>
      <c r="H62" s="40"/>
    </row>
    <row r="63" customFormat="false" ht="16.5" hidden="false" customHeight="false" outlineLevel="0" collapsed="false">
      <c r="A63" s="25" t="s">
        <v>55</v>
      </c>
      <c r="B63" s="9"/>
      <c r="C63" s="14"/>
      <c r="D63" s="11"/>
      <c r="E63" s="31"/>
      <c r="F63" s="9"/>
      <c r="G63" s="14"/>
      <c r="H63" s="11"/>
    </row>
    <row r="64" customFormat="false" ht="16.5" hidden="false" customHeight="false" outlineLevel="0" collapsed="false">
      <c r="A64" s="25" t="s">
        <v>56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57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58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59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13" t="s">
        <v>47</v>
      </c>
      <c r="B68" s="9"/>
      <c r="C68" s="14"/>
      <c r="D68" s="11"/>
      <c r="E68" s="31"/>
      <c r="F68" s="9"/>
      <c r="G68" s="14"/>
      <c r="H68" s="11"/>
    </row>
    <row r="69" customFormat="false" ht="15.75" hidden="false" customHeight="false" outlineLevel="0" collapsed="false"/>
    <row r="70" customFormat="false" ht="15" hidden="false" customHeight="false" outlineLevel="0" collapsed="false">
      <c r="A70" s="40" t="s">
        <v>60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.75" hidden="false" customHeight="false" outlineLevel="0" collapsed="false">
      <c r="A71" s="43" t="s">
        <v>61</v>
      </c>
      <c r="B71" s="43" t="s">
        <v>62</v>
      </c>
      <c r="C71" s="43"/>
      <c r="D71" s="43"/>
      <c r="E71" s="42" t="s">
        <v>63</v>
      </c>
      <c r="F71" s="43" t="s">
        <v>64</v>
      </c>
      <c r="G71" s="43"/>
      <c r="H71" s="43"/>
      <c r="I71" s="43" t="s">
        <v>65</v>
      </c>
      <c r="J71" s="43"/>
      <c r="K71" s="43"/>
      <c r="L71" s="43" t="s">
        <v>66</v>
      </c>
      <c r="M71" s="43"/>
      <c r="N71" s="43"/>
    </row>
    <row r="72" customFormat="false" ht="16.5" hidden="false" customHeight="false" outlineLevel="0" collapsed="false">
      <c r="A72" s="25" t="s">
        <v>67</v>
      </c>
      <c r="B72" s="9"/>
      <c r="C72" s="14"/>
      <c r="D72" s="11"/>
      <c r="E72" s="13"/>
      <c r="F72" s="9"/>
      <c r="G72" s="14"/>
      <c r="H72" s="11"/>
      <c r="I72" s="9"/>
      <c r="J72" s="14"/>
      <c r="K72" s="11"/>
      <c r="L72" s="9"/>
      <c r="M72" s="14"/>
      <c r="N72" s="11"/>
    </row>
    <row r="73" customFormat="false" ht="16.5" hidden="false" customHeight="false" outlineLevel="0" collapsed="false">
      <c r="A73" s="25" t="s">
        <v>68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69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70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71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72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59" colorId="64" zoomScale="78" zoomScaleNormal="78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false" hidden="false" outlineLevel="0" max="10" min="10" style="0" width="11.43"/>
    <col collapsed="false" customWidth="true" hidden="false" outlineLevel="0" max="12" min="11" style="0" width="8.5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2" t="s">
        <v>2</v>
      </c>
      <c r="D2" s="4" t="n">
        <v>2016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199970.5+141130.97+208892.01-17100</f>
        <v>532893.48</v>
      </c>
      <c r="D6" s="13"/>
      <c r="F6" s="51" t="n">
        <f aca="false">+'2016'!C6+'2016 1'!C6+'2016 2'!C6+'2016 3'!C6</f>
        <v>1816819</v>
      </c>
      <c r="G6" s="51"/>
    </row>
    <row r="7" customFormat="false" ht="16.5" hidden="false" customHeight="false" outlineLevel="0" collapsed="false">
      <c r="A7" s="8" t="s">
        <v>6</v>
      </c>
      <c r="B7" s="13"/>
      <c r="C7" s="37" t="n">
        <f aca="false">17100+15306.08</f>
        <v>32406.08</v>
      </c>
      <c r="D7" s="13"/>
      <c r="F7" s="51" t="n">
        <f aca="false">+'2016'!C7+'2016 1'!C7+'2016 2'!C7+'2016 3'!C7</f>
        <v>49506.08</v>
      </c>
      <c r="G7" s="51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565299.56</v>
      </c>
      <c r="D8" s="13"/>
      <c r="F8" s="51" t="n">
        <f aca="false">SUM(F6:F7)</f>
        <v>1866325.08</v>
      </c>
      <c r="G8" s="51"/>
    </row>
    <row r="9" customFormat="false" ht="7.5" hidden="false" customHeight="true" outlineLevel="0" collapsed="false">
      <c r="A9" s="13"/>
      <c r="B9" s="13"/>
      <c r="C9" s="13"/>
      <c r="D9" s="13"/>
      <c r="F9" s="51"/>
      <c r="G9" s="51"/>
    </row>
    <row r="10" customFormat="false" ht="16.5" hidden="false" customHeight="false" outlineLevel="0" collapsed="false">
      <c r="A10" s="6" t="s">
        <v>8</v>
      </c>
      <c r="B10" s="6"/>
      <c r="C10" s="6"/>
      <c r="D10" s="6"/>
      <c r="F10" s="51"/>
      <c r="G10" s="51"/>
    </row>
    <row r="11" customFormat="false" ht="16.5" hidden="false" customHeight="false" outlineLevel="0" collapsed="false">
      <c r="A11" s="7" t="s">
        <v>9</v>
      </c>
      <c r="B11" s="7"/>
      <c r="C11" s="7"/>
      <c r="D11" s="7"/>
      <c r="F11" s="51"/>
      <c r="G11" s="51"/>
    </row>
    <row r="12" customFormat="false" ht="16.5" hidden="false" customHeight="false" outlineLevel="0" collapsed="false">
      <c r="A12" s="8" t="s">
        <v>10</v>
      </c>
      <c r="B12" s="13"/>
      <c r="C12" s="37"/>
      <c r="D12" s="13"/>
      <c r="F12" s="51"/>
      <c r="G12" s="51"/>
    </row>
    <row r="13" customFormat="false" ht="16.5" hidden="false" customHeight="false" outlineLevel="0" collapsed="false">
      <c r="A13" s="8" t="s">
        <v>11</v>
      </c>
      <c r="B13" s="13"/>
      <c r="C13" s="37" t="n">
        <f aca="false">199624.32+140940.65+208554.75-17100</f>
        <v>532019.72</v>
      </c>
      <c r="D13" s="13"/>
      <c r="F13" s="51" t="n">
        <f aca="false">+'2016'!C13+'2016 1'!C13+'2016 2'!C13+'2016 3'!C13</f>
        <v>1814044.72</v>
      </c>
      <c r="G13" s="51"/>
    </row>
    <row r="14" customFormat="false" ht="16.5" hidden="false" customHeight="false" outlineLevel="0" collapsed="false">
      <c r="A14" s="7" t="s">
        <v>12</v>
      </c>
      <c r="B14" s="7"/>
      <c r="C14" s="7"/>
      <c r="D14" s="7"/>
      <c r="F14" s="51"/>
      <c r="G14" s="51"/>
    </row>
    <row r="15" customFormat="false" ht="16.5" hidden="false" customHeight="false" outlineLevel="0" collapsed="false">
      <c r="A15" s="8" t="s">
        <v>13</v>
      </c>
      <c r="B15" s="13"/>
      <c r="C15" s="37" t="n">
        <f aca="false">346.18+190.32+337.26</f>
        <v>873.76</v>
      </c>
      <c r="D15" s="13"/>
      <c r="F15" s="51" t="n">
        <f aca="false">+'2016'!C15+'2016 1'!C15+'2016 2'!C15+'2016 3'!C15</f>
        <v>2774.28</v>
      </c>
      <c r="G15" s="51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532893.48</v>
      </c>
      <c r="D16" s="13"/>
      <c r="F16" s="51" t="n">
        <f aca="false">SUM(F13:F15)</f>
        <v>1816819</v>
      </c>
      <c r="G16" s="51"/>
    </row>
    <row r="17" customFormat="false" ht="15.75" hidden="false" customHeight="false" outlineLevel="0" collapsed="false">
      <c r="C17" s="52" t="n">
        <f aca="false">+C8-C16</f>
        <v>32406.08</v>
      </c>
    </row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6" customFormat="false" ht="15.75" hidden="false" customHeight="false" outlineLevel="0" collapsed="false"/>
    <row r="27" customFormat="false" ht="16.5" hidden="false" customHeight="false" outlineLevel="0" collapsed="false">
      <c r="A27" s="6" t="s">
        <v>16</v>
      </c>
      <c r="B27" s="6"/>
      <c r="C27" s="6"/>
      <c r="D27" s="6"/>
      <c r="E27" s="6"/>
      <c r="F27" s="6"/>
      <c r="G27" s="6"/>
      <c r="H27" s="6"/>
    </row>
    <row r="28" customFormat="false" ht="16.5" hidden="false" customHeight="false" outlineLevel="0" collapsed="false">
      <c r="A28" s="21" t="s">
        <v>17</v>
      </c>
      <c r="B28" s="47"/>
      <c r="C28" s="48" t="n">
        <v>0</v>
      </c>
      <c r="D28" s="49"/>
      <c r="E28" s="30" t="s">
        <v>18</v>
      </c>
      <c r="F28" s="50"/>
      <c r="G28" s="10" t="n">
        <v>0</v>
      </c>
      <c r="H28" s="11"/>
    </row>
    <row r="29" customFormat="false" ht="27" hidden="false" customHeight="true" outlineLevel="0" collapsed="false">
      <c r="A29" s="21" t="s">
        <v>19</v>
      </c>
      <c r="B29" s="22"/>
      <c r="C29" s="26" t="n">
        <v>218</v>
      </c>
      <c r="D29" s="24"/>
      <c r="E29" s="21" t="s">
        <v>20</v>
      </c>
      <c r="F29" s="9"/>
      <c r="G29" s="26" t="n">
        <f aca="false">+C29</f>
        <v>218</v>
      </c>
      <c r="H29" s="11"/>
    </row>
    <row r="30" customFormat="false" ht="27" hidden="false" customHeight="true" outlineLevel="0" collapsed="false">
      <c r="A30" s="21" t="s">
        <v>21</v>
      </c>
      <c r="B30" s="22"/>
      <c r="C30" s="26" t="n">
        <v>592</v>
      </c>
      <c r="D30" s="24"/>
      <c r="E30" s="21" t="s">
        <v>22</v>
      </c>
      <c r="F30" s="9"/>
      <c r="G30" s="26" t="n">
        <f aca="false">+C30</f>
        <v>592</v>
      </c>
      <c r="H30" s="11"/>
    </row>
    <row r="31" customFormat="false" ht="27" hidden="false" customHeight="true" outlineLevel="0" collapsed="false">
      <c r="A31" s="21" t="s">
        <v>23</v>
      </c>
      <c r="B31" s="22"/>
      <c r="C31" s="26" t="n">
        <v>60</v>
      </c>
      <c r="D31" s="24"/>
      <c r="E31" s="21" t="s">
        <v>24</v>
      </c>
      <c r="F31" s="9"/>
      <c r="G31" s="26" t="n">
        <v>90</v>
      </c>
      <c r="H31" s="11"/>
    </row>
    <row r="32" customFormat="false" ht="27" hidden="false" customHeight="true" outlineLevel="0" collapsed="false">
      <c r="A32" s="21" t="s">
        <v>25</v>
      </c>
      <c r="B32" s="22"/>
      <c r="C32" s="27" t="n">
        <f aca="false">+C13</f>
        <v>532019.72</v>
      </c>
      <c r="D32" s="24"/>
      <c r="E32" s="21" t="s">
        <v>26</v>
      </c>
      <c r="F32" s="9"/>
      <c r="G32" s="27" t="n">
        <f aca="false">+C32</f>
        <v>532019.72</v>
      </c>
      <c r="H32" s="11"/>
    </row>
    <row r="33" customFormat="false" ht="16.5" hidden="false" customHeight="false" outlineLevel="0" collapsed="false">
      <c r="A33" s="13"/>
      <c r="B33" s="9"/>
      <c r="C33" s="14"/>
      <c r="D33" s="11"/>
      <c r="E33" s="13"/>
      <c r="F33" s="9"/>
      <c r="G33" s="14"/>
      <c r="H33" s="11"/>
    </row>
    <row r="34" customFormat="false" ht="16.5" hidden="false" customHeight="true" outlineLevel="0" collapsed="false">
      <c r="A34" s="28" t="s">
        <v>27</v>
      </c>
      <c r="B34" s="28"/>
      <c r="C34" s="28"/>
      <c r="D34" s="28"/>
      <c r="E34" s="28"/>
      <c r="F34" s="28"/>
      <c r="G34" s="28"/>
      <c r="H34" s="28"/>
      <c r="I34" s="29"/>
      <c r="J34" s="29"/>
      <c r="K34" s="29"/>
      <c r="L34" s="29"/>
      <c r="M34" s="29"/>
      <c r="N34" s="29"/>
    </row>
    <row r="35" customFormat="false" ht="16.5" hidden="false" customHeight="true" outlineLevel="0" collapsed="false">
      <c r="A35" s="28" t="s">
        <v>28</v>
      </c>
      <c r="B35" s="28" t="s">
        <v>29</v>
      </c>
      <c r="C35" s="28"/>
      <c r="D35" s="28"/>
      <c r="E35" s="6"/>
      <c r="F35" s="6" t="s">
        <v>30</v>
      </c>
      <c r="G35" s="6"/>
      <c r="H35" s="6"/>
      <c r="I35" s="29"/>
      <c r="J35" s="29"/>
      <c r="K35" s="29"/>
      <c r="L35" s="29"/>
      <c r="M35" s="29"/>
      <c r="N35" s="29"/>
    </row>
    <row r="36" customFormat="false" ht="16.5" hidden="false" customHeight="false" outlineLevel="0" collapsed="false">
      <c r="A36" s="30" t="s">
        <v>31</v>
      </c>
      <c r="B36" s="9"/>
      <c r="C36" s="10" t="n">
        <v>0</v>
      </c>
      <c r="D36" s="11"/>
      <c r="E36" s="31"/>
      <c r="F36" s="9"/>
      <c r="G36" s="10" t="n">
        <v>0</v>
      </c>
      <c r="H36" s="11"/>
    </row>
    <row r="37" customFormat="false" ht="16.5" hidden="false" customHeight="false" outlineLevel="0" collapsed="false">
      <c r="A37" s="30" t="s">
        <v>32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33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34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35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36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37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38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2" t="s">
        <v>39</v>
      </c>
      <c r="B44" s="33" t="n">
        <v>0</v>
      </c>
      <c r="C44" s="33"/>
      <c r="D44" s="34"/>
      <c r="E44" s="34"/>
      <c r="F44" s="34"/>
      <c r="G44" s="34"/>
      <c r="H44" s="34"/>
    </row>
    <row r="46" customFormat="false" ht="16.5" hidden="false" customHeight="false" outlineLevel="0" collapsed="false">
      <c r="A46" s="6" t="s">
        <v>40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6.5" hidden="false" customHeight="false" outlineLevel="0" collapsed="false">
      <c r="A47" s="35" t="s">
        <v>41</v>
      </c>
      <c r="B47" s="35" t="s">
        <v>42</v>
      </c>
      <c r="C47" s="35"/>
      <c r="D47" s="35"/>
      <c r="E47" s="35" t="s">
        <v>43</v>
      </c>
      <c r="F47" s="35" t="s">
        <v>44</v>
      </c>
      <c r="G47" s="35"/>
      <c r="H47" s="35"/>
      <c r="I47" s="35" t="s">
        <v>45</v>
      </c>
      <c r="J47" s="35"/>
      <c r="K47" s="35"/>
      <c r="L47" s="36"/>
      <c r="M47" s="36"/>
      <c r="N47" s="36"/>
    </row>
    <row r="48" customFormat="false" ht="16.5" hidden="false" customHeight="false" outlineLevel="0" collapsed="false">
      <c r="A48" s="25" t="s">
        <v>31</v>
      </c>
      <c r="B48" s="9"/>
      <c r="C48" s="14" t="n">
        <v>93</v>
      </c>
      <c r="D48" s="11"/>
      <c r="E48" s="37" t="n">
        <v>116535.49</v>
      </c>
      <c r="F48" s="9"/>
      <c r="G48" s="10" t="n">
        <v>0</v>
      </c>
      <c r="H48" s="11"/>
      <c r="I48" s="9"/>
      <c r="J48" s="10" t="n">
        <v>0</v>
      </c>
      <c r="K48" s="11"/>
    </row>
    <row r="49" customFormat="false" ht="16.5" hidden="false" customHeight="false" outlineLevel="0" collapsed="false">
      <c r="A49" s="25" t="s">
        <v>32</v>
      </c>
      <c r="B49" s="9"/>
      <c r="C49" s="14" t="n">
        <v>60</v>
      </c>
      <c r="D49" s="11"/>
      <c r="E49" s="37" t="n">
        <v>27325.3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46</v>
      </c>
      <c r="B50" s="9"/>
      <c r="C50" s="14" t="n">
        <v>1</v>
      </c>
      <c r="D50" s="11"/>
      <c r="E50" s="37" t="n">
        <v>267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E51" s="39"/>
      <c r="J51" s="39"/>
    </row>
    <row r="52" customFormat="false" ht="16.5" hidden="false" customHeight="false" outlineLevel="0" collapsed="false">
      <c r="A52" s="13" t="s">
        <v>47</v>
      </c>
      <c r="B52" s="9"/>
      <c r="C52" s="14" t="n">
        <f aca="false">SUM(C48:C51)</f>
        <v>154</v>
      </c>
      <c r="D52" s="11"/>
      <c r="E52" s="37" t="n">
        <f aca="false">SUM(E48:E51)</f>
        <v>144127.79</v>
      </c>
      <c r="F52" s="9"/>
      <c r="G52" s="10" t="n">
        <f aca="false">SUM(G48:G51)</f>
        <v>0</v>
      </c>
      <c r="H52" s="11"/>
      <c r="I52" s="9"/>
      <c r="J52" s="10" t="n">
        <v>0</v>
      </c>
      <c r="K52" s="11"/>
    </row>
    <row r="53" customFormat="false" ht="15.75" hidden="false" customHeight="false" outlineLevel="0" collapsed="false">
      <c r="E53" s="39"/>
    </row>
    <row r="54" customFormat="false" ht="15" hidden="false" customHeight="false" outlineLevel="0" collapsed="false">
      <c r="A54" s="40" t="s">
        <v>48</v>
      </c>
      <c r="B54" s="40"/>
      <c r="C54" s="40"/>
      <c r="D54" s="40"/>
      <c r="E54" s="40"/>
      <c r="F54" s="40"/>
      <c r="G54" s="40"/>
      <c r="H54" s="40"/>
      <c r="I54" s="41"/>
      <c r="J54" s="41"/>
      <c r="K54" s="41"/>
      <c r="L54" s="2"/>
      <c r="M54" s="2"/>
      <c r="N54" s="2"/>
    </row>
    <row r="55" customFormat="false" ht="15.75" hidden="false" customHeight="false" outlineLevel="0" collapsed="false">
      <c r="A55" s="42" t="s">
        <v>41</v>
      </c>
      <c r="B55" s="43" t="s">
        <v>49</v>
      </c>
      <c r="C55" s="43"/>
      <c r="D55" s="43"/>
      <c r="E55" s="42"/>
      <c r="F55" s="43" t="s">
        <v>50</v>
      </c>
      <c r="G55" s="43"/>
      <c r="H55" s="43"/>
      <c r="I55" s="44"/>
      <c r="J55" s="44"/>
      <c r="K55" s="44"/>
      <c r="L55" s="45"/>
      <c r="M55" s="45"/>
      <c r="N55" s="45"/>
    </row>
    <row r="56" customFormat="false" ht="16.5" hidden="false" customHeight="false" outlineLevel="0" collapsed="false">
      <c r="A56" s="25" t="s">
        <v>31</v>
      </c>
      <c r="B56" s="9"/>
      <c r="C56" s="10" t="n">
        <v>116562.25</v>
      </c>
      <c r="D56" s="11"/>
      <c r="E56" s="31"/>
      <c r="F56" s="9"/>
      <c r="G56" s="14" t="n">
        <v>93</v>
      </c>
      <c r="H56" s="11"/>
    </row>
    <row r="57" customFormat="false" ht="16.5" hidden="false" customHeight="false" outlineLevel="0" collapsed="false">
      <c r="A57" s="25" t="s">
        <v>32</v>
      </c>
      <c r="B57" s="9"/>
      <c r="C57" s="10" t="n">
        <v>42561.44</v>
      </c>
      <c r="D57" s="11"/>
      <c r="E57" s="31"/>
      <c r="F57" s="9"/>
      <c r="G57" s="14" t="n">
        <v>63</v>
      </c>
      <c r="H57" s="11"/>
    </row>
    <row r="58" customFormat="false" ht="16.5" hidden="false" customHeight="false" outlineLevel="0" collapsed="false">
      <c r="A58" s="25" t="s">
        <v>46</v>
      </c>
      <c r="B58" s="9"/>
      <c r="C58" s="10" t="n">
        <v>217909</v>
      </c>
      <c r="D58" s="11"/>
      <c r="E58" s="31"/>
      <c r="F58" s="9"/>
      <c r="G58" s="14" t="n">
        <v>154</v>
      </c>
      <c r="H58" s="11"/>
    </row>
    <row r="59" customFormat="false" ht="16.5" hidden="false" customHeight="false" outlineLevel="0" collapsed="false">
      <c r="A59" s="13" t="s">
        <v>47</v>
      </c>
      <c r="B59" s="9"/>
      <c r="C59" s="10" t="n">
        <f aca="false">SUM(C56:C58)</f>
        <v>377032.69</v>
      </c>
      <c r="D59" s="11"/>
      <c r="E59" s="31"/>
      <c r="F59" s="9"/>
      <c r="G59" s="14" t="n">
        <f aca="false">SUM(G56:G58)</f>
        <v>310</v>
      </c>
      <c r="H59" s="11"/>
    </row>
    <row r="60" customFormat="false" ht="15.75" hidden="false" customHeight="false" outlineLevel="0" collapsed="false"/>
    <row r="61" customFormat="false" ht="15" hidden="false" customHeight="false" outlineLevel="0" collapsed="false">
      <c r="A61" s="40" t="s">
        <v>51</v>
      </c>
      <c r="B61" s="40"/>
      <c r="C61" s="40"/>
      <c r="D61" s="40"/>
      <c r="E61" s="40"/>
      <c r="F61" s="40"/>
      <c r="G61" s="40"/>
      <c r="H61" s="40"/>
    </row>
    <row r="62" customFormat="false" ht="15.75" hidden="false" customHeight="false" outlineLevel="0" collapsed="false">
      <c r="A62" s="46" t="s">
        <v>52</v>
      </c>
      <c r="B62" s="40" t="s">
        <v>53</v>
      </c>
      <c r="C62" s="40"/>
      <c r="D62" s="40"/>
      <c r="E62" s="46"/>
      <c r="F62" s="40" t="s">
        <v>54</v>
      </c>
      <c r="G62" s="40"/>
      <c r="H62" s="40"/>
    </row>
    <row r="63" customFormat="false" ht="16.5" hidden="false" customHeight="false" outlineLevel="0" collapsed="false">
      <c r="A63" s="25" t="s">
        <v>55</v>
      </c>
      <c r="B63" s="9"/>
      <c r="C63" s="14"/>
      <c r="D63" s="11"/>
      <c r="E63" s="31"/>
      <c r="F63" s="9"/>
      <c r="G63" s="14"/>
      <c r="H63" s="11"/>
    </row>
    <row r="64" customFormat="false" ht="16.5" hidden="false" customHeight="false" outlineLevel="0" collapsed="false">
      <c r="A64" s="25" t="s">
        <v>56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57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58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59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13" t="s">
        <v>47</v>
      </c>
      <c r="B68" s="9"/>
      <c r="C68" s="14"/>
      <c r="D68" s="11"/>
      <c r="E68" s="31"/>
      <c r="F68" s="9"/>
      <c r="G68" s="14"/>
      <c r="H68" s="11"/>
    </row>
    <row r="69" customFormat="false" ht="15.75" hidden="false" customHeight="false" outlineLevel="0" collapsed="false"/>
    <row r="70" customFormat="false" ht="15" hidden="false" customHeight="false" outlineLevel="0" collapsed="false">
      <c r="A70" s="40" t="s">
        <v>60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.75" hidden="false" customHeight="false" outlineLevel="0" collapsed="false">
      <c r="A71" s="43" t="s">
        <v>61</v>
      </c>
      <c r="B71" s="43" t="s">
        <v>62</v>
      </c>
      <c r="C71" s="43"/>
      <c r="D71" s="43"/>
      <c r="E71" s="42" t="s">
        <v>63</v>
      </c>
      <c r="F71" s="43" t="s">
        <v>64</v>
      </c>
      <c r="G71" s="43"/>
      <c r="H71" s="43"/>
      <c r="I71" s="43" t="s">
        <v>65</v>
      </c>
      <c r="J71" s="43"/>
      <c r="K71" s="43"/>
      <c r="L71" s="43" t="s">
        <v>66</v>
      </c>
      <c r="M71" s="43"/>
      <c r="N71" s="43"/>
    </row>
    <row r="72" customFormat="false" ht="16.5" hidden="false" customHeight="false" outlineLevel="0" collapsed="false">
      <c r="A72" s="25" t="s">
        <v>67</v>
      </c>
      <c r="B72" s="9"/>
      <c r="C72" s="14"/>
      <c r="D72" s="11"/>
      <c r="E72" s="13"/>
      <c r="F72" s="9"/>
      <c r="G72" s="14"/>
      <c r="H72" s="11"/>
      <c r="I72" s="9"/>
      <c r="J72" s="14"/>
      <c r="K72" s="11"/>
      <c r="L72" s="9"/>
      <c r="M72" s="14"/>
      <c r="N72" s="11"/>
    </row>
    <row r="73" customFormat="false" ht="16.5" hidden="false" customHeight="false" outlineLevel="0" collapsed="false">
      <c r="A73" s="25" t="s">
        <v>68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69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70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71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72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5.75" hidden="false" customHeight="false" outlineLevel="0" collapsed="false"/>
  </sheetData>
  <mergeCells count="38">
    <mergeCell ref="A1:D1"/>
    <mergeCell ref="B4:D4"/>
    <mergeCell ref="A5:D5"/>
    <mergeCell ref="F6:G6"/>
    <mergeCell ref="F7:G7"/>
    <mergeCell ref="F8:G8"/>
    <mergeCell ref="F9:G9"/>
    <mergeCell ref="A10:D10"/>
    <mergeCell ref="F10:G10"/>
    <mergeCell ref="A11:D11"/>
    <mergeCell ref="F11:G11"/>
    <mergeCell ref="F12:G12"/>
    <mergeCell ref="F13:G13"/>
    <mergeCell ref="A14:D14"/>
    <mergeCell ref="F14:G14"/>
    <mergeCell ref="F15:G15"/>
    <mergeCell ref="F16:G16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J65" activeCellId="0" sqref="J65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false" hidden="false" outlineLevel="0" max="10" min="10" style="0" width="11.43"/>
    <col collapsed="false" customWidth="true" hidden="false" outlineLevel="0" max="12" min="11" style="0" width="8.5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73</v>
      </c>
      <c r="B2" s="3"/>
      <c r="C2" s="2" t="s">
        <v>2</v>
      </c>
      <c r="D2" s="4" t="n">
        <v>2017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174887.3+160713.21+150094.86</f>
        <v>485695.37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485695.37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174033.76+160495.48+150076.85</f>
        <v>484606.09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853.54+217.74+18</f>
        <v>1089.28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485695.37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6" customFormat="false" ht="15.75" hidden="false" customHeight="false" outlineLevel="0" collapsed="false"/>
    <row r="27" customFormat="false" ht="16.5" hidden="false" customHeight="false" outlineLevel="0" collapsed="false">
      <c r="A27" s="6" t="s">
        <v>16</v>
      </c>
      <c r="B27" s="6"/>
      <c r="C27" s="6"/>
      <c r="D27" s="6"/>
      <c r="E27" s="6"/>
      <c r="F27" s="6"/>
      <c r="G27" s="6"/>
      <c r="H27" s="6"/>
    </row>
    <row r="28" customFormat="false" ht="16.5" hidden="false" customHeight="false" outlineLevel="0" collapsed="false">
      <c r="A28" s="21" t="s">
        <v>17</v>
      </c>
      <c r="B28" s="47"/>
      <c r="C28" s="48" t="n">
        <v>0</v>
      </c>
      <c r="D28" s="49"/>
      <c r="E28" s="30" t="s">
        <v>18</v>
      </c>
      <c r="F28" s="50"/>
      <c r="G28" s="10" t="n">
        <v>0</v>
      </c>
      <c r="H28" s="11"/>
    </row>
    <row r="29" customFormat="false" ht="27" hidden="false" customHeight="true" outlineLevel="0" collapsed="false">
      <c r="A29" s="21" t="s">
        <v>19</v>
      </c>
      <c r="B29" s="22"/>
      <c r="C29" s="26" t="n">
        <v>205</v>
      </c>
      <c r="D29" s="24"/>
      <c r="E29" s="21" t="s">
        <v>20</v>
      </c>
      <c r="F29" s="9"/>
      <c r="G29" s="26" t="n">
        <f aca="false">+C29</f>
        <v>205</v>
      </c>
      <c r="H29" s="11"/>
    </row>
    <row r="30" customFormat="false" ht="27" hidden="false" customHeight="true" outlineLevel="0" collapsed="false">
      <c r="A30" s="21" t="s">
        <v>21</v>
      </c>
      <c r="B30" s="22"/>
      <c r="C30" s="26" t="n">
        <v>529</v>
      </c>
      <c r="D30" s="24"/>
      <c r="E30" s="21" t="s">
        <v>22</v>
      </c>
      <c r="F30" s="9"/>
      <c r="G30" s="26" t="n">
        <f aca="false">+C30</f>
        <v>529</v>
      </c>
      <c r="H30" s="11"/>
    </row>
    <row r="31" customFormat="false" ht="27" hidden="false" customHeight="true" outlineLevel="0" collapsed="false">
      <c r="A31" s="21" t="s">
        <v>23</v>
      </c>
      <c r="B31" s="22"/>
      <c r="C31" s="26" t="n">
        <v>60</v>
      </c>
      <c r="D31" s="24"/>
      <c r="E31" s="21" t="s">
        <v>24</v>
      </c>
      <c r="F31" s="9"/>
      <c r="G31" s="26" t="n">
        <v>90</v>
      </c>
      <c r="H31" s="11"/>
    </row>
    <row r="32" customFormat="false" ht="27" hidden="false" customHeight="true" outlineLevel="0" collapsed="false">
      <c r="A32" s="21" t="s">
        <v>25</v>
      </c>
      <c r="B32" s="22"/>
      <c r="C32" s="27" t="n">
        <f aca="false">+C13</f>
        <v>484606.09</v>
      </c>
      <c r="D32" s="24"/>
      <c r="E32" s="21" t="s">
        <v>26</v>
      </c>
      <c r="F32" s="9"/>
      <c r="G32" s="27" t="n">
        <f aca="false">+C32</f>
        <v>484606.09</v>
      </c>
      <c r="H32" s="11"/>
    </row>
    <row r="33" customFormat="false" ht="16.5" hidden="false" customHeight="false" outlineLevel="0" collapsed="false">
      <c r="A33" s="13"/>
      <c r="B33" s="9"/>
      <c r="C33" s="14"/>
      <c r="D33" s="11"/>
      <c r="E33" s="13"/>
      <c r="F33" s="9"/>
      <c r="G33" s="14"/>
      <c r="H33" s="11"/>
    </row>
    <row r="34" customFormat="false" ht="16.5" hidden="false" customHeight="true" outlineLevel="0" collapsed="false">
      <c r="A34" s="28" t="s">
        <v>27</v>
      </c>
      <c r="B34" s="28"/>
      <c r="C34" s="28"/>
      <c r="D34" s="28"/>
      <c r="E34" s="28"/>
      <c r="F34" s="28"/>
      <c r="G34" s="28"/>
      <c r="H34" s="28"/>
      <c r="I34" s="29"/>
      <c r="J34" s="29"/>
      <c r="K34" s="29"/>
      <c r="L34" s="29"/>
      <c r="M34" s="29"/>
      <c r="N34" s="29"/>
    </row>
    <row r="35" customFormat="false" ht="16.5" hidden="false" customHeight="true" outlineLevel="0" collapsed="false">
      <c r="A35" s="28" t="s">
        <v>28</v>
      </c>
      <c r="B35" s="28" t="s">
        <v>29</v>
      </c>
      <c r="C35" s="28"/>
      <c r="D35" s="28"/>
      <c r="E35" s="6"/>
      <c r="F35" s="6" t="s">
        <v>30</v>
      </c>
      <c r="G35" s="6"/>
      <c r="H35" s="6"/>
      <c r="I35" s="29"/>
      <c r="J35" s="29"/>
      <c r="K35" s="29"/>
      <c r="L35" s="29"/>
      <c r="M35" s="29"/>
      <c r="N35" s="29"/>
    </row>
    <row r="36" customFormat="false" ht="16.5" hidden="false" customHeight="false" outlineLevel="0" collapsed="false">
      <c r="A36" s="30" t="s">
        <v>31</v>
      </c>
      <c r="B36" s="9"/>
      <c r="C36" s="10" t="n">
        <v>0</v>
      </c>
      <c r="D36" s="11"/>
      <c r="E36" s="31"/>
      <c r="F36" s="9"/>
      <c r="G36" s="10" t="n">
        <v>0</v>
      </c>
      <c r="H36" s="11"/>
    </row>
    <row r="37" customFormat="false" ht="16.5" hidden="false" customHeight="false" outlineLevel="0" collapsed="false">
      <c r="A37" s="30" t="s">
        <v>32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33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34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35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36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37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38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2" t="s">
        <v>39</v>
      </c>
      <c r="B44" s="33" t="n">
        <v>0</v>
      </c>
      <c r="C44" s="33"/>
      <c r="D44" s="34"/>
      <c r="E44" s="34"/>
      <c r="F44" s="34"/>
      <c r="G44" s="34"/>
      <c r="H44" s="34"/>
    </row>
    <row r="46" customFormat="false" ht="16.5" hidden="false" customHeight="false" outlineLevel="0" collapsed="false">
      <c r="A46" s="6" t="s">
        <v>40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6.5" hidden="false" customHeight="false" outlineLevel="0" collapsed="false">
      <c r="A47" s="35" t="s">
        <v>41</v>
      </c>
      <c r="B47" s="35" t="s">
        <v>42</v>
      </c>
      <c r="C47" s="35"/>
      <c r="D47" s="35"/>
      <c r="E47" s="35" t="s">
        <v>43</v>
      </c>
      <c r="F47" s="35" t="s">
        <v>44</v>
      </c>
      <c r="G47" s="35"/>
      <c r="H47" s="35"/>
      <c r="I47" s="35" t="s">
        <v>45</v>
      </c>
      <c r="J47" s="35"/>
      <c r="K47" s="35"/>
      <c r="L47" s="36"/>
      <c r="M47" s="36"/>
      <c r="N47" s="36"/>
    </row>
    <row r="48" customFormat="false" ht="16.5" hidden="false" customHeight="false" outlineLevel="0" collapsed="false">
      <c r="A48" s="25" t="s">
        <v>31</v>
      </c>
      <c r="B48" s="9"/>
      <c r="C48" s="14" t="n">
        <v>67</v>
      </c>
      <c r="D48" s="11"/>
      <c r="E48" s="37" t="n">
        <v>88823.94</v>
      </c>
      <c r="F48" s="9"/>
      <c r="G48" s="10" t="n">
        <v>0</v>
      </c>
      <c r="H48" s="11"/>
      <c r="I48" s="9"/>
      <c r="J48" s="10" t="n">
        <v>0</v>
      </c>
      <c r="K48" s="11"/>
    </row>
    <row r="49" customFormat="false" ht="16.5" hidden="false" customHeight="false" outlineLevel="0" collapsed="false">
      <c r="A49" s="25" t="s">
        <v>32</v>
      </c>
      <c r="B49" s="9"/>
      <c r="C49" s="14" t="n">
        <v>58</v>
      </c>
      <c r="D49" s="11"/>
      <c r="E49" s="37" t="n">
        <v>35631.96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46</v>
      </c>
      <c r="B50" s="9"/>
      <c r="C50" s="14" t="n">
        <v>1</v>
      </c>
      <c r="D50" s="11"/>
      <c r="E50" s="37" t="n">
        <v>2773.02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E51" s="39"/>
      <c r="J51" s="39"/>
    </row>
    <row r="52" customFormat="false" ht="16.5" hidden="false" customHeight="false" outlineLevel="0" collapsed="false">
      <c r="A52" s="13" t="s">
        <v>47</v>
      </c>
      <c r="B52" s="9"/>
      <c r="C52" s="14" t="n">
        <f aca="false">SUM(C48:C51)</f>
        <v>126</v>
      </c>
      <c r="D52" s="11"/>
      <c r="E52" s="37" t="n">
        <f aca="false">SUM(E48:E51)</f>
        <v>127228.92</v>
      </c>
      <c r="F52" s="9"/>
      <c r="G52" s="10" t="n">
        <f aca="false">SUM(G48:G51)</f>
        <v>0</v>
      </c>
      <c r="H52" s="11"/>
      <c r="I52" s="9"/>
      <c r="J52" s="10" t="n">
        <v>0</v>
      </c>
      <c r="K52" s="11"/>
    </row>
    <row r="53" customFormat="false" ht="15.75" hidden="false" customHeight="false" outlineLevel="0" collapsed="false">
      <c r="E53" s="39"/>
    </row>
    <row r="54" customFormat="false" ht="15" hidden="false" customHeight="false" outlineLevel="0" collapsed="false">
      <c r="A54" s="40" t="s">
        <v>48</v>
      </c>
      <c r="B54" s="40"/>
      <c r="C54" s="40"/>
      <c r="D54" s="40"/>
      <c r="E54" s="40"/>
      <c r="F54" s="40"/>
      <c r="G54" s="40"/>
      <c r="H54" s="40"/>
      <c r="I54" s="41"/>
      <c r="J54" s="41"/>
      <c r="K54" s="41"/>
      <c r="L54" s="2"/>
      <c r="M54" s="2"/>
      <c r="N54" s="2"/>
    </row>
    <row r="55" customFormat="false" ht="15.75" hidden="false" customHeight="false" outlineLevel="0" collapsed="false">
      <c r="A55" s="42" t="s">
        <v>41</v>
      </c>
      <c r="B55" s="43" t="s">
        <v>49</v>
      </c>
      <c r="C55" s="43"/>
      <c r="D55" s="43"/>
      <c r="E55" s="42"/>
      <c r="F55" s="43" t="s">
        <v>50</v>
      </c>
      <c r="G55" s="43"/>
      <c r="H55" s="43"/>
      <c r="I55" s="44"/>
      <c r="J55" s="44"/>
      <c r="K55" s="44"/>
      <c r="L55" s="45"/>
      <c r="M55" s="45"/>
      <c r="N55" s="45"/>
    </row>
    <row r="56" customFormat="false" ht="16.5" hidden="false" customHeight="false" outlineLevel="0" collapsed="false">
      <c r="A56" s="25" t="s">
        <v>31</v>
      </c>
      <c r="B56" s="9"/>
      <c r="C56" s="10" t="n">
        <v>88850.7</v>
      </c>
      <c r="D56" s="11"/>
      <c r="E56" s="31"/>
      <c r="F56" s="9"/>
      <c r="G56" s="14" t="n">
        <v>67</v>
      </c>
      <c r="H56" s="11"/>
    </row>
    <row r="57" customFormat="false" ht="16.5" hidden="false" customHeight="false" outlineLevel="0" collapsed="false">
      <c r="A57" s="25" t="s">
        <v>32</v>
      </c>
      <c r="B57" s="9"/>
      <c r="C57" s="10" t="n">
        <v>80361.33</v>
      </c>
      <c r="D57" s="11"/>
      <c r="E57" s="31"/>
      <c r="F57" s="9"/>
      <c r="G57" s="14" t="n">
        <v>59</v>
      </c>
      <c r="H57" s="11"/>
    </row>
    <row r="58" customFormat="false" ht="16.5" hidden="false" customHeight="false" outlineLevel="0" collapsed="false">
      <c r="A58" s="25" t="s">
        <v>46</v>
      </c>
      <c r="B58" s="9"/>
      <c r="C58" s="10" t="n">
        <v>234780.99</v>
      </c>
      <c r="D58" s="11"/>
      <c r="E58" s="31"/>
      <c r="F58" s="9"/>
      <c r="G58" s="14" t="n">
        <v>177</v>
      </c>
      <c r="H58" s="11"/>
    </row>
    <row r="59" customFormat="false" ht="16.5" hidden="false" customHeight="false" outlineLevel="0" collapsed="false">
      <c r="A59" s="13" t="s">
        <v>47</v>
      </c>
      <c r="B59" s="9"/>
      <c r="C59" s="10" t="n">
        <f aca="false">SUM(C56:C58)</f>
        <v>403993.02</v>
      </c>
      <c r="D59" s="11"/>
      <c r="E59" s="31"/>
      <c r="F59" s="9"/>
      <c r="G59" s="14" t="n">
        <f aca="false">SUM(G56:G58)</f>
        <v>303</v>
      </c>
      <c r="H59" s="11"/>
    </row>
    <row r="60" customFormat="false" ht="15.75" hidden="false" customHeight="false" outlineLevel="0" collapsed="false"/>
    <row r="61" customFormat="false" ht="15" hidden="false" customHeight="false" outlineLevel="0" collapsed="false">
      <c r="A61" s="40" t="s">
        <v>51</v>
      </c>
      <c r="B61" s="40"/>
      <c r="C61" s="40"/>
      <c r="D61" s="40"/>
      <c r="E61" s="40"/>
      <c r="F61" s="40"/>
      <c r="G61" s="40"/>
      <c r="H61" s="40"/>
    </row>
    <row r="62" customFormat="false" ht="15.75" hidden="false" customHeight="false" outlineLevel="0" collapsed="false">
      <c r="A62" s="46" t="s">
        <v>52</v>
      </c>
      <c r="B62" s="40" t="s">
        <v>53</v>
      </c>
      <c r="C62" s="40"/>
      <c r="D62" s="40"/>
      <c r="E62" s="46"/>
      <c r="F62" s="40" t="s">
        <v>54</v>
      </c>
      <c r="G62" s="40"/>
      <c r="H62" s="40"/>
    </row>
    <row r="63" customFormat="false" ht="16.5" hidden="false" customHeight="false" outlineLevel="0" collapsed="false">
      <c r="A63" s="25" t="s">
        <v>55</v>
      </c>
      <c r="B63" s="9"/>
      <c r="C63" s="14"/>
      <c r="D63" s="11"/>
      <c r="E63" s="31"/>
      <c r="F63" s="9"/>
      <c r="G63" s="14"/>
      <c r="H63" s="11"/>
    </row>
    <row r="64" customFormat="false" ht="16.5" hidden="false" customHeight="false" outlineLevel="0" collapsed="false">
      <c r="A64" s="25" t="s">
        <v>56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57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58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59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13" t="s">
        <v>47</v>
      </c>
      <c r="B68" s="9"/>
      <c r="C68" s="14"/>
      <c r="D68" s="11"/>
      <c r="E68" s="31"/>
      <c r="F68" s="9"/>
      <c r="G68" s="14"/>
      <c r="H68" s="11"/>
    </row>
    <row r="69" customFormat="false" ht="15.75" hidden="false" customHeight="false" outlineLevel="0" collapsed="false"/>
    <row r="70" customFormat="false" ht="15" hidden="false" customHeight="false" outlineLevel="0" collapsed="false">
      <c r="A70" s="40" t="s">
        <v>60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.75" hidden="false" customHeight="false" outlineLevel="0" collapsed="false">
      <c r="A71" s="43" t="s">
        <v>61</v>
      </c>
      <c r="B71" s="43" t="s">
        <v>62</v>
      </c>
      <c r="C71" s="43"/>
      <c r="D71" s="43"/>
      <c r="E71" s="42" t="s">
        <v>63</v>
      </c>
      <c r="F71" s="43" t="s">
        <v>64</v>
      </c>
      <c r="G71" s="43"/>
      <c r="H71" s="43"/>
      <c r="I71" s="43" t="s">
        <v>65</v>
      </c>
      <c r="J71" s="43"/>
      <c r="K71" s="43"/>
      <c r="L71" s="43" t="s">
        <v>66</v>
      </c>
      <c r="M71" s="43"/>
      <c r="N71" s="43"/>
    </row>
    <row r="72" customFormat="false" ht="16.5" hidden="false" customHeight="false" outlineLevel="0" collapsed="false">
      <c r="A72" s="25" t="s">
        <v>67</v>
      </c>
      <c r="B72" s="9"/>
      <c r="C72" s="14"/>
      <c r="D72" s="11"/>
      <c r="E72" s="13"/>
      <c r="F72" s="9"/>
      <c r="G72" s="14"/>
      <c r="H72" s="11"/>
      <c r="I72" s="9"/>
      <c r="J72" s="14"/>
      <c r="K72" s="11"/>
      <c r="L72" s="9"/>
      <c r="M72" s="14"/>
      <c r="N72" s="11"/>
    </row>
    <row r="73" customFormat="false" ht="16.5" hidden="false" customHeight="false" outlineLevel="0" collapsed="false">
      <c r="A73" s="25" t="s">
        <v>68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69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70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71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72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true" showOutlineSymbols="true" defaultGridColor="true" view="normal" topLeftCell="A54" colorId="64" zoomScale="78" zoomScaleNormal="78" zoomScalePageLayoutView="100" workbookViewId="0">
      <selection pane="topLeft" activeCell="A72" activeCellId="0" sqref="A72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false" hidden="false" outlineLevel="0" max="10" min="10" style="0" width="11.43"/>
    <col collapsed="false" customWidth="true" hidden="false" outlineLevel="0" max="12" min="11" style="0" width="8.57"/>
    <col collapsed="false" customWidth="true" hidden="false" outlineLevel="0" max="13" min="13" style="0" width="14.28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s="54" customFormat="true" ht="13.8" hidden="false" customHeight="false" outlineLevel="0" collapsed="false">
      <c r="A1" s="53" t="s">
        <v>0</v>
      </c>
      <c r="B1" s="53"/>
      <c r="C1" s="53"/>
      <c r="D1" s="53"/>
    </row>
    <row r="2" s="54" customFormat="true" ht="13.8" hidden="false" customHeight="false" outlineLevel="0" collapsed="false">
      <c r="A2" s="55" t="s">
        <v>74</v>
      </c>
      <c r="B2" s="56"/>
      <c r="C2" s="55" t="s">
        <v>2</v>
      </c>
      <c r="D2" s="57" t="n">
        <v>2017</v>
      </c>
    </row>
    <row r="3" s="54" customFormat="true" ht="13.8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v>1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1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2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 t="n">
        <v>1</v>
      </c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v>1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v>1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3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s="54" customFormat="true" ht="13.8" hidden="false" customHeight="false" outlineLevel="0" collapsed="false">
      <c r="A24" s="58"/>
      <c r="B24" s="59"/>
      <c r="C24" s="60"/>
    </row>
    <row r="26" customFormat="false" ht="15.75" hidden="false" customHeight="false" outlineLevel="0" collapsed="false"/>
    <row r="27" customFormat="false" ht="16.5" hidden="false" customHeight="false" outlineLevel="0" collapsed="false">
      <c r="A27" s="6" t="s">
        <v>76</v>
      </c>
      <c r="B27" s="6"/>
      <c r="C27" s="6"/>
      <c r="D27" s="6"/>
      <c r="E27" s="6"/>
      <c r="F27" s="6"/>
      <c r="G27" s="6"/>
      <c r="H27" s="6"/>
    </row>
    <row r="28" customFormat="false" ht="16.5" hidden="false" customHeight="false" outlineLevel="0" collapsed="false">
      <c r="A28" s="21" t="s">
        <v>17</v>
      </c>
      <c r="B28" s="47"/>
      <c r="C28" s="48" t="n">
        <v>0</v>
      </c>
      <c r="D28" s="49"/>
      <c r="E28" s="30" t="s">
        <v>18</v>
      </c>
      <c r="F28" s="50"/>
      <c r="G28" s="10" t="n">
        <v>0</v>
      </c>
      <c r="H28" s="11"/>
    </row>
    <row r="29" customFormat="false" ht="27" hidden="false" customHeight="true" outlineLevel="0" collapsed="false">
      <c r="A29" s="21" t="s">
        <v>77</v>
      </c>
      <c r="B29" s="22"/>
      <c r="C29" s="26"/>
      <c r="D29" s="24"/>
      <c r="E29" s="21" t="s">
        <v>78</v>
      </c>
      <c r="F29" s="9"/>
      <c r="G29" s="26" t="n">
        <f aca="false">+C29</f>
        <v>0</v>
      </c>
      <c r="H29" s="11"/>
    </row>
    <row r="30" customFormat="false" ht="27" hidden="false" customHeight="true" outlineLevel="0" collapsed="false">
      <c r="A30" s="21" t="s">
        <v>79</v>
      </c>
      <c r="B30" s="22"/>
      <c r="C30" s="26"/>
      <c r="D30" s="24"/>
      <c r="E30" s="21" t="s">
        <v>80</v>
      </c>
      <c r="F30" s="9"/>
      <c r="G30" s="26" t="n">
        <f aca="false">+C30</f>
        <v>0</v>
      </c>
      <c r="H30" s="11"/>
    </row>
    <row r="31" customFormat="false" ht="27" hidden="false" customHeight="true" outlineLevel="0" collapsed="false">
      <c r="A31" s="21" t="s">
        <v>81</v>
      </c>
      <c r="B31" s="22"/>
      <c r="C31" s="26" t="n">
        <v>60</v>
      </c>
      <c r="D31" s="24"/>
      <c r="E31" s="21" t="s">
        <v>82</v>
      </c>
      <c r="F31" s="9"/>
      <c r="G31" s="26" t="n">
        <v>90</v>
      </c>
      <c r="H31" s="11"/>
    </row>
    <row r="32" customFormat="false" ht="27" hidden="false" customHeight="true" outlineLevel="0" collapsed="false">
      <c r="A32" s="21" t="s">
        <v>83</v>
      </c>
      <c r="B32" s="22"/>
      <c r="C32" s="27" t="n">
        <f aca="false">+C13</f>
        <v>1</v>
      </c>
      <c r="D32" s="24"/>
      <c r="E32" s="21" t="s">
        <v>26</v>
      </c>
      <c r="F32" s="9"/>
      <c r="G32" s="27" t="n">
        <f aca="false">+C32</f>
        <v>1</v>
      </c>
      <c r="H32" s="11"/>
    </row>
    <row r="33" s="54" customFormat="true" ht="13.8" hidden="false" customHeight="false" outlineLevel="0" collapsed="false">
      <c r="A33" s="61"/>
      <c r="B33" s="62"/>
      <c r="C33" s="63"/>
      <c r="D33" s="64"/>
      <c r="E33" s="61"/>
      <c r="F33" s="62"/>
      <c r="G33" s="63"/>
      <c r="H33" s="64"/>
    </row>
    <row r="34" customFormat="false" ht="16.5" hidden="false" customHeight="true" outlineLevel="0" collapsed="false">
      <c r="A34" s="28" t="s">
        <v>84</v>
      </c>
      <c r="B34" s="28"/>
      <c r="C34" s="28"/>
      <c r="D34" s="28"/>
      <c r="E34" s="28"/>
      <c r="F34" s="28"/>
      <c r="G34" s="28"/>
      <c r="H34" s="28"/>
      <c r="I34" s="29"/>
      <c r="J34" s="29"/>
      <c r="K34" s="29"/>
      <c r="L34" s="29"/>
      <c r="M34" s="29"/>
      <c r="N34" s="29"/>
    </row>
    <row r="35" customFormat="false" ht="16.5" hidden="false" customHeight="true" outlineLevel="0" collapsed="false">
      <c r="A35" s="28" t="s">
        <v>28</v>
      </c>
      <c r="B35" s="28" t="s">
        <v>29</v>
      </c>
      <c r="C35" s="28"/>
      <c r="D35" s="28"/>
      <c r="E35" s="6"/>
      <c r="F35" s="6" t="s">
        <v>85</v>
      </c>
      <c r="G35" s="6"/>
      <c r="H35" s="6"/>
      <c r="I35" s="29"/>
      <c r="J35" s="29"/>
      <c r="K35" s="29"/>
      <c r="L35" s="29"/>
      <c r="M35" s="29"/>
      <c r="N35" s="29"/>
    </row>
    <row r="36" customFormat="false" ht="16.5" hidden="false" customHeight="false" outlineLevel="0" collapsed="false">
      <c r="A36" s="30" t="s">
        <v>86</v>
      </c>
      <c r="B36" s="9"/>
      <c r="C36" s="10" t="n">
        <v>0</v>
      </c>
      <c r="D36" s="11"/>
      <c r="E36" s="31"/>
      <c r="F36" s="9"/>
      <c r="G36" s="10" t="n">
        <v>0</v>
      </c>
      <c r="H36" s="11"/>
    </row>
    <row r="37" customFormat="false" ht="16.5" hidden="false" customHeight="false" outlineLevel="0" collapsed="false">
      <c r="A37" s="30" t="s">
        <v>87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88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89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90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36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37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38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2" t="s">
        <v>39</v>
      </c>
      <c r="B44" s="33" t="n">
        <v>0</v>
      </c>
      <c r="C44" s="33"/>
      <c r="D44" s="34"/>
      <c r="E44" s="34"/>
      <c r="F44" s="34"/>
      <c r="G44" s="34"/>
      <c r="H44" s="34"/>
    </row>
    <row r="45" s="54" customFormat="true" ht="13.8" hidden="false" customHeight="false" outlineLevel="0" collapsed="false"/>
    <row r="46" customFormat="false" ht="16.5" hidden="false" customHeight="false" outlineLevel="0" collapsed="false">
      <c r="A46" s="6" t="s">
        <v>91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3.8" hidden="false" customHeight="false" outlineLevel="0" collapsed="false">
      <c r="A47" s="35" t="s">
        <v>41</v>
      </c>
      <c r="B47" s="35" t="s">
        <v>42</v>
      </c>
      <c r="C47" s="35"/>
      <c r="D47" s="35"/>
      <c r="E47" s="35" t="s">
        <v>43</v>
      </c>
      <c r="F47" s="35" t="s">
        <v>92</v>
      </c>
      <c r="G47" s="35"/>
      <c r="H47" s="35"/>
      <c r="I47" s="35" t="s">
        <v>93</v>
      </c>
      <c r="J47" s="35"/>
      <c r="K47" s="35"/>
      <c r="L47" s="36"/>
      <c r="M47" s="36"/>
      <c r="N47" s="36"/>
    </row>
    <row r="48" customFormat="false" ht="16.5" hidden="false" customHeight="false" outlineLevel="0" collapsed="false">
      <c r="A48" s="25" t="s">
        <v>86</v>
      </c>
      <c r="B48" s="9"/>
      <c r="C48" s="14"/>
      <c r="D48" s="11"/>
      <c r="E48" s="37"/>
      <c r="F48" s="9"/>
      <c r="G48" s="10" t="n">
        <v>0</v>
      </c>
      <c r="H48" s="11"/>
      <c r="I48" s="9"/>
      <c r="J48" s="10" t="n">
        <v>0</v>
      </c>
      <c r="K48" s="11"/>
    </row>
    <row r="49" customFormat="false" ht="16.5" hidden="false" customHeight="false" outlineLevel="0" collapsed="false">
      <c r="A49" s="25" t="s">
        <v>87</v>
      </c>
      <c r="B49" s="9"/>
      <c r="C49" s="14"/>
      <c r="D49" s="11"/>
      <c r="E49" s="37"/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94</v>
      </c>
      <c r="B50" s="9"/>
      <c r="C50" s="14"/>
      <c r="D50" s="11"/>
      <c r="E50" s="37"/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E51" s="39"/>
      <c r="J51" s="39"/>
    </row>
    <row r="52" customFormat="false" ht="16.5" hidden="false" customHeight="false" outlineLevel="0" collapsed="false">
      <c r="A52" s="13" t="s">
        <v>47</v>
      </c>
      <c r="B52" s="9"/>
      <c r="C52" s="14" t="n">
        <f aca="false">SUM(C48:C51)</f>
        <v>0</v>
      </c>
      <c r="D52" s="11"/>
      <c r="E52" s="37" t="n">
        <f aca="false">SUM(E48:E51)</f>
        <v>0</v>
      </c>
      <c r="F52" s="9"/>
      <c r="G52" s="10" t="n">
        <f aca="false">SUM(G48:G51)</f>
        <v>0</v>
      </c>
      <c r="H52" s="11"/>
      <c r="I52" s="9"/>
      <c r="J52" s="10" t="n">
        <v>0</v>
      </c>
      <c r="K52" s="11"/>
    </row>
    <row r="53" s="54" customFormat="true" ht="13.8" hidden="false" customHeight="false" outlineLevel="0" collapsed="false">
      <c r="E53" s="65"/>
    </row>
    <row r="54" customFormat="false" ht="15" hidden="false" customHeight="false" outlineLevel="0" collapsed="false">
      <c r="A54" s="40" t="s">
        <v>48</v>
      </c>
      <c r="B54" s="40"/>
      <c r="C54" s="40"/>
      <c r="D54" s="40"/>
      <c r="E54" s="40"/>
      <c r="F54" s="40"/>
      <c r="G54" s="40"/>
      <c r="H54" s="40"/>
      <c r="I54" s="41"/>
      <c r="J54" s="41"/>
      <c r="K54" s="41"/>
      <c r="L54" s="2"/>
      <c r="M54" s="2"/>
      <c r="N54" s="2"/>
    </row>
    <row r="55" customFormat="false" ht="15.75" hidden="false" customHeight="false" outlineLevel="0" collapsed="false">
      <c r="A55" s="42" t="s">
        <v>41</v>
      </c>
      <c r="B55" s="43" t="s">
        <v>95</v>
      </c>
      <c r="C55" s="43"/>
      <c r="D55" s="43"/>
      <c r="E55" s="42"/>
      <c r="F55" s="43" t="s">
        <v>50</v>
      </c>
      <c r="G55" s="43"/>
      <c r="H55" s="43"/>
      <c r="I55" s="44"/>
      <c r="J55" s="44"/>
      <c r="K55" s="44"/>
      <c r="L55" s="45"/>
      <c r="M55" s="45"/>
      <c r="N55" s="45"/>
    </row>
    <row r="56" customFormat="false" ht="16.5" hidden="false" customHeight="false" outlineLevel="0" collapsed="false">
      <c r="A56" s="25" t="s">
        <v>86</v>
      </c>
      <c r="B56" s="9"/>
      <c r="C56" s="10"/>
      <c r="D56" s="11"/>
      <c r="E56" s="31"/>
      <c r="F56" s="9"/>
      <c r="G56" s="14"/>
      <c r="H56" s="11"/>
    </row>
    <row r="57" customFormat="false" ht="16.5" hidden="false" customHeight="false" outlineLevel="0" collapsed="false">
      <c r="A57" s="25" t="s">
        <v>87</v>
      </c>
      <c r="B57" s="9"/>
      <c r="C57" s="10"/>
      <c r="D57" s="11"/>
      <c r="E57" s="31"/>
      <c r="F57" s="9"/>
      <c r="G57" s="14"/>
      <c r="H57" s="11"/>
    </row>
    <row r="58" customFormat="false" ht="16.5" hidden="false" customHeight="false" outlineLevel="0" collapsed="false">
      <c r="A58" s="25" t="s">
        <v>94</v>
      </c>
      <c r="B58" s="9"/>
      <c r="C58" s="10"/>
      <c r="D58" s="11"/>
      <c r="E58" s="31"/>
      <c r="F58" s="9"/>
      <c r="G58" s="14"/>
      <c r="H58" s="11"/>
    </row>
    <row r="59" customFormat="false" ht="16.5" hidden="false" customHeight="false" outlineLevel="0" collapsed="false">
      <c r="A59" s="13" t="s">
        <v>47</v>
      </c>
      <c r="B59" s="9"/>
      <c r="C59" s="10" t="n">
        <f aca="false">SUM(C56:C58)</f>
        <v>0</v>
      </c>
      <c r="D59" s="11"/>
      <c r="E59" s="31"/>
      <c r="F59" s="9"/>
      <c r="G59" s="14" t="n">
        <f aca="false">SUM(G56:G58)</f>
        <v>0</v>
      </c>
      <c r="H59" s="11"/>
    </row>
    <row r="60" s="54" customFormat="true" ht="13.8" hidden="false" customHeight="false" outlineLevel="0" collapsed="false"/>
    <row r="61" customFormat="false" ht="15" hidden="false" customHeight="false" outlineLevel="0" collapsed="false">
      <c r="A61" s="40" t="s">
        <v>51</v>
      </c>
      <c r="B61" s="40"/>
      <c r="C61" s="40"/>
      <c r="D61" s="40"/>
      <c r="E61" s="40"/>
      <c r="F61" s="40"/>
      <c r="G61" s="40"/>
      <c r="H61" s="40"/>
    </row>
    <row r="62" customFormat="false" ht="15.75" hidden="false" customHeight="false" outlineLevel="0" collapsed="false">
      <c r="A62" s="46" t="s">
        <v>52</v>
      </c>
      <c r="B62" s="40" t="s">
        <v>53</v>
      </c>
      <c r="C62" s="40"/>
      <c r="D62" s="40"/>
      <c r="E62" s="46"/>
      <c r="F62" s="40" t="s">
        <v>54</v>
      </c>
      <c r="G62" s="40"/>
      <c r="H62" s="40"/>
    </row>
    <row r="63" customFormat="false" ht="16.5" hidden="false" customHeight="false" outlineLevel="0" collapsed="false">
      <c r="A63" s="25" t="s">
        <v>55</v>
      </c>
      <c r="B63" s="9"/>
      <c r="C63" s="14"/>
      <c r="D63" s="11"/>
      <c r="E63" s="31"/>
      <c r="F63" s="9"/>
      <c r="G63" s="14"/>
      <c r="H63" s="11"/>
    </row>
    <row r="64" customFormat="false" ht="16.5" hidden="false" customHeight="false" outlineLevel="0" collapsed="false">
      <c r="A64" s="25" t="s">
        <v>96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97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58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59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13" t="s">
        <v>47</v>
      </c>
      <c r="B68" s="9"/>
      <c r="C68" s="14"/>
      <c r="D68" s="11"/>
      <c r="E68" s="31"/>
      <c r="F68" s="9"/>
      <c r="G68" s="14"/>
      <c r="H68" s="11"/>
    </row>
    <row r="69" s="54" customFormat="true" ht="13.8" hidden="false" customHeight="false" outlineLevel="0" collapsed="false"/>
    <row r="70" customFormat="false" ht="15" hidden="false" customHeight="false" outlineLevel="0" collapsed="false">
      <c r="A70" s="40" t="s">
        <v>98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.75" hidden="false" customHeight="false" outlineLevel="0" collapsed="false">
      <c r="A71" s="43" t="s">
        <v>61</v>
      </c>
      <c r="B71" s="43" t="s">
        <v>62</v>
      </c>
      <c r="C71" s="43"/>
      <c r="D71" s="43"/>
      <c r="E71" s="42" t="s">
        <v>63</v>
      </c>
      <c r="F71" s="43" t="s">
        <v>64</v>
      </c>
      <c r="G71" s="43"/>
      <c r="H71" s="43"/>
      <c r="I71" s="43" t="s">
        <v>65</v>
      </c>
      <c r="J71" s="43"/>
      <c r="K71" s="43"/>
      <c r="L71" s="43" t="s">
        <v>66</v>
      </c>
      <c r="M71" s="43"/>
      <c r="N71" s="43"/>
    </row>
    <row r="72" customFormat="false" ht="16.5" hidden="false" customHeight="false" outlineLevel="0" collapsed="false">
      <c r="A72" s="25" t="s">
        <v>67</v>
      </c>
      <c r="B72" s="9"/>
      <c r="C72" s="14"/>
      <c r="D72" s="11"/>
      <c r="E72" s="13"/>
      <c r="F72" s="9"/>
      <c r="G72" s="14"/>
      <c r="H72" s="11"/>
      <c r="I72" s="9"/>
      <c r="J72" s="14"/>
      <c r="K72" s="11"/>
      <c r="L72" s="9"/>
      <c r="M72" s="14"/>
      <c r="N72" s="11"/>
    </row>
    <row r="73" customFormat="false" ht="16.5" hidden="false" customHeight="false" outlineLevel="0" collapsed="false">
      <c r="A73" s="25" t="s">
        <v>68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69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70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71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72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G60" activeCellId="0" sqref="G60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14"/>
    <col collapsed="false" customWidth="true" hidden="false" outlineLevel="0" max="11" min="8" style="0" width="8.57"/>
    <col collapsed="false" customWidth="true" hidden="false" outlineLevel="0" max="1025" min="12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73</v>
      </c>
      <c r="B2" s="3"/>
      <c r="C2" s="2" t="s">
        <v>2</v>
      </c>
      <c r="D2" s="4" t="n">
        <v>2013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337040.67+197611.67+268151.5+96294.7</f>
        <v>899098.54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899098.54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337040.67+195707.39+267901.76+96077.98</f>
        <v>896727.8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1904.28+249.74+216.72</f>
        <v>2370.74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899098.54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279</v>
      </c>
      <c r="D30" s="24"/>
      <c r="E30" s="21" t="s">
        <v>20</v>
      </c>
      <c r="F30" s="9"/>
      <c r="G30" s="26" t="n">
        <v>279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706</v>
      </c>
      <c r="D31" s="24"/>
      <c r="E31" s="21" t="s">
        <v>22</v>
      </c>
      <c r="F31" s="9"/>
      <c r="G31" s="26" t="n">
        <v>706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896727.8</v>
      </c>
      <c r="D33" s="24"/>
      <c r="E33" s="21" t="s">
        <v>26</v>
      </c>
      <c r="F33" s="9"/>
      <c r="G33" s="27" t="n">
        <f aca="false">+C33</f>
        <v>896727.8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137</v>
      </c>
      <c r="D49" s="11"/>
      <c r="E49" s="37" t="n">
        <v>118561.45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81</v>
      </c>
      <c r="D50" s="11"/>
      <c r="E50" s="37" t="n">
        <v>53343.34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5</v>
      </c>
      <c r="D51" s="11"/>
      <c r="E51" s="37" t="n">
        <v>461.6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223</v>
      </c>
      <c r="D53" s="11"/>
      <c r="E53" s="37" t="n">
        <f aca="false">SUM(E49:E52)</f>
        <v>172366.39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296884.6</v>
      </c>
      <c r="D57" s="11"/>
      <c r="E57" s="31"/>
      <c r="F57" s="9"/>
      <c r="G57" s="14" t="n">
        <v>142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55680.82</v>
      </c>
      <c r="D58" s="11"/>
      <c r="E58" s="31"/>
      <c r="F58" s="9"/>
      <c r="G58" s="14" t="n">
        <v>86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137092.21</v>
      </c>
      <c r="D59" s="11"/>
      <c r="E59" s="31"/>
      <c r="F59" s="9"/>
      <c r="G59" s="14" t="n">
        <v>152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489657.63</v>
      </c>
      <c r="D60" s="11"/>
      <c r="E60" s="31"/>
      <c r="F60" s="9"/>
      <c r="G60" s="14" t="n">
        <f aca="false">SUM(G57:G59)</f>
        <v>380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56" activeCellId="0" sqref="L56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43"/>
    <col collapsed="false" customWidth="true" hidden="false" outlineLevel="0" max="7" min="7" style="0" width="14.28"/>
    <col collapsed="false" customWidth="true" hidden="false" outlineLevel="0" max="8" min="8" style="0" width="8.43"/>
    <col collapsed="false" customWidth="true" hidden="false" outlineLevel="0" max="9" min="9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74</v>
      </c>
      <c r="B2" s="3"/>
      <c r="C2" s="2" t="s">
        <v>2</v>
      </c>
      <c r="D2" s="4" t="n">
        <v>2013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v>1074395.86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1074395.86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v>1072629.67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v>1766.19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1074395.86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263</v>
      </c>
      <c r="D30" s="24"/>
      <c r="E30" s="21" t="s">
        <v>20</v>
      </c>
      <c r="F30" s="9"/>
      <c r="G30" s="26" t="n">
        <f aca="false">+C30</f>
        <v>263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709</v>
      </c>
      <c r="D31" s="24"/>
      <c r="E31" s="21" t="s">
        <v>22</v>
      </c>
      <c r="F31" s="9"/>
      <c r="G31" s="26" t="n">
        <f aca="false">+C31</f>
        <v>709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1072629.67</v>
      </c>
      <c r="D33" s="24"/>
      <c r="E33" s="21" t="s">
        <v>26</v>
      </c>
      <c r="F33" s="9"/>
      <c r="G33" s="23" t="n">
        <f aca="false">+C33</f>
        <v>1072629.67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105</v>
      </c>
      <c r="D49" s="11"/>
      <c r="E49" s="37" t="n">
        <v>219736.05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62</v>
      </c>
      <c r="D50" s="11"/>
      <c r="E50" s="37" t="n">
        <v>33072.66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435.2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170</v>
      </c>
      <c r="D53" s="11"/>
      <c r="E53" s="37" t="n">
        <f aca="false">SUM(E49:E52)</f>
        <v>253243.91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221795.61</v>
      </c>
      <c r="D57" s="11"/>
      <c r="E57" s="31"/>
      <c r="F57" s="9"/>
      <c r="G57" s="14" t="n">
        <v>106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114943.92</v>
      </c>
      <c r="D58" s="11"/>
      <c r="E58" s="31"/>
      <c r="F58" s="9"/>
      <c r="G58" s="14" t="n">
        <v>67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152030.05</v>
      </c>
      <c r="D59" s="11"/>
      <c r="E59" s="31"/>
      <c r="F59" s="9"/>
      <c r="G59" s="14" t="n">
        <v>169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488769.58</v>
      </c>
      <c r="D60" s="11"/>
      <c r="E60" s="31"/>
      <c r="F60" s="9"/>
      <c r="G60" s="14" t="n">
        <f aca="false">SUM(G57:G59)</f>
        <v>342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49" colorId="64" zoomScale="78" zoomScaleNormal="78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75</v>
      </c>
      <c r="B2" s="3"/>
      <c r="C2" s="2" t="s">
        <v>2</v>
      </c>
      <c r="D2" s="4" t="n">
        <v>2013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393957.25+285778.17+283542.92+115593.4</f>
        <v>1078871.74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1078871.74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392332.35+285071.52+282875.23+115233.49</f>
        <v>1075512.59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1624.9+706.65+667.69+359.91</f>
        <v>3359.15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1078871.74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250</v>
      </c>
      <c r="D30" s="24"/>
      <c r="E30" s="21" t="s">
        <v>20</v>
      </c>
      <c r="F30" s="9"/>
      <c r="G30" s="26" t="n">
        <f aca="false">+C30</f>
        <v>250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692</v>
      </c>
      <c r="D31" s="24"/>
      <c r="E31" s="21" t="s">
        <v>22</v>
      </c>
      <c r="F31" s="9"/>
      <c r="G31" s="26" t="n">
        <f aca="false">+C31</f>
        <v>692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1075512.59</v>
      </c>
      <c r="D33" s="24"/>
      <c r="E33" s="21" t="s">
        <v>26</v>
      </c>
      <c r="F33" s="9"/>
      <c r="G33" s="27" t="n">
        <f aca="false">+C33</f>
        <v>1075512.59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109</v>
      </c>
      <c r="D49" s="11"/>
      <c r="E49" s="37" t="n">
        <v>167458.38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54</v>
      </c>
      <c r="D50" s="11"/>
      <c r="E50" s="37" t="n">
        <v>50636.93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776.01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166</v>
      </c>
      <c r="D53" s="11"/>
      <c r="E53" s="37" t="n">
        <f aca="false">SUM(E49:E52)</f>
        <v>218871.32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169238.62</v>
      </c>
      <c r="D57" s="11"/>
      <c r="E57" s="31"/>
      <c r="F57" s="9"/>
      <c r="G57" s="14" t="n">
        <v>112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139956.84</v>
      </c>
      <c r="D58" s="11"/>
      <c r="E58" s="31"/>
      <c r="F58" s="9"/>
      <c r="G58" s="14" t="n">
        <v>57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197919.04</v>
      </c>
      <c r="D59" s="11"/>
      <c r="E59" s="31"/>
      <c r="F59" s="9"/>
      <c r="G59" s="14" t="n">
        <v>169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507114.5</v>
      </c>
      <c r="D60" s="11"/>
      <c r="E60" s="31"/>
      <c r="F60" s="9"/>
      <c r="G60" s="14" t="n">
        <f aca="false">SUM(G57:G59)</f>
        <v>338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47" activeCellId="0" sqref="L47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2" t="s">
        <v>2</v>
      </c>
      <c r="D2" s="4" t="n">
        <v>2013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328644.33+319667.33+331666.92+117597.43</f>
        <v>1097576.01</v>
      </c>
      <c r="D6" s="13"/>
      <c r="F6" s="51" t="n">
        <f aca="false">+C6+'2013 2'!C6+'2013 1'!C6+'2013'!C6</f>
        <v>4149942.15</v>
      </c>
      <c r="G6" s="51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  <c r="F7" s="51" t="n">
        <f aca="false">+C7+'2013 2'!C7+'2013 1'!C7+'2013'!C7</f>
        <v>0</v>
      </c>
      <c r="G7" s="51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1097576.01</v>
      </c>
      <c r="D8" s="13"/>
      <c r="F8" s="51" t="n">
        <f aca="false">+C8+'2013 2'!C8+'2013 1'!C8+'2013'!C8</f>
        <v>4149942.15</v>
      </c>
      <c r="G8" s="51"/>
    </row>
    <row r="9" customFormat="false" ht="7.5" hidden="false" customHeight="true" outlineLevel="0" collapsed="false">
      <c r="A9" s="13"/>
      <c r="B9" s="13"/>
      <c r="C9" s="13"/>
      <c r="D9" s="13"/>
      <c r="F9" s="51"/>
      <c r="G9" s="51"/>
    </row>
    <row r="10" customFormat="false" ht="16.5" hidden="false" customHeight="false" outlineLevel="0" collapsed="false">
      <c r="A10" s="6" t="s">
        <v>8</v>
      </c>
      <c r="B10" s="6"/>
      <c r="C10" s="6"/>
      <c r="D10" s="6"/>
      <c r="F10" s="51"/>
      <c r="G10" s="51"/>
    </row>
    <row r="11" customFormat="false" ht="16.5" hidden="false" customHeight="false" outlineLevel="0" collapsed="false">
      <c r="A11" s="7" t="s">
        <v>9</v>
      </c>
      <c r="B11" s="7"/>
      <c r="C11" s="7"/>
      <c r="D11" s="7"/>
      <c r="F11" s="51"/>
      <c r="G11" s="51"/>
    </row>
    <row r="12" customFormat="false" ht="16.5" hidden="false" customHeight="false" outlineLevel="0" collapsed="false">
      <c r="A12" s="8" t="s">
        <v>10</v>
      </c>
      <c r="B12" s="13"/>
      <c r="C12" s="37"/>
      <c r="D12" s="13"/>
      <c r="F12" s="51"/>
      <c r="G12" s="51"/>
    </row>
    <row r="13" customFormat="false" ht="16.5" hidden="false" customHeight="false" outlineLevel="0" collapsed="false">
      <c r="A13" s="8" t="s">
        <v>11</v>
      </c>
      <c r="B13" s="13"/>
      <c r="C13" s="37" t="n">
        <f aca="false">327662.09+314281.42+331508.74+116814.27</f>
        <v>1090266.52</v>
      </c>
      <c r="D13" s="13"/>
      <c r="F13" s="51" t="n">
        <f aca="false">+C13+'2013 2'!C13+'2013 1'!C13+'2013'!C13</f>
        <v>4135136.58</v>
      </c>
      <c r="G13" s="51"/>
    </row>
    <row r="14" customFormat="false" ht="16.5" hidden="false" customHeight="false" outlineLevel="0" collapsed="false">
      <c r="A14" s="7" t="s">
        <v>12</v>
      </c>
      <c r="B14" s="7"/>
      <c r="C14" s="7"/>
      <c r="D14" s="7"/>
      <c r="F14" s="51" t="n">
        <f aca="false">+C14+'2013 2'!C14+'2013 1'!C14+'2013'!C14</f>
        <v>0</v>
      </c>
      <c r="G14" s="51"/>
    </row>
    <row r="15" customFormat="false" ht="16.5" hidden="false" customHeight="false" outlineLevel="0" collapsed="false">
      <c r="A15" s="8" t="s">
        <v>13</v>
      </c>
      <c r="B15" s="13"/>
      <c r="C15" s="37" t="n">
        <f aca="false">982.24+5385.91+158.18+783.16</f>
        <v>7309.49</v>
      </c>
      <c r="D15" s="13"/>
      <c r="F15" s="51" t="n">
        <f aca="false">+C15+'2013 2'!C15+'2013 1'!C15+'2013'!C15</f>
        <v>14805.57</v>
      </c>
      <c r="G15" s="51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1097576.01</v>
      </c>
      <c r="D16" s="13"/>
      <c r="F16" s="51" t="n">
        <f aca="false">+C16+'2013 2'!C16+'2013 1'!C16+'2013'!C16</f>
        <v>4149942.15</v>
      </c>
      <c r="G16" s="51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.75" hidden="false" customHeight="true" outlineLevel="0" collapsed="false">
      <c r="A30" s="21" t="s">
        <v>19</v>
      </c>
      <c r="B30" s="22"/>
      <c r="C30" s="26" t="n">
        <v>239</v>
      </c>
      <c r="D30" s="24"/>
      <c r="E30" s="21" t="s">
        <v>20</v>
      </c>
      <c r="F30" s="9"/>
      <c r="G30" s="26" t="n">
        <f aca="false">+C30</f>
        <v>239</v>
      </c>
      <c r="H30" s="11"/>
    </row>
    <row r="31" customFormat="false" ht="27.75" hidden="false" customHeight="true" outlineLevel="0" collapsed="false">
      <c r="A31" s="21" t="s">
        <v>21</v>
      </c>
      <c r="B31" s="22"/>
      <c r="C31" s="26" t="n">
        <f aca="false">645-63</f>
        <v>582</v>
      </c>
      <c r="D31" s="24"/>
      <c r="E31" s="21" t="s">
        <v>22</v>
      </c>
      <c r="F31" s="9"/>
      <c r="G31" s="26" t="n">
        <f aca="false">+C31</f>
        <v>582</v>
      </c>
      <c r="H31" s="11"/>
    </row>
    <row r="32" customFormat="false" ht="27.75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.75" hidden="false" customHeight="true" outlineLevel="0" collapsed="false">
      <c r="A33" s="21" t="s">
        <v>25</v>
      </c>
      <c r="B33" s="22"/>
      <c r="C33" s="27" t="n">
        <f aca="false">+C13</f>
        <v>1090266.52</v>
      </c>
      <c r="D33" s="24"/>
      <c r="E33" s="21" t="s">
        <v>26</v>
      </c>
      <c r="F33" s="9"/>
      <c r="G33" s="27" t="n">
        <f aca="false">+C33</f>
        <v>1090266.52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101</v>
      </c>
      <c r="D49" s="11"/>
      <c r="E49" s="37" t="n">
        <v>239877.18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73</v>
      </c>
      <c r="D50" s="11"/>
      <c r="E50" s="37" t="n">
        <v>49377.47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2</v>
      </c>
      <c r="D51" s="11"/>
      <c r="E51" s="37" t="n">
        <v>2710.85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176</v>
      </c>
      <c r="D53" s="11"/>
      <c r="E53" s="37" t="n">
        <f aca="false">SUM(E49:E52)</f>
        <v>291965.5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239903.94</v>
      </c>
      <c r="D57" s="11"/>
      <c r="E57" s="31"/>
      <c r="F57" s="9"/>
      <c r="G57" s="14" t="n">
        <v>101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89149.11</v>
      </c>
      <c r="D58" s="11"/>
      <c r="E58" s="31"/>
      <c r="F58" s="9"/>
      <c r="G58" s="14" t="n">
        <v>75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107421.61</v>
      </c>
      <c r="D59" s="11"/>
      <c r="E59" s="31"/>
      <c r="F59" s="9"/>
      <c r="G59" s="14" t="n">
        <v>131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436474.66</v>
      </c>
      <c r="D60" s="11"/>
      <c r="E60" s="31"/>
      <c r="F60" s="9"/>
      <c r="G60" s="14" t="n">
        <f aca="false">SUM(G57:G59)</f>
        <v>307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38">
    <mergeCell ref="A1:D1"/>
    <mergeCell ref="B4:D4"/>
    <mergeCell ref="A5:D5"/>
    <mergeCell ref="F6:G6"/>
    <mergeCell ref="F7:G7"/>
    <mergeCell ref="F8:G8"/>
    <mergeCell ref="F9:G9"/>
    <mergeCell ref="A10:D10"/>
    <mergeCell ref="F10:G10"/>
    <mergeCell ref="A11:D11"/>
    <mergeCell ref="F11:G11"/>
    <mergeCell ref="F12:G12"/>
    <mergeCell ref="F13:G13"/>
    <mergeCell ref="A14:D14"/>
    <mergeCell ref="F14:G14"/>
    <mergeCell ref="F15:G15"/>
    <mergeCell ref="F16:G16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42" activeCellId="0" sqref="E42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73</v>
      </c>
      <c r="B2" s="3"/>
      <c r="C2" s="2" t="s">
        <v>2</v>
      </c>
      <c r="D2" s="4" t="n">
        <v>2014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283987.08+208464.33+281038.62+92818.8+25</f>
        <v>866333.83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866333.83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282703.99+207720.17+280741.32+92539.86</f>
        <v>863705.34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1283.09+744.16+297.3+278.95+25</f>
        <v>2628.5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866333.84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239</v>
      </c>
      <c r="D30" s="24"/>
      <c r="E30" s="21" t="s">
        <v>20</v>
      </c>
      <c r="F30" s="9"/>
      <c r="G30" s="26" t="n">
        <f aca="false">+C30</f>
        <v>239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645</v>
      </c>
      <c r="D31" s="24"/>
      <c r="E31" s="21" t="s">
        <v>22</v>
      </c>
      <c r="F31" s="9"/>
      <c r="G31" s="26" t="n">
        <f aca="false">+C31</f>
        <v>645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863705.34</v>
      </c>
      <c r="D33" s="24"/>
      <c r="E33" s="21" t="s">
        <v>26</v>
      </c>
      <c r="F33" s="9"/>
      <c r="G33" s="27" t="n">
        <f aca="false">+C33</f>
        <v>863705.34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101</v>
      </c>
      <c r="D49" s="11"/>
      <c r="E49" s="37" t="n">
        <v>147634.76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69</v>
      </c>
      <c r="D50" s="11"/>
      <c r="E50" s="37" t="n">
        <v>50307.89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443.96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173</v>
      </c>
      <c r="D53" s="11"/>
      <c r="E53" s="37" t="n">
        <f aca="false">SUM(E49:E52)</f>
        <v>198386.61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147661.52</v>
      </c>
      <c r="D57" s="11"/>
      <c r="E57" s="31"/>
      <c r="F57" s="9"/>
      <c r="G57" s="14" t="n">
        <v>101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153784.7</v>
      </c>
      <c r="D58" s="11"/>
      <c r="E58" s="31"/>
      <c r="F58" s="9"/>
      <c r="G58" s="14" t="n">
        <v>72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161286.02</v>
      </c>
      <c r="D59" s="11"/>
      <c r="E59" s="31"/>
      <c r="F59" s="9"/>
      <c r="G59" s="14" t="n">
        <v>139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462732.24</v>
      </c>
      <c r="D60" s="11"/>
      <c r="E60" s="31"/>
      <c r="F60" s="9"/>
      <c r="G60" s="14" t="n">
        <f aca="false">SUM(G57:G59)</f>
        <v>312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74</v>
      </c>
      <c r="B2" s="3"/>
      <c r="C2" s="2" t="s">
        <v>2</v>
      </c>
      <c r="D2" s="4" t="n">
        <v>2014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398505.17+341333.67+215174.08+114595.55</f>
        <v>1069608.47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1069608.47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397997.61+341157.41+215011.2+114499.95</f>
        <v>1068666.17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507.56+176.26+162.88+95.6</f>
        <v>942.3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1069608.47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239</v>
      </c>
      <c r="D30" s="24"/>
      <c r="E30" s="21" t="s">
        <v>20</v>
      </c>
      <c r="F30" s="9"/>
      <c r="G30" s="26" t="n">
        <f aca="false">+C30</f>
        <v>239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609</v>
      </c>
      <c r="D31" s="24"/>
      <c r="E31" s="21" t="s">
        <v>22</v>
      </c>
      <c r="F31" s="9"/>
      <c r="G31" s="26" t="n">
        <f aca="false">+C31</f>
        <v>609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1068666.17</v>
      </c>
      <c r="D33" s="24"/>
      <c r="E33" s="21" t="s">
        <v>26</v>
      </c>
      <c r="F33" s="9"/>
      <c r="G33" s="27" t="n">
        <f aca="false">+C33</f>
        <v>1068666.17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93</v>
      </c>
      <c r="D49" s="11"/>
      <c r="E49" s="37" t="n">
        <v>134749.76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66</v>
      </c>
      <c r="D50" s="11"/>
      <c r="E50" s="37" t="n">
        <v>104711.44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159.27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162</v>
      </c>
      <c r="D53" s="11"/>
      <c r="E53" s="37" t="n">
        <f aca="false">SUM(E49:E52)</f>
        <v>239620.47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141699.63</v>
      </c>
      <c r="D57" s="11"/>
      <c r="E57" s="31"/>
      <c r="F57" s="9"/>
      <c r="G57" s="14" t="n">
        <v>95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184924.36</v>
      </c>
      <c r="D58" s="11"/>
      <c r="E58" s="31"/>
      <c r="F58" s="9"/>
      <c r="G58" s="14" t="n">
        <v>72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245814.83</v>
      </c>
      <c r="D59" s="11"/>
      <c r="E59" s="31"/>
      <c r="F59" s="9"/>
      <c r="G59" s="14" t="n">
        <v>140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572438.82</v>
      </c>
      <c r="D60" s="11"/>
      <c r="E60" s="31"/>
      <c r="F60" s="9"/>
      <c r="G60" s="14" t="n">
        <f aca="false">SUM(G57:G59)</f>
        <v>307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75</v>
      </c>
      <c r="B2" s="3"/>
      <c r="C2" s="2" t="s">
        <v>2</v>
      </c>
      <c r="D2" s="4" t="n">
        <v>2014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257761.25+266932.5+218160.58+89136.52</f>
        <v>831990.85</v>
      </c>
      <c r="D6" s="13"/>
    </row>
    <row r="7" customFormat="false" ht="16.5" hidden="false" customHeight="false" outlineLevel="0" collapsed="false">
      <c r="A7" s="8" t="s">
        <v>6</v>
      </c>
      <c r="B7" s="13"/>
      <c r="C7" s="37" t="n">
        <v>0</v>
      </c>
      <c r="D7" s="13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831990.85</v>
      </c>
      <c r="D8" s="13"/>
    </row>
    <row r="9" customFormat="false" ht="7.5" hidden="false" customHeight="true" outlineLevel="0" collapsed="false">
      <c r="A9" s="13"/>
      <c r="B9" s="13"/>
      <c r="C9" s="13"/>
      <c r="D9" s="13"/>
    </row>
    <row r="10" customFormat="false" ht="16.5" hidden="false" customHeight="false" outlineLevel="0" collapsed="false">
      <c r="A10" s="6" t="s">
        <v>8</v>
      </c>
      <c r="B10" s="6"/>
      <c r="C10" s="6"/>
      <c r="D10" s="6"/>
    </row>
    <row r="11" customFormat="false" ht="16.5" hidden="false" customHeight="false" outlineLevel="0" collapsed="false">
      <c r="A11" s="7" t="s">
        <v>9</v>
      </c>
      <c r="B11" s="7"/>
      <c r="C11" s="7"/>
      <c r="D11" s="7"/>
    </row>
    <row r="12" customFormat="false" ht="16.5" hidden="false" customHeight="false" outlineLevel="0" collapsed="false">
      <c r="A12" s="8" t="s">
        <v>10</v>
      </c>
      <c r="B12" s="13"/>
      <c r="C12" s="37"/>
      <c r="D12" s="13"/>
    </row>
    <row r="13" customFormat="false" ht="16.5" hidden="false" customHeight="false" outlineLevel="0" collapsed="false">
      <c r="A13" s="8" t="s">
        <v>11</v>
      </c>
      <c r="B13" s="13"/>
      <c r="C13" s="37" t="n">
        <f aca="false">257736.25+266658.69+217813.91+89065.06</f>
        <v>831273.91</v>
      </c>
      <c r="D13" s="13"/>
    </row>
    <row r="14" customFormat="false" ht="16.5" hidden="false" customHeight="false" outlineLevel="0" collapsed="false">
      <c r="A14" s="7" t="s">
        <v>12</v>
      </c>
      <c r="B14" s="7"/>
      <c r="C14" s="7"/>
      <c r="D14" s="7"/>
    </row>
    <row r="15" customFormat="false" ht="16.5" hidden="false" customHeight="false" outlineLevel="0" collapsed="false">
      <c r="A15" s="8" t="s">
        <v>13</v>
      </c>
      <c r="B15" s="13"/>
      <c r="C15" s="37" t="n">
        <f aca="false">25+273.81+346.67+71.46</f>
        <v>716.94</v>
      </c>
      <c r="D15" s="13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831990.85</v>
      </c>
      <c r="D16" s="13"/>
    </row>
    <row r="17" customFormat="false" ht="15.75" hidden="false" customHeight="false" outlineLevel="0" collapsed="false"/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229</v>
      </c>
      <c r="D30" s="24"/>
      <c r="E30" s="21" t="s">
        <v>20</v>
      </c>
      <c r="F30" s="9"/>
      <c r="G30" s="26" t="n">
        <f aca="false">+C30</f>
        <v>229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657</v>
      </c>
      <c r="D31" s="24"/>
      <c r="E31" s="21" t="s">
        <v>22</v>
      </c>
      <c r="F31" s="9"/>
      <c r="G31" s="26" t="n">
        <f aca="false">+C31</f>
        <v>657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831273.91</v>
      </c>
      <c r="D33" s="24"/>
      <c r="E33" s="21" t="s">
        <v>26</v>
      </c>
      <c r="F33" s="9"/>
      <c r="G33" s="27" t="n">
        <f aca="false">+C33</f>
        <v>831273.91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90</v>
      </c>
      <c r="D49" s="11"/>
      <c r="E49" s="37" t="n">
        <v>144039.39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67</v>
      </c>
      <c r="D50" s="11"/>
      <c r="E50" s="37" t="n">
        <v>34613.93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3</v>
      </c>
      <c r="D51" s="11"/>
      <c r="E51" s="37" t="n">
        <v>151.26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160</v>
      </c>
      <c r="D53" s="11"/>
      <c r="E53" s="37" t="n">
        <f aca="false">SUM(E49:E52)</f>
        <v>178804.58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144066.15</v>
      </c>
      <c r="D57" s="11"/>
      <c r="E57" s="31"/>
      <c r="F57" s="9"/>
      <c r="G57" s="14" t="n">
        <v>90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118619.13</v>
      </c>
      <c r="D58" s="11"/>
      <c r="E58" s="31"/>
      <c r="F58" s="9"/>
      <c r="G58" s="14" t="n">
        <v>71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259300.21</v>
      </c>
      <c r="D59" s="11"/>
      <c r="E59" s="31"/>
      <c r="F59" s="9"/>
      <c r="G59" s="14" t="n">
        <v>156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521985.49</v>
      </c>
      <c r="D60" s="11"/>
      <c r="E60" s="31"/>
      <c r="F60" s="9"/>
      <c r="G60" s="14" t="n">
        <f aca="false">SUM(G57:G59)</f>
        <v>317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27">
    <mergeCell ref="A1:D1"/>
    <mergeCell ref="B4:D4"/>
    <mergeCell ref="A5:D5"/>
    <mergeCell ref="A10:D10"/>
    <mergeCell ref="A11:D11"/>
    <mergeCell ref="A14:D14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8.57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38.57"/>
    <col collapsed="false" customWidth="true" hidden="false" outlineLevel="0" max="6" min="6" style="0" width="8.57"/>
    <col collapsed="false" customWidth="true" hidden="false" outlineLevel="0" max="7" min="7" style="0" width="14.28"/>
    <col collapsed="false" customWidth="true" hidden="false" outlineLevel="0" max="9" min="8" style="0" width="8.57"/>
    <col collapsed="false" customWidth="true" hidden="false" outlineLevel="0" max="10" min="10" style="0" width="10.53"/>
    <col collapsed="false" customWidth="true" hidden="false" outlineLevel="0" max="12" min="11" style="0" width="8.57"/>
    <col collapsed="false" customWidth="true" hidden="false" outlineLevel="0" max="13" min="13" style="0" width="10.53"/>
    <col collapsed="false" customWidth="true" hidden="false" outlineLevel="0" max="14" min="14" style="0" width="8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2" t="s">
        <v>2</v>
      </c>
      <c r="D2" s="4" t="n">
        <v>2014</v>
      </c>
    </row>
    <row r="3" customFormat="false" ht="15.75" hidden="false" customHeight="false" outlineLevel="0" collapsed="false"/>
    <row r="4" customFormat="false" ht="16.5" hidden="false" customHeight="false" outlineLevel="0" collapsed="false">
      <c r="A4" s="5"/>
      <c r="B4" s="6" t="s">
        <v>3</v>
      </c>
      <c r="C4" s="6"/>
      <c r="D4" s="6"/>
    </row>
    <row r="5" customFormat="false" ht="16.5" hidden="false" customHeight="false" outlineLevel="0" collapsed="false">
      <c r="A5" s="7" t="s">
        <v>4</v>
      </c>
      <c r="B5" s="7"/>
      <c r="C5" s="7"/>
      <c r="D5" s="7"/>
    </row>
    <row r="6" customFormat="false" ht="16.5" hidden="false" customHeight="false" outlineLevel="0" collapsed="false">
      <c r="A6" s="8" t="s">
        <v>5</v>
      </c>
      <c r="B6" s="13"/>
      <c r="C6" s="37" t="n">
        <f aca="false">363178.75+297502.33+194678.17-30000+99036.51</f>
        <v>924395.76</v>
      </c>
      <c r="D6" s="13"/>
      <c r="F6" s="51" t="n">
        <f aca="false">+C6+'2014 2'!C6+'2014 1'!C6+'2014'!C6</f>
        <v>3692328.91</v>
      </c>
      <c r="G6" s="51"/>
    </row>
    <row r="7" customFormat="false" ht="16.5" hidden="false" customHeight="false" outlineLevel="0" collapsed="false">
      <c r="A7" s="8" t="s">
        <v>6</v>
      </c>
      <c r="B7" s="13"/>
      <c r="C7" s="37" t="n">
        <f aca="false">30000+6825.48+3600</f>
        <v>40425.48</v>
      </c>
      <c r="D7" s="13"/>
      <c r="F7" s="51" t="n">
        <f aca="false">+C7+'2014 2'!C7+'2014 1'!C7+'2014'!C7</f>
        <v>40425.48</v>
      </c>
      <c r="G7" s="51"/>
    </row>
    <row r="8" customFormat="false" ht="16.5" hidden="false" customHeight="false" outlineLevel="0" collapsed="false">
      <c r="A8" s="12" t="s">
        <v>7</v>
      </c>
      <c r="B8" s="13"/>
      <c r="C8" s="37" t="n">
        <f aca="false">SUM(C6:C7)</f>
        <v>964821.24</v>
      </c>
      <c r="D8" s="13"/>
      <c r="F8" s="51" t="n">
        <f aca="false">+C8+'2014 2'!C8+'2014 1'!C8+'2014'!C8</f>
        <v>3732754.39</v>
      </c>
      <c r="G8" s="51"/>
    </row>
    <row r="9" customFormat="false" ht="7.5" hidden="false" customHeight="true" outlineLevel="0" collapsed="false">
      <c r="A9" s="13"/>
      <c r="B9" s="13"/>
      <c r="C9" s="13"/>
      <c r="D9" s="13"/>
      <c r="F9" s="51"/>
      <c r="G9" s="51"/>
    </row>
    <row r="10" customFormat="false" ht="16.5" hidden="false" customHeight="false" outlineLevel="0" collapsed="false">
      <c r="A10" s="6" t="s">
        <v>8</v>
      </c>
      <c r="B10" s="6"/>
      <c r="C10" s="6"/>
      <c r="D10" s="6"/>
      <c r="F10" s="51"/>
      <c r="G10" s="51"/>
    </row>
    <row r="11" customFormat="false" ht="16.5" hidden="false" customHeight="false" outlineLevel="0" collapsed="false">
      <c r="A11" s="7" t="s">
        <v>9</v>
      </c>
      <c r="B11" s="7"/>
      <c r="C11" s="7"/>
      <c r="D11" s="7"/>
      <c r="F11" s="51"/>
      <c r="G11" s="51"/>
    </row>
    <row r="12" customFormat="false" ht="16.5" hidden="false" customHeight="false" outlineLevel="0" collapsed="false">
      <c r="A12" s="8" t="s">
        <v>10</v>
      </c>
      <c r="B12" s="13"/>
      <c r="C12" s="37"/>
      <c r="D12" s="13"/>
      <c r="F12" s="51"/>
      <c r="G12" s="51"/>
    </row>
    <row r="13" customFormat="false" ht="16.5" hidden="false" customHeight="false" outlineLevel="0" collapsed="false">
      <c r="A13" s="8" t="s">
        <v>11</v>
      </c>
      <c r="B13" s="13"/>
      <c r="C13" s="37" t="n">
        <f aca="false">362851.87+297472.33+194530.74+102582.59-33600</f>
        <v>923837.53</v>
      </c>
      <c r="D13" s="13"/>
      <c r="F13" s="51" t="n">
        <f aca="false">+C13+'2014 2'!C13+'2014 1'!C13+'2014'!C13</f>
        <v>3687482.95</v>
      </c>
      <c r="G13" s="51"/>
    </row>
    <row r="14" customFormat="false" ht="16.5" hidden="false" customHeight="false" outlineLevel="0" collapsed="false">
      <c r="A14" s="7" t="s">
        <v>12</v>
      </c>
      <c r="B14" s="7"/>
      <c r="C14" s="7"/>
      <c r="D14" s="7"/>
      <c r="F14" s="51" t="n">
        <f aca="false">+C14+'2014 2'!C14+'2014 1'!C14+'2014'!C14</f>
        <v>0</v>
      </c>
      <c r="G14" s="51"/>
    </row>
    <row r="15" customFormat="false" ht="16.5" hidden="false" customHeight="false" outlineLevel="0" collapsed="false">
      <c r="A15" s="8" t="s">
        <v>13</v>
      </c>
      <c r="B15" s="13"/>
      <c r="C15" s="37" t="n">
        <f aca="false">326.88+30+147.43+53.92</f>
        <v>558.23</v>
      </c>
      <c r="D15" s="13"/>
      <c r="F15" s="51" t="n">
        <f aca="false">+C15+'2014 2'!C15+'2014 1'!C15+'2014'!C15</f>
        <v>4845.97</v>
      </c>
      <c r="G15" s="51"/>
    </row>
    <row r="16" customFormat="false" ht="16.5" hidden="false" customHeight="false" outlineLevel="0" collapsed="false">
      <c r="A16" s="12" t="s">
        <v>7</v>
      </c>
      <c r="B16" s="13"/>
      <c r="C16" s="37" t="n">
        <f aca="false">+C12+C13+C15</f>
        <v>924395.76</v>
      </c>
      <c r="D16" s="13"/>
      <c r="F16" s="51" t="n">
        <f aca="false">+C16+'2014 2'!C16+'2014 1'!C16+'2014'!C16</f>
        <v>3692328.92</v>
      </c>
      <c r="G16" s="51"/>
    </row>
    <row r="17" customFormat="false" ht="15.75" hidden="false" customHeight="false" outlineLevel="0" collapsed="false">
      <c r="C17" s="52"/>
      <c r="F17" s="51"/>
      <c r="G17" s="51"/>
    </row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15"/>
      <c r="B19" s="16"/>
      <c r="C19" s="17"/>
    </row>
    <row r="20" customFormat="false" ht="15" hidden="false" customHeight="false" outlineLevel="0" collapsed="false">
      <c r="A20" s="18"/>
      <c r="B20" s="19"/>
      <c r="C20" s="20"/>
    </row>
    <row r="22" customFormat="false" ht="15" hidden="false" customHeight="false" outlineLevel="0" collapsed="false">
      <c r="A22" s="2" t="s">
        <v>15</v>
      </c>
    </row>
    <row r="23" customFormat="false" ht="15" hidden="false" customHeight="false" outlineLevel="0" collapsed="false">
      <c r="A23" s="15"/>
      <c r="B23" s="16"/>
      <c r="C23" s="17"/>
    </row>
    <row r="24" customFormat="false" ht="15" hidden="false" customHeight="false" outlineLevel="0" collapsed="false">
      <c r="A24" s="18"/>
      <c r="B24" s="19"/>
      <c r="C24" s="20"/>
    </row>
    <row r="27" customFormat="false" ht="15.75" hidden="false" customHeight="false" outlineLevel="0" collapsed="false"/>
    <row r="28" customFormat="false" ht="16.5" hidden="false" customHeight="false" outlineLevel="0" collapsed="false">
      <c r="A28" s="6" t="s">
        <v>16</v>
      </c>
      <c r="B28" s="6"/>
      <c r="C28" s="6"/>
      <c r="D28" s="6"/>
      <c r="E28" s="6"/>
      <c r="F28" s="6"/>
      <c r="G28" s="6"/>
      <c r="H28" s="6"/>
    </row>
    <row r="29" customFormat="false" ht="16.5" hidden="false" customHeight="false" outlineLevel="0" collapsed="false">
      <c r="A29" s="21" t="s">
        <v>17</v>
      </c>
      <c r="B29" s="47"/>
      <c r="C29" s="48" t="n">
        <v>0</v>
      </c>
      <c r="D29" s="49"/>
      <c r="E29" s="30" t="s">
        <v>18</v>
      </c>
      <c r="F29" s="50"/>
      <c r="G29" s="10" t="n">
        <v>0</v>
      </c>
      <c r="H29" s="11"/>
    </row>
    <row r="30" customFormat="false" ht="27" hidden="false" customHeight="true" outlineLevel="0" collapsed="false">
      <c r="A30" s="21" t="s">
        <v>19</v>
      </c>
      <c r="B30" s="22"/>
      <c r="C30" s="26" t="n">
        <v>254</v>
      </c>
      <c r="D30" s="24"/>
      <c r="E30" s="21" t="s">
        <v>20</v>
      </c>
      <c r="F30" s="9"/>
      <c r="G30" s="26" t="n">
        <f aca="false">+C30</f>
        <v>254</v>
      </c>
      <c r="H30" s="11"/>
    </row>
    <row r="31" customFormat="false" ht="27" hidden="false" customHeight="true" outlineLevel="0" collapsed="false">
      <c r="A31" s="21" t="s">
        <v>21</v>
      </c>
      <c r="B31" s="22"/>
      <c r="C31" s="26" t="n">
        <v>647</v>
      </c>
      <c r="D31" s="24"/>
      <c r="E31" s="21" t="s">
        <v>22</v>
      </c>
      <c r="F31" s="9"/>
      <c r="G31" s="26" t="n">
        <f aca="false">+C31</f>
        <v>647</v>
      </c>
      <c r="H31" s="11"/>
    </row>
    <row r="32" customFormat="false" ht="27" hidden="false" customHeight="true" outlineLevel="0" collapsed="false">
      <c r="A32" s="21" t="s">
        <v>23</v>
      </c>
      <c r="B32" s="22"/>
      <c r="C32" s="26" t="n">
        <v>60</v>
      </c>
      <c r="D32" s="24"/>
      <c r="E32" s="21" t="s">
        <v>24</v>
      </c>
      <c r="F32" s="9"/>
      <c r="G32" s="26" t="n">
        <v>90</v>
      </c>
      <c r="H32" s="11"/>
    </row>
    <row r="33" customFormat="false" ht="27" hidden="false" customHeight="true" outlineLevel="0" collapsed="false">
      <c r="A33" s="21" t="s">
        <v>25</v>
      </c>
      <c r="B33" s="22"/>
      <c r="C33" s="27" t="n">
        <f aca="false">+C13</f>
        <v>923837.53</v>
      </c>
      <c r="D33" s="24"/>
      <c r="E33" s="21" t="s">
        <v>26</v>
      </c>
      <c r="F33" s="9"/>
      <c r="G33" s="27" t="n">
        <f aca="false">+C33</f>
        <v>923837.53</v>
      </c>
      <c r="H33" s="11"/>
    </row>
    <row r="34" customFormat="false" ht="7.5" hidden="false" customHeight="true" outlineLevel="0" collapsed="false">
      <c r="A34" s="13"/>
      <c r="B34" s="9"/>
      <c r="C34" s="14"/>
      <c r="D34" s="11"/>
      <c r="E34" s="13"/>
      <c r="F34" s="9"/>
      <c r="G34" s="14"/>
      <c r="H34" s="11"/>
    </row>
    <row r="35" customFormat="false" ht="16.5" hidden="false" customHeight="true" outlineLevel="0" collapsed="false">
      <c r="A35" s="28" t="s">
        <v>27</v>
      </c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</row>
    <row r="36" customFormat="false" ht="16.5" hidden="false" customHeight="true" outlineLevel="0" collapsed="false">
      <c r="A36" s="28" t="s">
        <v>28</v>
      </c>
      <c r="B36" s="28" t="s">
        <v>29</v>
      </c>
      <c r="C36" s="28"/>
      <c r="D36" s="28"/>
      <c r="E36" s="6"/>
      <c r="F36" s="6" t="s">
        <v>30</v>
      </c>
      <c r="G36" s="6"/>
      <c r="H36" s="6"/>
      <c r="I36" s="29"/>
      <c r="J36" s="29"/>
      <c r="K36" s="29"/>
      <c r="L36" s="29"/>
      <c r="M36" s="29"/>
      <c r="N36" s="29"/>
    </row>
    <row r="37" customFormat="false" ht="16.5" hidden="false" customHeight="false" outlineLevel="0" collapsed="false">
      <c r="A37" s="30" t="s">
        <v>31</v>
      </c>
      <c r="B37" s="9"/>
      <c r="C37" s="10" t="n">
        <v>0</v>
      </c>
      <c r="D37" s="11"/>
      <c r="E37" s="31"/>
      <c r="F37" s="9"/>
      <c r="G37" s="10" t="n">
        <v>0</v>
      </c>
      <c r="H37" s="11"/>
    </row>
    <row r="38" customFormat="false" ht="16.5" hidden="false" customHeight="false" outlineLevel="0" collapsed="false">
      <c r="A38" s="30" t="s">
        <v>32</v>
      </c>
      <c r="B38" s="9"/>
      <c r="C38" s="10" t="n">
        <v>0</v>
      </c>
      <c r="D38" s="11"/>
      <c r="E38" s="31"/>
      <c r="F38" s="9"/>
      <c r="G38" s="10" t="n">
        <v>0</v>
      </c>
      <c r="H38" s="11"/>
    </row>
    <row r="39" customFormat="false" ht="16.5" hidden="false" customHeight="false" outlineLevel="0" collapsed="false">
      <c r="A39" s="30" t="s">
        <v>33</v>
      </c>
      <c r="B39" s="9"/>
      <c r="C39" s="10" t="n">
        <v>0</v>
      </c>
      <c r="D39" s="11"/>
      <c r="E39" s="31"/>
      <c r="F39" s="9"/>
      <c r="G39" s="10" t="n">
        <v>0</v>
      </c>
      <c r="H39" s="11"/>
    </row>
    <row r="40" customFormat="false" ht="16.5" hidden="false" customHeight="false" outlineLevel="0" collapsed="false">
      <c r="A40" s="30" t="s">
        <v>34</v>
      </c>
      <c r="B40" s="9"/>
      <c r="C40" s="10" t="n">
        <v>0</v>
      </c>
      <c r="D40" s="11"/>
      <c r="E40" s="31"/>
      <c r="F40" s="9"/>
      <c r="G40" s="10" t="n">
        <v>0</v>
      </c>
      <c r="H40" s="11"/>
    </row>
    <row r="41" customFormat="false" ht="16.5" hidden="false" customHeight="false" outlineLevel="0" collapsed="false">
      <c r="A41" s="30" t="s">
        <v>35</v>
      </c>
      <c r="B41" s="9"/>
      <c r="C41" s="10" t="n">
        <v>0</v>
      </c>
      <c r="D41" s="11"/>
      <c r="E41" s="31"/>
      <c r="F41" s="9"/>
      <c r="G41" s="10" t="n">
        <v>0</v>
      </c>
      <c r="H41" s="11"/>
    </row>
    <row r="42" customFormat="false" ht="16.5" hidden="false" customHeight="false" outlineLevel="0" collapsed="false">
      <c r="A42" s="30" t="s">
        <v>36</v>
      </c>
      <c r="B42" s="9"/>
      <c r="C42" s="10" t="n">
        <v>0</v>
      </c>
      <c r="D42" s="11"/>
      <c r="E42" s="31"/>
      <c r="F42" s="9"/>
      <c r="G42" s="10" t="n">
        <v>0</v>
      </c>
      <c r="H42" s="11"/>
    </row>
    <row r="43" customFormat="false" ht="16.5" hidden="false" customHeight="false" outlineLevel="0" collapsed="false">
      <c r="A43" s="30" t="s">
        <v>37</v>
      </c>
      <c r="B43" s="9"/>
      <c r="C43" s="10" t="n">
        <v>0</v>
      </c>
      <c r="D43" s="11"/>
      <c r="E43" s="31"/>
      <c r="F43" s="9"/>
      <c r="G43" s="10" t="n">
        <v>0</v>
      </c>
      <c r="H43" s="11"/>
    </row>
    <row r="44" customFormat="false" ht="16.5" hidden="false" customHeight="false" outlineLevel="0" collapsed="false">
      <c r="A44" s="30" t="s">
        <v>38</v>
      </c>
      <c r="B44" s="9"/>
      <c r="C44" s="10" t="n">
        <v>0</v>
      </c>
      <c r="D44" s="11"/>
      <c r="E44" s="31"/>
      <c r="F44" s="9"/>
      <c r="G44" s="10" t="n">
        <v>0</v>
      </c>
      <c r="H44" s="11"/>
    </row>
    <row r="45" customFormat="false" ht="16.5" hidden="false" customHeight="false" outlineLevel="0" collapsed="false">
      <c r="A45" s="32" t="s">
        <v>39</v>
      </c>
      <c r="B45" s="33" t="n">
        <v>0</v>
      </c>
      <c r="C45" s="33"/>
      <c r="D45" s="34"/>
      <c r="E45" s="34"/>
      <c r="F45" s="34"/>
      <c r="G45" s="34"/>
      <c r="H45" s="34"/>
    </row>
    <row r="47" customFormat="false" ht="16.5" hidden="false" customHeight="false" outlineLevel="0" collapsed="false">
      <c r="A47" s="6" t="s">
        <v>40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6.5" hidden="false" customHeight="false" outlineLevel="0" collapsed="false">
      <c r="A48" s="35" t="s">
        <v>41</v>
      </c>
      <c r="B48" s="35" t="s">
        <v>42</v>
      </c>
      <c r="C48" s="35"/>
      <c r="D48" s="35"/>
      <c r="E48" s="35" t="s">
        <v>43</v>
      </c>
      <c r="F48" s="35" t="s">
        <v>44</v>
      </c>
      <c r="G48" s="35"/>
      <c r="H48" s="35"/>
      <c r="I48" s="35" t="s">
        <v>45</v>
      </c>
      <c r="J48" s="35"/>
      <c r="K48" s="35"/>
      <c r="L48" s="36"/>
      <c r="M48" s="36"/>
      <c r="N48" s="36"/>
    </row>
    <row r="49" customFormat="false" ht="16.5" hidden="false" customHeight="false" outlineLevel="0" collapsed="false">
      <c r="A49" s="25" t="s">
        <v>31</v>
      </c>
      <c r="B49" s="9"/>
      <c r="C49" s="14" t="n">
        <v>107</v>
      </c>
      <c r="D49" s="11"/>
      <c r="E49" s="37" t="n">
        <v>224931.36</v>
      </c>
      <c r="F49" s="9"/>
      <c r="G49" s="10" t="n">
        <v>0</v>
      </c>
      <c r="H49" s="11"/>
      <c r="I49" s="9"/>
      <c r="J49" s="10" t="n">
        <v>0</v>
      </c>
      <c r="K49" s="11"/>
    </row>
    <row r="50" customFormat="false" ht="16.5" hidden="false" customHeight="false" outlineLevel="0" collapsed="false">
      <c r="A50" s="25" t="s">
        <v>32</v>
      </c>
      <c r="B50" s="9"/>
      <c r="C50" s="14" t="n">
        <v>79</v>
      </c>
      <c r="D50" s="11"/>
      <c r="E50" s="37" t="n">
        <v>90354.79</v>
      </c>
      <c r="F50" s="9"/>
      <c r="G50" s="10" t="n">
        <v>0</v>
      </c>
      <c r="H50" s="11"/>
      <c r="I50" s="9"/>
      <c r="J50" s="10" t="n">
        <v>0</v>
      </c>
      <c r="K50" s="11"/>
    </row>
    <row r="51" customFormat="false" ht="16.5" hidden="false" customHeight="false" outlineLevel="0" collapsed="false">
      <c r="A51" s="25" t="s">
        <v>46</v>
      </c>
      <c r="B51" s="9"/>
      <c r="C51" s="14" t="n">
        <v>10</v>
      </c>
      <c r="D51" s="11"/>
      <c r="E51" s="37" t="n">
        <v>8041.78</v>
      </c>
      <c r="F51" s="9"/>
      <c r="G51" s="10" t="n">
        <v>0</v>
      </c>
      <c r="H51" s="11"/>
      <c r="I51" s="9"/>
      <c r="J51" s="10" t="n">
        <v>0</v>
      </c>
      <c r="K51" s="11"/>
    </row>
    <row r="52" customFormat="false" ht="16.5" hidden="false" customHeight="false" outlineLevel="0" collapsed="false">
      <c r="E52" s="39"/>
      <c r="J52" s="39"/>
    </row>
    <row r="53" customFormat="false" ht="16.5" hidden="false" customHeight="false" outlineLevel="0" collapsed="false">
      <c r="A53" s="13" t="s">
        <v>47</v>
      </c>
      <c r="B53" s="9"/>
      <c r="C53" s="14" t="n">
        <f aca="false">SUM(C49:C52)</f>
        <v>196</v>
      </c>
      <c r="D53" s="11"/>
      <c r="E53" s="37" t="n">
        <f aca="false">SUM(E49:E52)</f>
        <v>323327.93</v>
      </c>
      <c r="F53" s="9"/>
      <c r="G53" s="10" t="n">
        <f aca="false">SUM(G49:G52)</f>
        <v>0</v>
      </c>
      <c r="H53" s="11"/>
      <c r="I53" s="9"/>
      <c r="J53" s="10" t="n">
        <v>0</v>
      </c>
      <c r="K53" s="11"/>
    </row>
    <row r="54" customFormat="false" ht="15.75" hidden="false" customHeight="false" outlineLevel="0" collapsed="false">
      <c r="E54" s="39"/>
    </row>
    <row r="55" customFormat="false" ht="15" hidden="false" customHeight="false" outlineLevel="0" collapsed="false">
      <c r="A55" s="40" t="s">
        <v>48</v>
      </c>
      <c r="B55" s="40"/>
      <c r="C55" s="40"/>
      <c r="D55" s="40"/>
      <c r="E55" s="40"/>
      <c r="F55" s="40"/>
      <c r="G55" s="40"/>
      <c r="H55" s="40"/>
      <c r="I55" s="41"/>
      <c r="J55" s="41"/>
      <c r="K55" s="41"/>
      <c r="L55" s="2"/>
      <c r="M55" s="2"/>
      <c r="N55" s="2"/>
    </row>
    <row r="56" customFormat="false" ht="15.75" hidden="false" customHeight="false" outlineLevel="0" collapsed="false">
      <c r="A56" s="42" t="s">
        <v>41</v>
      </c>
      <c r="B56" s="43" t="s">
        <v>49</v>
      </c>
      <c r="C56" s="43"/>
      <c r="D56" s="43"/>
      <c r="E56" s="42"/>
      <c r="F56" s="43" t="s">
        <v>50</v>
      </c>
      <c r="G56" s="43"/>
      <c r="H56" s="43"/>
      <c r="I56" s="44"/>
      <c r="J56" s="44"/>
      <c r="K56" s="44"/>
      <c r="L56" s="45"/>
      <c r="M56" s="45"/>
      <c r="N56" s="45"/>
    </row>
    <row r="57" customFormat="false" ht="16.5" hidden="false" customHeight="false" outlineLevel="0" collapsed="false">
      <c r="A57" s="25" t="s">
        <v>31</v>
      </c>
      <c r="B57" s="9"/>
      <c r="C57" s="10" t="n">
        <v>235991.5</v>
      </c>
      <c r="D57" s="11"/>
      <c r="E57" s="31"/>
      <c r="F57" s="9"/>
      <c r="G57" s="14" t="n">
        <v>107</v>
      </c>
      <c r="H57" s="11"/>
    </row>
    <row r="58" customFormat="false" ht="16.5" hidden="false" customHeight="false" outlineLevel="0" collapsed="false">
      <c r="A58" s="25" t="s">
        <v>32</v>
      </c>
      <c r="B58" s="9"/>
      <c r="C58" s="10" t="n">
        <v>148258.25</v>
      </c>
      <c r="D58" s="11"/>
      <c r="E58" s="31"/>
      <c r="F58" s="9"/>
      <c r="G58" s="14" t="n">
        <v>80</v>
      </c>
      <c r="H58" s="11"/>
    </row>
    <row r="59" customFormat="false" ht="16.5" hidden="false" customHeight="false" outlineLevel="0" collapsed="false">
      <c r="A59" s="25" t="s">
        <v>46</v>
      </c>
      <c r="B59" s="9"/>
      <c r="C59" s="10" t="n">
        <v>300276.19</v>
      </c>
      <c r="D59" s="11"/>
      <c r="E59" s="31"/>
      <c r="F59" s="9"/>
      <c r="G59" s="14" t="n">
        <v>133</v>
      </c>
      <c r="H59" s="11"/>
    </row>
    <row r="60" customFormat="false" ht="16.5" hidden="false" customHeight="false" outlineLevel="0" collapsed="false">
      <c r="A60" s="13" t="s">
        <v>47</v>
      </c>
      <c r="B60" s="9"/>
      <c r="C60" s="10" t="n">
        <f aca="false">SUM(C57:C59)</f>
        <v>684525.94</v>
      </c>
      <c r="D60" s="11"/>
      <c r="E60" s="31"/>
      <c r="F60" s="9"/>
      <c r="G60" s="14" t="n">
        <f aca="false">SUM(G57:G59)</f>
        <v>320</v>
      </c>
      <c r="H60" s="11"/>
    </row>
    <row r="61" customFormat="false" ht="15.75" hidden="false" customHeight="false" outlineLevel="0" collapsed="false"/>
    <row r="62" customFormat="false" ht="15" hidden="false" customHeight="false" outlineLevel="0" collapsed="false">
      <c r="A62" s="40" t="s">
        <v>51</v>
      </c>
      <c r="B62" s="40"/>
      <c r="C62" s="40"/>
      <c r="D62" s="40"/>
      <c r="E62" s="40"/>
      <c r="F62" s="40"/>
      <c r="G62" s="40"/>
      <c r="H62" s="40"/>
    </row>
    <row r="63" customFormat="false" ht="15.75" hidden="false" customHeight="false" outlineLevel="0" collapsed="false">
      <c r="A63" s="46" t="s">
        <v>52</v>
      </c>
      <c r="B63" s="40" t="s">
        <v>53</v>
      </c>
      <c r="C63" s="40"/>
      <c r="D63" s="40"/>
      <c r="E63" s="46"/>
      <c r="F63" s="40" t="s">
        <v>54</v>
      </c>
      <c r="G63" s="40"/>
      <c r="H63" s="40"/>
    </row>
    <row r="64" customFormat="false" ht="16.5" hidden="false" customHeight="false" outlineLevel="0" collapsed="false">
      <c r="A64" s="25" t="s">
        <v>55</v>
      </c>
      <c r="B64" s="9"/>
      <c r="C64" s="14"/>
      <c r="D64" s="11"/>
      <c r="E64" s="31"/>
      <c r="F64" s="9"/>
      <c r="G64" s="14"/>
      <c r="H64" s="11"/>
    </row>
    <row r="65" customFormat="false" ht="16.5" hidden="false" customHeight="false" outlineLevel="0" collapsed="false">
      <c r="A65" s="25" t="s">
        <v>56</v>
      </c>
      <c r="B65" s="9"/>
      <c r="C65" s="14"/>
      <c r="D65" s="11"/>
      <c r="E65" s="31"/>
      <c r="F65" s="9"/>
      <c r="G65" s="14"/>
      <c r="H65" s="11"/>
    </row>
    <row r="66" customFormat="false" ht="16.5" hidden="false" customHeight="false" outlineLevel="0" collapsed="false">
      <c r="A66" s="25" t="s">
        <v>57</v>
      </c>
      <c r="B66" s="9"/>
      <c r="C66" s="14"/>
      <c r="D66" s="11"/>
      <c r="E66" s="31"/>
      <c r="F66" s="9"/>
      <c r="G66" s="14"/>
      <c r="H66" s="11"/>
    </row>
    <row r="67" customFormat="false" ht="16.5" hidden="false" customHeight="false" outlineLevel="0" collapsed="false">
      <c r="A67" s="25" t="s">
        <v>58</v>
      </c>
      <c r="B67" s="9"/>
      <c r="C67" s="14"/>
      <c r="D67" s="11"/>
      <c r="E67" s="31"/>
      <c r="F67" s="9"/>
      <c r="G67" s="14"/>
      <c r="H67" s="11"/>
    </row>
    <row r="68" customFormat="false" ht="16.5" hidden="false" customHeight="false" outlineLevel="0" collapsed="false">
      <c r="A68" s="25" t="s">
        <v>59</v>
      </c>
      <c r="B68" s="9"/>
      <c r="C68" s="14"/>
      <c r="D68" s="11"/>
      <c r="E68" s="31"/>
      <c r="F68" s="9"/>
      <c r="G68" s="14"/>
      <c r="H68" s="11"/>
    </row>
    <row r="69" customFormat="false" ht="16.5" hidden="false" customHeight="false" outlineLevel="0" collapsed="false">
      <c r="A69" s="13" t="s">
        <v>47</v>
      </c>
      <c r="B69" s="9"/>
      <c r="C69" s="14"/>
      <c r="D69" s="11"/>
      <c r="E69" s="31"/>
      <c r="F69" s="9"/>
      <c r="G69" s="14"/>
      <c r="H69" s="11"/>
    </row>
    <row r="70" customFormat="false" ht="15.75" hidden="false" customHeight="false" outlineLevel="0" collapsed="false"/>
    <row r="71" customFormat="false" ht="15" hidden="false" customHeight="false" outlineLevel="0" collapsed="false">
      <c r="A71" s="40" t="s">
        <v>60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.75" hidden="false" customHeight="false" outlineLevel="0" collapsed="false">
      <c r="A72" s="43" t="s">
        <v>61</v>
      </c>
      <c r="B72" s="43" t="s">
        <v>62</v>
      </c>
      <c r="C72" s="43"/>
      <c r="D72" s="43"/>
      <c r="E72" s="42" t="s">
        <v>63</v>
      </c>
      <c r="F72" s="43" t="s">
        <v>64</v>
      </c>
      <c r="G72" s="43"/>
      <c r="H72" s="43"/>
      <c r="I72" s="43" t="s">
        <v>65</v>
      </c>
      <c r="J72" s="43"/>
      <c r="K72" s="43"/>
      <c r="L72" s="43" t="s">
        <v>66</v>
      </c>
      <c r="M72" s="43"/>
      <c r="N72" s="43"/>
    </row>
    <row r="73" customFormat="false" ht="16.5" hidden="false" customHeight="false" outlineLevel="0" collapsed="false">
      <c r="A73" s="25" t="s">
        <v>67</v>
      </c>
      <c r="B73" s="9"/>
      <c r="C73" s="14"/>
      <c r="D73" s="11"/>
      <c r="E73" s="13"/>
      <c r="F73" s="9"/>
      <c r="G73" s="14"/>
      <c r="H73" s="11"/>
      <c r="I73" s="9"/>
      <c r="J73" s="14"/>
      <c r="K73" s="11"/>
      <c r="L73" s="9"/>
      <c r="M73" s="14"/>
      <c r="N73" s="11"/>
    </row>
    <row r="74" customFormat="false" ht="16.5" hidden="false" customHeight="false" outlineLevel="0" collapsed="false">
      <c r="A74" s="25" t="s">
        <v>68</v>
      </c>
      <c r="B74" s="9"/>
      <c r="C74" s="14"/>
      <c r="D74" s="11"/>
      <c r="E74" s="13"/>
      <c r="F74" s="9"/>
      <c r="G74" s="14"/>
      <c r="H74" s="11"/>
      <c r="I74" s="9"/>
      <c r="J74" s="14"/>
      <c r="K74" s="11"/>
      <c r="L74" s="9"/>
      <c r="M74" s="14"/>
      <c r="N74" s="11"/>
    </row>
    <row r="75" customFormat="false" ht="16.5" hidden="false" customHeight="false" outlineLevel="0" collapsed="false">
      <c r="A75" s="25" t="s">
        <v>69</v>
      </c>
      <c r="B75" s="9"/>
      <c r="C75" s="14"/>
      <c r="D75" s="11"/>
      <c r="E75" s="13"/>
      <c r="F75" s="9"/>
      <c r="G75" s="14"/>
      <c r="H75" s="11"/>
      <c r="I75" s="9"/>
      <c r="J75" s="14"/>
      <c r="K75" s="11"/>
      <c r="L75" s="9"/>
      <c r="M75" s="14"/>
      <c r="N75" s="11"/>
    </row>
    <row r="76" customFormat="false" ht="16.5" hidden="false" customHeight="false" outlineLevel="0" collapsed="false">
      <c r="A76" s="25" t="s">
        <v>70</v>
      </c>
      <c r="B76" s="9"/>
      <c r="C76" s="14"/>
      <c r="D76" s="11"/>
      <c r="E76" s="13"/>
      <c r="F76" s="9"/>
      <c r="G76" s="14"/>
      <c r="H76" s="11"/>
      <c r="I76" s="9"/>
      <c r="J76" s="14"/>
      <c r="K76" s="11"/>
      <c r="L76" s="9"/>
      <c r="M76" s="14"/>
      <c r="N76" s="11"/>
    </row>
    <row r="77" customFormat="false" ht="16.5" hidden="false" customHeight="false" outlineLevel="0" collapsed="false">
      <c r="A77" s="25" t="s">
        <v>71</v>
      </c>
      <c r="B77" s="9"/>
      <c r="C77" s="14"/>
      <c r="D77" s="11"/>
      <c r="E77" s="13"/>
      <c r="F77" s="9"/>
      <c r="G77" s="14"/>
      <c r="H77" s="11"/>
      <c r="I77" s="9"/>
      <c r="J77" s="14"/>
      <c r="K77" s="11"/>
      <c r="L77" s="9"/>
      <c r="M77" s="14"/>
      <c r="N77" s="11"/>
    </row>
    <row r="78" customFormat="false" ht="16.5" hidden="false" customHeight="false" outlineLevel="0" collapsed="false">
      <c r="A78" s="25" t="s">
        <v>72</v>
      </c>
      <c r="B78" s="9"/>
      <c r="C78" s="14"/>
      <c r="D78" s="11"/>
      <c r="E78" s="13"/>
      <c r="F78" s="9"/>
      <c r="G78" s="14"/>
      <c r="H78" s="11"/>
      <c r="I78" s="9"/>
      <c r="J78" s="14"/>
      <c r="K78" s="11"/>
      <c r="L78" s="9"/>
      <c r="M78" s="14"/>
      <c r="N78" s="11"/>
    </row>
    <row r="79" customFormat="false" ht="15.75" hidden="false" customHeight="false" outlineLevel="0" collapsed="false"/>
  </sheetData>
  <mergeCells count="39">
    <mergeCell ref="A1:D1"/>
    <mergeCell ref="B4:D4"/>
    <mergeCell ref="A5:D5"/>
    <mergeCell ref="F6:G6"/>
    <mergeCell ref="F7:G7"/>
    <mergeCell ref="F8:G8"/>
    <mergeCell ref="F9:G9"/>
    <mergeCell ref="A10:D10"/>
    <mergeCell ref="F10:G10"/>
    <mergeCell ref="A11:D11"/>
    <mergeCell ref="F11:G11"/>
    <mergeCell ref="F12:G12"/>
    <mergeCell ref="F13:G13"/>
    <mergeCell ref="A14:D14"/>
    <mergeCell ref="F14:G14"/>
    <mergeCell ref="F15:G15"/>
    <mergeCell ref="F16:G16"/>
    <mergeCell ref="F17:G17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2017-05-03T21:38:44Z</dcterms:created>
  <dc:creator>contabilidad</dc:creator>
  <dc:description/>
  <dc:language>es-EC</dc:language>
  <cp:lastModifiedBy/>
  <cp:lastPrinted>2017-06-15T22:02:00Z</cp:lastPrinted>
  <dcterms:modified xsi:type="dcterms:W3CDTF">2017-10-20T18:14:11Z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