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10" windowWidth="20115" windowHeight="7305" firstSheet="7" activeTab="18"/>
  </bookViews>
  <sheets>
    <sheet name="2012" sheetId="1" r:id="rId1"/>
    <sheet name="2013" sheetId="4" r:id="rId2"/>
    <sheet name="2013 1" sheetId="5" r:id="rId3"/>
    <sheet name="2013 2" sheetId="6" r:id="rId4"/>
    <sheet name="2013 3" sheetId="7" r:id="rId5"/>
    <sheet name="2014" sheetId="8" r:id="rId6"/>
    <sheet name="2014 1" sheetId="9" r:id="rId7"/>
    <sheet name="2014 2" sheetId="10" r:id="rId8"/>
    <sheet name="2014 3" sheetId="11" r:id="rId9"/>
    <sheet name="2015" sheetId="12" r:id="rId10"/>
    <sheet name="2015 1" sheetId="13" r:id="rId11"/>
    <sheet name="2015 2" sheetId="14" r:id="rId12"/>
    <sheet name="2015 3" sheetId="15" r:id="rId13"/>
    <sheet name="2016" sheetId="16" r:id="rId14"/>
    <sheet name="2016 1" sheetId="17" r:id="rId15"/>
    <sheet name="2016 2" sheetId="18" r:id="rId16"/>
    <sheet name="2016 3" sheetId="19" r:id="rId17"/>
    <sheet name="2017" sheetId="20" r:id="rId18"/>
    <sheet name="2017 1" sheetId="21" r:id="rId19"/>
  </sheets>
  <definedNames>
    <definedName name="_xlnm.Print_Area" localSheetId="0">'2012'!$A$1:$K$60</definedName>
    <definedName name="_xlnm.Print_Area" localSheetId="1">'2013'!$A$1:$K$60</definedName>
    <definedName name="_xlnm.Print_Area" localSheetId="2">'2013 1'!$A$1:$K$60</definedName>
    <definedName name="_xlnm.Print_Area" localSheetId="3">'2013 2'!$A$1:$K$60</definedName>
    <definedName name="_xlnm.Print_Area" localSheetId="4">'2013 3'!$A$1:$K$60</definedName>
    <definedName name="_xlnm.Print_Area" localSheetId="5">'2014'!$A$1:$K$60</definedName>
    <definedName name="_xlnm.Print_Area" localSheetId="6">'2014 1'!$A$1:$K$60</definedName>
    <definedName name="_xlnm.Print_Area" localSheetId="7">'2014 2'!$A$1:$K$60</definedName>
    <definedName name="_xlnm.Print_Area" localSheetId="8">'2014 3'!$A$1:$K$60</definedName>
    <definedName name="_xlnm.Print_Area" localSheetId="9">'2015'!$A$1:$K$60</definedName>
    <definedName name="_xlnm.Print_Area" localSheetId="10">'2015 1'!$A$1:$K$60</definedName>
    <definedName name="_xlnm.Print_Area" localSheetId="11">'2015 2'!$A$1:$K$60</definedName>
    <definedName name="_xlnm.Print_Area" localSheetId="12">'2015 3'!$A$1:$K$60</definedName>
    <definedName name="_xlnm.Print_Area" localSheetId="13">'2016'!$A$1:$K$60</definedName>
    <definedName name="_xlnm.Print_Area" localSheetId="14">'2016 1'!$A$1:$K$59</definedName>
    <definedName name="_xlnm.Print_Area" localSheetId="15">'2016 2'!$A$1:$K$59</definedName>
    <definedName name="_xlnm.Print_Area" localSheetId="16">'2016 3'!$A$1:$K$59</definedName>
    <definedName name="_xlnm.Print_Area" localSheetId="17">'2017'!$A$1:$K$59</definedName>
    <definedName name="_xlnm.Print_Area" localSheetId="18">'2017 1'!$A$1:$K$59</definedName>
  </definedNames>
  <calcPr calcId="145621"/>
</workbook>
</file>

<file path=xl/calcChain.xml><?xml version="1.0" encoding="utf-8"?>
<calcChain xmlns="http://schemas.openxmlformats.org/spreadsheetml/2006/main">
  <c r="G59" i="21" l="1"/>
  <c r="C59" i="21"/>
  <c r="G52" i="21"/>
  <c r="E52" i="21"/>
  <c r="C52" i="21"/>
  <c r="C32" i="21"/>
  <c r="G32" i="21" s="1"/>
  <c r="G30" i="21"/>
  <c r="G29" i="21"/>
  <c r="C16" i="21"/>
  <c r="C8" i="21"/>
  <c r="C15" i="20" l="1"/>
  <c r="C13" i="20"/>
  <c r="C6" i="20"/>
  <c r="G59" i="20"/>
  <c r="C59" i="20"/>
  <c r="G52" i="20"/>
  <c r="E52" i="20"/>
  <c r="C52" i="20"/>
  <c r="C32" i="20"/>
  <c r="G32" i="20" s="1"/>
  <c r="G30" i="20"/>
  <c r="G29" i="20"/>
  <c r="C13" i="19"/>
  <c r="C15" i="19"/>
  <c r="C7" i="19"/>
  <c r="C6" i="19"/>
  <c r="C15" i="18"/>
  <c r="C13" i="18"/>
  <c r="C6" i="18"/>
  <c r="C15" i="17" l="1"/>
  <c r="C13" i="17"/>
  <c r="C6" i="17"/>
  <c r="G59" i="19"/>
  <c r="C59" i="19"/>
  <c r="G52" i="19"/>
  <c r="E52" i="19"/>
  <c r="C52" i="19"/>
  <c r="G30" i="19"/>
  <c r="G29" i="19"/>
  <c r="G59" i="18"/>
  <c r="C59" i="18"/>
  <c r="G52" i="18"/>
  <c r="E52" i="18"/>
  <c r="C52" i="18"/>
  <c r="G30" i="18"/>
  <c r="G29" i="18"/>
  <c r="G59" i="17"/>
  <c r="C59" i="17"/>
  <c r="G52" i="17"/>
  <c r="E52" i="17"/>
  <c r="C52" i="17"/>
  <c r="G30" i="17"/>
  <c r="G29" i="17"/>
  <c r="C32" i="17"/>
  <c r="G32" i="17" s="1"/>
  <c r="C13" i="15" l="1"/>
  <c r="C15" i="15"/>
  <c r="C13" i="13" l="1"/>
  <c r="C15" i="12" l="1"/>
  <c r="C6" i="12"/>
  <c r="C13" i="11" l="1"/>
  <c r="C15" i="11"/>
  <c r="C15" i="8" l="1"/>
  <c r="C6" i="8"/>
  <c r="C31" i="7" l="1"/>
  <c r="F13" i="17" l="1"/>
  <c r="G60" i="16"/>
  <c r="C60" i="16"/>
  <c r="G53" i="16"/>
  <c r="E53" i="16"/>
  <c r="C53" i="16"/>
  <c r="G33" i="16"/>
  <c r="C33" i="16"/>
  <c r="G31" i="16"/>
  <c r="G30" i="16"/>
  <c r="C15" i="16"/>
  <c r="C13" i="16"/>
  <c r="C6" i="16"/>
  <c r="G60" i="15"/>
  <c r="C60" i="15"/>
  <c r="G53" i="15"/>
  <c r="E53" i="15"/>
  <c r="C53" i="15"/>
  <c r="C33" i="15"/>
  <c r="G33" i="15" s="1"/>
  <c r="G31" i="15"/>
  <c r="G30" i="15"/>
  <c r="C7" i="15"/>
  <c r="C6" i="15"/>
  <c r="G60" i="14"/>
  <c r="C60" i="14"/>
  <c r="G53" i="14"/>
  <c r="E53" i="14"/>
  <c r="C53" i="14"/>
  <c r="C33" i="14"/>
  <c r="G33" i="14" s="1"/>
  <c r="G31" i="14"/>
  <c r="G30" i="14"/>
  <c r="C15" i="14"/>
  <c r="C13" i="14"/>
  <c r="C6" i="14"/>
  <c r="G60" i="13" l="1"/>
  <c r="C60" i="13"/>
  <c r="G53" i="13"/>
  <c r="E53" i="13"/>
  <c r="C53" i="13"/>
  <c r="C33" i="13"/>
  <c r="G33" i="13" s="1"/>
  <c r="G31" i="13"/>
  <c r="G30" i="13"/>
  <c r="C15" i="13"/>
  <c r="C7" i="13"/>
  <c r="C6" i="13"/>
  <c r="G60" i="12" l="1"/>
  <c r="C60" i="12"/>
  <c r="G53" i="12"/>
  <c r="E53" i="12"/>
  <c r="C53" i="12"/>
  <c r="C33" i="12"/>
  <c r="G33" i="12" s="1"/>
  <c r="G31" i="12"/>
  <c r="G30" i="12"/>
  <c r="C13" i="12"/>
  <c r="G60" i="11"/>
  <c r="C60" i="11"/>
  <c r="G53" i="11"/>
  <c r="E53" i="11"/>
  <c r="C53" i="11"/>
  <c r="C33" i="11"/>
  <c r="G33" i="11" s="1"/>
  <c r="G31" i="11"/>
  <c r="G30" i="11"/>
  <c r="C7" i="11"/>
  <c r="C6" i="11"/>
  <c r="G60" i="10"/>
  <c r="C60" i="10"/>
  <c r="G53" i="10"/>
  <c r="E53" i="10"/>
  <c r="C53" i="10"/>
  <c r="C33" i="10"/>
  <c r="G33" i="10" s="1"/>
  <c r="G31" i="10"/>
  <c r="G30" i="10"/>
  <c r="C15" i="10"/>
  <c r="C13" i="10"/>
  <c r="C6" i="10"/>
  <c r="C33" i="9"/>
  <c r="G60" i="9"/>
  <c r="C60" i="9"/>
  <c r="G53" i="9"/>
  <c r="E53" i="9"/>
  <c r="C53" i="9"/>
  <c r="G33" i="9"/>
  <c r="G31" i="9"/>
  <c r="G30" i="9"/>
  <c r="C33" i="8"/>
  <c r="G60" i="8"/>
  <c r="C60" i="8"/>
  <c r="G53" i="8"/>
  <c r="E53" i="8"/>
  <c r="C53" i="8"/>
  <c r="G33" i="8"/>
  <c r="G31" i="8"/>
  <c r="G30" i="8"/>
  <c r="C15" i="9"/>
  <c r="C13" i="9"/>
  <c r="C6" i="9"/>
  <c r="C13" i="8"/>
  <c r="C33" i="7"/>
  <c r="G31" i="7"/>
  <c r="G30" i="7"/>
  <c r="C33" i="6" l="1"/>
  <c r="G31" i="6"/>
  <c r="G30" i="6"/>
  <c r="C33" i="5"/>
  <c r="G33" i="5" s="1"/>
  <c r="G31" i="5"/>
  <c r="G30" i="5"/>
  <c r="G60" i="7"/>
  <c r="C60" i="7"/>
  <c r="G53" i="7"/>
  <c r="E53" i="7"/>
  <c r="C53" i="7"/>
  <c r="G33" i="7"/>
  <c r="C15" i="7"/>
  <c r="C13" i="7"/>
  <c r="C6" i="7"/>
  <c r="G60" i="6"/>
  <c r="C60" i="6"/>
  <c r="G53" i="6"/>
  <c r="E53" i="6"/>
  <c r="C53" i="6"/>
  <c r="G33" i="6"/>
  <c r="C15" i="6"/>
  <c r="C13" i="6"/>
  <c r="C6" i="6"/>
  <c r="G60" i="5"/>
  <c r="C60" i="5"/>
  <c r="G53" i="5"/>
  <c r="E53" i="5"/>
  <c r="C53" i="5"/>
  <c r="C33" i="4" l="1"/>
  <c r="C15" i="4"/>
  <c r="C6" i="4"/>
  <c r="C13" i="4"/>
  <c r="G60" i="4"/>
  <c r="C60" i="4"/>
  <c r="G53" i="4"/>
  <c r="E53" i="4"/>
  <c r="C53" i="4"/>
  <c r="G33" i="4"/>
  <c r="G60" i="1" l="1"/>
  <c r="C60" i="1"/>
  <c r="C15" i="1"/>
  <c r="C13" i="1"/>
  <c r="C33" i="1" s="1"/>
  <c r="G33" i="1" s="1"/>
  <c r="C6" i="1"/>
  <c r="G53" i="1" l="1"/>
  <c r="E53" i="1"/>
  <c r="C53" i="1"/>
  <c r="G31" i="1" l="1"/>
  <c r="G30" i="1"/>
  <c r="C16" i="20" l="1"/>
  <c r="C8" i="20"/>
  <c r="F7" i="19" l="1"/>
  <c r="C16" i="19"/>
  <c r="C32" i="19"/>
  <c r="G32" i="19" s="1"/>
  <c r="C32" i="18"/>
  <c r="G32" i="18" s="1"/>
  <c r="C16" i="18"/>
  <c r="C8" i="18"/>
  <c r="C16" i="17"/>
  <c r="C8" i="17"/>
  <c r="C16" i="16"/>
  <c r="C8" i="16"/>
  <c r="F7" i="15"/>
  <c r="F15" i="15"/>
  <c r="F13" i="15"/>
  <c r="F6" i="15"/>
  <c r="C16" i="15"/>
  <c r="C16" i="14"/>
  <c r="C8" i="14"/>
  <c r="C8" i="13"/>
  <c r="C16" i="13"/>
  <c r="C16" i="12"/>
  <c r="C8" i="12"/>
  <c r="F13" i="19" l="1"/>
  <c r="F15" i="19"/>
  <c r="F6" i="19"/>
  <c r="F8" i="19" s="1"/>
  <c r="C8" i="19"/>
  <c r="C17" i="19" s="1"/>
  <c r="F8" i="15"/>
  <c r="F16" i="15"/>
  <c r="C8" i="15"/>
  <c r="F15" i="11"/>
  <c r="C8" i="11"/>
  <c r="C8" i="9"/>
  <c r="F14" i="11"/>
  <c r="F13" i="11"/>
  <c r="F7" i="11"/>
  <c r="F14" i="7"/>
  <c r="F7" i="7"/>
  <c r="C16" i="11"/>
  <c r="C16" i="10"/>
  <c r="C8" i="10"/>
  <c r="C16" i="9"/>
  <c r="C8" i="8"/>
  <c r="C16" i="8"/>
  <c r="C16" i="7"/>
  <c r="C8" i="7"/>
  <c r="F15" i="7"/>
  <c r="F13" i="7"/>
  <c r="F6" i="7"/>
  <c r="F16" i="19" l="1"/>
  <c r="F16" i="11"/>
  <c r="F8" i="11"/>
  <c r="F6" i="11"/>
  <c r="C16" i="6"/>
  <c r="C8" i="6"/>
  <c r="C16" i="5"/>
  <c r="C8" i="5"/>
  <c r="C16" i="4"/>
  <c r="C8" i="4"/>
  <c r="C8" i="1"/>
  <c r="F8" i="7" l="1"/>
  <c r="F16" i="7"/>
  <c r="C16" i="1"/>
</calcChain>
</file>

<file path=xl/comments1.xml><?xml version="1.0" encoding="utf-8"?>
<comments xmlns="http://schemas.openxmlformats.org/spreadsheetml/2006/main">
  <authors>
    <author>contabilidad</author>
  </authors>
  <commentList>
    <comment ref="C31" authorId="0">
      <text>
        <r>
          <rPr>
            <b/>
            <sz val="9"/>
            <color indexed="81"/>
            <rFont val="Tahoma"/>
            <charset val="1"/>
          </rPr>
          <t>RESTAMOS LAS 63 FACTURAS QUE LA BETTY PUSO EN EL MES DE NOVIEMBRE QUE ERA DE CONTADO</t>
        </r>
      </text>
    </comment>
  </commentList>
</comments>
</file>

<file path=xl/sharedStrings.xml><?xml version="1.0" encoding="utf-8"?>
<sst xmlns="http://schemas.openxmlformats.org/spreadsheetml/2006/main" count="1558" uniqueCount="76">
  <si>
    <t>DISME CIA. LTDA.</t>
  </si>
  <si>
    <t>INGRESOS</t>
  </si>
  <si>
    <t>Operacionales</t>
  </si>
  <si>
    <t>No Operacionales</t>
  </si>
  <si>
    <t>TOTALES</t>
  </si>
  <si>
    <t>MONTO TRIMESTRAL</t>
  </si>
  <si>
    <t>AÑO:</t>
  </si>
  <si>
    <t>DETALLE DE LOS INGRESOS OPERACIONALES</t>
  </si>
  <si>
    <t>CARTERA</t>
  </si>
  <si>
    <t>CONTADO</t>
  </si>
  <si>
    <t>Tarjetas Sistema Financiero</t>
  </si>
  <si>
    <t>Ventas a Crédito</t>
  </si>
  <si>
    <t>Ventas al Contado</t>
  </si>
  <si>
    <r>
      <t xml:space="preserve">PERIODO:               </t>
    </r>
    <r>
      <rPr>
        <sz val="11"/>
        <color theme="1"/>
        <rFont val="Calibri"/>
        <family val="2"/>
        <scheme val="minor"/>
      </rPr>
      <t>OCTUBRE - DICIEMBRE</t>
    </r>
  </si>
  <si>
    <t>ORIGEN DE LOS INGRESOS OPERACIONALES</t>
  </si>
  <si>
    <t>ORIGEN DE LOS INGRESOS NO OPERACIONALES</t>
  </si>
  <si>
    <r>
      <t xml:space="preserve">PERIODO:               </t>
    </r>
    <r>
      <rPr>
        <sz val="11"/>
        <color theme="1"/>
        <rFont val="Calibri"/>
        <family val="2"/>
        <scheme val="minor"/>
      </rPr>
      <t>ENERO - MARZO</t>
    </r>
  </si>
  <si>
    <r>
      <t xml:space="preserve">PERIODO:               </t>
    </r>
    <r>
      <rPr>
        <sz val="11"/>
        <color theme="1"/>
        <rFont val="Calibri"/>
        <family val="2"/>
        <scheme val="minor"/>
      </rPr>
      <t>ABRIL - JUNIO</t>
    </r>
  </si>
  <si>
    <r>
      <t xml:space="preserve">PERIODO:               </t>
    </r>
    <r>
      <rPr>
        <sz val="11"/>
        <color theme="1"/>
        <rFont val="Calibri"/>
        <family val="2"/>
        <scheme val="minor"/>
      </rPr>
      <t>JULIO - SEPTIEMBRE</t>
    </r>
  </si>
  <si>
    <t>DATOS DEL CREDITO DEL PERIODO</t>
  </si>
  <si>
    <t>COSTO EFECTIVO ANUAL (TASA)</t>
  </si>
  <si>
    <t>Nº TOTAL DE CLIENTES CON OPERACIONES DE CREDITO ACTIVAS DEL PERIODO</t>
  </si>
  <si>
    <t>Nº TOTAL DE OPERACIONES DE CREDITO ACTIVAS AL PERIODO</t>
  </si>
  <si>
    <t>PLAZO PROMEDIO CUENTAS POR COBRAR (DIAS)</t>
  </si>
  <si>
    <t>VALOR TOTAL CUENTAS POR COBRAR DEL PERIODO (VENTAS A CREDITO)</t>
  </si>
  <si>
    <t>COSTO NOMINAL ANUAL (TASA)</t>
  </si>
  <si>
    <t>PLAZO MAXIMO CUENTAS POR COBRAR</t>
  </si>
  <si>
    <t xml:space="preserve">INTERES DE FINANCIAMIENTO </t>
  </si>
  <si>
    <t>PLAZO</t>
  </si>
  <si>
    <t>MONTO DEL PERIODO US ($)</t>
  </si>
  <si>
    <t>INTERES EFECTIVO ANUAL (%)</t>
  </si>
  <si>
    <t>HASTA 30 DIAS</t>
  </si>
  <si>
    <t>DE 31 A 60 DIAS</t>
  </si>
  <si>
    <t>DE 61 A 90 DIAS</t>
  </si>
  <si>
    <t>DE 91 A 180 DIAS</t>
  </si>
  <si>
    <t>DE 181 A 300 DIAS</t>
  </si>
  <si>
    <t>HASTA 2 AÑOS</t>
  </si>
  <si>
    <t>DE 2 A 5 AÑOS</t>
  </si>
  <si>
    <t>MAS DE 5 AÑOS</t>
  </si>
  <si>
    <t>TOTAL MONTO</t>
  </si>
  <si>
    <t>MOROSIDAD DE LA CARTERA DEL CREDITO OTORGADO EN EL PERIODO</t>
  </si>
  <si>
    <t>PLAZO PROMEDIO</t>
  </si>
  <si>
    <t>Nº CLIENTES DEL PERIODO</t>
  </si>
  <si>
    <t>MONTO DEL PERIODO US($)</t>
  </si>
  <si>
    <t>TASA DE INTERES EFECTIVA MENSUAL (%)</t>
  </si>
  <si>
    <t>CAGO POR MORA</t>
  </si>
  <si>
    <t>MAS DE 60 DIAS</t>
  </si>
  <si>
    <t>TOTAL</t>
  </si>
  <si>
    <t>MOROSIDAD ACUMULADA A LA FECHA</t>
  </si>
  <si>
    <t>SALDO A LA FECHA PRESENTACION US($)</t>
  </si>
  <si>
    <t>Nº CLIENTES A LA FECHA</t>
  </si>
  <si>
    <t>COSTOS AL DEUDOR</t>
  </si>
  <si>
    <t>CONCEPTO</t>
  </si>
  <si>
    <t>COSTO POR SERVICIO UNITARIO</t>
  </si>
  <si>
    <t>MONTO EN EL PERIODO</t>
  </si>
  <si>
    <t>COSTO POR COPIA DE RECIBO DE PAGO</t>
  </si>
  <si>
    <t xml:space="preserve">CORTE IMPRESO DE ESTADO DE CREDITO </t>
  </si>
  <si>
    <t>CERTIFICADO POR ESCRTITO DE CREDITO AL DIA</t>
  </si>
  <si>
    <t>REFERENCIA COMERCIAL COMO DEUDOR</t>
  </si>
  <si>
    <t>CHEQUES DEVUELTOS Y PROTESTADOS</t>
  </si>
  <si>
    <t>RECARGO DE COBRANZA POR PAGO TARDIO DE CUOTAS</t>
  </si>
  <si>
    <t>RANGO DE VALORES</t>
  </si>
  <si>
    <t>Nº DE CUOTAS VENCIDAS Y COBRADAS</t>
  </si>
  <si>
    <t>TOTAL DE CUOTAS VENCIDAS</t>
  </si>
  <si>
    <t>MONTO PERIODO</t>
  </si>
  <si>
    <t>MONTO ACUMULATIVO</t>
  </si>
  <si>
    <t>Nº CLIENTES EN EL PERIODO</t>
  </si>
  <si>
    <t>USD 19.99 O MENOR</t>
  </si>
  <si>
    <t>USD 20 HASTA USD 39.99</t>
  </si>
  <si>
    <t>USD 40 HASTA USD 59.99</t>
  </si>
  <si>
    <t>USD 60 HASTA USD 79.99</t>
  </si>
  <si>
    <t>USD 80 HASTA USD 100</t>
  </si>
  <si>
    <t>MAYOR A USD 100</t>
  </si>
  <si>
    <t>Nº TOTAL DE CLIENTES CON OPERACIONES DE CREDITO ACTIVAS A LA FECHA ACUMULADO</t>
  </si>
  <si>
    <t>Nº TOTAL DE OPERACIONES DE CREDITO ACTIVAS A LA FECHA ACUMULADO</t>
  </si>
  <si>
    <t>VALOR TOTAL CUENTAS POR COBRAR A LA FECHA ACUMULADO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</si>
</sst>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2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right"/>
    </xf>
    <xf numFmtId="0" fontId="4" fillId="2" borderId="1" xfId="0" applyFont="1" applyFill="1" applyBorder="1"/>
    <xf numFmtId="0" fontId="0" fillId="0" borderId="0" xfId="0" applyFont="1" applyAlignme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43" fontId="0" fillId="0" borderId="1" xfId="1" applyFont="1" applyBorder="1"/>
    <xf numFmtId="43" fontId="0" fillId="0" borderId="0" xfId="0" applyNumberFormat="1"/>
    <xf numFmtId="0" fontId="2" fillId="2" borderId="1" xfId="0" applyFont="1" applyFill="1" applyBorder="1" applyAlignment="1">
      <alignment horizontal="center"/>
    </xf>
    <xf numFmtId="0" fontId="4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2" fillId="2" borderId="0" xfId="0" applyFont="1" applyFill="1"/>
    <xf numFmtId="0" fontId="0" fillId="0" borderId="2" xfId="0" applyBorder="1"/>
    <xf numFmtId="0" fontId="0" fillId="0" borderId="4" xfId="0" applyBorder="1"/>
    <xf numFmtId="43" fontId="0" fillId="0" borderId="11" xfId="1" applyFont="1" applyBorder="1"/>
    <xf numFmtId="0" fontId="0" fillId="0" borderId="11" xfId="0" applyBorder="1"/>
    <xf numFmtId="0" fontId="5" fillId="2" borderId="1" xfId="0" applyFont="1" applyFill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5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1" xfId="0" applyFont="1" applyBorder="1"/>
    <xf numFmtId="0" fontId="5" fillId="2" borderId="0" xfId="0" applyFont="1" applyFill="1" applyBorder="1" applyAlignment="1">
      <alignment horizontal="center"/>
    </xf>
    <xf numFmtId="0" fontId="6" fillId="0" borderId="1" xfId="0" applyFont="1" applyBorder="1" applyAlignment="1">
      <alignment vertical="center" wrapText="1"/>
    </xf>
    <xf numFmtId="0" fontId="6" fillId="0" borderId="2" xfId="0" applyFont="1" applyBorder="1"/>
    <xf numFmtId="0" fontId="6" fillId="0" borderId="11" xfId="0" applyFont="1" applyBorder="1"/>
    <xf numFmtId="0" fontId="6" fillId="0" borderId="4" xfId="0" applyFont="1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43" fontId="6" fillId="0" borderId="11" xfId="1" applyFont="1" applyBorder="1"/>
    <xf numFmtId="43" fontId="0" fillId="0" borderId="0" xfId="1" applyFont="1"/>
    <xf numFmtId="43" fontId="6" fillId="0" borderId="11" xfId="0" applyNumberFormat="1" applyFont="1" applyBorder="1"/>
    <xf numFmtId="2" fontId="0" fillId="0" borderId="11" xfId="0" applyNumberFormat="1" applyBorder="1"/>
    <xf numFmtId="0" fontId="5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/>
    </xf>
    <xf numFmtId="0" fontId="6" fillId="0" borderId="2" xfId="0" applyFont="1" applyBorder="1" applyAlignment="1">
      <alignment vertical="center"/>
    </xf>
    <xf numFmtId="43" fontId="6" fillId="0" borderId="11" xfId="1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5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43" fontId="0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0" xfId="0" applyFont="1" applyAlignment="1">
      <alignment horizontal="center"/>
    </xf>
    <xf numFmtId="43" fontId="0" fillId="0" borderId="0" xfId="0" applyNumberFormat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workbookViewId="0">
      <selection activeCell="G33" sqref="G33"/>
    </sheetView>
  </sheetViews>
  <sheetFormatPr baseColWidth="10" defaultRowHeight="15" x14ac:dyDescent="0.25"/>
  <cols>
    <col min="1" max="1" width="38.5703125" customWidth="1"/>
    <col min="2" max="2" width="8.5703125" customWidth="1"/>
    <col min="3" max="3" width="14.28515625" customWidth="1"/>
    <col min="4" max="4" width="8.5703125" customWidth="1"/>
    <col min="5" max="5" width="38.85546875" customWidth="1"/>
    <col min="6" max="6" width="8.5703125" customWidth="1"/>
    <col min="7" max="7" width="14.28515625" customWidth="1"/>
    <col min="8" max="9" width="8.5703125" customWidth="1"/>
    <col min="11" max="11" width="8.5703125" customWidth="1"/>
    <col min="12" max="12" width="8.7109375" customWidth="1"/>
    <col min="13" max="13" width="14.28515625" customWidth="1"/>
    <col min="14" max="14" width="8.5703125" customWidth="1"/>
  </cols>
  <sheetData>
    <row r="1" spans="1:4" x14ac:dyDescent="0.25">
      <c r="A1" s="90" t="s">
        <v>0</v>
      </c>
      <c r="B1" s="90"/>
      <c r="C1" s="90"/>
      <c r="D1" s="90"/>
    </row>
    <row r="2" spans="1:4" x14ac:dyDescent="0.25">
      <c r="A2" s="1" t="s">
        <v>13</v>
      </c>
      <c r="B2" s="7"/>
      <c r="C2" s="1" t="s">
        <v>6</v>
      </c>
      <c r="D2" s="2">
        <v>2012</v>
      </c>
    </row>
    <row r="3" spans="1:4" ht="15.75" thickBot="1" x14ac:dyDescent="0.3"/>
    <row r="4" spans="1:4" ht="16.5" thickTop="1" thickBot="1" x14ac:dyDescent="0.3">
      <c r="A4" s="6"/>
      <c r="B4" s="83" t="s">
        <v>5</v>
      </c>
      <c r="C4" s="83"/>
      <c r="D4" s="83"/>
    </row>
    <row r="5" spans="1:4" ht="16.5" thickTop="1" thickBot="1" x14ac:dyDescent="0.3">
      <c r="A5" s="87" t="s">
        <v>1</v>
      </c>
      <c r="B5" s="88"/>
      <c r="C5" s="88"/>
      <c r="D5" s="89"/>
    </row>
    <row r="6" spans="1:4" ht="16.5" thickTop="1" thickBot="1" x14ac:dyDescent="0.3">
      <c r="A6" s="5" t="s">
        <v>2</v>
      </c>
      <c r="B6" s="21"/>
      <c r="C6" s="23">
        <f>316571.25+261355.08+513146+130928.68</f>
        <v>1222001.01</v>
      </c>
      <c r="D6" s="22"/>
    </row>
    <row r="7" spans="1:4" ht="16.5" thickTop="1" thickBot="1" x14ac:dyDescent="0.3">
      <c r="A7" s="5" t="s">
        <v>3</v>
      </c>
      <c r="B7" s="21"/>
      <c r="C7" s="23">
        <v>0</v>
      </c>
      <c r="D7" s="22"/>
    </row>
    <row r="8" spans="1:4" ht="16.5" thickTop="1" thickBot="1" x14ac:dyDescent="0.3">
      <c r="A8" s="4" t="s">
        <v>4</v>
      </c>
      <c r="B8" s="21"/>
      <c r="C8" s="23">
        <f>SUM(C6:C7)</f>
        <v>1222001.01</v>
      </c>
      <c r="D8" s="22"/>
    </row>
    <row r="9" spans="1:4" ht="7.5" customHeight="1" thickTop="1" thickBot="1" x14ac:dyDescent="0.3">
      <c r="A9" s="3"/>
      <c r="B9" s="21"/>
      <c r="C9" s="24"/>
      <c r="D9" s="22"/>
    </row>
    <row r="10" spans="1:4" ht="16.5" thickTop="1" thickBot="1" x14ac:dyDescent="0.3">
      <c r="A10" s="83" t="s">
        <v>7</v>
      </c>
      <c r="B10" s="83"/>
      <c r="C10" s="83"/>
      <c r="D10" s="83"/>
    </row>
    <row r="11" spans="1:4" ht="16.5" thickTop="1" thickBot="1" x14ac:dyDescent="0.3">
      <c r="A11" s="87" t="s">
        <v>8</v>
      </c>
      <c r="B11" s="88"/>
      <c r="C11" s="88"/>
      <c r="D11" s="89"/>
    </row>
    <row r="12" spans="1:4" ht="16.5" thickTop="1" thickBot="1" x14ac:dyDescent="0.3">
      <c r="A12" s="5" t="s">
        <v>10</v>
      </c>
      <c r="B12" s="21"/>
      <c r="C12" s="23">
        <v>0</v>
      </c>
      <c r="D12" s="22"/>
    </row>
    <row r="13" spans="1:4" ht="16.5" thickTop="1" thickBot="1" x14ac:dyDescent="0.3">
      <c r="A13" s="5" t="s">
        <v>11</v>
      </c>
      <c r="B13" s="21"/>
      <c r="C13" s="23">
        <f>316336.97+261324.72+512460.38+130814.65</f>
        <v>1220936.7199999997</v>
      </c>
      <c r="D13" s="22"/>
    </row>
    <row r="14" spans="1:4" ht="16.5" thickTop="1" thickBot="1" x14ac:dyDescent="0.3">
      <c r="A14" s="87" t="s">
        <v>9</v>
      </c>
      <c r="B14" s="88"/>
      <c r="C14" s="88"/>
      <c r="D14" s="89"/>
    </row>
    <row r="15" spans="1:4" ht="16.5" thickTop="1" thickBot="1" x14ac:dyDescent="0.3">
      <c r="A15" s="5" t="s">
        <v>12</v>
      </c>
      <c r="B15" s="21"/>
      <c r="C15" s="23">
        <f>234.28+30.36+685.62+114.03</f>
        <v>1064.29</v>
      </c>
      <c r="D15" s="22"/>
    </row>
    <row r="16" spans="1:4" ht="16.5" thickTop="1" thickBot="1" x14ac:dyDescent="0.3">
      <c r="A16" s="4" t="s">
        <v>4</v>
      </c>
      <c r="B16" s="21"/>
      <c r="C16" s="23">
        <f>+C12+C13+C15</f>
        <v>1222001.0099999998</v>
      </c>
      <c r="D16" s="22"/>
    </row>
    <row r="17" spans="1:8" ht="15.75" thickTop="1" x14ac:dyDescent="0.25"/>
    <row r="18" spans="1:8" x14ac:dyDescent="0.25">
      <c r="A18" s="1" t="s">
        <v>14</v>
      </c>
    </row>
    <row r="19" spans="1:8" x14ac:dyDescent="0.25">
      <c r="A19" s="8"/>
      <c r="B19" s="9"/>
      <c r="C19" s="10"/>
    </row>
    <row r="20" spans="1:8" x14ac:dyDescent="0.25">
      <c r="A20" s="11"/>
      <c r="B20" s="12"/>
      <c r="C20" s="13"/>
    </row>
    <row r="22" spans="1:8" x14ac:dyDescent="0.25">
      <c r="A22" s="1" t="s">
        <v>15</v>
      </c>
    </row>
    <row r="23" spans="1:8" x14ac:dyDescent="0.25">
      <c r="A23" s="8"/>
      <c r="B23" s="9"/>
      <c r="C23" s="10"/>
    </row>
    <row r="24" spans="1:8" x14ac:dyDescent="0.25">
      <c r="A24" s="11"/>
      <c r="B24" s="12"/>
      <c r="C24" s="13"/>
    </row>
    <row r="27" spans="1:8" ht="15.75" thickBot="1" x14ac:dyDescent="0.3"/>
    <row r="28" spans="1:8" ht="16.5" thickTop="1" thickBot="1" x14ac:dyDescent="0.3">
      <c r="A28" s="83" t="s">
        <v>19</v>
      </c>
      <c r="B28" s="83"/>
      <c r="C28" s="83"/>
      <c r="D28" s="83"/>
      <c r="E28" s="83"/>
      <c r="F28" s="83"/>
      <c r="G28" s="83"/>
      <c r="H28" s="83"/>
    </row>
    <row r="29" spans="1:8" ht="16.5" thickTop="1" thickBot="1" x14ac:dyDescent="0.3">
      <c r="A29" s="33" t="s">
        <v>20</v>
      </c>
      <c r="B29" s="34"/>
      <c r="C29" s="39">
        <v>0</v>
      </c>
      <c r="D29" s="36"/>
      <c r="E29" s="31" t="s">
        <v>25</v>
      </c>
      <c r="F29" s="21"/>
      <c r="G29" s="23">
        <v>0</v>
      </c>
      <c r="H29" s="22"/>
    </row>
    <row r="30" spans="1:8" ht="27" thickTop="1" thickBot="1" x14ac:dyDescent="0.3">
      <c r="A30" s="33" t="s">
        <v>21</v>
      </c>
      <c r="B30" s="34"/>
      <c r="C30" s="35">
        <v>345</v>
      </c>
      <c r="D30" s="36"/>
      <c r="E30" s="33" t="s">
        <v>73</v>
      </c>
      <c r="F30" s="21"/>
      <c r="G30" s="35">
        <f>+C30</f>
        <v>345</v>
      </c>
      <c r="H30" s="22"/>
    </row>
    <row r="31" spans="1:8" ht="27" thickTop="1" thickBot="1" x14ac:dyDescent="0.3">
      <c r="A31" s="33" t="s">
        <v>22</v>
      </c>
      <c r="B31" s="34"/>
      <c r="C31" s="35">
        <v>869</v>
      </c>
      <c r="D31" s="36"/>
      <c r="E31" s="33" t="s">
        <v>74</v>
      </c>
      <c r="F31" s="21"/>
      <c r="G31" s="35">
        <f>+C31</f>
        <v>869</v>
      </c>
      <c r="H31" s="22"/>
    </row>
    <row r="32" spans="1:8" ht="16.5" thickTop="1" thickBot="1" x14ac:dyDescent="0.3">
      <c r="A32" s="33" t="s">
        <v>23</v>
      </c>
      <c r="B32" s="34"/>
      <c r="C32" s="35">
        <v>60</v>
      </c>
      <c r="D32" s="36"/>
      <c r="E32" s="33" t="s">
        <v>26</v>
      </c>
      <c r="F32" s="21"/>
      <c r="G32" s="35">
        <v>90</v>
      </c>
      <c r="H32" s="22"/>
    </row>
    <row r="33" spans="1:11" ht="27" thickTop="1" thickBot="1" x14ac:dyDescent="0.3">
      <c r="A33" s="33" t="s">
        <v>24</v>
      </c>
      <c r="B33" s="34"/>
      <c r="C33" s="41">
        <f>+C13</f>
        <v>1220936.7199999997</v>
      </c>
      <c r="D33" s="36"/>
      <c r="E33" s="33" t="s">
        <v>75</v>
      </c>
      <c r="F33" s="21"/>
      <c r="G33" s="41">
        <f>+C33</f>
        <v>1220936.7199999997</v>
      </c>
      <c r="H33" s="22"/>
    </row>
    <row r="34" spans="1:11" ht="7.5" customHeight="1" thickTop="1" thickBot="1" x14ac:dyDescent="0.3">
      <c r="A34" s="3"/>
      <c r="B34" s="21"/>
      <c r="C34" s="24"/>
      <c r="D34" s="22"/>
      <c r="E34" s="3"/>
      <c r="F34" s="21"/>
      <c r="G34" s="24"/>
      <c r="H34" s="22"/>
    </row>
    <row r="35" spans="1:11" s="17" customFormat="1" ht="16.5" thickTop="1" thickBot="1" x14ac:dyDescent="0.3">
      <c r="A35" s="84" t="s">
        <v>27</v>
      </c>
      <c r="B35" s="84"/>
      <c r="C35" s="84"/>
      <c r="D35" s="84"/>
      <c r="E35" s="84"/>
      <c r="F35" s="84"/>
      <c r="G35" s="84"/>
      <c r="H35" s="84"/>
    </row>
    <row r="36" spans="1:11" s="17" customFormat="1" ht="15" customHeight="1" thickTop="1" thickBot="1" x14ac:dyDescent="0.3">
      <c r="A36" s="18" t="s">
        <v>28</v>
      </c>
      <c r="B36" s="84" t="s">
        <v>29</v>
      </c>
      <c r="C36" s="84"/>
      <c r="D36" s="84"/>
      <c r="E36" s="16"/>
      <c r="F36" s="83" t="s">
        <v>30</v>
      </c>
      <c r="G36" s="83"/>
      <c r="H36" s="83"/>
    </row>
    <row r="37" spans="1:11" ht="16.5" thickTop="1" thickBot="1" x14ac:dyDescent="0.3">
      <c r="A37" s="37" t="s">
        <v>31</v>
      </c>
      <c r="B37" s="21"/>
      <c r="C37" s="23">
        <v>0</v>
      </c>
      <c r="D37" s="22"/>
      <c r="E37" s="19"/>
      <c r="F37" s="21"/>
      <c r="G37" s="23">
        <v>0</v>
      </c>
      <c r="H37" s="22"/>
    </row>
    <row r="38" spans="1:11" ht="16.5" thickTop="1" thickBot="1" x14ac:dyDescent="0.3">
      <c r="A38" s="37" t="s">
        <v>32</v>
      </c>
      <c r="B38" s="21"/>
      <c r="C38" s="23">
        <v>0</v>
      </c>
      <c r="D38" s="22"/>
      <c r="E38" s="19"/>
      <c r="F38" s="21"/>
      <c r="G38" s="23">
        <v>0</v>
      </c>
      <c r="H38" s="22"/>
    </row>
    <row r="39" spans="1:11" ht="16.5" thickTop="1" thickBot="1" x14ac:dyDescent="0.3">
      <c r="A39" s="37" t="s">
        <v>33</v>
      </c>
      <c r="B39" s="21"/>
      <c r="C39" s="23">
        <v>0</v>
      </c>
      <c r="D39" s="22"/>
      <c r="E39" s="19"/>
      <c r="F39" s="21"/>
      <c r="G39" s="23">
        <v>0</v>
      </c>
      <c r="H39" s="22"/>
    </row>
    <row r="40" spans="1:11" ht="16.5" thickTop="1" thickBot="1" x14ac:dyDescent="0.3">
      <c r="A40" s="37" t="s">
        <v>34</v>
      </c>
      <c r="B40" s="21"/>
      <c r="C40" s="23">
        <v>0</v>
      </c>
      <c r="D40" s="22"/>
      <c r="E40" s="19"/>
      <c r="F40" s="21"/>
      <c r="G40" s="23">
        <v>0</v>
      </c>
      <c r="H40" s="22"/>
    </row>
    <row r="41" spans="1:11" ht="16.5" thickTop="1" thickBot="1" x14ac:dyDescent="0.3">
      <c r="A41" s="37" t="s">
        <v>35</v>
      </c>
      <c r="B41" s="21"/>
      <c r="C41" s="23">
        <v>0</v>
      </c>
      <c r="D41" s="22"/>
      <c r="E41" s="19"/>
      <c r="F41" s="21"/>
      <c r="G41" s="23">
        <v>0</v>
      </c>
      <c r="H41" s="22"/>
    </row>
    <row r="42" spans="1:11" ht="16.5" thickTop="1" thickBot="1" x14ac:dyDescent="0.3">
      <c r="A42" s="37" t="s">
        <v>36</v>
      </c>
      <c r="B42" s="21"/>
      <c r="C42" s="23">
        <v>0</v>
      </c>
      <c r="D42" s="22"/>
      <c r="E42" s="19"/>
      <c r="F42" s="21"/>
      <c r="G42" s="23">
        <v>0</v>
      </c>
      <c r="H42" s="22"/>
    </row>
    <row r="43" spans="1:11" ht="16.5" thickTop="1" thickBot="1" x14ac:dyDescent="0.3">
      <c r="A43" s="37" t="s">
        <v>37</v>
      </c>
      <c r="B43" s="21"/>
      <c r="C43" s="23">
        <v>0</v>
      </c>
      <c r="D43" s="22"/>
      <c r="E43" s="19"/>
      <c r="F43" s="21"/>
      <c r="G43" s="23">
        <v>0</v>
      </c>
      <c r="H43" s="22"/>
    </row>
    <row r="44" spans="1:11" ht="16.5" thickTop="1" thickBot="1" x14ac:dyDescent="0.3">
      <c r="A44" s="37" t="s">
        <v>38</v>
      </c>
      <c r="B44" s="21"/>
      <c r="C44" s="23">
        <v>0</v>
      </c>
      <c r="D44" s="22"/>
      <c r="E44" s="19"/>
      <c r="F44" s="21"/>
      <c r="G44" s="23">
        <v>0</v>
      </c>
      <c r="H44" s="22"/>
    </row>
    <row r="45" spans="1:11" ht="16.5" thickTop="1" thickBot="1" x14ac:dyDescent="0.3">
      <c r="A45" s="38" t="s">
        <v>39</v>
      </c>
      <c r="B45" s="85">
        <v>0</v>
      </c>
      <c r="C45" s="85"/>
      <c r="D45" s="86"/>
      <c r="E45" s="86"/>
      <c r="F45" s="86"/>
      <c r="G45" s="86"/>
      <c r="H45" s="86"/>
    </row>
    <row r="46" spans="1:11" ht="16.5" thickTop="1" thickBot="1" x14ac:dyDescent="0.3"/>
    <row r="47" spans="1:11" ht="16.5" thickTop="1" thickBot="1" x14ac:dyDescent="0.3">
      <c r="A47" s="83" t="s">
        <v>40</v>
      </c>
      <c r="B47" s="83"/>
      <c r="C47" s="83"/>
      <c r="D47" s="83"/>
      <c r="E47" s="83"/>
      <c r="F47" s="83"/>
      <c r="G47" s="83"/>
      <c r="H47" s="83"/>
      <c r="I47" s="83"/>
      <c r="J47" s="83"/>
      <c r="K47" s="83"/>
    </row>
    <row r="48" spans="1:11" s="26" customFormat="1" ht="13.5" thickTop="1" thickBot="1" x14ac:dyDescent="0.25">
      <c r="A48" s="25" t="s">
        <v>41</v>
      </c>
      <c r="B48" s="82" t="s">
        <v>42</v>
      </c>
      <c r="C48" s="82"/>
      <c r="D48" s="82"/>
      <c r="E48" s="25" t="s">
        <v>43</v>
      </c>
      <c r="F48" s="82" t="s">
        <v>44</v>
      </c>
      <c r="G48" s="82"/>
      <c r="H48" s="82"/>
      <c r="I48" s="82" t="s">
        <v>45</v>
      </c>
      <c r="J48" s="82"/>
      <c r="K48" s="82"/>
    </row>
    <row r="49" spans="1:11" ht="16.5" thickTop="1" thickBot="1" x14ac:dyDescent="0.3">
      <c r="A49" s="31" t="s">
        <v>31</v>
      </c>
      <c r="B49" s="21"/>
      <c r="C49" s="24">
        <v>132</v>
      </c>
      <c r="D49" s="22"/>
      <c r="E49" s="14">
        <v>110254.68</v>
      </c>
      <c r="F49" s="21"/>
      <c r="G49" s="42">
        <v>0</v>
      </c>
      <c r="H49" s="22"/>
      <c r="I49" s="21"/>
      <c r="J49" s="23">
        <v>0</v>
      </c>
      <c r="K49" s="22"/>
    </row>
    <row r="50" spans="1:11" ht="16.5" thickTop="1" thickBot="1" x14ac:dyDescent="0.3">
      <c r="A50" s="31" t="s">
        <v>32</v>
      </c>
      <c r="B50" s="21"/>
      <c r="C50" s="24">
        <v>83</v>
      </c>
      <c r="D50" s="22"/>
      <c r="E50" s="14">
        <v>57562.61</v>
      </c>
      <c r="F50" s="21"/>
      <c r="G50" s="42">
        <v>0</v>
      </c>
      <c r="H50" s="22"/>
      <c r="I50" s="21"/>
      <c r="J50" s="23">
        <v>0</v>
      </c>
      <c r="K50" s="22"/>
    </row>
    <row r="51" spans="1:11" ht="16.5" thickTop="1" thickBot="1" x14ac:dyDescent="0.3">
      <c r="A51" s="31" t="s">
        <v>46</v>
      </c>
      <c r="B51" s="21"/>
      <c r="C51" s="24">
        <v>7</v>
      </c>
      <c r="D51" s="22"/>
      <c r="E51" s="14">
        <v>2465.8200000000002</v>
      </c>
      <c r="F51" s="21"/>
      <c r="G51" s="42">
        <v>0</v>
      </c>
      <c r="H51" s="22"/>
      <c r="I51" s="21"/>
      <c r="J51" s="23">
        <v>0</v>
      </c>
      <c r="K51" s="22"/>
    </row>
    <row r="52" spans="1:11" ht="16.5" thickTop="1" thickBot="1" x14ac:dyDescent="0.3">
      <c r="E52" s="40"/>
      <c r="J52" s="40"/>
    </row>
    <row r="53" spans="1:11" ht="16.5" thickTop="1" thickBot="1" x14ac:dyDescent="0.3">
      <c r="A53" s="3" t="s">
        <v>47</v>
      </c>
      <c r="B53" s="21"/>
      <c r="C53" s="24">
        <f>SUM(C49:C52)</f>
        <v>222</v>
      </c>
      <c r="D53" s="22"/>
      <c r="E53" s="14">
        <f>SUM(E49:E52)</f>
        <v>170283.11</v>
      </c>
      <c r="F53" s="21"/>
      <c r="G53" s="42">
        <f>SUM(G49:G52)</f>
        <v>0</v>
      </c>
      <c r="H53" s="22"/>
      <c r="I53" s="21"/>
      <c r="J53" s="23">
        <v>0</v>
      </c>
      <c r="K53" s="22"/>
    </row>
    <row r="54" spans="1:11" ht="15.75" thickTop="1" x14ac:dyDescent="0.25">
      <c r="E54" s="40"/>
    </row>
    <row r="55" spans="1:11" s="1" customFormat="1" x14ac:dyDescent="0.25">
      <c r="A55" s="81" t="s">
        <v>48</v>
      </c>
      <c r="B55" s="81"/>
      <c r="C55" s="81"/>
      <c r="D55" s="81"/>
      <c r="E55" s="81"/>
      <c r="F55" s="81"/>
      <c r="G55" s="81"/>
      <c r="H55" s="81"/>
      <c r="I55" s="29"/>
      <c r="J55" s="29"/>
      <c r="K55" s="29"/>
    </row>
    <row r="56" spans="1:11" s="27" customFormat="1" ht="12.75" thickBot="1" x14ac:dyDescent="0.25">
      <c r="A56" s="28" t="s">
        <v>41</v>
      </c>
      <c r="B56" s="79" t="s">
        <v>49</v>
      </c>
      <c r="C56" s="79"/>
      <c r="D56" s="79"/>
      <c r="E56" s="28"/>
      <c r="F56" s="79" t="s">
        <v>50</v>
      </c>
      <c r="G56" s="79"/>
      <c r="H56" s="79"/>
      <c r="I56" s="30"/>
      <c r="J56" s="30"/>
      <c r="K56" s="30"/>
    </row>
    <row r="57" spans="1:11" ht="16.5" thickTop="1" thickBot="1" x14ac:dyDescent="0.3">
      <c r="A57" s="31" t="s">
        <v>31</v>
      </c>
      <c r="B57" s="21"/>
      <c r="C57" s="23">
        <v>111688.16</v>
      </c>
      <c r="D57" s="22"/>
      <c r="E57" s="19"/>
      <c r="F57" s="21"/>
      <c r="G57" s="24">
        <v>134</v>
      </c>
      <c r="H57" s="22"/>
    </row>
    <row r="58" spans="1:11" ht="16.5" thickTop="1" thickBot="1" x14ac:dyDescent="0.3">
      <c r="A58" s="31" t="s">
        <v>32</v>
      </c>
      <c r="B58" s="21"/>
      <c r="C58" s="23">
        <v>66802.460000000006</v>
      </c>
      <c r="D58" s="22"/>
      <c r="E58" s="19"/>
      <c r="F58" s="21"/>
      <c r="G58" s="24">
        <v>85</v>
      </c>
      <c r="H58" s="22"/>
    </row>
    <row r="59" spans="1:11" ht="16.5" thickTop="1" thickBot="1" x14ac:dyDescent="0.3">
      <c r="A59" s="31" t="s">
        <v>46</v>
      </c>
      <c r="B59" s="21"/>
      <c r="C59" s="23">
        <v>131951.31</v>
      </c>
      <c r="D59" s="22"/>
      <c r="E59" s="19"/>
      <c r="F59" s="21"/>
      <c r="G59" s="24">
        <v>136</v>
      </c>
      <c r="H59" s="22"/>
    </row>
    <row r="60" spans="1:11" ht="16.5" thickTop="1" thickBot="1" x14ac:dyDescent="0.3">
      <c r="A60" s="3" t="s">
        <v>47</v>
      </c>
      <c r="B60" s="21"/>
      <c r="C60" s="23">
        <f>SUM(C57:C59)</f>
        <v>310441.93</v>
      </c>
      <c r="D60" s="22"/>
      <c r="E60" s="19"/>
      <c r="F60" s="21"/>
      <c r="G60" s="24">
        <f>SUM(G57:G59)</f>
        <v>355</v>
      </c>
      <c r="H60" s="22"/>
    </row>
    <row r="61" spans="1:11" ht="15.75" thickTop="1" x14ac:dyDescent="0.25"/>
    <row r="62" spans="1:11" x14ac:dyDescent="0.25">
      <c r="A62" s="81" t="s">
        <v>51</v>
      </c>
      <c r="B62" s="81"/>
      <c r="C62" s="81"/>
      <c r="D62" s="81"/>
      <c r="E62" s="81"/>
      <c r="F62" s="81"/>
      <c r="G62" s="81"/>
      <c r="H62" s="81"/>
    </row>
    <row r="63" spans="1:11" ht="15.75" thickBot="1" x14ac:dyDescent="0.3">
      <c r="A63" s="20" t="s">
        <v>52</v>
      </c>
      <c r="B63" s="81" t="s">
        <v>53</v>
      </c>
      <c r="C63" s="81"/>
      <c r="D63" s="81"/>
      <c r="E63" s="20"/>
      <c r="F63" s="81" t="s">
        <v>54</v>
      </c>
      <c r="G63" s="81"/>
      <c r="H63" s="81"/>
    </row>
    <row r="64" spans="1:11" ht="16.5" thickTop="1" thickBot="1" x14ac:dyDescent="0.3">
      <c r="A64" s="31" t="s">
        <v>55</v>
      </c>
      <c r="B64" s="21"/>
      <c r="C64" s="24"/>
      <c r="D64" s="22"/>
      <c r="E64" s="19"/>
      <c r="F64" s="21"/>
      <c r="G64" s="24"/>
      <c r="H64" s="22"/>
    </row>
    <row r="65" spans="1:14" ht="16.5" thickTop="1" thickBot="1" x14ac:dyDescent="0.3">
      <c r="A65" s="31" t="s">
        <v>56</v>
      </c>
      <c r="B65" s="21"/>
      <c r="C65" s="24"/>
      <c r="D65" s="22"/>
      <c r="E65" s="19"/>
      <c r="F65" s="21"/>
      <c r="G65" s="24"/>
      <c r="H65" s="22"/>
    </row>
    <row r="66" spans="1:14" ht="16.5" thickTop="1" thickBot="1" x14ac:dyDescent="0.3">
      <c r="A66" s="31" t="s">
        <v>57</v>
      </c>
      <c r="B66" s="21"/>
      <c r="C66" s="24"/>
      <c r="D66" s="22"/>
      <c r="E66" s="19"/>
      <c r="F66" s="21"/>
      <c r="G66" s="24"/>
      <c r="H66" s="22"/>
    </row>
    <row r="67" spans="1:14" ht="16.5" thickTop="1" thickBot="1" x14ac:dyDescent="0.3">
      <c r="A67" s="31" t="s">
        <v>58</v>
      </c>
      <c r="B67" s="21"/>
      <c r="C67" s="24"/>
      <c r="D67" s="22"/>
      <c r="E67" s="19"/>
      <c r="F67" s="21"/>
      <c r="G67" s="24"/>
      <c r="H67" s="22"/>
    </row>
    <row r="68" spans="1:14" ht="16.5" thickTop="1" thickBot="1" x14ac:dyDescent="0.3">
      <c r="A68" s="31" t="s">
        <v>59</v>
      </c>
      <c r="B68" s="21"/>
      <c r="C68" s="24"/>
      <c r="D68" s="22"/>
      <c r="E68" s="19"/>
      <c r="F68" s="21"/>
      <c r="G68" s="24"/>
      <c r="H68" s="22"/>
    </row>
    <row r="69" spans="1:14" ht="16.5" thickTop="1" thickBot="1" x14ac:dyDescent="0.3">
      <c r="A69" s="3" t="s">
        <v>47</v>
      </c>
      <c r="B69" s="21"/>
      <c r="C69" s="24"/>
      <c r="D69" s="22"/>
      <c r="E69" s="19"/>
      <c r="F69" s="21"/>
      <c r="G69" s="24"/>
      <c r="H69" s="22"/>
    </row>
    <row r="70" spans="1:14" ht="15.75" thickTop="1" x14ac:dyDescent="0.25"/>
    <row r="71" spans="1:14" x14ac:dyDescent="0.25">
      <c r="A71" s="80" t="s">
        <v>60</v>
      </c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</row>
    <row r="72" spans="1:14" ht="15.75" thickBot="1" x14ac:dyDescent="0.3">
      <c r="A72" s="32" t="s">
        <v>61</v>
      </c>
      <c r="B72" s="79" t="s">
        <v>62</v>
      </c>
      <c r="C72" s="79"/>
      <c r="D72" s="79"/>
      <c r="E72" s="28" t="s">
        <v>63</v>
      </c>
      <c r="F72" s="79" t="s">
        <v>64</v>
      </c>
      <c r="G72" s="79"/>
      <c r="H72" s="79"/>
      <c r="I72" s="79" t="s">
        <v>65</v>
      </c>
      <c r="J72" s="79"/>
      <c r="K72" s="79"/>
      <c r="L72" s="79" t="s">
        <v>66</v>
      </c>
      <c r="M72" s="79"/>
      <c r="N72" s="79"/>
    </row>
    <row r="73" spans="1:14" ht="16.5" thickTop="1" thickBot="1" x14ac:dyDescent="0.3">
      <c r="A73" s="31" t="s">
        <v>67</v>
      </c>
      <c r="B73" s="21"/>
      <c r="C73" s="24"/>
      <c r="D73" s="22"/>
      <c r="E73" s="3"/>
      <c r="F73" s="21"/>
      <c r="G73" s="24"/>
      <c r="H73" s="22"/>
      <c r="I73" s="21"/>
      <c r="J73" s="24"/>
      <c r="K73" s="22"/>
      <c r="L73" s="21"/>
      <c r="M73" s="24"/>
      <c r="N73" s="22"/>
    </row>
    <row r="74" spans="1:14" ht="16.5" thickTop="1" thickBot="1" x14ac:dyDescent="0.3">
      <c r="A74" s="31" t="s">
        <v>68</v>
      </c>
      <c r="B74" s="21"/>
      <c r="C74" s="24"/>
      <c r="D74" s="22"/>
      <c r="E74" s="3"/>
      <c r="F74" s="21"/>
      <c r="G74" s="24"/>
      <c r="H74" s="22"/>
      <c r="I74" s="21"/>
      <c r="J74" s="24"/>
      <c r="K74" s="22"/>
      <c r="L74" s="21"/>
      <c r="M74" s="24"/>
      <c r="N74" s="22"/>
    </row>
    <row r="75" spans="1:14" ht="16.5" thickTop="1" thickBot="1" x14ac:dyDescent="0.3">
      <c r="A75" s="31" t="s">
        <v>69</v>
      </c>
      <c r="B75" s="21"/>
      <c r="C75" s="24"/>
      <c r="D75" s="22"/>
      <c r="E75" s="3"/>
      <c r="F75" s="21"/>
      <c r="G75" s="24"/>
      <c r="H75" s="22"/>
      <c r="I75" s="21"/>
      <c r="J75" s="24"/>
      <c r="K75" s="22"/>
      <c r="L75" s="21"/>
      <c r="M75" s="24"/>
      <c r="N75" s="22"/>
    </row>
    <row r="76" spans="1:14" ht="16.5" thickTop="1" thickBot="1" x14ac:dyDescent="0.3">
      <c r="A76" s="31" t="s">
        <v>70</v>
      </c>
      <c r="B76" s="21"/>
      <c r="C76" s="24"/>
      <c r="D76" s="22"/>
      <c r="E76" s="3"/>
      <c r="F76" s="21"/>
      <c r="G76" s="24"/>
      <c r="H76" s="22"/>
      <c r="I76" s="21"/>
      <c r="J76" s="24"/>
      <c r="K76" s="22"/>
      <c r="L76" s="21"/>
      <c r="M76" s="24"/>
      <c r="N76" s="22"/>
    </row>
    <row r="77" spans="1:14" ht="16.5" thickTop="1" thickBot="1" x14ac:dyDescent="0.3">
      <c r="A77" s="31" t="s">
        <v>71</v>
      </c>
      <c r="B77" s="21"/>
      <c r="C77" s="24"/>
      <c r="D77" s="22"/>
      <c r="E77" s="3"/>
      <c r="F77" s="21"/>
      <c r="G77" s="24"/>
      <c r="H77" s="22"/>
      <c r="I77" s="21"/>
      <c r="J77" s="24"/>
      <c r="K77" s="22"/>
      <c r="L77" s="21"/>
      <c r="M77" s="24"/>
      <c r="N77" s="22"/>
    </row>
    <row r="78" spans="1:14" ht="16.5" thickTop="1" thickBot="1" x14ac:dyDescent="0.3">
      <c r="A78" s="31" t="s">
        <v>72</v>
      </c>
      <c r="B78" s="21"/>
      <c r="C78" s="24"/>
      <c r="D78" s="22"/>
      <c r="E78" s="3"/>
      <c r="F78" s="21"/>
      <c r="G78" s="24"/>
      <c r="H78" s="22"/>
      <c r="I78" s="21"/>
      <c r="J78" s="24"/>
      <c r="K78" s="22"/>
      <c r="L78" s="21"/>
      <c r="M78" s="24"/>
      <c r="N78" s="22"/>
    </row>
    <row r="79" spans="1:14" ht="15.75" thickTop="1" x14ac:dyDescent="0.25"/>
  </sheetData>
  <mergeCells count="27">
    <mergeCell ref="A14:D14"/>
    <mergeCell ref="A1:D1"/>
    <mergeCell ref="B4:D4"/>
    <mergeCell ref="A10:D10"/>
    <mergeCell ref="A5:D5"/>
    <mergeCell ref="A11:D11"/>
    <mergeCell ref="B48:D48"/>
    <mergeCell ref="F48:H48"/>
    <mergeCell ref="I48:K48"/>
    <mergeCell ref="A47:K47"/>
    <mergeCell ref="A28:H28"/>
    <mergeCell ref="A35:H35"/>
    <mergeCell ref="B36:D36"/>
    <mergeCell ref="F36:H36"/>
    <mergeCell ref="B45:C45"/>
    <mergeCell ref="D45:H45"/>
    <mergeCell ref="B56:D56"/>
    <mergeCell ref="F56:H56"/>
    <mergeCell ref="A55:H55"/>
    <mergeCell ref="B63:D63"/>
    <mergeCell ref="F63:H63"/>
    <mergeCell ref="A62:H62"/>
    <mergeCell ref="B72:D72"/>
    <mergeCell ref="F72:H72"/>
    <mergeCell ref="I72:K72"/>
    <mergeCell ref="L72:N72"/>
    <mergeCell ref="A71:N71"/>
  </mergeCells>
  <pageMargins left="0.19685039370078741" right="0.19685039370078741" top="0.19685039370078741" bottom="0.19685039370078741" header="0.31496062992125984" footer="0.31496062992125984"/>
  <pageSetup scale="80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workbookViewId="0">
      <selection activeCell="E10" sqref="E10"/>
    </sheetView>
  </sheetViews>
  <sheetFormatPr baseColWidth="10" defaultRowHeight="15" x14ac:dyDescent="0.25"/>
  <cols>
    <col min="1" max="1" width="38.5703125" customWidth="1"/>
    <col min="2" max="2" width="8.5703125" customWidth="1"/>
    <col min="3" max="3" width="14.28515625" customWidth="1"/>
    <col min="4" max="4" width="8.5703125" customWidth="1"/>
    <col min="5" max="5" width="38.5703125" customWidth="1"/>
    <col min="6" max="6" width="8.5703125" customWidth="1"/>
    <col min="7" max="7" width="14.28515625" customWidth="1"/>
    <col min="8" max="9" width="8.5703125" customWidth="1"/>
    <col min="11" max="12" width="8.5703125" customWidth="1"/>
    <col min="14" max="14" width="8.5703125" customWidth="1"/>
  </cols>
  <sheetData>
    <row r="1" spans="1:4" x14ac:dyDescent="0.25">
      <c r="A1" s="90" t="s">
        <v>0</v>
      </c>
      <c r="B1" s="90"/>
      <c r="C1" s="90"/>
      <c r="D1" s="90"/>
    </row>
    <row r="2" spans="1:4" x14ac:dyDescent="0.25">
      <c r="A2" s="1" t="s">
        <v>16</v>
      </c>
      <c r="B2" s="7"/>
      <c r="C2" s="1" t="s">
        <v>6</v>
      </c>
      <c r="D2" s="2">
        <v>2015</v>
      </c>
    </row>
    <row r="3" spans="1:4" ht="15.75" thickBot="1" x14ac:dyDescent="0.3"/>
    <row r="4" spans="1:4" ht="16.5" thickTop="1" thickBot="1" x14ac:dyDescent="0.3">
      <c r="A4" s="6"/>
      <c r="B4" s="83" t="s">
        <v>5</v>
      </c>
      <c r="C4" s="83"/>
      <c r="D4" s="83"/>
    </row>
    <row r="5" spans="1:4" ht="16.5" thickTop="1" thickBot="1" x14ac:dyDescent="0.3">
      <c r="A5" s="87" t="s">
        <v>1</v>
      </c>
      <c r="B5" s="88"/>
      <c r="C5" s="88"/>
      <c r="D5" s="89"/>
    </row>
    <row r="6" spans="1:4" ht="16.5" thickTop="1" thickBot="1" x14ac:dyDescent="0.3">
      <c r="A6" s="5" t="s">
        <v>2</v>
      </c>
      <c r="B6" s="3"/>
      <c r="C6" s="14">
        <f>264980.83+210027.08+230892.67+84704.47+30</f>
        <v>790635.05</v>
      </c>
      <c r="D6" s="3"/>
    </row>
    <row r="7" spans="1:4" ht="16.5" thickTop="1" thickBot="1" x14ac:dyDescent="0.3">
      <c r="A7" s="5" t="s">
        <v>3</v>
      </c>
      <c r="B7" s="3"/>
      <c r="C7" s="14">
        <v>0</v>
      </c>
      <c r="D7" s="3"/>
    </row>
    <row r="8" spans="1:4" ht="16.5" thickTop="1" thickBot="1" x14ac:dyDescent="0.3">
      <c r="A8" s="4" t="s">
        <v>4</v>
      </c>
      <c r="B8" s="3"/>
      <c r="C8" s="14">
        <f>SUM(C6:C7)</f>
        <v>790635.05</v>
      </c>
      <c r="D8" s="3"/>
    </row>
    <row r="9" spans="1:4" ht="7.5" customHeight="1" thickTop="1" thickBot="1" x14ac:dyDescent="0.3">
      <c r="A9" s="3"/>
      <c r="B9" s="3"/>
      <c r="C9" s="3"/>
      <c r="D9" s="3"/>
    </row>
    <row r="10" spans="1:4" ht="16.5" thickTop="1" thickBot="1" x14ac:dyDescent="0.3">
      <c r="A10" s="83" t="s">
        <v>7</v>
      </c>
      <c r="B10" s="83"/>
      <c r="C10" s="83"/>
      <c r="D10" s="83"/>
    </row>
    <row r="11" spans="1:4" ht="16.5" thickTop="1" thickBot="1" x14ac:dyDescent="0.3">
      <c r="A11" s="87" t="s">
        <v>8</v>
      </c>
      <c r="B11" s="88"/>
      <c r="C11" s="88"/>
      <c r="D11" s="89"/>
    </row>
    <row r="12" spans="1:4" ht="16.5" thickTop="1" thickBot="1" x14ac:dyDescent="0.3">
      <c r="A12" s="5" t="s">
        <v>10</v>
      </c>
      <c r="B12" s="3"/>
      <c r="C12" s="14"/>
      <c r="D12" s="3"/>
    </row>
    <row r="13" spans="1:4" ht="16.5" thickTop="1" thickBot="1" x14ac:dyDescent="0.3">
      <c r="A13" s="5" t="s">
        <v>11</v>
      </c>
      <c r="B13" s="3"/>
      <c r="C13" s="14">
        <f>264980.83+209857.27+230892.67+84687.69</f>
        <v>790418.46</v>
      </c>
      <c r="D13" s="3"/>
    </row>
    <row r="14" spans="1:4" ht="16.5" thickTop="1" thickBot="1" x14ac:dyDescent="0.3">
      <c r="A14" s="87" t="s">
        <v>9</v>
      </c>
      <c r="B14" s="88"/>
      <c r="C14" s="88"/>
      <c r="D14" s="89"/>
    </row>
    <row r="15" spans="1:4" ht="16.5" thickTop="1" thickBot="1" x14ac:dyDescent="0.3">
      <c r="A15" s="5" t="s">
        <v>12</v>
      </c>
      <c r="B15" s="3"/>
      <c r="C15" s="14">
        <f>169.81+16.78+30</f>
        <v>216.59</v>
      </c>
      <c r="D15" s="3"/>
    </row>
    <row r="16" spans="1:4" ht="16.5" thickTop="1" thickBot="1" x14ac:dyDescent="0.3">
      <c r="A16" s="4" t="s">
        <v>4</v>
      </c>
      <c r="B16" s="3"/>
      <c r="C16" s="14">
        <f>+C12+C13+C15</f>
        <v>790635.04999999993</v>
      </c>
      <c r="D16" s="3"/>
    </row>
    <row r="17" spans="1:8" ht="15.75" thickTop="1" x14ac:dyDescent="0.25"/>
    <row r="18" spans="1:8" x14ac:dyDescent="0.25">
      <c r="A18" s="1" t="s">
        <v>14</v>
      </c>
    </row>
    <row r="19" spans="1:8" x14ac:dyDescent="0.25">
      <c r="A19" s="8"/>
      <c r="B19" s="9"/>
      <c r="C19" s="10"/>
    </row>
    <row r="20" spans="1:8" x14ac:dyDescent="0.25">
      <c r="A20" s="11"/>
      <c r="B20" s="12"/>
      <c r="C20" s="13"/>
    </row>
    <row r="22" spans="1:8" x14ac:dyDescent="0.25">
      <c r="A22" s="1" t="s">
        <v>15</v>
      </c>
    </row>
    <row r="23" spans="1:8" x14ac:dyDescent="0.25">
      <c r="A23" s="8"/>
      <c r="B23" s="9"/>
      <c r="C23" s="10"/>
    </row>
    <row r="24" spans="1:8" x14ac:dyDescent="0.25">
      <c r="A24" s="11"/>
      <c r="B24" s="12"/>
      <c r="C24" s="13"/>
    </row>
    <row r="27" spans="1:8" ht="15.75" thickBot="1" x14ac:dyDescent="0.3"/>
    <row r="28" spans="1:8" ht="16.5" thickTop="1" thickBot="1" x14ac:dyDescent="0.3">
      <c r="A28" s="83" t="s">
        <v>19</v>
      </c>
      <c r="B28" s="83"/>
      <c r="C28" s="83"/>
      <c r="D28" s="83"/>
      <c r="E28" s="83"/>
      <c r="F28" s="83"/>
      <c r="G28" s="83"/>
      <c r="H28" s="83"/>
    </row>
    <row r="29" spans="1:8" ht="16.5" thickTop="1" thickBot="1" x14ac:dyDescent="0.3">
      <c r="A29" s="33" t="s">
        <v>20</v>
      </c>
      <c r="B29" s="51"/>
      <c r="C29" s="52">
        <v>0</v>
      </c>
      <c r="D29" s="53"/>
      <c r="E29" s="37" t="s">
        <v>25</v>
      </c>
      <c r="F29" s="54"/>
      <c r="G29" s="23">
        <v>0</v>
      </c>
      <c r="H29" s="22"/>
    </row>
    <row r="30" spans="1:8" ht="27" customHeight="1" thickTop="1" thickBot="1" x14ac:dyDescent="0.3">
      <c r="A30" s="33" t="s">
        <v>21</v>
      </c>
      <c r="B30" s="34"/>
      <c r="C30" s="35">
        <v>243</v>
      </c>
      <c r="D30" s="36"/>
      <c r="E30" s="33" t="s">
        <v>73</v>
      </c>
      <c r="F30" s="21"/>
      <c r="G30" s="35">
        <f>+C30</f>
        <v>243</v>
      </c>
      <c r="H30" s="22"/>
    </row>
    <row r="31" spans="1:8" ht="27" customHeight="1" thickTop="1" thickBot="1" x14ac:dyDescent="0.3">
      <c r="A31" s="33" t="s">
        <v>22</v>
      </c>
      <c r="B31" s="34"/>
      <c r="C31" s="35">
        <v>537</v>
      </c>
      <c r="D31" s="36"/>
      <c r="E31" s="33" t="s">
        <v>74</v>
      </c>
      <c r="F31" s="21"/>
      <c r="G31" s="35">
        <f>+C31</f>
        <v>537</v>
      </c>
      <c r="H31" s="22"/>
    </row>
    <row r="32" spans="1:8" ht="27" customHeight="1" thickTop="1" thickBot="1" x14ac:dyDescent="0.3">
      <c r="A32" s="33" t="s">
        <v>23</v>
      </c>
      <c r="B32" s="34"/>
      <c r="C32" s="35">
        <v>60</v>
      </c>
      <c r="D32" s="36"/>
      <c r="E32" s="33" t="s">
        <v>26</v>
      </c>
      <c r="F32" s="21"/>
      <c r="G32" s="35">
        <v>90</v>
      </c>
      <c r="H32" s="22"/>
    </row>
    <row r="33" spans="1:14" ht="27" customHeight="1" thickTop="1" thickBot="1" x14ac:dyDescent="0.3">
      <c r="A33" s="33" t="s">
        <v>24</v>
      </c>
      <c r="B33" s="34"/>
      <c r="C33" s="41">
        <f>+C13</f>
        <v>790418.46</v>
      </c>
      <c r="D33" s="36"/>
      <c r="E33" s="33" t="s">
        <v>75</v>
      </c>
      <c r="F33" s="21"/>
      <c r="G33" s="41">
        <f>+C33</f>
        <v>790418.46</v>
      </c>
      <c r="H33" s="22"/>
    </row>
    <row r="34" spans="1:14" ht="7.5" customHeight="1" thickTop="1" thickBot="1" x14ac:dyDescent="0.3">
      <c r="A34" s="3"/>
      <c r="B34" s="21"/>
      <c r="C34" s="24"/>
      <c r="D34" s="22"/>
      <c r="E34" s="3"/>
      <c r="F34" s="21"/>
      <c r="G34" s="24"/>
      <c r="H34" s="22"/>
    </row>
    <row r="35" spans="1:14" ht="16.5" thickTop="1" thickBot="1" x14ac:dyDescent="0.3">
      <c r="A35" s="84" t="s">
        <v>27</v>
      </c>
      <c r="B35" s="84"/>
      <c r="C35" s="84"/>
      <c r="D35" s="84"/>
      <c r="E35" s="84"/>
      <c r="F35" s="84"/>
      <c r="G35" s="84"/>
      <c r="H35" s="84"/>
      <c r="I35" s="17"/>
      <c r="J35" s="17"/>
      <c r="K35" s="17"/>
      <c r="L35" s="17"/>
      <c r="M35" s="17"/>
      <c r="N35" s="17"/>
    </row>
    <row r="36" spans="1:14" ht="16.5" thickTop="1" thickBot="1" x14ac:dyDescent="0.3">
      <c r="A36" s="58" t="s">
        <v>28</v>
      </c>
      <c r="B36" s="84" t="s">
        <v>29</v>
      </c>
      <c r="C36" s="84"/>
      <c r="D36" s="84"/>
      <c r="E36" s="57"/>
      <c r="F36" s="83" t="s">
        <v>30</v>
      </c>
      <c r="G36" s="83"/>
      <c r="H36" s="83"/>
      <c r="I36" s="17"/>
      <c r="J36" s="17"/>
      <c r="K36" s="17"/>
      <c r="L36" s="17"/>
      <c r="M36" s="17"/>
      <c r="N36" s="17"/>
    </row>
    <row r="37" spans="1:14" ht="16.5" thickTop="1" thickBot="1" x14ac:dyDescent="0.3">
      <c r="A37" s="37" t="s">
        <v>31</v>
      </c>
      <c r="B37" s="21"/>
      <c r="C37" s="23">
        <v>0</v>
      </c>
      <c r="D37" s="22"/>
      <c r="E37" s="19"/>
      <c r="F37" s="21"/>
      <c r="G37" s="23">
        <v>0</v>
      </c>
      <c r="H37" s="22"/>
    </row>
    <row r="38" spans="1:14" ht="16.5" thickTop="1" thickBot="1" x14ac:dyDescent="0.3">
      <c r="A38" s="37" t="s">
        <v>32</v>
      </c>
      <c r="B38" s="21"/>
      <c r="C38" s="23">
        <v>0</v>
      </c>
      <c r="D38" s="22"/>
      <c r="E38" s="19"/>
      <c r="F38" s="21"/>
      <c r="G38" s="23">
        <v>0</v>
      </c>
      <c r="H38" s="22"/>
    </row>
    <row r="39" spans="1:14" ht="16.5" thickTop="1" thickBot="1" x14ac:dyDescent="0.3">
      <c r="A39" s="37" t="s">
        <v>33</v>
      </c>
      <c r="B39" s="21"/>
      <c r="C39" s="23">
        <v>0</v>
      </c>
      <c r="D39" s="22"/>
      <c r="E39" s="19"/>
      <c r="F39" s="21"/>
      <c r="G39" s="23">
        <v>0</v>
      </c>
      <c r="H39" s="22"/>
    </row>
    <row r="40" spans="1:14" ht="16.5" thickTop="1" thickBot="1" x14ac:dyDescent="0.3">
      <c r="A40" s="37" t="s">
        <v>34</v>
      </c>
      <c r="B40" s="21"/>
      <c r="C40" s="23">
        <v>0</v>
      </c>
      <c r="D40" s="22"/>
      <c r="E40" s="19"/>
      <c r="F40" s="21"/>
      <c r="G40" s="23">
        <v>0</v>
      </c>
      <c r="H40" s="22"/>
    </row>
    <row r="41" spans="1:14" ht="16.5" thickTop="1" thickBot="1" x14ac:dyDescent="0.3">
      <c r="A41" s="37" t="s">
        <v>35</v>
      </c>
      <c r="B41" s="21"/>
      <c r="C41" s="23">
        <v>0</v>
      </c>
      <c r="D41" s="22"/>
      <c r="E41" s="19"/>
      <c r="F41" s="21"/>
      <c r="G41" s="23">
        <v>0</v>
      </c>
      <c r="H41" s="22"/>
    </row>
    <row r="42" spans="1:14" ht="16.5" thickTop="1" thickBot="1" x14ac:dyDescent="0.3">
      <c r="A42" s="37" t="s">
        <v>36</v>
      </c>
      <c r="B42" s="21"/>
      <c r="C42" s="23">
        <v>0</v>
      </c>
      <c r="D42" s="22"/>
      <c r="E42" s="19"/>
      <c r="F42" s="21"/>
      <c r="G42" s="23">
        <v>0</v>
      </c>
      <c r="H42" s="22"/>
    </row>
    <row r="43" spans="1:14" ht="16.5" thickTop="1" thickBot="1" x14ac:dyDescent="0.3">
      <c r="A43" s="37" t="s">
        <v>37</v>
      </c>
      <c r="B43" s="21"/>
      <c r="C43" s="23">
        <v>0</v>
      </c>
      <c r="D43" s="22"/>
      <c r="E43" s="19"/>
      <c r="F43" s="21"/>
      <c r="G43" s="23">
        <v>0</v>
      </c>
      <c r="H43" s="22"/>
    </row>
    <row r="44" spans="1:14" ht="16.5" thickTop="1" thickBot="1" x14ac:dyDescent="0.3">
      <c r="A44" s="37" t="s">
        <v>38</v>
      </c>
      <c r="B44" s="21"/>
      <c r="C44" s="23">
        <v>0</v>
      </c>
      <c r="D44" s="22"/>
      <c r="E44" s="19"/>
      <c r="F44" s="21"/>
      <c r="G44" s="23">
        <v>0</v>
      </c>
      <c r="H44" s="22"/>
    </row>
    <row r="45" spans="1:14" ht="16.5" thickTop="1" thickBot="1" x14ac:dyDescent="0.3">
      <c r="A45" s="38" t="s">
        <v>39</v>
      </c>
      <c r="B45" s="85">
        <v>0</v>
      </c>
      <c r="C45" s="85"/>
      <c r="D45" s="86"/>
      <c r="E45" s="86"/>
      <c r="F45" s="86"/>
      <c r="G45" s="86"/>
      <c r="H45" s="86"/>
    </row>
    <row r="46" spans="1:14" ht="16.5" thickTop="1" thickBot="1" x14ac:dyDescent="0.3"/>
    <row r="47" spans="1:14" ht="16.5" thickTop="1" thickBot="1" x14ac:dyDescent="0.3">
      <c r="A47" s="83" t="s">
        <v>40</v>
      </c>
      <c r="B47" s="83"/>
      <c r="C47" s="83"/>
      <c r="D47" s="83"/>
      <c r="E47" s="83"/>
      <c r="F47" s="83"/>
      <c r="G47" s="83"/>
      <c r="H47" s="83"/>
      <c r="I47" s="83"/>
      <c r="J47" s="83"/>
      <c r="K47" s="83"/>
    </row>
    <row r="48" spans="1:14" ht="16.5" thickTop="1" thickBot="1" x14ac:dyDescent="0.3">
      <c r="A48" s="56" t="s">
        <v>41</v>
      </c>
      <c r="B48" s="82" t="s">
        <v>42</v>
      </c>
      <c r="C48" s="82"/>
      <c r="D48" s="82"/>
      <c r="E48" s="56" t="s">
        <v>43</v>
      </c>
      <c r="F48" s="82" t="s">
        <v>44</v>
      </c>
      <c r="G48" s="82"/>
      <c r="H48" s="82"/>
      <c r="I48" s="82" t="s">
        <v>45</v>
      </c>
      <c r="J48" s="82"/>
      <c r="K48" s="82"/>
      <c r="L48" s="26"/>
      <c r="M48" s="26"/>
      <c r="N48" s="26"/>
    </row>
    <row r="49" spans="1:14" ht="16.5" thickTop="1" thickBot="1" x14ac:dyDescent="0.3">
      <c r="A49" s="31" t="s">
        <v>31</v>
      </c>
      <c r="B49" s="21"/>
      <c r="C49" s="24">
        <v>92</v>
      </c>
      <c r="D49" s="22"/>
      <c r="E49" s="14">
        <v>150085.66</v>
      </c>
      <c r="F49" s="21"/>
      <c r="G49" s="23">
        <v>0</v>
      </c>
      <c r="H49" s="22"/>
      <c r="I49" s="21"/>
      <c r="J49" s="23">
        <v>0</v>
      </c>
      <c r="K49" s="22"/>
    </row>
    <row r="50" spans="1:14" ht="16.5" thickTop="1" thickBot="1" x14ac:dyDescent="0.3">
      <c r="A50" s="31" t="s">
        <v>32</v>
      </c>
      <c r="B50" s="21"/>
      <c r="C50" s="24">
        <v>63</v>
      </c>
      <c r="D50" s="22"/>
      <c r="E50" s="14">
        <v>48429.43</v>
      </c>
      <c r="F50" s="21"/>
      <c r="G50" s="23">
        <v>0</v>
      </c>
      <c r="H50" s="22"/>
      <c r="I50" s="21"/>
      <c r="J50" s="23">
        <v>0</v>
      </c>
      <c r="K50" s="22"/>
    </row>
    <row r="51" spans="1:14" ht="16.5" thickTop="1" thickBot="1" x14ac:dyDescent="0.3">
      <c r="A51" s="31" t="s">
        <v>46</v>
      </c>
      <c r="B51" s="21"/>
      <c r="C51" s="24">
        <v>1</v>
      </c>
      <c r="D51" s="22"/>
      <c r="E51" s="14">
        <v>1773</v>
      </c>
      <c r="F51" s="21"/>
      <c r="G51" s="23">
        <v>0</v>
      </c>
      <c r="H51" s="22"/>
      <c r="I51" s="21"/>
      <c r="J51" s="23">
        <v>0</v>
      </c>
      <c r="K51" s="22"/>
    </row>
    <row r="52" spans="1:14" ht="16.5" thickTop="1" thickBot="1" x14ac:dyDescent="0.3">
      <c r="E52" s="40"/>
      <c r="J52" s="40"/>
    </row>
    <row r="53" spans="1:14" ht="16.5" thickTop="1" thickBot="1" x14ac:dyDescent="0.3">
      <c r="A53" s="3" t="s">
        <v>47</v>
      </c>
      <c r="B53" s="21"/>
      <c r="C53" s="24">
        <f>SUM(C49:C52)</f>
        <v>156</v>
      </c>
      <c r="D53" s="22"/>
      <c r="E53" s="14">
        <f>SUM(E49:E52)</f>
        <v>200288.09</v>
      </c>
      <c r="F53" s="21"/>
      <c r="G53" s="23">
        <f>SUM(G49:G52)</f>
        <v>0</v>
      </c>
      <c r="H53" s="22"/>
      <c r="I53" s="21"/>
      <c r="J53" s="23">
        <v>0</v>
      </c>
      <c r="K53" s="22"/>
    </row>
    <row r="54" spans="1:14" ht="15.75" thickTop="1" x14ac:dyDescent="0.25">
      <c r="E54" s="40"/>
    </row>
    <row r="55" spans="1:14" x14ac:dyDescent="0.25">
      <c r="A55" s="81" t="s">
        <v>48</v>
      </c>
      <c r="B55" s="81"/>
      <c r="C55" s="81"/>
      <c r="D55" s="81"/>
      <c r="E55" s="81"/>
      <c r="F55" s="81"/>
      <c r="G55" s="81"/>
      <c r="H55" s="81"/>
      <c r="I55" s="29"/>
      <c r="J55" s="29"/>
      <c r="K55" s="29"/>
      <c r="L55" s="1"/>
      <c r="M55" s="1"/>
      <c r="N55" s="1"/>
    </row>
    <row r="56" spans="1:14" ht="15.75" thickBot="1" x14ac:dyDescent="0.3">
      <c r="A56" s="55" t="s">
        <v>41</v>
      </c>
      <c r="B56" s="79" t="s">
        <v>49</v>
      </c>
      <c r="C56" s="79"/>
      <c r="D56" s="79"/>
      <c r="E56" s="55"/>
      <c r="F56" s="79" t="s">
        <v>50</v>
      </c>
      <c r="G56" s="79"/>
      <c r="H56" s="79"/>
      <c r="I56" s="30"/>
      <c r="J56" s="30"/>
      <c r="K56" s="30"/>
      <c r="L56" s="27"/>
      <c r="M56" s="27"/>
      <c r="N56" s="27"/>
    </row>
    <row r="57" spans="1:14" ht="16.5" thickTop="1" thickBot="1" x14ac:dyDescent="0.3">
      <c r="A57" s="31" t="s">
        <v>31</v>
      </c>
      <c r="B57" s="21"/>
      <c r="C57" s="23">
        <v>152127.14000000001</v>
      </c>
      <c r="D57" s="22"/>
      <c r="E57" s="19"/>
      <c r="F57" s="21"/>
      <c r="G57" s="24">
        <v>94</v>
      </c>
      <c r="H57" s="22"/>
    </row>
    <row r="58" spans="1:14" ht="16.5" thickTop="1" thickBot="1" x14ac:dyDescent="0.3">
      <c r="A58" s="31" t="s">
        <v>32</v>
      </c>
      <c r="B58" s="21"/>
      <c r="C58" s="23">
        <v>102699.71</v>
      </c>
      <c r="D58" s="22"/>
      <c r="E58" s="19"/>
      <c r="F58" s="21"/>
      <c r="G58" s="24">
        <v>68</v>
      </c>
      <c r="H58" s="22"/>
    </row>
    <row r="59" spans="1:14" ht="16.5" thickTop="1" thickBot="1" x14ac:dyDescent="0.3">
      <c r="A59" s="31" t="s">
        <v>46</v>
      </c>
      <c r="B59" s="21"/>
      <c r="C59" s="23">
        <v>406563.82</v>
      </c>
      <c r="D59" s="22"/>
      <c r="E59" s="19"/>
      <c r="F59" s="21"/>
      <c r="G59" s="24">
        <v>143</v>
      </c>
      <c r="H59" s="22"/>
    </row>
    <row r="60" spans="1:14" ht="16.5" thickTop="1" thickBot="1" x14ac:dyDescent="0.3">
      <c r="A60" s="3" t="s">
        <v>47</v>
      </c>
      <c r="B60" s="21"/>
      <c r="C60" s="23">
        <f>SUM(C57:C59)</f>
        <v>661390.67000000004</v>
      </c>
      <c r="D60" s="22"/>
      <c r="E60" s="19"/>
      <c r="F60" s="21"/>
      <c r="G60" s="24">
        <f>SUM(G57:G59)</f>
        <v>305</v>
      </c>
      <c r="H60" s="22"/>
    </row>
    <row r="61" spans="1:14" ht="15.75" thickTop="1" x14ac:dyDescent="0.25"/>
    <row r="62" spans="1:14" x14ac:dyDescent="0.25">
      <c r="A62" s="81" t="s">
        <v>51</v>
      </c>
      <c r="B62" s="81"/>
      <c r="C62" s="81"/>
      <c r="D62" s="81"/>
      <c r="E62" s="81"/>
      <c r="F62" s="81"/>
      <c r="G62" s="81"/>
      <c r="H62" s="81"/>
    </row>
    <row r="63" spans="1:14" ht="15.75" thickBot="1" x14ac:dyDescent="0.3">
      <c r="A63" s="20" t="s">
        <v>52</v>
      </c>
      <c r="B63" s="81" t="s">
        <v>53</v>
      </c>
      <c r="C63" s="81"/>
      <c r="D63" s="81"/>
      <c r="E63" s="20"/>
      <c r="F63" s="81" t="s">
        <v>54</v>
      </c>
      <c r="G63" s="81"/>
      <c r="H63" s="81"/>
    </row>
    <row r="64" spans="1:14" ht="16.5" thickTop="1" thickBot="1" x14ac:dyDescent="0.3">
      <c r="A64" s="31" t="s">
        <v>55</v>
      </c>
      <c r="B64" s="21"/>
      <c r="C64" s="24"/>
      <c r="D64" s="22"/>
      <c r="E64" s="19"/>
      <c r="F64" s="21"/>
      <c r="G64" s="24"/>
      <c r="H64" s="22"/>
    </row>
    <row r="65" spans="1:14" ht="16.5" thickTop="1" thickBot="1" x14ac:dyDescent="0.3">
      <c r="A65" s="31" t="s">
        <v>56</v>
      </c>
      <c r="B65" s="21"/>
      <c r="C65" s="24"/>
      <c r="D65" s="22"/>
      <c r="E65" s="19"/>
      <c r="F65" s="21"/>
      <c r="G65" s="24"/>
      <c r="H65" s="22"/>
    </row>
    <row r="66" spans="1:14" ht="16.5" thickTop="1" thickBot="1" x14ac:dyDescent="0.3">
      <c r="A66" s="31" t="s">
        <v>57</v>
      </c>
      <c r="B66" s="21"/>
      <c r="C66" s="24"/>
      <c r="D66" s="22"/>
      <c r="E66" s="19"/>
      <c r="F66" s="21"/>
      <c r="G66" s="24"/>
      <c r="H66" s="22"/>
    </row>
    <row r="67" spans="1:14" ht="16.5" thickTop="1" thickBot="1" x14ac:dyDescent="0.3">
      <c r="A67" s="31" t="s">
        <v>58</v>
      </c>
      <c r="B67" s="21"/>
      <c r="C67" s="24"/>
      <c r="D67" s="22"/>
      <c r="E67" s="19"/>
      <c r="F67" s="21"/>
      <c r="G67" s="24"/>
      <c r="H67" s="22"/>
    </row>
    <row r="68" spans="1:14" ht="16.5" thickTop="1" thickBot="1" x14ac:dyDescent="0.3">
      <c r="A68" s="31" t="s">
        <v>59</v>
      </c>
      <c r="B68" s="21"/>
      <c r="C68" s="24"/>
      <c r="D68" s="22"/>
      <c r="E68" s="19"/>
      <c r="F68" s="21"/>
      <c r="G68" s="24"/>
      <c r="H68" s="22"/>
    </row>
    <row r="69" spans="1:14" ht="16.5" thickTop="1" thickBot="1" x14ac:dyDescent="0.3">
      <c r="A69" s="3" t="s">
        <v>47</v>
      </c>
      <c r="B69" s="21"/>
      <c r="C69" s="24"/>
      <c r="D69" s="22"/>
      <c r="E69" s="19"/>
      <c r="F69" s="21"/>
      <c r="G69" s="24"/>
      <c r="H69" s="22"/>
    </row>
    <row r="70" spans="1:14" ht="15.75" thickTop="1" x14ac:dyDescent="0.25"/>
    <row r="71" spans="1:14" x14ac:dyDescent="0.25">
      <c r="A71" s="80" t="s">
        <v>60</v>
      </c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</row>
    <row r="72" spans="1:14" ht="15.75" thickBot="1" x14ac:dyDescent="0.3">
      <c r="A72" s="32" t="s">
        <v>61</v>
      </c>
      <c r="B72" s="79" t="s">
        <v>62</v>
      </c>
      <c r="C72" s="79"/>
      <c r="D72" s="79"/>
      <c r="E72" s="55" t="s">
        <v>63</v>
      </c>
      <c r="F72" s="79" t="s">
        <v>64</v>
      </c>
      <c r="G72" s="79"/>
      <c r="H72" s="79"/>
      <c r="I72" s="79" t="s">
        <v>65</v>
      </c>
      <c r="J72" s="79"/>
      <c r="K72" s="79"/>
      <c r="L72" s="79" t="s">
        <v>66</v>
      </c>
      <c r="M72" s="79"/>
      <c r="N72" s="79"/>
    </row>
    <row r="73" spans="1:14" ht="16.5" thickTop="1" thickBot="1" x14ac:dyDescent="0.3">
      <c r="A73" s="31" t="s">
        <v>67</v>
      </c>
      <c r="B73" s="21"/>
      <c r="C73" s="24"/>
      <c r="D73" s="22"/>
      <c r="E73" s="3"/>
      <c r="F73" s="21"/>
      <c r="G73" s="24"/>
      <c r="H73" s="22"/>
      <c r="I73" s="21"/>
      <c r="J73" s="24"/>
      <c r="K73" s="22"/>
      <c r="L73" s="21"/>
      <c r="M73" s="24"/>
      <c r="N73" s="22"/>
    </row>
    <row r="74" spans="1:14" ht="16.5" thickTop="1" thickBot="1" x14ac:dyDescent="0.3">
      <c r="A74" s="31" t="s">
        <v>68</v>
      </c>
      <c r="B74" s="21"/>
      <c r="C74" s="24"/>
      <c r="D74" s="22"/>
      <c r="E74" s="3"/>
      <c r="F74" s="21"/>
      <c r="G74" s="24"/>
      <c r="H74" s="22"/>
      <c r="I74" s="21"/>
      <c r="J74" s="24"/>
      <c r="K74" s="22"/>
      <c r="L74" s="21"/>
      <c r="M74" s="24"/>
      <c r="N74" s="22"/>
    </row>
    <row r="75" spans="1:14" ht="16.5" thickTop="1" thickBot="1" x14ac:dyDescent="0.3">
      <c r="A75" s="31" t="s">
        <v>69</v>
      </c>
      <c r="B75" s="21"/>
      <c r="C75" s="24"/>
      <c r="D75" s="22"/>
      <c r="E75" s="3"/>
      <c r="F75" s="21"/>
      <c r="G75" s="24"/>
      <c r="H75" s="22"/>
      <c r="I75" s="21"/>
      <c r="J75" s="24"/>
      <c r="K75" s="22"/>
      <c r="L75" s="21"/>
      <c r="M75" s="24"/>
      <c r="N75" s="22"/>
    </row>
    <row r="76" spans="1:14" ht="16.5" thickTop="1" thickBot="1" x14ac:dyDescent="0.3">
      <c r="A76" s="31" t="s">
        <v>70</v>
      </c>
      <c r="B76" s="21"/>
      <c r="C76" s="24"/>
      <c r="D76" s="22"/>
      <c r="E76" s="3"/>
      <c r="F76" s="21"/>
      <c r="G76" s="24"/>
      <c r="H76" s="22"/>
      <c r="I76" s="21"/>
      <c r="J76" s="24"/>
      <c r="K76" s="22"/>
      <c r="L76" s="21"/>
      <c r="M76" s="24"/>
      <c r="N76" s="22"/>
    </row>
    <row r="77" spans="1:14" ht="16.5" thickTop="1" thickBot="1" x14ac:dyDescent="0.3">
      <c r="A77" s="31" t="s">
        <v>71</v>
      </c>
      <c r="B77" s="21"/>
      <c r="C77" s="24"/>
      <c r="D77" s="22"/>
      <c r="E77" s="3"/>
      <c r="F77" s="21"/>
      <c r="G77" s="24"/>
      <c r="H77" s="22"/>
      <c r="I77" s="21"/>
      <c r="J77" s="24"/>
      <c r="K77" s="22"/>
      <c r="L77" s="21"/>
      <c r="M77" s="24"/>
      <c r="N77" s="22"/>
    </row>
    <row r="78" spans="1:14" ht="16.5" thickTop="1" thickBot="1" x14ac:dyDescent="0.3">
      <c r="A78" s="31" t="s">
        <v>72</v>
      </c>
      <c r="B78" s="21"/>
      <c r="C78" s="24"/>
      <c r="D78" s="22"/>
      <c r="E78" s="3"/>
      <c r="F78" s="21"/>
      <c r="G78" s="24"/>
      <c r="H78" s="22"/>
      <c r="I78" s="21"/>
      <c r="J78" s="24"/>
      <c r="K78" s="22"/>
      <c r="L78" s="21"/>
      <c r="M78" s="24"/>
      <c r="N78" s="22"/>
    </row>
    <row r="79" spans="1:14" ht="15.75" thickTop="1" x14ac:dyDescent="0.25"/>
  </sheetData>
  <mergeCells count="27">
    <mergeCell ref="A14:D14"/>
    <mergeCell ref="A1:D1"/>
    <mergeCell ref="B4:D4"/>
    <mergeCell ref="A5:D5"/>
    <mergeCell ref="A10:D10"/>
    <mergeCell ref="A11:D11"/>
    <mergeCell ref="A28:H28"/>
    <mergeCell ref="A35:H35"/>
    <mergeCell ref="B36:D36"/>
    <mergeCell ref="F36:H36"/>
    <mergeCell ref="B45:C45"/>
    <mergeCell ref="D45:H45"/>
    <mergeCell ref="A47:K47"/>
    <mergeCell ref="B48:D48"/>
    <mergeCell ref="F48:H48"/>
    <mergeCell ref="I48:K48"/>
    <mergeCell ref="A55:H55"/>
    <mergeCell ref="B56:D56"/>
    <mergeCell ref="F56:H56"/>
    <mergeCell ref="A62:H62"/>
    <mergeCell ref="B63:D63"/>
    <mergeCell ref="F63:H63"/>
    <mergeCell ref="A71:N71"/>
    <mergeCell ref="B72:D72"/>
    <mergeCell ref="F72:H72"/>
    <mergeCell ref="I72:K72"/>
    <mergeCell ref="L72:N72"/>
  </mergeCells>
  <pageMargins left="0.19685039370078741" right="0.19685039370078741" top="0.19685039370078741" bottom="0.19685039370078741" header="0.31496062992125984" footer="0.31496062992125984"/>
  <pageSetup scale="80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topLeftCell="A19" workbookViewId="0">
      <selection activeCell="A14" sqref="A14:D14"/>
    </sheetView>
  </sheetViews>
  <sheetFormatPr baseColWidth="10" defaultRowHeight="15" x14ac:dyDescent="0.25"/>
  <cols>
    <col min="1" max="1" width="38.5703125" customWidth="1"/>
    <col min="2" max="2" width="8.5703125" customWidth="1"/>
    <col min="3" max="3" width="14.28515625" customWidth="1"/>
    <col min="4" max="4" width="8.5703125" customWidth="1"/>
    <col min="5" max="5" width="38.5703125" customWidth="1"/>
    <col min="6" max="6" width="8.5703125" customWidth="1"/>
    <col min="7" max="7" width="14.28515625" customWidth="1"/>
    <col min="8" max="9" width="8.5703125" customWidth="1"/>
    <col min="11" max="12" width="8.5703125" customWidth="1"/>
    <col min="14" max="14" width="8.5703125" customWidth="1"/>
  </cols>
  <sheetData>
    <row r="1" spans="1:4" x14ac:dyDescent="0.25">
      <c r="A1" s="90" t="s">
        <v>0</v>
      </c>
      <c r="B1" s="90"/>
      <c r="C1" s="90"/>
      <c r="D1" s="90"/>
    </row>
    <row r="2" spans="1:4" x14ac:dyDescent="0.25">
      <c r="A2" s="1" t="s">
        <v>17</v>
      </c>
      <c r="B2" s="7"/>
      <c r="C2" s="1" t="s">
        <v>6</v>
      </c>
      <c r="D2" s="2">
        <v>2015</v>
      </c>
    </row>
    <row r="3" spans="1:4" ht="15.75" thickBot="1" x14ac:dyDescent="0.3"/>
    <row r="4" spans="1:4" ht="16.5" thickTop="1" thickBot="1" x14ac:dyDescent="0.3">
      <c r="A4" s="6"/>
      <c r="B4" s="83" t="s">
        <v>5</v>
      </c>
      <c r="C4" s="83"/>
      <c r="D4" s="83"/>
    </row>
    <row r="5" spans="1:4" ht="16.5" thickTop="1" thickBot="1" x14ac:dyDescent="0.3">
      <c r="A5" s="87" t="s">
        <v>1</v>
      </c>
      <c r="B5" s="88"/>
      <c r="C5" s="88"/>
      <c r="D5" s="89"/>
    </row>
    <row r="6" spans="1:4" ht="16.5" thickTop="1" thickBot="1" x14ac:dyDescent="0.3">
      <c r="A6" s="5" t="s">
        <v>2</v>
      </c>
      <c r="B6" s="3"/>
      <c r="C6" s="14">
        <f>265812.83+157027.25+178223.42-15000+70327.62</f>
        <v>656391.12</v>
      </c>
      <c r="D6" s="3"/>
    </row>
    <row r="7" spans="1:4" ht="16.5" thickTop="1" thickBot="1" x14ac:dyDescent="0.3">
      <c r="A7" s="5" t="s">
        <v>3</v>
      </c>
      <c r="B7" s="3"/>
      <c r="C7" s="14">
        <f>15000+1800</f>
        <v>16800</v>
      </c>
      <c r="D7" s="3"/>
    </row>
    <row r="8" spans="1:4" ht="16.5" thickTop="1" thickBot="1" x14ac:dyDescent="0.3">
      <c r="A8" s="4" t="s">
        <v>4</v>
      </c>
      <c r="B8" s="3"/>
      <c r="C8" s="14">
        <f>SUM(C6:C7)</f>
        <v>673191.12</v>
      </c>
      <c r="D8" s="3"/>
    </row>
    <row r="9" spans="1:4" ht="7.5" customHeight="1" thickTop="1" thickBot="1" x14ac:dyDescent="0.3">
      <c r="A9" s="3"/>
      <c r="B9" s="3"/>
      <c r="C9" s="3"/>
      <c r="D9" s="3"/>
    </row>
    <row r="10" spans="1:4" ht="16.5" thickTop="1" thickBot="1" x14ac:dyDescent="0.3">
      <c r="A10" s="83" t="s">
        <v>7</v>
      </c>
      <c r="B10" s="83"/>
      <c r="C10" s="83"/>
      <c r="D10" s="83"/>
    </row>
    <row r="11" spans="1:4" ht="16.5" thickTop="1" thickBot="1" x14ac:dyDescent="0.3">
      <c r="A11" s="87" t="s">
        <v>8</v>
      </c>
      <c r="B11" s="88"/>
      <c r="C11" s="88"/>
      <c r="D11" s="89"/>
    </row>
    <row r="12" spans="1:4" ht="16.5" thickTop="1" thickBot="1" x14ac:dyDescent="0.3">
      <c r="A12" s="5" t="s">
        <v>10</v>
      </c>
      <c r="B12" s="3"/>
      <c r="C12" s="14"/>
      <c r="D12" s="3"/>
    </row>
    <row r="13" spans="1:4" ht="16.5" thickTop="1" thickBot="1" x14ac:dyDescent="0.3">
      <c r="A13" s="5" t="s">
        <v>11</v>
      </c>
      <c r="B13" s="3"/>
      <c r="C13" s="14">
        <f>265311.34+156959.96+178061.64+72039.95-16800</f>
        <v>655572.89</v>
      </c>
      <c r="D13" s="3"/>
    </row>
    <row r="14" spans="1:4" ht="16.5" thickTop="1" thickBot="1" x14ac:dyDescent="0.3">
      <c r="A14" s="87" t="s">
        <v>9</v>
      </c>
      <c r="B14" s="88"/>
      <c r="C14" s="88"/>
      <c r="D14" s="89"/>
    </row>
    <row r="15" spans="1:4" ht="16.5" thickTop="1" thickBot="1" x14ac:dyDescent="0.3">
      <c r="A15" s="5" t="s">
        <v>12</v>
      </c>
      <c r="B15" s="3"/>
      <c r="C15" s="14">
        <f>501.49+67.29+161.78+87.67</f>
        <v>818.2299999999999</v>
      </c>
      <c r="D15" s="3"/>
    </row>
    <row r="16" spans="1:4" ht="16.5" thickTop="1" thickBot="1" x14ac:dyDescent="0.3">
      <c r="A16" s="4" t="s">
        <v>4</v>
      </c>
      <c r="B16" s="3"/>
      <c r="C16" s="14">
        <f>+C12+C13+C15</f>
        <v>656391.12</v>
      </c>
      <c r="D16" s="3"/>
    </row>
    <row r="17" spans="1:8" ht="15.75" thickTop="1" x14ac:dyDescent="0.25"/>
    <row r="18" spans="1:8" x14ac:dyDescent="0.25">
      <c r="A18" s="1" t="s">
        <v>14</v>
      </c>
    </row>
    <row r="19" spans="1:8" x14ac:dyDescent="0.25">
      <c r="A19" s="8"/>
      <c r="B19" s="9"/>
      <c r="C19" s="10"/>
    </row>
    <row r="20" spans="1:8" x14ac:dyDescent="0.25">
      <c r="A20" s="11"/>
      <c r="B20" s="12"/>
      <c r="C20" s="13"/>
    </row>
    <row r="22" spans="1:8" x14ac:dyDescent="0.25">
      <c r="A22" s="1" t="s">
        <v>15</v>
      </c>
    </row>
    <row r="23" spans="1:8" x14ac:dyDescent="0.25">
      <c r="A23" s="8"/>
      <c r="B23" s="9"/>
      <c r="C23" s="10"/>
    </row>
    <row r="24" spans="1:8" x14ac:dyDescent="0.25">
      <c r="A24" s="11"/>
      <c r="B24" s="12"/>
      <c r="C24" s="13"/>
    </row>
    <row r="27" spans="1:8" ht="15.75" thickBot="1" x14ac:dyDescent="0.3"/>
    <row r="28" spans="1:8" ht="16.5" thickTop="1" thickBot="1" x14ac:dyDescent="0.3">
      <c r="A28" s="83" t="s">
        <v>19</v>
      </c>
      <c r="B28" s="83"/>
      <c r="C28" s="83"/>
      <c r="D28" s="83"/>
      <c r="E28" s="83"/>
      <c r="F28" s="83"/>
      <c r="G28" s="83"/>
      <c r="H28" s="83"/>
    </row>
    <row r="29" spans="1:8" ht="16.5" thickTop="1" thickBot="1" x14ac:dyDescent="0.3">
      <c r="A29" s="33" t="s">
        <v>20</v>
      </c>
      <c r="B29" s="51"/>
      <c r="C29" s="52">
        <v>0</v>
      </c>
      <c r="D29" s="53"/>
      <c r="E29" s="37" t="s">
        <v>25</v>
      </c>
      <c r="F29" s="54"/>
      <c r="G29" s="23">
        <v>0</v>
      </c>
      <c r="H29" s="22"/>
    </row>
    <row r="30" spans="1:8" ht="27" customHeight="1" thickTop="1" thickBot="1" x14ac:dyDescent="0.3">
      <c r="A30" s="33" t="s">
        <v>21</v>
      </c>
      <c r="B30" s="34"/>
      <c r="C30" s="35">
        <v>239</v>
      </c>
      <c r="D30" s="36"/>
      <c r="E30" s="33" t="s">
        <v>73</v>
      </c>
      <c r="F30" s="21"/>
      <c r="G30" s="35">
        <f>+C30</f>
        <v>239</v>
      </c>
      <c r="H30" s="22"/>
    </row>
    <row r="31" spans="1:8" ht="27" customHeight="1" thickTop="1" thickBot="1" x14ac:dyDescent="0.3">
      <c r="A31" s="33" t="s">
        <v>22</v>
      </c>
      <c r="B31" s="34"/>
      <c r="C31" s="35">
        <v>501</v>
      </c>
      <c r="D31" s="36"/>
      <c r="E31" s="33" t="s">
        <v>74</v>
      </c>
      <c r="F31" s="21"/>
      <c r="G31" s="35">
        <f>+C31</f>
        <v>501</v>
      </c>
      <c r="H31" s="22"/>
    </row>
    <row r="32" spans="1:8" ht="27" customHeight="1" thickTop="1" thickBot="1" x14ac:dyDescent="0.3">
      <c r="A32" s="33" t="s">
        <v>23</v>
      </c>
      <c r="B32" s="34"/>
      <c r="C32" s="35">
        <v>60</v>
      </c>
      <c r="D32" s="36"/>
      <c r="E32" s="33" t="s">
        <v>26</v>
      </c>
      <c r="F32" s="21"/>
      <c r="G32" s="35">
        <v>90</v>
      </c>
      <c r="H32" s="22"/>
    </row>
    <row r="33" spans="1:14" ht="27" customHeight="1" thickTop="1" thickBot="1" x14ac:dyDescent="0.3">
      <c r="A33" s="33" t="s">
        <v>24</v>
      </c>
      <c r="B33" s="34"/>
      <c r="C33" s="41">
        <f>+C13</f>
        <v>655572.89</v>
      </c>
      <c r="D33" s="36"/>
      <c r="E33" s="33" t="s">
        <v>75</v>
      </c>
      <c r="F33" s="21"/>
      <c r="G33" s="41">
        <f>+C33</f>
        <v>655572.89</v>
      </c>
      <c r="H33" s="22"/>
    </row>
    <row r="34" spans="1:14" ht="7.5" customHeight="1" thickTop="1" thickBot="1" x14ac:dyDescent="0.3">
      <c r="A34" s="3"/>
      <c r="B34" s="21"/>
      <c r="C34" s="24"/>
      <c r="D34" s="22"/>
      <c r="E34" s="3"/>
      <c r="F34" s="21"/>
      <c r="G34" s="24"/>
      <c r="H34" s="22"/>
    </row>
    <row r="35" spans="1:14" ht="16.5" thickTop="1" thickBot="1" x14ac:dyDescent="0.3">
      <c r="A35" s="84" t="s">
        <v>27</v>
      </c>
      <c r="B35" s="84"/>
      <c r="C35" s="84"/>
      <c r="D35" s="84"/>
      <c r="E35" s="84"/>
      <c r="F35" s="84"/>
      <c r="G35" s="84"/>
      <c r="H35" s="84"/>
      <c r="I35" s="17"/>
      <c r="J35" s="17"/>
      <c r="K35" s="17"/>
      <c r="L35" s="17"/>
      <c r="M35" s="17"/>
      <c r="N35" s="17"/>
    </row>
    <row r="36" spans="1:14" ht="16.5" thickTop="1" thickBot="1" x14ac:dyDescent="0.3">
      <c r="A36" s="61" t="s">
        <v>28</v>
      </c>
      <c r="B36" s="84" t="s">
        <v>29</v>
      </c>
      <c r="C36" s="84"/>
      <c r="D36" s="84"/>
      <c r="E36" s="59"/>
      <c r="F36" s="83" t="s">
        <v>30</v>
      </c>
      <c r="G36" s="83"/>
      <c r="H36" s="83"/>
      <c r="I36" s="17"/>
      <c r="J36" s="17"/>
      <c r="K36" s="17"/>
      <c r="L36" s="17"/>
      <c r="M36" s="17"/>
      <c r="N36" s="17"/>
    </row>
    <row r="37" spans="1:14" ht="16.5" thickTop="1" thickBot="1" x14ac:dyDescent="0.3">
      <c r="A37" s="37" t="s">
        <v>31</v>
      </c>
      <c r="B37" s="21"/>
      <c r="C37" s="23">
        <v>0</v>
      </c>
      <c r="D37" s="22"/>
      <c r="E37" s="19"/>
      <c r="F37" s="21"/>
      <c r="G37" s="23">
        <v>0</v>
      </c>
      <c r="H37" s="22"/>
    </row>
    <row r="38" spans="1:14" ht="16.5" thickTop="1" thickBot="1" x14ac:dyDescent="0.3">
      <c r="A38" s="37" t="s">
        <v>32</v>
      </c>
      <c r="B38" s="21"/>
      <c r="C38" s="23">
        <v>0</v>
      </c>
      <c r="D38" s="22"/>
      <c r="E38" s="19"/>
      <c r="F38" s="21"/>
      <c r="G38" s="23">
        <v>0</v>
      </c>
      <c r="H38" s="22"/>
    </row>
    <row r="39" spans="1:14" ht="16.5" thickTop="1" thickBot="1" x14ac:dyDescent="0.3">
      <c r="A39" s="37" t="s">
        <v>33</v>
      </c>
      <c r="B39" s="21"/>
      <c r="C39" s="23">
        <v>0</v>
      </c>
      <c r="D39" s="22"/>
      <c r="E39" s="19"/>
      <c r="F39" s="21"/>
      <c r="G39" s="23">
        <v>0</v>
      </c>
      <c r="H39" s="22"/>
    </row>
    <row r="40" spans="1:14" ht="16.5" thickTop="1" thickBot="1" x14ac:dyDescent="0.3">
      <c r="A40" s="37" t="s">
        <v>34</v>
      </c>
      <c r="B40" s="21"/>
      <c r="C40" s="23">
        <v>0</v>
      </c>
      <c r="D40" s="22"/>
      <c r="E40" s="19"/>
      <c r="F40" s="21"/>
      <c r="G40" s="23">
        <v>0</v>
      </c>
      <c r="H40" s="22"/>
    </row>
    <row r="41" spans="1:14" ht="16.5" thickTop="1" thickBot="1" x14ac:dyDescent="0.3">
      <c r="A41" s="37" t="s">
        <v>35</v>
      </c>
      <c r="B41" s="21"/>
      <c r="C41" s="23">
        <v>0</v>
      </c>
      <c r="D41" s="22"/>
      <c r="E41" s="19"/>
      <c r="F41" s="21"/>
      <c r="G41" s="23">
        <v>0</v>
      </c>
      <c r="H41" s="22"/>
    </row>
    <row r="42" spans="1:14" ht="16.5" thickTop="1" thickBot="1" x14ac:dyDescent="0.3">
      <c r="A42" s="37" t="s">
        <v>36</v>
      </c>
      <c r="B42" s="21"/>
      <c r="C42" s="23">
        <v>0</v>
      </c>
      <c r="D42" s="22"/>
      <c r="E42" s="19"/>
      <c r="F42" s="21"/>
      <c r="G42" s="23">
        <v>0</v>
      </c>
      <c r="H42" s="22"/>
    </row>
    <row r="43" spans="1:14" ht="16.5" thickTop="1" thickBot="1" x14ac:dyDescent="0.3">
      <c r="A43" s="37" t="s">
        <v>37</v>
      </c>
      <c r="B43" s="21"/>
      <c r="C43" s="23">
        <v>0</v>
      </c>
      <c r="D43" s="22"/>
      <c r="E43" s="19"/>
      <c r="F43" s="21"/>
      <c r="G43" s="23">
        <v>0</v>
      </c>
      <c r="H43" s="22"/>
    </row>
    <row r="44" spans="1:14" ht="16.5" thickTop="1" thickBot="1" x14ac:dyDescent="0.3">
      <c r="A44" s="37" t="s">
        <v>38</v>
      </c>
      <c r="B44" s="21"/>
      <c r="C44" s="23">
        <v>0</v>
      </c>
      <c r="D44" s="22"/>
      <c r="E44" s="19"/>
      <c r="F44" s="21"/>
      <c r="G44" s="23">
        <v>0</v>
      </c>
      <c r="H44" s="22"/>
    </row>
    <row r="45" spans="1:14" ht="16.5" thickTop="1" thickBot="1" x14ac:dyDescent="0.3">
      <c r="A45" s="38" t="s">
        <v>39</v>
      </c>
      <c r="B45" s="85">
        <v>0</v>
      </c>
      <c r="C45" s="85"/>
      <c r="D45" s="86"/>
      <c r="E45" s="86"/>
      <c r="F45" s="86"/>
      <c r="G45" s="86"/>
      <c r="H45" s="86"/>
    </row>
    <row r="46" spans="1:14" ht="16.5" thickTop="1" thickBot="1" x14ac:dyDescent="0.3"/>
    <row r="47" spans="1:14" ht="16.5" thickTop="1" thickBot="1" x14ac:dyDescent="0.3">
      <c r="A47" s="83" t="s">
        <v>40</v>
      </c>
      <c r="B47" s="83"/>
      <c r="C47" s="83"/>
      <c r="D47" s="83"/>
      <c r="E47" s="83"/>
      <c r="F47" s="83"/>
      <c r="G47" s="83"/>
      <c r="H47" s="83"/>
      <c r="I47" s="83"/>
      <c r="J47" s="83"/>
      <c r="K47" s="83"/>
    </row>
    <row r="48" spans="1:14" ht="16.5" thickTop="1" thickBot="1" x14ac:dyDescent="0.3">
      <c r="A48" s="60" t="s">
        <v>41</v>
      </c>
      <c r="B48" s="82" t="s">
        <v>42</v>
      </c>
      <c r="C48" s="82"/>
      <c r="D48" s="82"/>
      <c r="E48" s="60" t="s">
        <v>43</v>
      </c>
      <c r="F48" s="82" t="s">
        <v>44</v>
      </c>
      <c r="G48" s="82"/>
      <c r="H48" s="82"/>
      <c r="I48" s="82" t="s">
        <v>45</v>
      </c>
      <c r="J48" s="82"/>
      <c r="K48" s="82"/>
      <c r="L48" s="26"/>
      <c r="M48" s="26"/>
      <c r="N48" s="26"/>
    </row>
    <row r="49" spans="1:14" ht="16.5" thickTop="1" thickBot="1" x14ac:dyDescent="0.3">
      <c r="A49" s="31" t="s">
        <v>31</v>
      </c>
      <c r="B49" s="21"/>
      <c r="C49" s="24">
        <v>78</v>
      </c>
      <c r="D49" s="22"/>
      <c r="E49" s="14">
        <v>195346.44</v>
      </c>
      <c r="F49" s="21"/>
      <c r="G49" s="23">
        <v>0</v>
      </c>
      <c r="H49" s="22"/>
      <c r="I49" s="21"/>
      <c r="J49" s="23">
        <v>0</v>
      </c>
      <c r="K49" s="22"/>
    </row>
    <row r="50" spans="1:14" ht="16.5" thickTop="1" thickBot="1" x14ac:dyDescent="0.3">
      <c r="A50" s="31" t="s">
        <v>32</v>
      </c>
      <c r="B50" s="21"/>
      <c r="C50" s="24">
        <v>68</v>
      </c>
      <c r="D50" s="22"/>
      <c r="E50" s="14">
        <v>39012.959999999999</v>
      </c>
      <c r="F50" s="21"/>
      <c r="G50" s="23">
        <v>0</v>
      </c>
      <c r="H50" s="22"/>
      <c r="I50" s="21"/>
      <c r="J50" s="23">
        <v>0</v>
      </c>
      <c r="K50" s="22"/>
    </row>
    <row r="51" spans="1:14" ht="16.5" thickTop="1" thickBot="1" x14ac:dyDescent="0.3">
      <c r="A51" s="31" t="s">
        <v>46</v>
      </c>
      <c r="B51" s="21"/>
      <c r="C51" s="24">
        <v>3</v>
      </c>
      <c r="D51" s="22"/>
      <c r="E51" s="14">
        <v>2532.19</v>
      </c>
      <c r="F51" s="21"/>
      <c r="G51" s="23">
        <v>0</v>
      </c>
      <c r="H51" s="22"/>
      <c r="I51" s="21"/>
      <c r="J51" s="23">
        <v>0</v>
      </c>
      <c r="K51" s="22"/>
    </row>
    <row r="52" spans="1:14" ht="16.5" thickTop="1" thickBot="1" x14ac:dyDescent="0.3">
      <c r="E52" s="40"/>
      <c r="J52" s="40"/>
    </row>
    <row r="53" spans="1:14" ht="16.5" thickTop="1" thickBot="1" x14ac:dyDescent="0.3">
      <c r="A53" s="3" t="s">
        <v>47</v>
      </c>
      <c r="B53" s="21"/>
      <c r="C53" s="24">
        <f>SUM(C49:C52)</f>
        <v>149</v>
      </c>
      <c r="D53" s="22"/>
      <c r="E53" s="14">
        <f>SUM(E49:E52)</f>
        <v>236891.59</v>
      </c>
      <c r="F53" s="21"/>
      <c r="G53" s="23">
        <f>SUM(G49:G52)</f>
        <v>0</v>
      </c>
      <c r="H53" s="22"/>
      <c r="I53" s="21"/>
      <c r="J53" s="23">
        <v>0</v>
      </c>
      <c r="K53" s="22"/>
    </row>
    <row r="54" spans="1:14" ht="15.75" thickTop="1" x14ac:dyDescent="0.25">
      <c r="E54" s="40"/>
    </row>
    <row r="55" spans="1:14" x14ac:dyDescent="0.25">
      <c r="A55" s="81" t="s">
        <v>48</v>
      </c>
      <c r="B55" s="81"/>
      <c r="C55" s="81"/>
      <c r="D55" s="81"/>
      <c r="E55" s="81"/>
      <c r="F55" s="81"/>
      <c r="G55" s="81"/>
      <c r="H55" s="81"/>
      <c r="I55" s="29"/>
      <c r="J55" s="29"/>
      <c r="K55" s="29"/>
      <c r="L55" s="1"/>
      <c r="M55" s="1"/>
      <c r="N55" s="1"/>
    </row>
    <row r="56" spans="1:14" ht="15.75" thickBot="1" x14ac:dyDescent="0.3">
      <c r="A56" s="62" t="s">
        <v>41</v>
      </c>
      <c r="B56" s="79" t="s">
        <v>49</v>
      </c>
      <c r="C56" s="79"/>
      <c r="D56" s="79"/>
      <c r="E56" s="62"/>
      <c r="F56" s="79" t="s">
        <v>50</v>
      </c>
      <c r="G56" s="79"/>
      <c r="H56" s="79"/>
      <c r="I56" s="30"/>
      <c r="J56" s="30"/>
      <c r="K56" s="30"/>
      <c r="L56" s="27"/>
      <c r="M56" s="27"/>
      <c r="N56" s="27"/>
    </row>
    <row r="57" spans="1:14" ht="16.5" thickTop="1" thickBot="1" x14ac:dyDescent="0.3">
      <c r="A57" s="31" t="s">
        <v>31</v>
      </c>
      <c r="B57" s="21"/>
      <c r="C57" s="23">
        <v>195373.2</v>
      </c>
      <c r="D57" s="22"/>
      <c r="E57" s="19"/>
      <c r="F57" s="21"/>
      <c r="G57" s="24">
        <v>79</v>
      </c>
      <c r="H57" s="22"/>
    </row>
    <row r="58" spans="1:14" ht="16.5" thickTop="1" thickBot="1" x14ac:dyDescent="0.3">
      <c r="A58" s="31" t="s">
        <v>32</v>
      </c>
      <c r="B58" s="21"/>
      <c r="C58" s="23">
        <v>157645.47</v>
      </c>
      <c r="D58" s="22"/>
      <c r="E58" s="19"/>
      <c r="F58" s="21"/>
      <c r="G58" s="24">
        <v>72</v>
      </c>
      <c r="H58" s="22"/>
    </row>
    <row r="59" spans="1:14" ht="16.5" thickTop="1" thickBot="1" x14ac:dyDescent="0.3">
      <c r="A59" s="31" t="s">
        <v>46</v>
      </c>
      <c r="B59" s="21"/>
      <c r="C59" s="23">
        <v>161552.95000000001</v>
      </c>
      <c r="D59" s="22"/>
      <c r="E59" s="19"/>
      <c r="F59" s="21"/>
      <c r="G59" s="24">
        <v>142</v>
      </c>
      <c r="H59" s="22"/>
    </row>
    <row r="60" spans="1:14" ht="16.5" thickTop="1" thickBot="1" x14ac:dyDescent="0.3">
      <c r="A60" s="3" t="s">
        <v>47</v>
      </c>
      <c r="B60" s="21"/>
      <c r="C60" s="23">
        <f>SUM(C57:C59)</f>
        <v>514571.62000000005</v>
      </c>
      <c r="D60" s="22"/>
      <c r="E60" s="19"/>
      <c r="F60" s="21"/>
      <c r="G60" s="24">
        <f>SUM(G57:G59)</f>
        <v>293</v>
      </c>
      <c r="H60" s="22"/>
    </row>
    <row r="61" spans="1:14" ht="15.75" thickTop="1" x14ac:dyDescent="0.25"/>
    <row r="62" spans="1:14" x14ac:dyDescent="0.25">
      <c r="A62" s="81" t="s">
        <v>51</v>
      </c>
      <c r="B62" s="81"/>
      <c r="C62" s="81"/>
      <c r="D62" s="81"/>
      <c r="E62" s="81"/>
      <c r="F62" s="81"/>
      <c r="G62" s="81"/>
      <c r="H62" s="81"/>
    </row>
    <row r="63" spans="1:14" ht="15.75" thickBot="1" x14ac:dyDescent="0.3">
      <c r="A63" s="20" t="s">
        <v>52</v>
      </c>
      <c r="B63" s="81" t="s">
        <v>53</v>
      </c>
      <c r="C63" s="81"/>
      <c r="D63" s="81"/>
      <c r="E63" s="20"/>
      <c r="F63" s="81" t="s">
        <v>54</v>
      </c>
      <c r="G63" s="81"/>
      <c r="H63" s="81"/>
    </row>
    <row r="64" spans="1:14" ht="16.5" thickTop="1" thickBot="1" x14ac:dyDescent="0.3">
      <c r="A64" s="31" t="s">
        <v>55</v>
      </c>
      <c r="B64" s="21"/>
      <c r="C64" s="24"/>
      <c r="D64" s="22"/>
      <c r="E64" s="19"/>
      <c r="F64" s="21"/>
      <c r="G64" s="24"/>
      <c r="H64" s="22"/>
    </row>
    <row r="65" spans="1:14" ht="16.5" thickTop="1" thickBot="1" x14ac:dyDescent="0.3">
      <c r="A65" s="31" t="s">
        <v>56</v>
      </c>
      <c r="B65" s="21"/>
      <c r="C65" s="24"/>
      <c r="D65" s="22"/>
      <c r="E65" s="19"/>
      <c r="F65" s="21"/>
      <c r="G65" s="24"/>
      <c r="H65" s="22"/>
    </row>
    <row r="66" spans="1:14" ht="16.5" thickTop="1" thickBot="1" x14ac:dyDescent="0.3">
      <c r="A66" s="31" t="s">
        <v>57</v>
      </c>
      <c r="B66" s="21"/>
      <c r="C66" s="24"/>
      <c r="D66" s="22"/>
      <c r="E66" s="19"/>
      <c r="F66" s="21"/>
      <c r="G66" s="24"/>
      <c r="H66" s="22"/>
    </row>
    <row r="67" spans="1:14" ht="16.5" thickTop="1" thickBot="1" x14ac:dyDescent="0.3">
      <c r="A67" s="31" t="s">
        <v>58</v>
      </c>
      <c r="B67" s="21"/>
      <c r="C67" s="24"/>
      <c r="D67" s="22"/>
      <c r="E67" s="19"/>
      <c r="F67" s="21"/>
      <c r="G67" s="24"/>
      <c r="H67" s="22"/>
    </row>
    <row r="68" spans="1:14" ht="16.5" thickTop="1" thickBot="1" x14ac:dyDescent="0.3">
      <c r="A68" s="31" t="s">
        <v>59</v>
      </c>
      <c r="B68" s="21"/>
      <c r="C68" s="24"/>
      <c r="D68" s="22"/>
      <c r="E68" s="19"/>
      <c r="F68" s="21"/>
      <c r="G68" s="24"/>
      <c r="H68" s="22"/>
    </row>
    <row r="69" spans="1:14" ht="16.5" thickTop="1" thickBot="1" x14ac:dyDescent="0.3">
      <c r="A69" s="3" t="s">
        <v>47</v>
      </c>
      <c r="B69" s="21"/>
      <c r="C69" s="24"/>
      <c r="D69" s="22"/>
      <c r="E69" s="19"/>
      <c r="F69" s="21"/>
      <c r="G69" s="24"/>
      <c r="H69" s="22"/>
    </row>
    <row r="70" spans="1:14" ht="15.75" thickTop="1" x14ac:dyDescent="0.25"/>
    <row r="71" spans="1:14" x14ac:dyDescent="0.25">
      <c r="A71" s="80" t="s">
        <v>60</v>
      </c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</row>
    <row r="72" spans="1:14" ht="15.75" thickBot="1" x14ac:dyDescent="0.3">
      <c r="A72" s="32" t="s">
        <v>61</v>
      </c>
      <c r="B72" s="79" t="s">
        <v>62</v>
      </c>
      <c r="C72" s="79"/>
      <c r="D72" s="79"/>
      <c r="E72" s="62" t="s">
        <v>63</v>
      </c>
      <c r="F72" s="79" t="s">
        <v>64</v>
      </c>
      <c r="G72" s="79"/>
      <c r="H72" s="79"/>
      <c r="I72" s="79" t="s">
        <v>65</v>
      </c>
      <c r="J72" s="79"/>
      <c r="K72" s="79"/>
      <c r="L72" s="79" t="s">
        <v>66</v>
      </c>
      <c r="M72" s="79"/>
      <c r="N72" s="79"/>
    </row>
    <row r="73" spans="1:14" ht="16.5" thickTop="1" thickBot="1" x14ac:dyDescent="0.3">
      <c r="A73" s="31" t="s">
        <v>67</v>
      </c>
      <c r="B73" s="21"/>
      <c r="C73" s="24"/>
      <c r="D73" s="22"/>
      <c r="E73" s="3"/>
      <c r="F73" s="21"/>
      <c r="G73" s="24"/>
      <c r="H73" s="22"/>
      <c r="I73" s="21"/>
      <c r="J73" s="24"/>
      <c r="K73" s="22"/>
      <c r="L73" s="21"/>
      <c r="M73" s="24"/>
      <c r="N73" s="22"/>
    </row>
    <row r="74" spans="1:14" ht="16.5" thickTop="1" thickBot="1" x14ac:dyDescent="0.3">
      <c r="A74" s="31" t="s">
        <v>68</v>
      </c>
      <c r="B74" s="21"/>
      <c r="C74" s="24"/>
      <c r="D74" s="22"/>
      <c r="E74" s="3"/>
      <c r="F74" s="21"/>
      <c r="G74" s="24"/>
      <c r="H74" s="22"/>
      <c r="I74" s="21"/>
      <c r="J74" s="24"/>
      <c r="K74" s="22"/>
      <c r="L74" s="21"/>
      <c r="M74" s="24"/>
      <c r="N74" s="22"/>
    </row>
    <row r="75" spans="1:14" ht="16.5" thickTop="1" thickBot="1" x14ac:dyDescent="0.3">
      <c r="A75" s="31" t="s">
        <v>69</v>
      </c>
      <c r="B75" s="21"/>
      <c r="C75" s="24"/>
      <c r="D75" s="22"/>
      <c r="E75" s="3"/>
      <c r="F75" s="21"/>
      <c r="G75" s="24"/>
      <c r="H75" s="22"/>
      <c r="I75" s="21"/>
      <c r="J75" s="24"/>
      <c r="K75" s="22"/>
      <c r="L75" s="21"/>
      <c r="M75" s="24"/>
      <c r="N75" s="22"/>
    </row>
    <row r="76" spans="1:14" ht="16.5" thickTop="1" thickBot="1" x14ac:dyDescent="0.3">
      <c r="A76" s="31" t="s">
        <v>70</v>
      </c>
      <c r="B76" s="21"/>
      <c r="C76" s="24"/>
      <c r="D76" s="22"/>
      <c r="E76" s="3"/>
      <c r="F76" s="21"/>
      <c r="G76" s="24"/>
      <c r="H76" s="22"/>
      <c r="I76" s="21"/>
      <c r="J76" s="24"/>
      <c r="K76" s="22"/>
      <c r="L76" s="21"/>
      <c r="M76" s="24"/>
      <c r="N76" s="22"/>
    </row>
    <row r="77" spans="1:14" ht="16.5" thickTop="1" thickBot="1" x14ac:dyDescent="0.3">
      <c r="A77" s="31" t="s">
        <v>71</v>
      </c>
      <c r="B77" s="21"/>
      <c r="C77" s="24"/>
      <c r="D77" s="22"/>
      <c r="E77" s="3"/>
      <c r="F77" s="21"/>
      <c r="G77" s="24"/>
      <c r="H77" s="22"/>
      <c r="I77" s="21"/>
      <c r="J77" s="24"/>
      <c r="K77" s="22"/>
      <c r="L77" s="21"/>
      <c r="M77" s="24"/>
      <c r="N77" s="22"/>
    </row>
    <row r="78" spans="1:14" ht="16.5" thickTop="1" thickBot="1" x14ac:dyDescent="0.3">
      <c r="A78" s="31" t="s">
        <v>72</v>
      </c>
      <c r="B78" s="21"/>
      <c r="C78" s="24"/>
      <c r="D78" s="22"/>
      <c r="E78" s="3"/>
      <c r="F78" s="21"/>
      <c r="G78" s="24"/>
      <c r="H78" s="22"/>
      <c r="I78" s="21"/>
      <c r="J78" s="24"/>
      <c r="K78" s="22"/>
      <c r="L78" s="21"/>
      <c r="M78" s="24"/>
      <c r="N78" s="22"/>
    </row>
    <row r="79" spans="1:14" ht="15.75" thickTop="1" x14ac:dyDescent="0.25"/>
  </sheetData>
  <mergeCells count="27">
    <mergeCell ref="A71:N71"/>
    <mergeCell ref="B72:D72"/>
    <mergeCell ref="F72:H72"/>
    <mergeCell ref="I72:K72"/>
    <mergeCell ref="L72:N72"/>
    <mergeCell ref="B56:D56"/>
    <mergeCell ref="F56:H56"/>
    <mergeCell ref="A62:H62"/>
    <mergeCell ref="B63:D63"/>
    <mergeCell ref="F63:H63"/>
    <mergeCell ref="A47:K47"/>
    <mergeCell ref="B48:D48"/>
    <mergeCell ref="F48:H48"/>
    <mergeCell ref="I48:K48"/>
    <mergeCell ref="A55:H55"/>
    <mergeCell ref="A28:H28"/>
    <mergeCell ref="A35:H35"/>
    <mergeCell ref="B36:D36"/>
    <mergeCell ref="F36:H36"/>
    <mergeCell ref="B45:C45"/>
    <mergeCell ref="D45:H45"/>
    <mergeCell ref="A14:D14"/>
    <mergeCell ref="A1:D1"/>
    <mergeCell ref="B4:D4"/>
    <mergeCell ref="A5:D5"/>
    <mergeCell ref="A10:D10"/>
    <mergeCell ref="A11:D11"/>
  </mergeCells>
  <pageMargins left="0.19685039370078741" right="0.19685039370078741" top="0.19685039370078741" bottom="0.19685039370078741" header="0.31496062992125984" footer="0.31496062992125984"/>
  <pageSetup scale="80" orientation="landscape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topLeftCell="A22" workbookViewId="0">
      <selection activeCell="M41" sqref="M41"/>
    </sheetView>
  </sheetViews>
  <sheetFormatPr baseColWidth="10" defaultRowHeight="15" x14ac:dyDescent="0.25"/>
  <cols>
    <col min="1" max="1" width="38.5703125" customWidth="1"/>
    <col min="2" max="2" width="8.5703125" customWidth="1"/>
    <col min="3" max="3" width="14.28515625" customWidth="1"/>
    <col min="4" max="4" width="8.5703125" customWidth="1"/>
    <col min="5" max="5" width="38.5703125" customWidth="1"/>
    <col min="6" max="6" width="8.5703125" customWidth="1"/>
    <col min="7" max="7" width="14.28515625" customWidth="1"/>
    <col min="8" max="9" width="8.5703125" customWidth="1"/>
    <col min="11" max="12" width="8.5703125" customWidth="1"/>
    <col min="14" max="14" width="8.5703125" customWidth="1"/>
  </cols>
  <sheetData>
    <row r="1" spans="1:4" x14ac:dyDescent="0.25">
      <c r="A1" s="90" t="s">
        <v>0</v>
      </c>
      <c r="B1" s="90"/>
      <c r="C1" s="90"/>
      <c r="D1" s="90"/>
    </row>
    <row r="2" spans="1:4" x14ac:dyDescent="0.25">
      <c r="A2" s="1" t="s">
        <v>18</v>
      </c>
      <c r="B2" s="7"/>
      <c r="C2" s="1" t="s">
        <v>6</v>
      </c>
      <c r="D2" s="2">
        <v>2015</v>
      </c>
    </row>
    <row r="3" spans="1:4" ht="15.75" thickBot="1" x14ac:dyDescent="0.3"/>
    <row r="4" spans="1:4" ht="16.5" thickTop="1" thickBot="1" x14ac:dyDescent="0.3">
      <c r="A4" s="6"/>
      <c r="B4" s="83" t="s">
        <v>5</v>
      </c>
      <c r="C4" s="83"/>
      <c r="D4" s="83"/>
    </row>
    <row r="5" spans="1:4" ht="16.5" thickTop="1" thickBot="1" x14ac:dyDescent="0.3">
      <c r="A5" s="87" t="s">
        <v>1</v>
      </c>
      <c r="B5" s="88"/>
      <c r="C5" s="88"/>
      <c r="D5" s="89"/>
    </row>
    <row r="6" spans="1:4" ht="16.5" thickTop="1" thickBot="1" x14ac:dyDescent="0.3">
      <c r="A6" s="5" t="s">
        <v>2</v>
      </c>
      <c r="B6" s="3"/>
      <c r="C6" s="14">
        <f>204230.25+105144.83+170064.75+57531.58</f>
        <v>536971.41</v>
      </c>
      <c r="D6" s="3"/>
    </row>
    <row r="7" spans="1:4" ht="16.5" thickTop="1" thickBot="1" x14ac:dyDescent="0.3">
      <c r="A7" s="5" t="s">
        <v>3</v>
      </c>
      <c r="B7" s="3"/>
      <c r="C7" s="14">
        <v>0</v>
      </c>
      <c r="D7" s="3"/>
    </row>
    <row r="8" spans="1:4" ht="16.5" thickTop="1" thickBot="1" x14ac:dyDescent="0.3">
      <c r="A8" s="4" t="s">
        <v>4</v>
      </c>
      <c r="B8" s="3"/>
      <c r="C8" s="14">
        <f>SUM(C6:C7)</f>
        <v>536971.41</v>
      </c>
      <c r="D8" s="3"/>
    </row>
    <row r="9" spans="1:4" ht="7.5" customHeight="1" thickTop="1" thickBot="1" x14ac:dyDescent="0.3">
      <c r="A9" s="3"/>
      <c r="B9" s="3"/>
      <c r="C9" s="3"/>
      <c r="D9" s="3"/>
    </row>
    <row r="10" spans="1:4" ht="16.5" thickTop="1" thickBot="1" x14ac:dyDescent="0.3">
      <c r="A10" s="83" t="s">
        <v>7</v>
      </c>
      <c r="B10" s="83"/>
      <c r="C10" s="83"/>
      <c r="D10" s="83"/>
    </row>
    <row r="11" spans="1:4" ht="16.5" thickTop="1" thickBot="1" x14ac:dyDescent="0.3">
      <c r="A11" s="87" t="s">
        <v>8</v>
      </c>
      <c r="B11" s="88"/>
      <c r="C11" s="88"/>
      <c r="D11" s="89"/>
    </row>
    <row r="12" spans="1:4" ht="16.5" thickTop="1" thickBot="1" x14ac:dyDescent="0.3">
      <c r="A12" s="5" t="s">
        <v>10</v>
      </c>
      <c r="B12" s="3"/>
      <c r="C12" s="14"/>
      <c r="D12" s="3"/>
    </row>
    <row r="13" spans="1:4" ht="16.5" thickTop="1" thickBot="1" x14ac:dyDescent="0.3">
      <c r="A13" s="5" t="s">
        <v>11</v>
      </c>
      <c r="B13" s="3"/>
      <c r="C13" s="14">
        <f>204171.32+105033.53+169999.1+57504.47</f>
        <v>536708.41999999993</v>
      </c>
      <c r="D13" s="3"/>
    </row>
    <row r="14" spans="1:4" ht="16.5" thickTop="1" thickBot="1" x14ac:dyDescent="0.3">
      <c r="A14" s="87" t="s">
        <v>9</v>
      </c>
      <c r="B14" s="88"/>
      <c r="C14" s="88"/>
      <c r="D14" s="89"/>
    </row>
    <row r="15" spans="1:4" ht="16.5" thickTop="1" thickBot="1" x14ac:dyDescent="0.3">
      <c r="A15" s="5" t="s">
        <v>12</v>
      </c>
      <c r="B15" s="3"/>
      <c r="C15" s="14">
        <f>58.93+111.3+65.65+27.11</f>
        <v>262.99</v>
      </c>
      <c r="D15" s="3"/>
    </row>
    <row r="16" spans="1:4" ht="16.5" thickTop="1" thickBot="1" x14ac:dyDescent="0.3">
      <c r="A16" s="4" t="s">
        <v>4</v>
      </c>
      <c r="B16" s="3"/>
      <c r="C16" s="14">
        <f>+C12+C13+C15</f>
        <v>536971.40999999992</v>
      </c>
      <c r="D16" s="3"/>
    </row>
    <row r="17" spans="1:8" ht="15.75" thickTop="1" x14ac:dyDescent="0.25"/>
    <row r="18" spans="1:8" x14ac:dyDescent="0.25">
      <c r="A18" s="1" t="s">
        <v>14</v>
      </c>
    </row>
    <row r="19" spans="1:8" x14ac:dyDescent="0.25">
      <c r="A19" s="8"/>
      <c r="B19" s="9"/>
      <c r="C19" s="10"/>
    </row>
    <row r="20" spans="1:8" x14ac:dyDescent="0.25">
      <c r="A20" s="11"/>
      <c r="B20" s="12"/>
      <c r="C20" s="13"/>
    </row>
    <row r="22" spans="1:8" x14ac:dyDescent="0.25">
      <c r="A22" s="1" t="s">
        <v>15</v>
      </c>
    </row>
    <row r="23" spans="1:8" x14ac:dyDescent="0.25">
      <c r="A23" s="8"/>
      <c r="B23" s="9"/>
      <c r="C23" s="10"/>
    </row>
    <row r="24" spans="1:8" x14ac:dyDescent="0.25">
      <c r="A24" s="11"/>
      <c r="B24" s="12"/>
      <c r="C24" s="13"/>
    </row>
    <row r="27" spans="1:8" ht="15.75" thickBot="1" x14ac:dyDescent="0.3"/>
    <row r="28" spans="1:8" ht="16.5" thickTop="1" thickBot="1" x14ac:dyDescent="0.3">
      <c r="A28" s="83" t="s">
        <v>19</v>
      </c>
      <c r="B28" s="83"/>
      <c r="C28" s="83"/>
      <c r="D28" s="83"/>
      <c r="E28" s="83"/>
      <c r="F28" s="83"/>
      <c r="G28" s="83"/>
      <c r="H28" s="83"/>
    </row>
    <row r="29" spans="1:8" ht="16.5" thickTop="1" thickBot="1" x14ac:dyDescent="0.3">
      <c r="A29" s="33" t="s">
        <v>20</v>
      </c>
      <c r="B29" s="51"/>
      <c r="C29" s="52">
        <v>0</v>
      </c>
      <c r="D29" s="53"/>
      <c r="E29" s="37" t="s">
        <v>25</v>
      </c>
      <c r="F29" s="54"/>
      <c r="G29" s="23">
        <v>0</v>
      </c>
      <c r="H29" s="22"/>
    </row>
    <row r="30" spans="1:8" ht="27" customHeight="1" thickTop="1" thickBot="1" x14ac:dyDescent="0.3">
      <c r="A30" s="33" t="s">
        <v>21</v>
      </c>
      <c r="B30" s="34"/>
      <c r="C30" s="35">
        <v>215</v>
      </c>
      <c r="D30" s="36"/>
      <c r="E30" s="33" t="s">
        <v>73</v>
      </c>
      <c r="F30" s="21"/>
      <c r="G30" s="35">
        <f>+C30</f>
        <v>215</v>
      </c>
      <c r="H30" s="22"/>
    </row>
    <row r="31" spans="1:8" ht="27" customHeight="1" thickTop="1" thickBot="1" x14ac:dyDescent="0.3">
      <c r="A31" s="33" t="s">
        <v>22</v>
      </c>
      <c r="B31" s="34"/>
      <c r="C31" s="35">
        <v>497</v>
      </c>
      <c r="D31" s="36"/>
      <c r="E31" s="33" t="s">
        <v>74</v>
      </c>
      <c r="F31" s="21"/>
      <c r="G31" s="35">
        <f>+C31</f>
        <v>497</v>
      </c>
      <c r="H31" s="22"/>
    </row>
    <row r="32" spans="1:8" ht="27" customHeight="1" thickTop="1" thickBot="1" x14ac:dyDescent="0.3">
      <c r="A32" s="33" t="s">
        <v>23</v>
      </c>
      <c r="B32" s="34"/>
      <c r="C32" s="35">
        <v>60</v>
      </c>
      <c r="D32" s="36"/>
      <c r="E32" s="33" t="s">
        <v>26</v>
      </c>
      <c r="F32" s="21"/>
      <c r="G32" s="35">
        <v>90</v>
      </c>
      <c r="H32" s="22"/>
    </row>
    <row r="33" spans="1:14" ht="27" customHeight="1" thickTop="1" thickBot="1" x14ac:dyDescent="0.3">
      <c r="A33" s="33" t="s">
        <v>24</v>
      </c>
      <c r="B33" s="34"/>
      <c r="C33" s="41">
        <f>+C13</f>
        <v>536708.41999999993</v>
      </c>
      <c r="D33" s="36"/>
      <c r="E33" s="33" t="s">
        <v>75</v>
      </c>
      <c r="F33" s="21"/>
      <c r="G33" s="41">
        <f>+C33</f>
        <v>536708.41999999993</v>
      </c>
      <c r="H33" s="22"/>
    </row>
    <row r="34" spans="1:14" ht="7.5" customHeight="1" thickTop="1" thickBot="1" x14ac:dyDescent="0.3">
      <c r="A34" s="3"/>
      <c r="B34" s="21"/>
      <c r="C34" s="24"/>
      <c r="D34" s="22"/>
      <c r="E34" s="3"/>
      <c r="F34" s="21"/>
      <c r="G34" s="24"/>
      <c r="H34" s="22"/>
    </row>
    <row r="35" spans="1:14" ht="16.5" thickTop="1" thickBot="1" x14ac:dyDescent="0.3">
      <c r="A35" s="84" t="s">
        <v>27</v>
      </c>
      <c r="B35" s="84"/>
      <c r="C35" s="84"/>
      <c r="D35" s="84"/>
      <c r="E35" s="84"/>
      <c r="F35" s="84"/>
      <c r="G35" s="84"/>
      <c r="H35" s="84"/>
      <c r="I35" s="17"/>
      <c r="J35" s="17"/>
      <c r="K35" s="17"/>
      <c r="L35" s="17"/>
      <c r="M35" s="17"/>
      <c r="N35" s="17"/>
    </row>
    <row r="36" spans="1:14" ht="16.5" thickTop="1" thickBot="1" x14ac:dyDescent="0.3">
      <c r="A36" s="66" t="s">
        <v>28</v>
      </c>
      <c r="B36" s="84" t="s">
        <v>29</v>
      </c>
      <c r="C36" s="84"/>
      <c r="D36" s="84"/>
      <c r="E36" s="65"/>
      <c r="F36" s="83" t="s">
        <v>30</v>
      </c>
      <c r="G36" s="83"/>
      <c r="H36" s="83"/>
      <c r="I36" s="17"/>
      <c r="J36" s="17"/>
      <c r="K36" s="17"/>
      <c r="L36" s="17"/>
      <c r="M36" s="17"/>
      <c r="N36" s="17"/>
    </row>
    <row r="37" spans="1:14" ht="16.5" thickTop="1" thickBot="1" x14ac:dyDescent="0.3">
      <c r="A37" s="37" t="s">
        <v>31</v>
      </c>
      <c r="B37" s="21"/>
      <c r="C37" s="23">
        <v>0</v>
      </c>
      <c r="D37" s="22"/>
      <c r="E37" s="19"/>
      <c r="F37" s="21"/>
      <c r="G37" s="23">
        <v>0</v>
      </c>
      <c r="H37" s="22"/>
    </row>
    <row r="38" spans="1:14" ht="16.5" thickTop="1" thickBot="1" x14ac:dyDescent="0.3">
      <c r="A38" s="37" t="s">
        <v>32</v>
      </c>
      <c r="B38" s="21"/>
      <c r="C38" s="23">
        <v>0</v>
      </c>
      <c r="D38" s="22"/>
      <c r="E38" s="19"/>
      <c r="F38" s="21"/>
      <c r="G38" s="23">
        <v>0</v>
      </c>
      <c r="H38" s="22"/>
    </row>
    <row r="39" spans="1:14" ht="16.5" thickTop="1" thickBot="1" x14ac:dyDescent="0.3">
      <c r="A39" s="37" t="s">
        <v>33</v>
      </c>
      <c r="B39" s="21"/>
      <c r="C39" s="23">
        <v>0</v>
      </c>
      <c r="D39" s="22"/>
      <c r="E39" s="19"/>
      <c r="F39" s="21"/>
      <c r="G39" s="23">
        <v>0</v>
      </c>
      <c r="H39" s="22"/>
    </row>
    <row r="40" spans="1:14" ht="16.5" thickTop="1" thickBot="1" x14ac:dyDescent="0.3">
      <c r="A40" s="37" t="s">
        <v>34</v>
      </c>
      <c r="B40" s="21"/>
      <c r="C40" s="23">
        <v>0</v>
      </c>
      <c r="D40" s="22"/>
      <c r="E40" s="19"/>
      <c r="F40" s="21"/>
      <c r="G40" s="23">
        <v>0</v>
      </c>
      <c r="H40" s="22"/>
    </row>
    <row r="41" spans="1:14" ht="16.5" thickTop="1" thickBot="1" x14ac:dyDescent="0.3">
      <c r="A41" s="37" t="s">
        <v>35</v>
      </c>
      <c r="B41" s="21"/>
      <c r="C41" s="23">
        <v>0</v>
      </c>
      <c r="D41" s="22"/>
      <c r="E41" s="19"/>
      <c r="F41" s="21"/>
      <c r="G41" s="23">
        <v>0</v>
      </c>
      <c r="H41" s="22"/>
    </row>
    <row r="42" spans="1:14" ht="16.5" thickTop="1" thickBot="1" x14ac:dyDescent="0.3">
      <c r="A42" s="37" t="s">
        <v>36</v>
      </c>
      <c r="B42" s="21"/>
      <c r="C42" s="23">
        <v>0</v>
      </c>
      <c r="D42" s="22"/>
      <c r="E42" s="19"/>
      <c r="F42" s="21"/>
      <c r="G42" s="23">
        <v>0</v>
      </c>
      <c r="H42" s="22"/>
    </row>
    <row r="43" spans="1:14" ht="16.5" thickTop="1" thickBot="1" x14ac:dyDescent="0.3">
      <c r="A43" s="37" t="s">
        <v>37</v>
      </c>
      <c r="B43" s="21"/>
      <c r="C43" s="23">
        <v>0</v>
      </c>
      <c r="D43" s="22"/>
      <c r="E43" s="19"/>
      <c r="F43" s="21"/>
      <c r="G43" s="23">
        <v>0</v>
      </c>
      <c r="H43" s="22"/>
    </row>
    <row r="44" spans="1:14" ht="16.5" thickTop="1" thickBot="1" x14ac:dyDescent="0.3">
      <c r="A44" s="37" t="s">
        <v>38</v>
      </c>
      <c r="B44" s="21"/>
      <c r="C44" s="23">
        <v>0</v>
      </c>
      <c r="D44" s="22"/>
      <c r="E44" s="19"/>
      <c r="F44" s="21"/>
      <c r="G44" s="23">
        <v>0</v>
      </c>
      <c r="H44" s="22"/>
    </row>
    <row r="45" spans="1:14" ht="16.5" thickTop="1" thickBot="1" x14ac:dyDescent="0.3">
      <c r="A45" s="38" t="s">
        <v>39</v>
      </c>
      <c r="B45" s="85">
        <v>0</v>
      </c>
      <c r="C45" s="85"/>
      <c r="D45" s="86"/>
      <c r="E45" s="86"/>
      <c r="F45" s="86"/>
      <c r="G45" s="86"/>
      <c r="H45" s="86"/>
    </row>
    <row r="46" spans="1:14" ht="16.5" thickTop="1" thickBot="1" x14ac:dyDescent="0.3"/>
    <row r="47" spans="1:14" ht="16.5" thickTop="1" thickBot="1" x14ac:dyDescent="0.3">
      <c r="A47" s="83" t="s">
        <v>40</v>
      </c>
      <c r="B47" s="83"/>
      <c r="C47" s="83"/>
      <c r="D47" s="83"/>
      <c r="E47" s="83"/>
      <c r="F47" s="83"/>
      <c r="G47" s="83"/>
      <c r="H47" s="83"/>
      <c r="I47" s="83"/>
      <c r="J47" s="83"/>
      <c r="K47" s="83"/>
    </row>
    <row r="48" spans="1:14" ht="16.5" thickTop="1" thickBot="1" x14ac:dyDescent="0.3">
      <c r="A48" s="64" t="s">
        <v>41</v>
      </c>
      <c r="B48" s="82" t="s">
        <v>42</v>
      </c>
      <c r="C48" s="82"/>
      <c r="D48" s="82"/>
      <c r="E48" s="64" t="s">
        <v>43</v>
      </c>
      <c r="F48" s="82" t="s">
        <v>44</v>
      </c>
      <c r="G48" s="82"/>
      <c r="H48" s="82"/>
      <c r="I48" s="82" t="s">
        <v>45</v>
      </c>
      <c r="J48" s="82"/>
      <c r="K48" s="82"/>
      <c r="L48" s="26"/>
      <c r="M48" s="26"/>
      <c r="N48" s="26"/>
    </row>
    <row r="49" spans="1:14" ht="16.5" thickTop="1" thickBot="1" x14ac:dyDescent="0.3">
      <c r="A49" s="31" t="s">
        <v>31</v>
      </c>
      <c r="B49" s="21"/>
      <c r="C49" s="24">
        <v>92</v>
      </c>
      <c r="D49" s="22"/>
      <c r="E49" s="14">
        <v>110573.23</v>
      </c>
      <c r="F49" s="21"/>
      <c r="G49" s="23">
        <v>0</v>
      </c>
      <c r="H49" s="22"/>
      <c r="I49" s="21"/>
      <c r="J49" s="23">
        <v>0</v>
      </c>
      <c r="K49" s="22"/>
    </row>
    <row r="50" spans="1:14" ht="16.5" thickTop="1" thickBot="1" x14ac:dyDescent="0.3">
      <c r="A50" s="31" t="s">
        <v>32</v>
      </c>
      <c r="B50" s="21"/>
      <c r="C50" s="24">
        <v>80</v>
      </c>
      <c r="D50" s="22"/>
      <c r="E50" s="14">
        <v>35874.68</v>
      </c>
      <c r="F50" s="21"/>
      <c r="G50" s="23">
        <v>0</v>
      </c>
      <c r="H50" s="22"/>
      <c r="I50" s="21"/>
      <c r="J50" s="23">
        <v>0</v>
      </c>
      <c r="K50" s="22"/>
    </row>
    <row r="51" spans="1:14" ht="16.5" thickTop="1" thickBot="1" x14ac:dyDescent="0.3">
      <c r="A51" s="31" t="s">
        <v>46</v>
      </c>
      <c r="B51" s="21"/>
      <c r="C51" s="24">
        <v>2</v>
      </c>
      <c r="D51" s="22"/>
      <c r="E51" s="14">
        <v>48.93</v>
      </c>
      <c r="F51" s="21"/>
      <c r="G51" s="23">
        <v>0</v>
      </c>
      <c r="H51" s="22"/>
      <c r="I51" s="21"/>
      <c r="J51" s="23">
        <v>0</v>
      </c>
      <c r="K51" s="22"/>
    </row>
    <row r="52" spans="1:14" ht="16.5" thickTop="1" thickBot="1" x14ac:dyDescent="0.3">
      <c r="E52" s="40"/>
      <c r="J52" s="40"/>
    </row>
    <row r="53" spans="1:14" ht="16.5" thickTop="1" thickBot="1" x14ac:dyDescent="0.3">
      <c r="A53" s="3" t="s">
        <v>47</v>
      </c>
      <c r="B53" s="21"/>
      <c r="C53" s="24">
        <f>SUM(C49:C52)</f>
        <v>174</v>
      </c>
      <c r="D53" s="22"/>
      <c r="E53" s="14">
        <f>SUM(E49:E52)</f>
        <v>146496.84</v>
      </c>
      <c r="F53" s="21"/>
      <c r="G53" s="23">
        <f>SUM(G49:G52)</f>
        <v>0</v>
      </c>
      <c r="H53" s="22"/>
      <c r="I53" s="21"/>
      <c r="J53" s="23">
        <v>0</v>
      </c>
      <c r="K53" s="22"/>
    </row>
    <row r="54" spans="1:14" ht="15.75" thickTop="1" x14ac:dyDescent="0.25">
      <c r="E54" s="40"/>
    </row>
    <row r="55" spans="1:14" x14ac:dyDescent="0.25">
      <c r="A55" s="81" t="s">
        <v>48</v>
      </c>
      <c r="B55" s="81"/>
      <c r="C55" s="81"/>
      <c r="D55" s="81"/>
      <c r="E55" s="81"/>
      <c r="F55" s="81"/>
      <c r="G55" s="81"/>
      <c r="H55" s="81"/>
      <c r="I55" s="29"/>
      <c r="J55" s="29"/>
      <c r="K55" s="29"/>
      <c r="L55" s="1"/>
      <c r="M55" s="1"/>
      <c r="N55" s="1"/>
    </row>
    <row r="56" spans="1:14" ht="15.75" thickBot="1" x14ac:dyDescent="0.3">
      <c r="A56" s="63" t="s">
        <v>41</v>
      </c>
      <c r="B56" s="79" t="s">
        <v>49</v>
      </c>
      <c r="C56" s="79"/>
      <c r="D56" s="79"/>
      <c r="E56" s="63"/>
      <c r="F56" s="79" t="s">
        <v>50</v>
      </c>
      <c r="G56" s="79"/>
      <c r="H56" s="79"/>
      <c r="I56" s="30"/>
      <c r="J56" s="30"/>
      <c r="K56" s="30"/>
      <c r="L56" s="27"/>
      <c r="M56" s="27"/>
      <c r="N56" s="27"/>
    </row>
    <row r="57" spans="1:14" ht="16.5" thickTop="1" thickBot="1" x14ac:dyDescent="0.3">
      <c r="A57" s="31" t="s">
        <v>31</v>
      </c>
      <c r="B57" s="21"/>
      <c r="C57" s="23">
        <v>113911.9</v>
      </c>
      <c r="D57" s="22"/>
      <c r="E57" s="19"/>
      <c r="F57" s="21"/>
      <c r="G57" s="24">
        <v>95</v>
      </c>
      <c r="H57" s="22"/>
    </row>
    <row r="58" spans="1:14" ht="16.5" thickTop="1" thickBot="1" x14ac:dyDescent="0.3">
      <c r="A58" s="31" t="s">
        <v>32</v>
      </c>
      <c r="B58" s="21"/>
      <c r="C58" s="23">
        <v>37097.67</v>
      </c>
      <c r="D58" s="22"/>
      <c r="E58" s="19"/>
      <c r="F58" s="21"/>
      <c r="G58" s="24">
        <v>83</v>
      </c>
      <c r="H58" s="22"/>
    </row>
    <row r="59" spans="1:14" ht="16.5" thickTop="1" thickBot="1" x14ac:dyDescent="0.3">
      <c r="A59" s="31" t="s">
        <v>46</v>
      </c>
      <c r="B59" s="21"/>
      <c r="C59" s="23">
        <v>163467</v>
      </c>
      <c r="D59" s="22"/>
      <c r="E59" s="19"/>
      <c r="F59" s="21"/>
      <c r="G59" s="24">
        <v>151</v>
      </c>
      <c r="H59" s="22"/>
    </row>
    <row r="60" spans="1:14" ht="16.5" thickTop="1" thickBot="1" x14ac:dyDescent="0.3">
      <c r="A60" s="3" t="s">
        <v>47</v>
      </c>
      <c r="B60" s="21"/>
      <c r="C60" s="23">
        <f>SUM(C57:C59)</f>
        <v>314476.57</v>
      </c>
      <c r="D60" s="22"/>
      <c r="E60" s="19"/>
      <c r="F60" s="21"/>
      <c r="G60" s="24">
        <f>SUM(G57:G59)</f>
        <v>329</v>
      </c>
      <c r="H60" s="22"/>
    </row>
    <row r="61" spans="1:14" ht="15.75" thickTop="1" x14ac:dyDescent="0.25"/>
    <row r="62" spans="1:14" x14ac:dyDescent="0.25">
      <c r="A62" s="81" t="s">
        <v>51</v>
      </c>
      <c r="B62" s="81"/>
      <c r="C62" s="81"/>
      <c r="D62" s="81"/>
      <c r="E62" s="81"/>
      <c r="F62" s="81"/>
      <c r="G62" s="81"/>
      <c r="H62" s="81"/>
    </row>
    <row r="63" spans="1:14" ht="15.75" thickBot="1" x14ac:dyDescent="0.3">
      <c r="A63" s="20" t="s">
        <v>52</v>
      </c>
      <c r="B63" s="81" t="s">
        <v>53</v>
      </c>
      <c r="C63" s="81"/>
      <c r="D63" s="81"/>
      <c r="E63" s="20"/>
      <c r="F63" s="81" t="s">
        <v>54</v>
      </c>
      <c r="G63" s="81"/>
      <c r="H63" s="81"/>
    </row>
    <row r="64" spans="1:14" ht="16.5" thickTop="1" thickBot="1" x14ac:dyDescent="0.3">
      <c r="A64" s="31" t="s">
        <v>55</v>
      </c>
      <c r="B64" s="21"/>
      <c r="C64" s="24"/>
      <c r="D64" s="22"/>
      <c r="E64" s="19"/>
      <c r="F64" s="21"/>
      <c r="G64" s="24"/>
      <c r="H64" s="22"/>
    </row>
    <row r="65" spans="1:14" ht="16.5" thickTop="1" thickBot="1" x14ac:dyDescent="0.3">
      <c r="A65" s="31" t="s">
        <v>56</v>
      </c>
      <c r="B65" s="21"/>
      <c r="C65" s="24"/>
      <c r="D65" s="22"/>
      <c r="E65" s="19"/>
      <c r="F65" s="21"/>
      <c r="G65" s="24"/>
      <c r="H65" s="22"/>
    </row>
    <row r="66" spans="1:14" ht="16.5" thickTop="1" thickBot="1" x14ac:dyDescent="0.3">
      <c r="A66" s="31" t="s">
        <v>57</v>
      </c>
      <c r="B66" s="21"/>
      <c r="C66" s="24"/>
      <c r="D66" s="22"/>
      <c r="E66" s="19"/>
      <c r="F66" s="21"/>
      <c r="G66" s="24"/>
      <c r="H66" s="22"/>
    </row>
    <row r="67" spans="1:14" ht="16.5" thickTop="1" thickBot="1" x14ac:dyDescent="0.3">
      <c r="A67" s="31" t="s">
        <v>58</v>
      </c>
      <c r="B67" s="21"/>
      <c r="C67" s="24"/>
      <c r="D67" s="22"/>
      <c r="E67" s="19"/>
      <c r="F67" s="21"/>
      <c r="G67" s="24"/>
      <c r="H67" s="22"/>
    </row>
    <row r="68" spans="1:14" ht="16.5" thickTop="1" thickBot="1" x14ac:dyDescent="0.3">
      <c r="A68" s="31" t="s">
        <v>59</v>
      </c>
      <c r="B68" s="21"/>
      <c r="C68" s="24"/>
      <c r="D68" s="22"/>
      <c r="E68" s="19"/>
      <c r="F68" s="21"/>
      <c r="G68" s="24"/>
      <c r="H68" s="22"/>
    </row>
    <row r="69" spans="1:14" ht="16.5" thickTop="1" thickBot="1" x14ac:dyDescent="0.3">
      <c r="A69" s="3" t="s">
        <v>47</v>
      </c>
      <c r="B69" s="21"/>
      <c r="C69" s="24"/>
      <c r="D69" s="22"/>
      <c r="E69" s="19"/>
      <c r="F69" s="21"/>
      <c r="G69" s="24"/>
      <c r="H69" s="22"/>
    </row>
    <row r="70" spans="1:14" ht="15.75" thickTop="1" x14ac:dyDescent="0.25"/>
    <row r="71" spans="1:14" x14ac:dyDescent="0.25">
      <c r="A71" s="80" t="s">
        <v>60</v>
      </c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</row>
    <row r="72" spans="1:14" ht="15.75" thickBot="1" x14ac:dyDescent="0.3">
      <c r="A72" s="32" t="s">
        <v>61</v>
      </c>
      <c r="B72" s="79" t="s">
        <v>62</v>
      </c>
      <c r="C72" s="79"/>
      <c r="D72" s="79"/>
      <c r="E72" s="63" t="s">
        <v>63</v>
      </c>
      <c r="F72" s="79" t="s">
        <v>64</v>
      </c>
      <c r="G72" s="79"/>
      <c r="H72" s="79"/>
      <c r="I72" s="79" t="s">
        <v>65</v>
      </c>
      <c r="J72" s="79"/>
      <c r="K72" s="79"/>
      <c r="L72" s="79" t="s">
        <v>66</v>
      </c>
      <c r="M72" s="79"/>
      <c r="N72" s="79"/>
    </row>
    <row r="73" spans="1:14" ht="16.5" thickTop="1" thickBot="1" x14ac:dyDescent="0.3">
      <c r="A73" s="31" t="s">
        <v>67</v>
      </c>
      <c r="B73" s="21"/>
      <c r="C73" s="24"/>
      <c r="D73" s="22"/>
      <c r="E73" s="3"/>
      <c r="F73" s="21"/>
      <c r="G73" s="24"/>
      <c r="H73" s="22"/>
      <c r="I73" s="21"/>
      <c r="J73" s="24"/>
      <c r="K73" s="22"/>
      <c r="L73" s="21"/>
      <c r="M73" s="24"/>
      <c r="N73" s="22"/>
    </row>
    <row r="74" spans="1:14" ht="16.5" thickTop="1" thickBot="1" x14ac:dyDescent="0.3">
      <c r="A74" s="31" t="s">
        <v>68</v>
      </c>
      <c r="B74" s="21"/>
      <c r="C74" s="24"/>
      <c r="D74" s="22"/>
      <c r="E74" s="3"/>
      <c r="F74" s="21"/>
      <c r="G74" s="24"/>
      <c r="H74" s="22"/>
      <c r="I74" s="21"/>
      <c r="J74" s="24"/>
      <c r="K74" s="22"/>
      <c r="L74" s="21"/>
      <c r="M74" s="24"/>
      <c r="N74" s="22"/>
    </row>
    <row r="75" spans="1:14" ht="16.5" thickTop="1" thickBot="1" x14ac:dyDescent="0.3">
      <c r="A75" s="31" t="s">
        <v>69</v>
      </c>
      <c r="B75" s="21"/>
      <c r="C75" s="24"/>
      <c r="D75" s="22"/>
      <c r="E75" s="3"/>
      <c r="F75" s="21"/>
      <c r="G75" s="24"/>
      <c r="H75" s="22"/>
      <c r="I75" s="21"/>
      <c r="J75" s="24"/>
      <c r="K75" s="22"/>
      <c r="L75" s="21"/>
      <c r="M75" s="24"/>
      <c r="N75" s="22"/>
    </row>
    <row r="76" spans="1:14" ht="16.5" thickTop="1" thickBot="1" x14ac:dyDescent="0.3">
      <c r="A76" s="31" t="s">
        <v>70</v>
      </c>
      <c r="B76" s="21"/>
      <c r="C76" s="24"/>
      <c r="D76" s="22"/>
      <c r="E76" s="3"/>
      <c r="F76" s="21"/>
      <c r="G76" s="24"/>
      <c r="H76" s="22"/>
      <c r="I76" s="21"/>
      <c r="J76" s="24"/>
      <c r="K76" s="22"/>
      <c r="L76" s="21"/>
      <c r="M76" s="24"/>
      <c r="N76" s="22"/>
    </row>
    <row r="77" spans="1:14" ht="16.5" thickTop="1" thickBot="1" x14ac:dyDescent="0.3">
      <c r="A77" s="31" t="s">
        <v>71</v>
      </c>
      <c r="B77" s="21"/>
      <c r="C77" s="24"/>
      <c r="D77" s="22"/>
      <c r="E77" s="3"/>
      <c r="F77" s="21"/>
      <c r="G77" s="24"/>
      <c r="H77" s="22"/>
      <c r="I77" s="21"/>
      <c r="J77" s="24"/>
      <c r="K77" s="22"/>
      <c r="L77" s="21"/>
      <c r="M77" s="24"/>
      <c r="N77" s="22"/>
    </row>
    <row r="78" spans="1:14" ht="16.5" thickTop="1" thickBot="1" x14ac:dyDescent="0.3">
      <c r="A78" s="31" t="s">
        <v>72</v>
      </c>
      <c r="B78" s="21"/>
      <c r="C78" s="24"/>
      <c r="D78" s="22"/>
      <c r="E78" s="3"/>
      <c r="F78" s="21"/>
      <c r="G78" s="24"/>
      <c r="H78" s="22"/>
      <c r="I78" s="21"/>
      <c r="J78" s="24"/>
      <c r="K78" s="22"/>
      <c r="L78" s="21"/>
      <c r="M78" s="24"/>
      <c r="N78" s="22"/>
    </row>
    <row r="79" spans="1:14" ht="15.75" thickTop="1" x14ac:dyDescent="0.25"/>
  </sheetData>
  <mergeCells count="27">
    <mergeCell ref="A14:D14"/>
    <mergeCell ref="A1:D1"/>
    <mergeCell ref="B4:D4"/>
    <mergeCell ref="A5:D5"/>
    <mergeCell ref="A10:D10"/>
    <mergeCell ref="A11:D11"/>
    <mergeCell ref="A28:H28"/>
    <mergeCell ref="A35:H35"/>
    <mergeCell ref="B36:D36"/>
    <mergeCell ref="F36:H36"/>
    <mergeCell ref="B45:C45"/>
    <mergeCell ref="D45:H45"/>
    <mergeCell ref="A47:K47"/>
    <mergeCell ref="B48:D48"/>
    <mergeCell ref="F48:H48"/>
    <mergeCell ref="I48:K48"/>
    <mergeCell ref="A55:H55"/>
    <mergeCell ref="B56:D56"/>
    <mergeCell ref="F56:H56"/>
    <mergeCell ref="A62:H62"/>
    <mergeCell ref="B63:D63"/>
    <mergeCell ref="F63:H63"/>
    <mergeCell ref="A71:N71"/>
    <mergeCell ref="B72:D72"/>
    <mergeCell ref="F72:H72"/>
    <mergeCell ref="I72:K72"/>
    <mergeCell ref="L72:N72"/>
  </mergeCells>
  <pageMargins left="0.19685039370078741" right="0.19685039370078741" top="0.19685039370078741" bottom="0.19685039370078741" header="0.31496062992125984" footer="0.31496062992125984"/>
  <pageSetup scale="80" orientation="landscape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workbookViewId="0">
      <selection activeCell="E14" sqref="E14"/>
    </sheetView>
  </sheetViews>
  <sheetFormatPr baseColWidth="10" defaultRowHeight="15" x14ac:dyDescent="0.25"/>
  <cols>
    <col min="1" max="1" width="38.5703125" customWidth="1"/>
    <col min="2" max="2" width="8.5703125" customWidth="1"/>
    <col min="3" max="3" width="14.28515625" customWidth="1"/>
    <col min="4" max="4" width="8.5703125" customWidth="1"/>
    <col min="5" max="5" width="38.5703125" customWidth="1"/>
    <col min="6" max="6" width="8.5703125" customWidth="1"/>
    <col min="7" max="7" width="14.28515625" customWidth="1"/>
    <col min="8" max="9" width="8.5703125" customWidth="1"/>
    <col min="11" max="12" width="8.5703125" customWidth="1"/>
    <col min="14" max="14" width="8.5703125" customWidth="1"/>
  </cols>
  <sheetData>
    <row r="1" spans="1:7" x14ac:dyDescent="0.25">
      <c r="A1" s="90" t="s">
        <v>0</v>
      </c>
      <c r="B1" s="90"/>
      <c r="C1" s="90"/>
      <c r="D1" s="90"/>
    </row>
    <row r="2" spans="1:7" x14ac:dyDescent="0.25">
      <c r="A2" s="1" t="s">
        <v>13</v>
      </c>
      <c r="B2" s="7"/>
      <c r="C2" s="1" t="s">
        <v>6</v>
      </c>
      <c r="D2" s="2">
        <v>2015</v>
      </c>
    </row>
    <row r="3" spans="1:7" ht="15.75" thickBot="1" x14ac:dyDescent="0.3"/>
    <row r="4" spans="1:7" ht="16.5" thickTop="1" thickBot="1" x14ac:dyDescent="0.3">
      <c r="A4" s="6"/>
      <c r="B4" s="83" t="s">
        <v>5</v>
      </c>
      <c r="C4" s="83"/>
      <c r="D4" s="83"/>
    </row>
    <row r="5" spans="1:7" ht="16.5" thickTop="1" thickBot="1" x14ac:dyDescent="0.3">
      <c r="A5" s="87" t="s">
        <v>1</v>
      </c>
      <c r="B5" s="88"/>
      <c r="C5" s="88"/>
      <c r="D5" s="89"/>
    </row>
    <row r="6" spans="1:7" ht="16.5" thickTop="1" thickBot="1" x14ac:dyDescent="0.3">
      <c r="A6" s="5" t="s">
        <v>2</v>
      </c>
      <c r="B6" s="3"/>
      <c r="C6" s="14">
        <f>166377.33+88109.58+171047.17-15000+49256.41</f>
        <v>459790.49</v>
      </c>
      <c r="D6" s="3"/>
      <c r="F6" s="91">
        <f>+C6+'2015 2'!C6+'2015 1'!C6+'2015'!C6</f>
        <v>2443788.0700000003</v>
      </c>
      <c r="G6" s="91"/>
    </row>
    <row r="7" spans="1:7" ht="16.5" thickTop="1" thickBot="1" x14ac:dyDescent="0.3">
      <c r="A7" s="5" t="s">
        <v>3</v>
      </c>
      <c r="B7" s="3"/>
      <c r="C7" s="14">
        <f>15000+4682.53+1800</f>
        <v>21482.53</v>
      </c>
      <c r="D7" s="3"/>
      <c r="F7" s="91">
        <f>+C7+'2015 2'!C7+'2015 1'!C7+'2015'!C7</f>
        <v>38282.53</v>
      </c>
      <c r="G7" s="91"/>
    </row>
    <row r="8" spans="1:7" ht="16.5" thickTop="1" thickBot="1" x14ac:dyDescent="0.3">
      <c r="A8" s="4" t="s">
        <v>4</v>
      </c>
      <c r="B8" s="3"/>
      <c r="C8" s="14">
        <f>SUM(C6:C7)</f>
        <v>481273.02</v>
      </c>
      <c r="D8" s="3"/>
      <c r="F8" s="91">
        <f>SUM(F6:F7)</f>
        <v>2482070.6</v>
      </c>
      <c r="G8" s="91"/>
    </row>
    <row r="9" spans="1:7" ht="7.5" customHeight="1" thickTop="1" thickBot="1" x14ac:dyDescent="0.3">
      <c r="A9" s="3"/>
      <c r="B9" s="3"/>
      <c r="C9" s="3"/>
      <c r="D9" s="3"/>
      <c r="F9" s="91"/>
      <c r="G9" s="91"/>
    </row>
    <row r="10" spans="1:7" ht="16.5" thickTop="1" thickBot="1" x14ac:dyDescent="0.3">
      <c r="A10" s="83" t="s">
        <v>7</v>
      </c>
      <c r="B10" s="83"/>
      <c r="C10" s="83"/>
      <c r="D10" s="83"/>
      <c r="F10" s="91"/>
      <c r="G10" s="91"/>
    </row>
    <row r="11" spans="1:7" ht="16.5" thickTop="1" thickBot="1" x14ac:dyDescent="0.3">
      <c r="A11" s="87" t="s">
        <v>8</v>
      </c>
      <c r="B11" s="88"/>
      <c r="C11" s="88"/>
      <c r="D11" s="89"/>
      <c r="F11" s="91"/>
      <c r="G11" s="91"/>
    </row>
    <row r="12" spans="1:7" ht="16.5" thickTop="1" thickBot="1" x14ac:dyDescent="0.3">
      <c r="A12" s="5" t="s">
        <v>10</v>
      </c>
      <c r="B12" s="3"/>
      <c r="C12" s="14"/>
      <c r="D12" s="3"/>
      <c r="F12" s="91"/>
      <c r="G12" s="91"/>
    </row>
    <row r="13" spans="1:7" ht="16.5" thickTop="1" thickBot="1" x14ac:dyDescent="0.3">
      <c r="A13" s="5" t="s">
        <v>11</v>
      </c>
      <c r="B13" s="3"/>
      <c r="C13" s="14">
        <f>165986.66+87937.59+171031.17+50994.65-16800</f>
        <v>459150.07000000007</v>
      </c>
      <c r="D13" s="3"/>
      <c r="F13" s="91">
        <f>+C13+'2015 2'!C13+'2015 1'!C13+'2015'!C13</f>
        <v>2441849.84</v>
      </c>
      <c r="G13" s="91"/>
    </row>
    <row r="14" spans="1:7" ht="16.5" thickTop="1" thickBot="1" x14ac:dyDescent="0.3">
      <c r="A14" s="87" t="s">
        <v>9</v>
      </c>
      <c r="B14" s="88"/>
      <c r="C14" s="88"/>
      <c r="D14" s="89"/>
      <c r="F14" s="91"/>
      <c r="G14" s="91"/>
    </row>
    <row r="15" spans="1:7" ht="16.5" thickTop="1" thickBot="1" x14ac:dyDescent="0.3">
      <c r="A15" s="5" t="s">
        <v>12</v>
      </c>
      <c r="B15" s="3"/>
      <c r="C15" s="14">
        <f>390.67+171.99+16+61.76</f>
        <v>640.42000000000007</v>
      </c>
      <c r="D15" s="3"/>
      <c r="F15" s="91">
        <f>+C15+'2015 2'!C15+'2015 1'!C15+'2015'!C15</f>
        <v>1938.2299999999998</v>
      </c>
      <c r="G15" s="91"/>
    </row>
    <row r="16" spans="1:7" ht="16.5" thickTop="1" thickBot="1" x14ac:dyDescent="0.3">
      <c r="A16" s="4" t="s">
        <v>4</v>
      </c>
      <c r="B16" s="3"/>
      <c r="C16" s="14">
        <f>+C12+C13+C15</f>
        <v>459790.49000000005</v>
      </c>
      <c r="D16" s="3"/>
      <c r="F16" s="91">
        <f>SUM(F13:F15)</f>
        <v>2443788.0699999998</v>
      </c>
      <c r="G16" s="91"/>
    </row>
    <row r="17" spans="1:8" ht="15.75" thickTop="1" x14ac:dyDescent="0.25">
      <c r="C17" s="15"/>
    </row>
    <row r="18" spans="1:8" x14ac:dyDescent="0.25">
      <c r="A18" s="1" t="s">
        <v>14</v>
      </c>
    </row>
    <row r="19" spans="1:8" x14ac:dyDescent="0.25">
      <c r="A19" s="8"/>
      <c r="B19" s="9"/>
      <c r="C19" s="10"/>
    </row>
    <row r="20" spans="1:8" x14ac:dyDescent="0.25">
      <c r="A20" s="11"/>
      <c r="B20" s="12"/>
      <c r="C20" s="13"/>
    </row>
    <row r="22" spans="1:8" x14ac:dyDescent="0.25">
      <c r="A22" s="1" t="s">
        <v>15</v>
      </c>
    </row>
    <row r="23" spans="1:8" x14ac:dyDescent="0.25">
      <c r="A23" s="8"/>
      <c r="B23" s="9"/>
      <c r="C23" s="10"/>
    </row>
    <row r="24" spans="1:8" x14ac:dyDescent="0.25">
      <c r="A24" s="11"/>
      <c r="B24" s="12"/>
      <c r="C24" s="13"/>
    </row>
    <row r="27" spans="1:8" ht="15.75" thickBot="1" x14ac:dyDescent="0.3"/>
    <row r="28" spans="1:8" ht="16.5" thickTop="1" thickBot="1" x14ac:dyDescent="0.3">
      <c r="A28" s="83" t="s">
        <v>19</v>
      </c>
      <c r="B28" s="83"/>
      <c r="C28" s="83"/>
      <c r="D28" s="83"/>
      <c r="E28" s="83"/>
      <c r="F28" s="83"/>
      <c r="G28" s="83"/>
      <c r="H28" s="83"/>
    </row>
    <row r="29" spans="1:8" ht="16.5" thickTop="1" thickBot="1" x14ac:dyDescent="0.3">
      <c r="A29" s="33" t="s">
        <v>20</v>
      </c>
      <c r="B29" s="51"/>
      <c r="C29" s="52">
        <v>0</v>
      </c>
      <c r="D29" s="53"/>
      <c r="E29" s="37" t="s">
        <v>25</v>
      </c>
      <c r="F29" s="54"/>
      <c r="G29" s="23">
        <v>0</v>
      </c>
      <c r="H29" s="22"/>
    </row>
    <row r="30" spans="1:8" ht="27" customHeight="1" thickTop="1" thickBot="1" x14ac:dyDescent="0.3">
      <c r="A30" s="33" t="s">
        <v>21</v>
      </c>
      <c r="B30" s="34"/>
      <c r="C30" s="35">
        <v>221</v>
      </c>
      <c r="D30" s="36"/>
      <c r="E30" s="33" t="s">
        <v>73</v>
      </c>
      <c r="F30" s="21"/>
      <c r="G30" s="35">
        <f>+C30</f>
        <v>221</v>
      </c>
      <c r="H30" s="22"/>
    </row>
    <row r="31" spans="1:8" ht="27" customHeight="1" thickTop="1" thickBot="1" x14ac:dyDescent="0.3">
      <c r="A31" s="33" t="s">
        <v>22</v>
      </c>
      <c r="B31" s="34"/>
      <c r="C31" s="35">
        <v>508</v>
      </c>
      <c r="D31" s="36"/>
      <c r="E31" s="33" t="s">
        <v>74</v>
      </c>
      <c r="F31" s="21"/>
      <c r="G31" s="35">
        <f>+C31</f>
        <v>508</v>
      </c>
      <c r="H31" s="22"/>
    </row>
    <row r="32" spans="1:8" ht="27" customHeight="1" thickTop="1" thickBot="1" x14ac:dyDescent="0.3">
      <c r="A32" s="33" t="s">
        <v>23</v>
      </c>
      <c r="B32" s="34"/>
      <c r="C32" s="35">
        <v>60</v>
      </c>
      <c r="D32" s="36"/>
      <c r="E32" s="33" t="s">
        <v>26</v>
      </c>
      <c r="F32" s="21"/>
      <c r="G32" s="35">
        <v>90</v>
      </c>
      <c r="H32" s="22"/>
    </row>
    <row r="33" spans="1:14" ht="27" customHeight="1" thickTop="1" thickBot="1" x14ac:dyDescent="0.3">
      <c r="A33" s="33" t="s">
        <v>24</v>
      </c>
      <c r="B33" s="34"/>
      <c r="C33" s="41">
        <f>+C13</f>
        <v>459150.07000000007</v>
      </c>
      <c r="D33" s="36"/>
      <c r="E33" s="33" t="s">
        <v>75</v>
      </c>
      <c r="F33" s="21"/>
      <c r="G33" s="41">
        <f>+C33</f>
        <v>459150.07000000007</v>
      </c>
      <c r="H33" s="22"/>
    </row>
    <row r="34" spans="1:14" ht="7.5" customHeight="1" thickTop="1" thickBot="1" x14ac:dyDescent="0.3">
      <c r="A34" s="3"/>
      <c r="B34" s="21"/>
      <c r="C34" s="24"/>
      <c r="D34" s="22"/>
      <c r="E34" s="3"/>
      <c r="F34" s="21"/>
      <c r="G34" s="24"/>
      <c r="H34" s="22"/>
    </row>
    <row r="35" spans="1:14" ht="16.5" thickTop="1" thickBot="1" x14ac:dyDescent="0.3">
      <c r="A35" s="84" t="s">
        <v>27</v>
      </c>
      <c r="B35" s="84"/>
      <c r="C35" s="84"/>
      <c r="D35" s="84"/>
      <c r="E35" s="84"/>
      <c r="F35" s="84"/>
      <c r="G35" s="84"/>
      <c r="H35" s="84"/>
      <c r="I35" s="17"/>
      <c r="J35" s="17"/>
      <c r="K35" s="17"/>
      <c r="L35" s="17"/>
      <c r="M35" s="17"/>
      <c r="N35" s="17"/>
    </row>
    <row r="36" spans="1:14" ht="16.5" thickTop="1" thickBot="1" x14ac:dyDescent="0.3">
      <c r="A36" s="66" t="s">
        <v>28</v>
      </c>
      <c r="B36" s="84" t="s">
        <v>29</v>
      </c>
      <c r="C36" s="84"/>
      <c r="D36" s="84"/>
      <c r="E36" s="65"/>
      <c r="F36" s="83" t="s">
        <v>30</v>
      </c>
      <c r="G36" s="83"/>
      <c r="H36" s="83"/>
      <c r="I36" s="17"/>
      <c r="J36" s="17"/>
      <c r="K36" s="17"/>
      <c r="L36" s="17"/>
      <c r="M36" s="17"/>
      <c r="N36" s="17"/>
    </row>
    <row r="37" spans="1:14" ht="16.5" thickTop="1" thickBot="1" x14ac:dyDescent="0.3">
      <c r="A37" s="37" t="s">
        <v>31</v>
      </c>
      <c r="B37" s="21"/>
      <c r="C37" s="23">
        <v>0</v>
      </c>
      <c r="D37" s="22"/>
      <c r="E37" s="19"/>
      <c r="F37" s="21"/>
      <c r="G37" s="23">
        <v>0</v>
      </c>
      <c r="H37" s="22"/>
    </row>
    <row r="38" spans="1:14" ht="16.5" thickTop="1" thickBot="1" x14ac:dyDescent="0.3">
      <c r="A38" s="37" t="s">
        <v>32</v>
      </c>
      <c r="B38" s="21"/>
      <c r="C38" s="23">
        <v>0</v>
      </c>
      <c r="D38" s="22"/>
      <c r="E38" s="19"/>
      <c r="F38" s="21"/>
      <c r="G38" s="23">
        <v>0</v>
      </c>
      <c r="H38" s="22"/>
    </row>
    <row r="39" spans="1:14" ht="16.5" thickTop="1" thickBot="1" x14ac:dyDescent="0.3">
      <c r="A39" s="37" t="s">
        <v>33</v>
      </c>
      <c r="B39" s="21"/>
      <c r="C39" s="23">
        <v>0</v>
      </c>
      <c r="D39" s="22"/>
      <c r="E39" s="19"/>
      <c r="F39" s="21"/>
      <c r="G39" s="23">
        <v>0</v>
      </c>
      <c r="H39" s="22"/>
    </row>
    <row r="40" spans="1:14" ht="16.5" thickTop="1" thickBot="1" x14ac:dyDescent="0.3">
      <c r="A40" s="37" t="s">
        <v>34</v>
      </c>
      <c r="B40" s="21"/>
      <c r="C40" s="23">
        <v>0</v>
      </c>
      <c r="D40" s="22"/>
      <c r="E40" s="19"/>
      <c r="F40" s="21"/>
      <c r="G40" s="23">
        <v>0</v>
      </c>
      <c r="H40" s="22"/>
    </row>
    <row r="41" spans="1:14" ht="16.5" thickTop="1" thickBot="1" x14ac:dyDescent="0.3">
      <c r="A41" s="37" t="s">
        <v>35</v>
      </c>
      <c r="B41" s="21"/>
      <c r="C41" s="23">
        <v>0</v>
      </c>
      <c r="D41" s="22"/>
      <c r="E41" s="19"/>
      <c r="F41" s="21"/>
      <c r="G41" s="23">
        <v>0</v>
      </c>
      <c r="H41" s="22"/>
    </row>
    <row r="42" spans="1:14" ht="16.5" thickTop="1" thickBot="1" x14ac:dyDescent="0.3">
      <c r="A42" s="37" t="s">
        <v>36</v>
      </c>
      <c r="B42" s="21"/>
      <c r="C42" s="23">
        <v>0</v>
      </c>
      <c r="D42" s="22"/>
      <c r="E42" s="19"/>
      <c r="F42" s="21"/>
      <c r="G42" s="23">
        <v>0</v>
      </c>
      <c r="H42" s="22"/>
    </row>
    <row r="43" spans="1:14" ht="16.5" thickTop="1" thickBot="1" x14ac:dyDescent="0.3">
      <c r="A43" s="37" t="s">
        <v>37</v>
      </c>
      <c r="B43" s="21"/>
      <c r="C43" s="23">
        <v>0</v>
      </c>
      <c r="D43" s="22"/>
      <c r="E43" s="19"/>
      <c r="F43" s="21"/>
      <c r="G43" s="23">
        <v>0</v>
      </c>
      <c r="H43" s="22"/>
    </row>
    <row r="44" spans="1:14" ht="16.5" thickTop="1" thickBot="1" x14ac:dyDescent="0.3">
      <c r="A44" s="37" t="s">
        <v>38</v>
      </c>
      <c r="B44" s="21"/>
      <c r="C44" s="23">
        <v>0</v>
      </c>
      <c r="D44" s="22"/>
      <c r="E44" s="19"/>
      <c r="F44" s="21"/>
      <c r="G44" s="23">
        <v>0</v>
      </c>
      <c r="H44" s="22"/>
    </row>
    <row r="45" spans="1:14" ht="16.5" thickTop="1" thickBot="1" x14ac:dyDescent="0.3">
      <c r="A45" s="38" t="s">
        <v>39</v>
      </c>
      <c r="B45" s="85">
        <v>0</v>
      </c>
      <c r="C45" s="85"/>
      <c r="D45" s="86"/>
      <c r="E45" s="86"/>
      <c r="F45" s="86"/>
      <c r="G45" s="86"/>
      <c r="H45" s="86"/>
    </row>
    <row r="46" spans="1:14" ht="16.5" thickTop="1" thickBot="1" x14ac:dyDescent="0.3"/>
    <row r="47" spans="1:14" ht="16.5" thickTop="1" thickBot="1" x14ac:dyDescent="0.3">
      <c r="A47" s="83" t="s">
        <v>40</v>
      </c>
      <c r="B47" s="83"/>
      <c r="C47" s="83"/>
      <c r="D47" s="83"/>
      <c r="E47" s="83"/>
      <c r="F47" s="83"/>
      <c r="G47" s="83"/>
      <c r="H47" s="83"/>
      <c r="I47" s="83"/>
      <c r="J47" s="83"/>
      <c r="K47" s="83"/>
    </row>
    <row r="48" spans="1:14" ht="16.5" thickTop="1" thickBot="1" x14ac:dyDescent="0.3">
      <c r="A48" s="64" t="s">
        <v>41</v>
      </c>
      <c r="B48" s="82" t="s">
        <v>42</v>
      </c>
      <c r="C48" s="82"/>
      <c r="D48" s="82"/>
      <c r="E48" s="64" t="s">
        <v>43</v>
      </c>
      <c r="F48" s="82" t="s">
        <v>44</v>
      </c>
      <c r="G48" s="82"/>
      <c r="H48" s="82"/>
      <c r="I48" s="82" t="s">
        <v>45</v>
      </c>
      <c r="J48" s="82"/>
      <c r="K48" s="82"/>
      <c r="L48" s="26"/>
      <c r="M48" s="26"/>
      <c r="N48" s="26"/>
    </row>
    <row r="49" spans="1:14" ht="16.5" thickTop="1" thickBot="1" x14ac:dyDescent="0.3">
      <c r="A49" s="31" t="s">
        <v>31</v>
      </c>
      <c r="B49" s="21"/>
      <c r="C49" s="24">
        <v>85</v>
      </c>
      <c r="D49" s="22"/>
      <c r="E49" s="14">
        <v>71803.16</v>
      </c>
      <c r="F49" s="21"/>
      <c r="G49" s="23">
        <v>0</v>
      </c>
      <c r="H49" s="22"/>
      <c r="I49" s="21"/>
      <c r="J49" s="23">
        <v>0</v>
      </c>
      <c r="K49" s="22"/>
    </row>
    <row r="50" spans="1:14" ht="16.5" thickTop="1" thickBot="1" x14ac:dyDescent="0.3">
      <c r="A50" s="31" t="s">
        <v>32</v>
      </c>
      <c r="B50" s="21"/>
      <c r="C50" s="24">
        <v>56</v>
      </c>
      <c r="D50" s="22"/>
      <c r="E50" s="14">
        <v>29409.84</v>
      </c>
      <c r="F50" s="21"/>
      <c r="G50" s="23">
        <v>0</v>
      </c>
      <c r="H50" s="22"/>
      <c r="I50" s="21"/>
      <c r="J50" s="23">
        <v>0</v>
      </c>
      <c r="K50" s="22"/>
    </row>
    <row r="51" spans="1:14" ht="16.5" thickTop="1" thickBot="1" x14ac:dyDescent="0.3">
      <c r="A51" s="31" t="s">
        <v>46</v>
      </c>
      <c r="B51" s="21"/>
      <c r="C51" s="24">
        <v>1</v>
      </c>
      <c r="D51" s="22"/>
      <c r="E51" s="14">
        <v>23.22</v>
      </c>
      <c r="F51" s="21"/>
      <c r="G51" s="23">
        <v>0</v>
      </c>
      <c r="H51" s="22"/>
      <c r="I51" s="21"/>
      <c r="J51" s="23">
        <v>0</v>
      </c>
      <c r="K51" s="22"/>
    </row>
    <row r="52" spans="1:14" ht="16.5" thickTop="1" thickBot="1" x14ac:dyDescent="0.3">
      <c r="E52" s="40"/>
      <c r="J52" s="40"/>
    </row>
    <row r="53" spans="1:14" ht="16.5" thickTop="1" thickBot="1" x14ac:dyDescent="0.3">
      <c r="A53" s="3" t="s">
        <v>47</v>
      </c>
      <c r="B53" s="21"/>
      <c r="C53" s="24">
        <f>SUM(C49:C52)</f>
        <v>142</v>
      </c>
      <c r="D53" s="22"/>
      <c r="E53" s="14">
        <f>SUM(E49:E52)</f>
        <v>101236.22</v>
      </c>
      <c r="F53" s="21"/>
      <c r="G53" s="23">
        <f>SUM(G49:G52)</f>
        <v>0</v>
      </c>
      <c r="H53" s="22"/>
      <c r="I53" s="21"/>
      <c r="J53" s="23">
        <v>0</v>
      </c>
      <c r="K53" s="22"/>
    </row>
    <row r="54" spans="1:14" ht="15.75" thickTop="1" x14ac:dyDescent="0.25">
      <c r="E54" s="40"/>
    </row>
    <row r="55" spans="1:14" x14ac:dyDescent="0.25">
      <c r="A55" s="81" t="s">
        <v>48</v>
      </c>
      <c r="B55" s="81"/>
      <c r="C55" s="81"/>
      <c r="D55" s="81"/>
      <c r="E55" s="81"/>
      <c r="F55" s="81"/>
      <c r="G55" s="81"/>
      <c r="H55" s="81"/>
      <c r="I55" s="29"/>
      <c r="J55" s="29"/>
      <c r="K55" s="29"/>
      <c r="L55" s="1"/>
      <c r="M55" s="1"/>
      <c r="N55" s="1"/>
    </row>
    <row r="56" spans="1:14" ht="15.75" thickBot="1" x14ac:dyDescent="0.3">
      <c r="A56" s="63" t="s">
        <v>41</v>
      </c>
      <c r="B56" s="79" t="s">
        <v>49</v>
      </c>
      <c r="C56" s="79"/>
      <c r="D56" s="79"/>
      <c r="E56" s="63"/>
      <c r="F56" s="79" t="s">
        <v>50</v>
      </c>
      <c r="G56" s="79"/>
      <c r="H56" s="79"/>
      <c r="I56" s="30"/>
      <c r="J56" s="30"/>
      <c r="K56" s="30"/>
      <c r="L56" s="27"/>
      <c r="M56" s="27"/>
      <c r="N56" s="27"/>
    </row>
    <row r="57" spans="1:14" ht="16.5" thickTop="1" thickBot="1" x14ac:dyDescent="0.3">
      <c r="A57" s="31" t="s">
        <v>31</v>
      </c>
      <c r="B57" s="21"/>
      <c r="C57" s="23">
        <v>71829.919999999998</v>
      </c>
      <c r="D57" s="22"/>
      <c r="E57" s="19"/>
      <c r="F57" s="21"/>
      <c r="G57" s="24">
        <v>85</v>
      </c>
      <c r="H57" s="22"/>
    </row>
    <row r="58" spans="1:14" ht="16.5" thickTop="1" thickBot="1" x14ac:dyDescent="0.3">
      <c r="A58" s="31" t="s">
        <v>32</v>
      </c>
      <c r="B58" s="21"/>
      <c r="C58" s="23">
        <v>31004.17</v>
      </c>
      <c r="D58" s="22"/>
      <c r="E58" s="19"/>
      <c r="F58" s="21"/>
      <c r="G58" s="24">
        <v>59</v>
      </c>
      <c r="H58" s="22"/>
    </row>
    <row r="59" spans="1:14" ht="16.5" thickTop="1" thickBot="1" x14ac:dyDescent="0.3">
      <c r="A59" s="31" t="s">
        <v>46</v>
      </c>
      <c r="B59" s="21"/>
      <c r="C59" s="23">
        <v>163832.65</v>
      </c>
      <c r="D59" s="22"/>
      <c r="E59" s="19"/>
      <c r="F59" s="21"/>
      <c r="G59" s="24">
        <v>145</v>
      </c>
      <c r="H59" s="22"/>
    </row>
    <row r="60" spans="1:14" ht="16.5" thickTop="1" thickBot="1" x14ac:dyDescent="0.3">
      <c r="A60" s="3" t="s">
        <v>47</v>
      </c>
      <c r="B60" s="21"/>
      <c r="C60" s="23">
        <f>SUM(C57:C59)</f>
        <v>266666.74</v>
      </c>
      <c r="D60" s="22"/>
      <c r="E60" s="19"/>
      <c r="F60" s="21"/>
      <c r="G60" s="24">
        <f>SUM(G57:G59)</f>
        <v>289</v>
      </c>
      <c r="H60" s="22"/>
    </row>
    <row r="61" spans="1:14" ht="15.75" thickTop="1" x14ac:dyDescent="0.25"/>
    <row r="62" spans="1:14" x14ac:dyDescent="0.25">
      <c r="A62" s="81" t="s">
        <v>51</v>
      </c>
      <c r="B62" s="81"/>
      <c r="C62" s="81"/>
      <c r="D62" s="81"/>
      <c r="E62" s="81"/>
      <c r="F62" s="81"/>
      <c r="G62" s="81"/>
      <c r="H62" s="81"/>
    </row>
    <row r="63" spans="1:14" ht="15.75" thickBot="1" x14ac:dyDescent="0.3">
      <c r="A63" s="20" t="s">
        <v>52</v>
      </c>
      <c r="B63" s="81" t="s">
        <v>53</v>
      </c>
      <c r="C63" s="81"/>
      <c r="D63" s="81"/>
      <c r="E63" s="20"/>
      <c r="F63" s="81" t="s">
        <v>54</v>
      </c>
      <c r="G63" s="81"/>
      <c r="H63" s="81"/>
    </row>
    <row r="64" spans="1:14" ht="16.5" thickTop="1" thickBot="1" x14ac:dyDescent="0.3">
      <c r="A64" s="31" t="s">
        <v>55</v>
      </c>
      <c r="B64" s="21"/>
      <c r="C64" s="24"/>
      <c r="D64" s="22"/>
      <c r="E64" s="19"/>
      <c r="F64" s="21"/>
      <c r="G64" s="24"/>
      <c r="H64" s="22"/>
    </row>
    <row r="65" spans="1:14" ht="16.5" thickTop="1" thickBot="1" x14ac:dyDescent="0.3">
      <c r="A65" s="31" t="s">
        <v>56</v>
      </c>
      <c r="B65" s="21"/>
      <c r="C65" s="24"/>
      <c r="D65" s="22"/>
      <c r="E65" s="19"/>
      <c r="F65" s="21"/>
      <c r="G65" s="24"/>
      <c r="H65" s="22"/>
    </row>
    <row r="66" spans="1:14" ht="16.5" thickTop="1" thickBot="1" x14ac:dyDescent="0.3">
      <c r="A66" s="31" t="s">
        <v>57</v>
      </c>
      <c r="B66" s="21"/>
      <c r="C66" s="24"/>
      <c r="D66" s="22"/>
      <c r="E66" s="19"/>
      <c r="F66" s="21"/>
      <c r="G66" s="24"/>
      <c r="H66" s="22"/>
    </row>
    <row r="67" spans="1:14" ht="16.5" thickTop="1" thickBot="1" x14ac:dyDescent="0.3">
      <c r="A67" s="31" t="s">
        <v>58</v>
      </c>
      <c r="B67" s="21"/>
      <c r="C67" s="24"/>
      <c r="D67" s="22"/>
      <c r="E67" s="19"/>
      <c r="F67" s="21"/>
      <c r="G67" s="24"/>
      <c r="H67" s="22"/>
    </row>
    <row r="68" spans="1:14" ht="16.5" thickTop="1" thickBot="1" x14ac:dyDescent="0.3">
      <c r="A68" s="31" t="s">
        <v>59</v>
      </c>
      <c r="B68" s="21"/>
      <c r="C68" s="24"/>
      <c r="D68" s="22"/>
      <c r="E68" s="19"/>
      <c r="F68" s="21"/>
      <c r="G68" s="24"/>
      <c r="H68" s="22"/>
    </row>
    <row r="69" spans="1:14" ht="16.5" thickTop="1" thickBot="1" x14ac:dyDescent="0.3">
      <c r="A69" s="3" t="s">
        <v>47</v>
      </c>
      <c r="B69" s="21"/>
      <c r="C69" s="24"/>
      <c r="D69" s="22"/>
      <c r="E69" s="19"/>
      <c r="F69" s="21"/>
      <c r="G69" s="24"/>
      <c r="H69" s="22"/>
    </row>
    <row r="70" spans="1:14" ht="15.75" thickTop="1" x14ac:dyDescent="0.25"/>
    <row r="71" spans="1:14" x14ac:dyDescent="0.25">
      <c r="A71" s="80" t="s">
        <v>60</v>
      </c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</row>
    <row r="72" spans="1:14" ht="15.75" thickBot="1" x14ac:dyDescent="0.3">
      <c r="A72" s="32" t="s">
        <v>61</v>
      </c>
      <c r="B72" s="79" t="s">
        <v>62</v>
      </c>
      <c r="C72" s="79"/>
      <c r="D72" s="79"/>
      <c r="E72" s="63" t="s">
        <v>63</v>
      </c>
      <c r="F72" s="79" t="s">
        <v>64</v>
      </c>
      <c r="G72" s="79"/>
      <c r="H72" s="79"/>
      <c r="I72" s="79" t="s">
        <v>65</v>
      </c>
      <c r="J72" s="79"/>
      <c r="K72" s="79"/>
      <c r="L72" s="79" t="s">
        <v>66</v>
      </c>
      <c r="M72" s="79"/>
      <c r="N72" s="79"/>
    </row>
    <row r="73" spans="1:14" ht="16.5" thickTop="1" thickBot="1" x14ac:dyDescent="0.3">
      <c r="A73" s="31" t="s">
        <v>67</v>
      </c>
      <c r="B73" s="21"/>
      <c r="C73" s="24"/>
      <c r="D73" s="22"/>
      <c r="E73" s="3"/>
      <c r="F73" s="21"/>
      <c r="G73" s="24"/>
      <c r="H73" s="22"/>
      <c r="I73" s="21"/>
      <c r="J73" s="24"/>
      <c r="K73" s="22"/>
      <c r="L73" s="21"/>
      <c r="M73" s="24"/>
      <c r="N73" s="22"/>
    </row>
    <row r="74" spans="1:14" ht="16.5" thickTop="1" thickBot="1" x14ac:dyDescent="0.3">
      <c r="A74" s="31" t="s">
        <v>68</v>
      </c>
      <c r="B74" s="21"/>
      <c r="C74" s="24"/>
      <c r="D74" s="22"/>
      <c r="E74" s="3"/>
      <c r="F74" s="21"/>
      <c r="G74" s="24"/>
      <c r="H74" s="22"/>
      <c r="I74" s="21"/>
      <c r="J74" s="24"/>
      <c r="K74" s="22"/>
      <c r="L74" s="21"/>
      <c r="M74" s="24"/>
      <c r="N74" s="22"/>
    </row>
    <row r="75" spans="1:14" ht="16.5" thickTop="1" thickBot="1" x14ac:dyDescent="0.3">
      <c r="A75" s="31" t="s">
        <v>69</v>
      </c>
      <c r="B75" s="21"/>
      <c r="C75" s="24"/>
      <c r="D75" s="22"/>
      <c r="E75" s="3"/>
      <c r="F75" s="21"/>
      <c r="G75" s="24"/>
      <c r="H75" s="22"/>
      <c r="I75" s="21"/>
      <c r="J75" s="24"/>
      <c r="K75" s="22"/>
      <c r="L75" s="21"/>
      <c r="M75" s="24"/>
      <c r="N75" s="22"/>
    </row>
    <row r="76" spans="1:14" ht="16.5" thickTop="1" thickBot="1" x14ac:dyDescent="0.3">
      <c r="A76" s="31" t="s">
        <v>70</v>
      </c>
      <c r="B76" s="21"/>
      <c r="C76" s="24"/>
      <c r="D76" s="22"/>
      <c r="E76" s="3"/>
      <c r="F76" s="21"/>
      <c r="G76" s="24"/>
      <c r="H76" s="22"/>
      <c r="I76" s="21"/>
      <c r="J76" s="24"/>
      <c r="K76" s="22"/>
      <c r="L76" s="21"/>
      <c r="M76" s="24"/>
      <c r="N76" s="22"/>
    </row>
    <row r="77" spans="1:14" ht="16.5" thickTop="1" thickBot="1" x14ac:dyDescent="0.3">
      <c r="A77" s="31" t="s">
        <v>71</v>
      </c>
      <c r="B77" s="21"/>
      <c r="C77" s="24"/>
      <c r="D77" s="22"/>
      <c r="E77" s="3"/>
      <c r="F77" s="21"/>
      <c r="G77" s="24"/>
      <c r="H77" s="22"/>
      <c r="I77" s="21"/>
      <c r="J77" s="24"/>
      <c r="K77" s="22"/>
      <c r="L77" s="21"/>
      <c r="M77" s="24"/>
      <c r="N77" s="22"/>
    </row>
    <row r="78" spans="1:14" ht="16.5" thickTop="1" thickBot="1" x14ac:dyDescent="0.3">
      <c r="A78" s="31" t="s">
        <v>72</v>
      </c>
      <c r="B78" s="21"/>
      <c r="C78" s="24"/>
      <c r="D78" s="22"/>
      <c r="E78" s="3"/>
      <c r="F78" s="21"/>
      <c r="G78" s="24"/>
      <c r="H78" s="22"/>
      <c r="I78" s="21"/>
      <c r="J78" s="24"/>
      <c r="K78" s="22"/>
      <c r="L78" s="21"/>
      <c r="M78" s="24"/>
      <c r="N78" s="22"/>
    </row>
    <row r="79" spans="1:14" ht="15.75" thickTop="1" x14ac:dyDescent="0.25"/>
  </sheetData>
  <mergeCells count="38">
    <mergeCell ref="A14:D14"/>
    <mergeCell ref="A1:D1"/>
    <mergeCell ref="B4:D4"/>
    <mergeCell ref="A5:D5"/>
    <mergeCell ref="A10:D10"/>
    <mergeCell ref="A11:D11"/>
    <mergeCell ref="A28:H28"/>
    <mergeCell ref="A35:H35"/>
    <mergeCell ref="B36:D36"/>
    <mergeCell ref="F36:H36"/>
    <mergeCell ref="B45:C45"/>
    <mergeCell ref="D45:H45"/>
    <mergeCell ref="A47:K47"/>
    <mergeCell ref="B48:D48"/>
    <mergeCell ref="F48:H48"/>
    <mergeCell ref="I48:K48"/>
    <mergeCell ref="A55:H55"/>
    <mergeCell ref="B56:D56"/>
    <mergeCell ref="F56:H56"/>
    <mergeCell ref="A62:H62"/>
    <mergeCell ref="B63:D63"/>
    <mergeCell ref="F63:H63"/>
    <mergeCell ref="A71:N71"/>
    <mergeCell ref="B72:D72"/>
    <mergeCell ref="F72:H72"/>
    <mergeCell ref="I72:K72"/>
    <mergeCell ref="L72:N72"/>
    <mergeCell ref="F6:G6"/>
    <mergeCell ref="F7:G7"/>
    <mergeCell ref="F8:G8"/>
    <mergeCell ref="F9:G9"/>
    <mergeCell ref="F10:G10"/>
    <mergeCell ref="F16:G16"/>
    <mergeCell ref="F11:G11"/>
    <mergeCell ref="F12:G12"/>
    <mergeCell ref="F13:G13"/>
    <mergeCell ref="F14:G14"/>
    <mergeCell ref="F15:G15"/>
  </mergeCells>
  <pageMargins left="0.19685039370078741" right="0.19685039370078741" top="0.19685039370078741" bottom="0.19685039370078741" header="0.31496062992125984" footer="0.31496062992125984"/>
  <pageSetup scale="80" orientation="landscape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topLeftCell="A18" workbookViewId="0">
      <selection activeCell="C32" sqref="C32"/>
    </sheetView>
  </sheetViews>
  <sheetFormatPr baseColWidth="10" defaultRowHeight="15" x14ac:dyDescent="0.25"/>
  <cols>
    <col min="1" max="1" width="38.5703125" customWidth="1"/>
    <col min="2" max="2" width="8.5703125" customWidth="1"/>
    <col min="3" max="3" width="14.28515625" customWidth="1"/>
    <col min="4" max="4" width="8.5703125" customWidth="1"/>
    <col min="5" max="5" width="38.5703125" customWidth="1"/>
    <col min="6" max="6" width="8.5703125" customWidth="1"/>
    <col min="7" max="7" width="14.28515625" customWidth="1"/>
    <col min="8" max="9" width="8.5703125" customWidth="1"/>
    <col min="11" max="12" width="8.5703125" customWidth="1"/>
    <col min="14" max="14" width="8.5703125" customWidth="1"/>
  </cols>
  <sheetData>
    <row r="1" spans="1:4" x14ac:dyDescent="0.25">
      <c r="A1" s="90" t="s">
        <v>0</v>
      </c>
      <c r="B1" s="90"/>
      <c r="C1" s="90"/>
      <c r="D1" s="90"/>
    </row>
    <row r="2" spans="1:4" x14ac:dyDescent="0.25">
      <c r="A2" s="1" t="s">
        <v>16</v>
      </c>
      <c r="B2" s="7"/>
      <c r="C2" s="1" t="s">
        <v>6</v>
      </c>
      <c r="D2" s="2">
        <v>2016</v>
      </c>
    </row>
    <row r="3" spans="1:4" ht="15.75" thickBot="1" x14ac:dyDescent="0.3"/>
    <row r="4" spans="1:4" ht="16.5" thickTop="1" thickBot="1" x14ac:dyDescent="0.3">
      <c r="A4" s="6"/>
      <c r="B4" s="83" t="s">
        <v>5</v>
      </c>
      <c r="C4" s="83"/>
      <c r="D4" s="83"/>
    </row>
    <row r="5" spans="1:4" ht="16.5" thickTop="1" thickBot="1" x14ac:dyDescent="0.3">
      <c r="A5" s="87" t="s">
        <v>1</v>
      </c>
      <c r="B5" s="88"/>
      <c r="C5" s="88"/>
      <c r="D5" s="89"/>
    </row>
    <row r="6" spans="1:4" ht="16.5" thickTop="1" thickBot="1" x14ac:dyDescent="0.3">
      <c r="A6" s="5" t="s">
        <v>2</v>
      </c>
      <c r="B6" s="3"/>
      <c r="C6" s="14">
        <f>233718.33+80398+92699.42+48805.53</f>
        <v>455621.27999999991</v>
      </c>
      <c r="D6" s="3"/>
    </row>
    <row r="7" spans="1:4" ht="16.5" thickTop="1" thickBot="1" x14ac:dyDescent="0.3">
      <c r="A7" s="5" t="s">
        <v>3</v>
      </c>
      <c r="B7" s="3"/>
      <c r="C7" s="14">
        <v>0</v>
      </c>
      <c r="D7" s="3"/>
    </row>
    <row r="8" spans="1:4" ht="16.5" thickTop="1" thickBot="1" x14ac:dyDescent="0.3">
      <c r="A8" s="4" t="s">
        <v>4</v>
      </c>
      <c r="B8" s="3"/>
      <c r="C8" s="14">
        <f>SUM(C6:C7)</f>
        <v>455621.27999999991</v>
      </c>
      <c r="D8" s="3"/>
    </row>
    <row r="9" spans="1:4" ht="7.5" customHeight="1" thickTop="1" thickBot="1" x14ac:dyDescent="0.3">
      <c r="A9" s="3"/>
      <c r="B9" s="3"/>
      <c r="C9" s="3"/>
      <c r="D9" s="3"/>
    </row>
    <row r="10" spans="1:4" ht="16.5" thickTop="1" thickBot="1" x14ac:dyDescent="0.3">
      <c r="A10" s="83" t="s">
        <v>7</v>
      </c>
      <c r="B10" s="83"/>
      <c r="C10" s="83"/>
      <c r="D10" s="83"/>
    </row>
    <row r="11" spans="1:4" ht="16.5" thickTop="1" thickBot="1" x14ac:dyDescent="0.3">
      <c r="A11" s="87" t="s">
        <v>8</v>
      </c>
      <c r="B11" s="88"/>
      <c r="C11" s="88"/>
      <c r="D11" s="89"/>
    </row>
    <row r="12" spans="1:4" ht="16.5" thickTop="1" thickBot="1" x14ac:dyDescent="0.3">
      <c r="A12" s="5" t="s">
        <v>10</v>
      </c>
      <c r="B12" s="3"/>
      <c r="C12" s="14"/>
      <c r="D12" s="3"/>
    </row>
    <row r="13" spans="1:4" ht="16.5" thickTop="1" thickBot="1" x14ac:dyDescent="0.3">
      <c r="A13" s="5" t="s">
        <v>11</v>
      </c>
      <c r="B13" s="3"/>
      <c r="C13" s="14">
        <f>233072.49+80323+92420.46+48697.91</f>
        <v>454513.86</v>
      </c>
      <c r="D13" s="3"/>
    </row>
    <row r="14" spans="1:4" ht="16.5" thickTop="1" thickBot="1" x14ac:dyDescent="0.3">
      <c r="A14" s="87" t="s">
        <v>9</v>
      </c>
      <c r="B14" s="88"/>
      <c r="C14" s="88"/>
      <c r="D14" s="89"/>
    </row>
    <row r="15" spans="1:4" ht="16.5" thickTop="1" thickBot="1" x14ac:dyDescent="0.3">
      <c r="A15" s="5" t="s">
        <v>12</v>
      </c>
      <c r="B15" s="3"/>
      <c r="C15" s="14">
        <f>645.84+75+278.96+107.62</f>
        <v>1107.42</v>
      </c>
      <c r="D15" s="3"/>
    </row>
    <row r="16" spans="1:4" ht="16.5" thickTop="1" thickBot="1" x14ac:dyDescent="0.3">
      <c r="A16" s="4" t="s">
        <v>4</v>
      </c>
      <c r="B16" s="3"/>
      <c r="C16" s="14">
        <f>+C12+C13+C15</f>
        <v>455621.27999999997</v>
      </c>
      <c r="D16" s="3"/>
    </row>
    <row r="17" spans="1:8" ht="15.75" thickTop="1" x14ac:dyDescent="0.25"/>
    <row r="18" spans="1:8" x14ac:dyDescent="0.25">
      <c r="A18" s="1" t="s">
        <v>14</v>
      </c>
    </row>
    <row r="19" spans="1:8" x14ac:dyDescent="0.25">
      <c r="A19" s="8"/>
      <c r="B19" s="9"/>
      <c r="C19" s="10"/>
    </row>
    <row r="20" spans="1:8" x14ac:dyDescent="0.25">
      <c r="A20" s="11"/>
      <c r="B20" s="12"/>
      <c r="C20" s="13"/>
    </row>
    <row r="22" spans="1:8" x14ac:dyDescent="0.25">
      <c r="A22" s="1" t="s">
        <v>15</v>
      </c>
    </row>
    <row r="23" spans="1:8" x14ac:dyDescent="0.25">
      <c r="A23" s="8"/>
      <c r="B23" s="9"/>
      <c r="C23" s="10"/>
    </row>
    <row r="24" spans="1:8" x14ac:dyDescent="0.25">
      <c r="A24" s="11"/>
      <c r="B24" s="12"/>
      <c r="C24" s="13"/>
    </row>
    <row r="27" spans="1:8" ht="15.75" thickBot="1" x14ac:dyDescent="0.3"/>
    <row r="28" spans="1:8" ht="16.5" thickTop="1" thickBot="1" x14ac:dyDescent="0.3">
      <c r="A28" s="83" t="s">
        <v>19</v>
      </c>
      <c r="B28" s="83"/>
      <c r="C28" s="83"/>
      <c r="D28" s="83"/>
      <c r="E28" s="83"/>
      <c r="F28" s="83"/>
      <c r="G28" s="83"/>
      <c r="H28" s="83"/>
    </row>
    <row r="29" spans="1:8" ht="16.5" thickTop="1" thickBot="1" x14ac:dyDescent="0.3">
      <c r="A29" s="33" t="s">
        <v>20</v>
      </c>
      <c r="B29" s="51"/>
      <c r="C29" s="52">
        <v>0</v>
      </c>
      <c r="D29" s="53"/>
      <c r="E29" s="37" t="s">
        <v>25</v>
      </c>
      <c r="F29" s="54"/>
      <c r="G29" s="23">
        <v>0</v>
      </c>
      <c r="H29" s="22"/>
    </row>
    <row r="30" spans="1:8" ht="27" customHeight="1" thickTop="1" thickBot="1" x14ac:dyDescent="0.3">
      <c r="A30" s="33" t="s">
        <v>21</v>
      </c>
      <c r="B30" s="34"/>
      <c r="C30" s="35">
        <v>184</v>
      </c>
      <c r="D30" s="36"/>
      <c r="E30" s="33" t="s">
        <v>73</v>
      </c>
      <c r="F30" s="21"/>
      <c r="G30" s="35">
        <f>+C30</f>
        <v>184</v>
      </c>
      <c r="H30" s="22"/>
    </row>
    <row r="31" spans="1:8" ht="27" customHeight="1" thickTop="1" thickBot="1" x14ac:dyDescent="0.3">
      <c r="A31" s="33" t="s">
        <v>22</v>
      </c>
      <c r="B31" s="34"/>
      <c r="C31" s="35">
        <v>387</v>
      </c>
      <c r="D31" s="36"/>
      <c r="E31" s="33" t="s">
        <v>74</v>
      </c>
      <c r="F31" s="21"/>
      <c r="G31" s="35">
        <f>+C31</f>
        <v>387</v>
      </c>
      <c r="H31" s="22"/>
    </row>
    <row r="32" spans="1:8" ht="27" customHeight="1" thickTop="1" thickBot="1" x14ac:dyDescent="0.3">
      <c r="A32" s="33" t="s">
        <v>23</v>
      </c>
      <c r="B32" s="34"/>
      <c r="C32" s="35">
        <v>60</v>
      </c>
      <c r="D32" s="36"/>
      <c r="E32" s="33" t="s">
        <v>26</v>
      </c>
      <c r="F32" s="21"/>
      <c r="G32" s="35">
        <v>90</v>
      </c>
      <c r="H32" s="22"/>
    </row>
    <row r="33" spans="1:14" ht="27" customHeight="1" thickTop="1" thickBot="1" x14ac:dyDescent="0.3">
      <c r="A33" s="33" t="s">
        <v>24</v>
      </c>
      <c r="B33" s="34"/>
      <c r="C33" s="41">
        <f>+C13</f>
        <v>454513.86</v>
      </c>
      <c r="D33" s="36"/>
      <c r="E33" s="33" t="s">
        <v>75</v>
      </c>
      <c r="F33" s="21"/>
      <c r="G33" s="41">
        <f>+C33</f>
        <v>454513.86</v>
      </c>
      <c r="H33" s="22"/>
    </row>
    <row r="34" spans="1:14" ht="7.5" customHeight="1" thickTop="1" thickBot="1" x14ac:dyDescent="0.3">
      <c r="A34" s="3"/>
      <c r="B34" s="21"/>
      <c r="C34" s="24"/>
      <c r="D34" s="22"/>
      <c r="E34" s="3"/>
      <c r="F34" s="21"/>
      <c r="G34" s="24"/>
      <c r="H34" s="22"/>
    </row>
    <row r="35" spans="1:14" ht="16.5" thickTop="1" thickBot="1" x14ac:dyDescent="0.3">
      <c r="A35" s="84" t="s">
        <v>27</v>
      </c>
      <c r="B35" s="84"/>
      <c r="C35" s="84"/>
      <c r="D35" s="84"/>
      <c r="E35" s="84"/>
      <c r="F35" s="84"/>
      <c r="G35" s="84"/>
      <c r="H35" s="84"/>
      <c r="I35" s="17"/>
      <c r="J35" s="17"/>
      <c r="K35" s="17"/>
      <c r="L35" s="17"/>
      <c r="M35" s="17"/>
      <c r="N35" s="17"/>
    </row>
    <row r="36" spans="1:14" ht="16.5" thickTop="1" thickBot="1" x14ac:dyDescent="0.3">
      <c r="A36" s="66" t="s">
        <v>28</v>
      </c>
      <c r="B36" s="84" t="s">
        <v>29</v>
      </c>
      <c r="C36" s="84"/>
      <c r="D36" s="84"/>
      <c r="E36" s="65"/>
      <c r="F36" s="83" t="s">
        <v>30</v>
      </c>
      <c r="G36" s="83"/>
      <c r="H36" s="83"/>
      <c r="I36" s="17"/>
      <c r="J36" s="17"/>
      <c r="K36" s="17"/>
      <c r="L36" s="17"/>
      <c r="M36" s="17"/>
      <c r="N36" s="17"/>
    </row>
    <row r="37" spans="1:14" ht="16.5" thickTop="1" thickBot="1" x14ac:dyDescent="0.3">
      <c r="A37" s="37" t="s">
        <v>31</v>
      </c>
      <c r="B37" s="21"/>
      <c r="C37" s="23">
        <v>0</v>
      </c>
      <c r="D37" s="22"/>
      <c r="E37" s="19"/>
      <c r="F37" s="21"/>
      <c r="G37" s="23">
        <v>0</v>
      </c>
      <c r="H37" s="22"/>
    </row>
    <row r="38" spans="1:14" ht="16.5" thickTop="1" thickBot="1" x14ac:dyDescent="0.3">
      <c r="A38" s="37" t="s">
        <v>32</v>
      </c>
      <c r="B38" s="21"/>
      <c r="C38" s="23">
        <v>0</v>
      </c>
      <c r="D38" s="22"/>
      <c r="E38" s="19"/>
      <c r="F38" s="21"/>
      <c r="G38" s="23">
        <v>0</v>
      </c>
      <c r="H38" s="22"/>
    </row>
    <row r="39" spans="1:14" ht="16.5" thickTop="1" thickBot="1" x14ac:dyDescent="0.3">
      <c r="A39" s="37" t="s">
        <v>33</v>
      </c>
      <c r="B39" s="21"/>
      <c r="C39" s="23">
        <v>0</v>
      </c>
      <c r="D39" s="22"/>
      <c r="E39" s="19"/>
      <c r="F39" s="21"/>
      <c r="G39" s="23">
        <v>0</v>
      </c>
      <c r="H39" s="22"/>
    </row>
    <row r="40" spans="1:14" ht="16.5" thickTop="1" thickBot="1" x14ac:dyDescent="0.3">
      <c r="A40" s="37" t="s">
        <v>34</v>
      </c>
      <c r="B40" s="21"/>
      <c r="C40" s="23">
        <v>0</v>
      </c>
      <c r="D40" s="22"/>
      <c r="E40" s="19"/>
      <c r="F40" s="21"/>
      <c r="G40" s="23">
        <v>0</v>
      </c>
      <c r="H40" s="22"/>
    </row>
    <row r="41" spans="1:14" ht="16.5" thickTop="1" thickBot="1" x14ac:dyDescent="0.3">
      <c r="A41" s="37" t="s">
        <v>35</v>
      </c>
      <c r="B41" s="21"/>
      <c r="C41" s="23">
        <v>0</v>
      </c>
      <c r="D41" s="22"/>
      <c r="E41" s="19"/>
      <c r="F41" s="21"/>
      <c r="G41" s="23">
        <v>0</v>
      </c>
      <c r="H41" s="22"/>
    </row>
    <row r="42" spans="1:14" ht="16.5" thickTop="1" thickBot="1" x14ac:dyDescent="0.3">
      <c r="A42" s="37" t="s">
        <v>36</v>
      </c>
      <c r="B42" s="21"/>
      <c r="C42" s="23">
        <v>0</v>
      </c>
      <c r="D42" s="22"/>
      <c r="E42" s="19"/>
      <c r="F42" s="21"/>
      <c r="G42" s="23">
        <v>0</v>
      </c>
      <c r="H42" s="22"/>
    </row>
    <row r="43" spans="1:14" ht="16.5" thickTop="1" thickBot="1" x14ac:dyDescent="0.3">
      <c r="A43" s="37" t="s">
        <v>37</v>
      </c>
      <c r="B43" s="21"/>
      <c r="C43" s="23">
        <v>0</v>
      </c>
      <c r="D43" s="22"/>
      <c r="E43" s="19"/>
      <c r="F43" s="21"/>
      <c r="G43" s="23">
        <v>0</v>
      </c>
      <c r="H43" s="22"/>
    </row>
    <row r="44" spans="1:14" ht="16.5" thickTop="1" thickBot="1" x14ac:dyDescent="0.3">
      <c r="A44" s="37" t="s">
        <v>38</v>
      </c>
      <c r="B44" s="21"/>
      <c r="C44" s="23">
        <v>0</v>
      </c>
      <c r="D44" s="22"/>
      <c r="E44" s="19"/>
      <c r="F44" s="21"/>
      <c r="G44" s="23">
        <v>0</v>
      </c>
      <c r="H44" s="22"/>
    </row>
    <row r="45" spans="1:14" ht="16.5" thickTop="1" thickBot="1" x14ac:dyDescent="0.3">
      <c r="A45" s="38" t="s">
        <v>39</v>
      </c>
      <c r="B45" s="85">
        <v>0</v>
      </c>
      <c r="C45" s="85"/>
      <c r="D45" s="86"/>
      <c r="E45" s="86"/>
      <c r="F45" s="86"/>
      <c r="G45" s="86"/>
      <c r="H45" s="86"/>
    </row>
    <row r="46" spans="1:14" ht="16.5" thickTop="1" thickBot="1" x14ac:dyDescent="0.3"/>
    <row r="47" spans="1:14" ht="16.5" thickTop="1" thickBot="1" x14ac:dyDescent="0.3">
      <c r="A47" s="83" t="s">
        <v>40</v>
      </c>
      <c r="B47" s="83"/>
      <c r="C47" s="83"/>
      <c r="D47" s="83"/>
      <c r="E47" s="83"/>
      <c r="F47" s="83"/>
      <c r="G47" s="83"/>
      <c r="H47" s="83"/>
      <c r="I47" s="83"/>
      <c r="J47" s="83"/>
      <c r="K47" s="83"/>
    </row>
    <row r="48" spans="1:14" ht="16.5" thickTop="1" thickBot="1" x14ac:dyDescent="0.3">
      <c r="A48" s="64" t="s">
        <v>41</v>
      </c>
      <c r="B48" s="82" t="s">
        <v>42</v>
      </c>
      <c r="C48" s="82"/>
      <c r="D48" s="82"/>
      <c r="E48" s="64" t="s">
        <v>43</v>
      </c>
      <c r="F48" s="82" t="s">
        <v>44</v>
      </c>
      <c r="G48" s="82"/>
      <c r="H48" s="82"/>
      <c r="I48" s="82" t="s">
        <v>45</v>
      </c>
      <c r="J48" s="82"/>
      <c r="K48" s="82"/>
      <c r="L48" s="26"/>
      <c r="M48" s="26"/>
      <c r="N48" s="26"/>
    </row>
    <row r="49" spans="1:14" ht="16.5" thickTop="1" thickBot="1" x14ac:dyDescent="0.3">
      <c r="A49" s="31" t="s">
        <v>31</v>
      </c>
      <c r="B49" s="21"/>
      <c r="C49" s="24">
        <v>57</v>
      </c>
      <c r="D49" s="22"/>
      <c r="E49" s="14">
        <v>69128.69</v>
      </c>
      <c r="F49" s="21"/>
      <c r="G49" s="23">
        <v>0</v>
      </c>
      <c r="H49" s="22"/>
      <c r="I49" s="21"/>
      <c r="J49" s="23">
        <v>0</v>
      </c>
      <c r="K49" s="22"/>
    </row>
    <row r="50" spans="1:14" ht="16.5" thickTop="1" thickBot="1" x14ac:dyDescent="0.3">
      <c r="A50" s="31" t="s">
        <v>32</v>
      </c>
      <c r="B50" s="21"/>
      <c r="C50" s="24">
        <v>52</v>
      </c>
      <c r="D50" s="22"/>
      <c r="E50" s="14">
        <v>113969.15</v>
      </c>
      <c r="F50" s="21"/>
      <c r="G50" s="23">
        <v>0</v>
      </c>
      <c r="H50" s="22"/>
      <c r="I50" s="21"/>
      <c r="J50" s="23">
        <v>0</v>
      </c>
      <c r="K50" s="22"/>
    </row>
    <row r="51" spans="1:14" ht="16.5" thickTop="1" thickBot="1" x14ac:dyDescent="0.3">
      <c r="A51" s="31" t="s">
        <v>46</v>
      </c>
      <c r="B51" s="21"/>
      <c r="C51" s="24">
        <v>5</v>
      </c>
      <c r="D51" s="22"/>
      <c r="E51" s="14">
        <v>16025.03</v>
      </c>
      <c r="F51" s="21"/>
      <c r="G51" s="23">
        <v>0</v>
      </c>
      <c r="H51" s="22"/>
      <c r="I51" s="21"/>
      <c r="J51" s="23">
        <v>0</v>
      </c>
      <c r="K51" s="22"/>
    </row>
    <row r="52" spans="1:14" ht="16.5" thickTop="1" thickBot="1" x14ac:dyDescent="0.3">
      <c r="E52" s="40"/>
      <c r="J52" s="40"/>
    </row>
    <row r="53" spans="1:14" ht="16.5" thickTop="1" thickBot="1" x14ac:dyDescent="0.3">
      <c r="A53" s="3" t="s">
        <v>47</v>
      </c>
      <c r="B53" s="21"/>
      <c r="C53" s="24">
        <f>SUM(C49:C52)</f>
        <v>114</v>
      </c>
      <c r="D53" s="22"/>
      <c r="E53" s="14">
        <f>SUM(E49:E52)</f>
        <v>199122.87</v>
      </c>
      <c r="F53" s="21"/>
      <c r="G53" s="23">
        <f>SUM(G49:G52)</f>
        <v>0</v>
      </c>
      <c r="H53" s="22"/>
      <c r="I53" s="21"/>
      <c r="J53" s="23">
        <v>0</v>
      </c>
      <c r="K53" s="22"/>
    </row>
    <row r="54" spans="1:14" ht="15.75" thickTop="1" x14ac:dyDescent="0.25">
      <c r="E54" s="40"/>
    </row>
    <row r="55" spans="1:14" x14ac:dyDescent="0.25">
      <c r="A55" s="81" t="s">
        <v>48</v>
      </c>
      <c r="B55" s="81"/>
      <c r="C55" s="81"/>
      <c r="D55" s="81"/>
      <c r="E55" s="81"/>
      <c r="F55" s="81"/>
      <c r="G55" s="81"/>
      <c r="H55" s="81"/>
      <c r="I55" s="29"/>
      <c r="J55" s="29"/>
      <c r="K55" s="29"/>
      <c r="L55" s="1"/>
      <c r="M55" s="1"/>
      <c r="N55" s="1"/>
    </row>
    <row r="56" spans="1:14" ht="15.75" thickBot="1" x14ac:dyDescent="0.3">
      <c r="A56" s="63" t="s">
        <v>41</v>
      </c>
      <c r="B56" s="79" t="s">
        <v>49</v>
      </c>
      <c r="C56" s="79"/>
      <c r="D56" s="79"/>
      <c r="E56" s="63"/>
      <c r="F56" s="79" t="s">
        <v>50</v>
      </c>
      <c r="G56" s="79"/>
      <c r="H56" s="79"/>
      <c r="I56" s="30"/>
      <c r="J56" s="30"/>
      <c r="K56" s="30"/>
      <c r="L56" s="27"/>
      <c r="M56" s="27"/>
      <c r="N56" s="27"/>
    </row>
    <row r="57" spans="1:14" ht="16.5" thickTop="1" thickBot="1" x14ac:dyDescent="0.3">
      <c r="A57" s="31" t="s">
        <v>31</v>
      </c>
      <c r="B57" s="21"/>
      <c r="C57" s="23">
        <v>69155.45</v>
      </c>
      <c r="D57" s="22"/>
      <c r="E57" s="19"/>
      <c r="F57" s="21"/>
      <c r="G57" s="24">
        <v>58</v>
      </c>
      <c r="H57" s="22"/>
    </row>
    <row r="58" spans="1:14" ht="16.5" thickTop="1" thickBot="1" x14ac:dyDescent="0.3">
      <c r="A58" s="31" t="s">
        <v>32</v>
      </c>
      <c r="B58" s="21"/>
      <c r="C58" s="23">
        <v>121045.29</v>
      </c>
      <c r="D58" s="22"/>
      <c r="E58" s="19"/>
      <c r="F58" s="21"/>
      <c r="G58" s="24">
        <v>55</v>
      </c>
      <c r="H58" s="22"/>
    </row>
    <row r="59" spans="1:14" ht="16.5" thickTop="1" thickBot="1" x14ac:dyDescent="0.3">
      <c r="A59" s="31" t="s">
        <v>46</v>
      </c>
      <c r="B59" s="21"/>
      <c r="C59" s="23">
        <v>206005.59</v>
      </c>
      <c r="D59" s="22"/>
      <c r="E59" s="19"/>
      <c r="F59" s="21"/>
      <c r="G59" s="24">
        <v>164</v>
      </c>
      <c r="H59" s="22"/>
    </row>
    <row r="60" spans="1:14" ht="16.5" thickTop="1" thickBot="1" x14ac:dyDescent="0.3">
      <c r="A60" s="3" t="s">
        <v>47</v>
      </c>
      <c r="B60" s="21"/>
      <c r="C60" s="23">
        <f>SUM(C57:C59)</f>
        <v>396206.32999999996</v>
      </c>
      <c r="D60" s="22"/>
      <c r="E60" s="19"/>
      <c r="F60" s="21"/>
      <c r="G60" s="24">
        <f>SUM(G57:G59)</f>
        <v>277</v>
      </c>
      <c r="H60" s="22"/>
    </row>
    <row r="61" spans="1:14" ht="15.75" thickTop="1" x14ac:dyDescent="0.25"/>
    <row r="62" spans="1:14" x14ac:dyDescent="0.25">
      <c r="A62" s="81" t="s">
        <v>51</v>
      </c>
      <c r="B62" s="81"/>
      <c r="C62" s="81"/>
      <c r="D62" s="81"/>
      <c r="E62" s="81"/>
      <c r="F62" s="81"/>
      <c r="G62" s="81"/>
      <c r="H62" s="81"/>
    </row>
    <row r="63" spans="1:14" ht="15.75" thickBot="1" x14ac:dyDescent="0.3">
      <c r="A63" s="20" t="s">
        <v>52</v>
      </c>
      <c r="B63" s="81" t="s">
        <v>53</v>
      </c>
      <c r="C63" s="81"/>
      <c r="D63" s="81"/>
      <c r="E63" s="20"/>
      <c r="F63" s="81" t="s">
        <v>54</v>
      </c>
      <c r="G63" s="81"/>
      <c r="H63" s="81"/>
    </row>
    <row r="64" spans="1:14" ht="16.5" thickTop="1" thickBot="1" x14ac:dyDescent="0.3">
      <c r="A64" s="31" t="s">
        <v>55</v>
      </c>
      <c r="B64" s="21"/>
      <c r="C64" s="24"/>
      <c r="D64" s="22"/>
      <c r="E64" s="19"/>
      <c r="F64" s="21"/>
      <c r="G64" s="24"/>
      <c r="H64" s="22"/>
    </row>
    <row r="65" spans="1:14" ht="16.5" thickTop="1" thickBot="1" x14ac:dyDescent="0.3">
      <c r="A65" s="31" t="s">
        <v>56</v>
      </c>
      <c r="B65" s="21"/>
      <c r="C65" s="24"/>
      <c r="D65" s="22"/>
      <c r="E65" s="19"/>
      <c r="F65" s="21"/>
      <c r="G65" s="24"/>
      <c r="H65" s="22"/>
    </row>
    <row r="66" spans="1:14" ht="16.5" thickTop="1" thickBot="1" x14ac:dyDescent="0.3">
      <c r="A66" s="31" t="s">
        <v>57</v>
      </c>
      <c r="B66" s="21"/>
      <c r="C66" s="24"/>
      <c r="D66" s="22"/>
      <c r="E66" s="19"/>
      <c r="F66" s="21"/>
      <c r="G66" s="24"/>
      <c r="H66" s="22"/>
    </row>
    <row r="67" spans="1:14" ht="16.5" thickTop="1" thickBot="1" x14ac:dyDescent="0.3">
      <c r="A67" s="31" t="s">
        <v>58</v>
      </c>
      <c r="B67" s="21"/>
      <c r="C67" s="24"/>
      <c r="D67" s="22"/>
      <c r="E67" s="19"/>
      <c r="F67" s="21"/>
      <c r="G67" s="24"/>
      <c r="H67" s="22"/>
    </row>
    <row r="68" spans="1:14" ht="16.5" thickTop="1" thickBot="1" x14ac:dyDescent="0.3">
      <c r="A68" s="31" t="s">
        <v>59</v>
      </c>
      <c r="B68" s="21"/>
      <c r="C68" s="24"/>
      <c r="D68" s="22"/>
      <c r="E68" s="19"/>
      <c r="F68" s="21"/>
      <c r="G68" s="24"/>
      <c r="H68" s="22"/>
    </row>
    <row r="69" spans="1:14" ht="16.5" thickTop="1" thickBot="1" x14ac:dyDescent="0.3">
      <c r="A69" s="3" t="s">
        <v>47</v>
      </c>
      <c r="B69" s="21"/>
      <c r="C69" s="24"/>
      <c r="D69" s="22"/>
      <c r="E69" s="19"/>
      <c r="F69" s="21"/>
      <c r="G69" s="24"/>
      <c r="H69" s="22"/>
    </row>
    <row r="70" spans="1:14" ht="15.75" thickTop="1" x14ac:dyDescent="0.25"/>
    <row r="71" spans="1:14" x14ac:dyDescent="0.25">
      <c r="A71" s="80" t="s">
        <v>60</v>
      </c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</row>
    <row r="72" spans="1:14" ht="15.75" thickBot="1" x14ac:dyDescent="0.3">
      <c r="A72" s="32" t="s">
        <v>61</v>
      </c>
      <c r="B72" s="79" t="s">
        <v>62</v>
      </c>
      <c r="C72" s="79"/>
      <c r="D72" s="79"/>
      <c r="E72" s="63" t="s">
        <v>63</v>
      </c>
      <c r="F72" s="79" t="s">
        <v>64</v>
      </c>
      <c r="G72" s="79"/>
      <c r="H72" s="79"/>
      <c r="I72" s="79" t="s">
        <v>65</v>
      </c>
      <c r="J72" s="79"/>
      <c r="K72" s="79"/>
      <c r="L72" s="79" t="s">
        <v>66</v>
      </c>
      <c r="M72" s="79"/>
      <c r="N72" s="79"/>
    </row>
    <row r="73" spans="1:14" ht="16.5" thickTop="1" thickBot="1" x14ac:dyDescent="0.3">
      <c r="A73" s="31" t="s">
        <v>67</v>
      </c>
      <c r="B73" s="21"/>
      <c r="C73" s="24"/>
      <c r="D73" s="22"/>
      <c r="E73" s="3"/>
      <c r="F73" s="21"/>
      <c r="G73" s="24"/>
      <c r="H73" s="22"/>
      <c r="I73" s="21"/>
      <c r="J73" s="24"/>
      <c r="K73" s="22"/>
      <c r="L73" s="21"/>
      <c r="M73" s="24"/>
      <c r="N73" s="22"/>
    </row>
    <row r="74" spans="1:14" ht="16.5" thickTop="1" thickBot="1" x14ac:dyDescent="0.3">
      <c r="A74" s="31" t="s">
        <v>68</v>
      </c>
      <c r="B74" s="21"/>
      <c r="C74" s="24"/>
      <c r="D74" s="22"/>
      <c r="E74" s="3"/>
      <c r="F74" s="21"/>
      <c r="G74" s="24"/>
      <c r="H74" s="22"/>
      <c r="I74" s="21"/>
      <c r="J74" s="24"/>
      <c r="K74" s="22"/>
      <c r="L74" s="21"/>
      <c r="M74" s="24"/>
      <c r="N74" s="22"/>
    </row>
    <row r="75" spans="1:14" ht="16.5" thickTop="1" thickBot="1" x14ac:dyDescent="0.3">
      <c r="A75" s="31" t="s">
        <v>69</v>
      </c>
      <c r="B75" s="21"/>
      <c r="C75" s="24"/>
      <c r="D75" s="22"/>
      <c r="E75" s="3"/>
      <c r="F75" s="21"/>
      <c r="G75" s="24"/>
      <c r="H75" s="22"/>
      <c r="I75" s="21"/>
      <c r="J75" s="24"/>
      <c r="K75" s="22"/>
      <c r="L75" s="21"/>
      <c r="M75" s="24"/>
      <c r="N75" s="22"/>
    </row>
    <row r="76" spans="1:14" ht="16.5" thickTop="1" thickBot="1" x14ac:dyDescent="0.3">
      <c r="A76" s="31" t="s">
        <v>70</v>
      </c>
      <c r="B76" s="21"/>
      <c r="C76" s="24"/>
      <c r="D76" s="22"/>
      <c r="E76" s="3"/>
      <c r="F76" s="21"/>
      <c r="G76" s="24"/>
      <c r="H76" s="22"/>
      <c r="I76" s="21"/>
      <c r="J76" s="24"/>
      <c r="K76" s="22"/>
      <c r="L76" s="21"/>
      <c r="M76" s="24"/>
      <c r="N76" s="22"/>
    </row>
    <row r="77" spans="1:14" ht="16.5" thickTop="1" thickBot="1" x14ac:dyDescent="0.3">
      <c r="A77" s="31" t="s">
        <v>71</v>
      </c>
      <c r="B77" s="21"/>
      <c r="C77" s="24"/>
      <c r="D77" s="22"/>
      <c r="E77" s="3"/>
      <c r="F77" s="21"/>
      <c r="G77" s="24"/>
      <c r="H77" s="22"/>
      <c r="I77" s="21"/>
      <c r="J77" s="24"/>
      <c r="K77" s="22"/>
      <c r="L77" s="21"/>
      <c r="M77" s="24"/>
      <c r="N77" s="22"/>
    </row>
    <row r="78" spans="1:14" ht="16.5" thickTop="1" thickBot="1" x14ac:dyDescent="0.3">
      <c r="A78" s="31" t="s">
        <v>72</v>
      </c>
      <c r="B78" s="21"/>
      <c r="C78" s="24"/>
      <c r="D78" s="22"/>
      <c r="E78" s="3"/>
      <c r="F78" s="21"/>
      <c r="G78" s="24"/>
      <c r="H78" s="22"/>
      <c r="I78" s="21"/>
      <c r="J78" s="24"/>
      <c r="K78" s="22"/>
      <c r="L78" s="21"/>
      <c r="M78" s="24"/>
      <c r="N78" s="22"/>
    </row>
    <row r="79" spans="1:14" ht="15.75" thickTop="1" x14ac:dyDescent="0.25"/>
  </sheetData>
  <mergeCells count="27">
    <mergeCell ref="A14:D14"/>
    <mergeCell ref="A1:D1"/>
    <mergeCell ref="B4:D4"/>
    <mergeCell ref="A5:D5"/>
    <mergeCell ref="A10:D10"/>
    <mergeCell ref="A11:D11"/>
    <mergeCell ref="A28:H28"/>
    <mergeCell ref="A35:H35"/>
    <mergeCell ref="B36:D36"/>
    <mergeCell ref="F36:H36"/>
    <mergeCell ref="B45:C45"/>
    <mergeCell ref="D45:H45"/>
    <mergeCell ref="A47:K47"/>
    <mergeCell ref="B48:D48"/>
    <mergeCell ref="F48:H48"/>
    <mergeCell ref="I48:K48"/>
    <mergeCell ref="A55:H55"/>
    <mergeCell ref="B56:D56"/>
    <mergeCell ref="F56:H56"/>
    <mergeCell ref="A62:H62"/>
    <mergeCell ref="B63:D63"/>
    <mergeCell ref="F63:H63"/>
    <mergeCell ref="A71:N71"/>
    <mergeCell ref="B72:D72"/>
    <mergeCell ref="F72:H72"/>
    <mergeCell ref="I72:K72"/>
    <mergeCell ref="L72:N72"/>
  </mergeCells>
  <pageMargins left="0.19685039370078741" right="0.19685039370078741" top="0.19685039370078741" bottom="0.19685039370078741" header="0.31496062992125984" footer="0.31496062992125984"/>
  <pageSetup scale="80" orientation="landscape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workbookViewId="0">
      <selection activeCell="E13" sqref="E13"/>
    </sheetView>
  </sheetViews>
  <sheetFormatPr baseColWidth="10" defaultRowHeight="15" x14ac:dyDescent="0.25"/>
  <cols>
    <col min="1" max="1" width="38.5703125" customWidth="1"/>
    <col min="2" max="2" width="8.5703125" customWidth="1"/>
    <col min="3" max="3" width="14.28515625" customWidth="1"/>
    <col min="4" max="4" width="8.5703125" customWidth="1"/>
    <col min="5" max="5" width="38.5703125" customWidth="1"/>
    <col min="6" max="6" width="8.5703125" customWidth="1"/>
    <col min="7" max="7" width="14.28515625" customWidth="1"/>
    <col min="8" max="9" width="8.5703125" customWidth="1"/>
    <col min="10" max="10" width="11.42578125" customWidth="1"/>
    <col min="11" max="12" width="8.5703125" customWidth="1"/>
    <col min="13" max="13" width="14.28515625" customWidth="1"/>
    <col min="14" max="14" width="8.5703125" customWidth="1"/>
  </cols>
  <sheetData>
    <row r="1" spans="1:6" x14ac:dyDescent="0.25">
      <c r="A1" s="90" t="s">
        <v>0</v>
      </c>
      <c r="B1" s="90"/>
      <c r="C1" s="90"/>
      <c r="D1" s="90"/>
    </row>
    <row r="2" spans="1:6" x14ac:dyDescent="0.25">
      <c r="A2" s="1" t="s">
        <v>17</v>
      </c>
      <c r="B2" s="7"/>
      <c r="C2" s="1" t="s">
        <v>6</v>
      </c>
      <c r="D2" s="2">
        <v>2016</v>
      </c>
    </row>
    <row r="3" spans="1:6" ht="15.75" thickBot="1" x14ac:dyDescent="0.3"/>
    <row r="4" spans="1:6" ht="16.5" thickTop="1" thickBot="1" x14ac:dyDescent="0.3">
      <c r="A4" s="6"/>
      <c r="B4" s="83" t="s">
        <v>5</v>
      </c>
      <c r="C4" s="83"/>
      <c r="D4" s="83"/>
    </row>
    <row r="5" spans="1:6" ht="16.5" thickTop="1" thickBot="1" x14ac:dyDescent="0.3">
      <c r="A5" s="87" t="s">
        <v>1</v>
      </c>
      <c r="B5" s="88"/>
      <c r="C5" s="88"/>
      <c r="D5" s="89"/>
    </row>
    <row r="6" spans="1:6" ht="16.5" thickTop="1" thickBot="1" x14ac:dyDescent="0.3">
      <c r="A6" s="5" t="s">
        <v>2</v>
      </c>
      <c r="B6" s="3"/>
      <c r="C6" s="14">
        <f>159150.13+222211.92+98596.31-17100</f>
        <v>462858.36000000004</v>
      </c>
      <c r="D6" s="3"/>
    </row>
    <row r="7" spans="1:6" ht="16.5" thickTop="1" thickBot="1" x14ac:dyDescent="0.3">
      <c r="A7" s="5" t="s">
        <v>3</v>
      </c>
      <c r="B7" s="3"/>
      <c r="C7" s="14">
        <v>17100</v>
      </c>
      <c r="D7" s="3"/>
    </row>
    <row r="8" spans="1:6" ht="16.5" thickTop="1" thickBot="1" x14ac:dyDescent="0.3">
      <c r="A8" s="4" t="s">
        <v>4</v>
      </c>
      <c r="B8" s="3"/>
      <c r="C8" s="14">
        <f>SUM(C6:C7)</f>
        <v>479958.36000000004</v>
      </c>
      <c r="D8" s="3"/>
    </row>
    <row r="9" spans="1:6" ht="7.5" customHeight="1" thickTop="1" thickBot="1" x14ac:dyDescent="0.3">
      <c r="A9" s="3"/>
      <c r="B9" s="3"/>
      <c r="C9" s="3"/>
      <c r="D9" s="3"/>
    </row>
    <row r="10" spans="1:6" ht="16.5" thickTop="1" thickBot="1" x14ac:dyDescent="0.3">
      <c r="A10" s="83" t="s">
        <v>7</v>
      </c>
      <c r="B10" s="83"/>
      <c r="C10" s="83"/>
      <c r="D10" s="83"/>
    </row>
    <row r="11" spans="1:6" ht="16.5" thickTop="1" thickBot="1" x14ac:dyDescent="0.3">
      <c r="A11" s="87" t="s">
        <v>8</v>
      </c>
      <c r="B11" s="88"/>
      <c r="C11" s="88"/>
      <c r="D11" s="89"/>
    </row>
    <row r="12" spans="1:6" ht="16.5" thickTop="1" thickBot="1" x14ac:dyDescent="0.3">
      <c r="A12" s="5" t="s">
        <v>10</v>
      </c>
      <c r="B12" s="3"/>
      <c r="C12" s="14"/>
      <c r="D12" s="3"/>
    </row>
    <row r="13" spans="1:6" ht="16.5" thickTop="1" thickBot="1" x14ac:dyDescent="0.3">
      <c r="A13" s="5" t="s">
        <v>11</v>
      </c>
      <c r="B13" s="3"/>
      <c r="C13" s="14">
        <f>159122.13+222211.92+98380.78-17100</f>
        <v>462614.83000000007</v>
      </c>
      <c r="D13" s="3"/>
      <c r="F13">
        <f>97646.5-86466.06</f>
        <v>11180.440000000002</v>
      </c>
    </row>
    <row r="14" spans="1:6" ht="16.5" thickTop="1" thickBot="1" x14ac:dyDescent="0.3">
      <c r="A14" s="87" t="s">
        <v>9</v>
      </c>
      <c r="B14" s="88"/>
      <c r="C14" s="88"/>
      <c r="D14" s="89"/>
    </row>
    <row r="15" spans="1:6" ht="16.5" thickTop="1" thickBot="1" x14ac:dyDescent="0.3">
      <c r="A15" s="5" t="s">
        <v>12</v>
      </c>
      <c r="B15" s="3"/>
      <c r="C15" s="14">
        <f>28+215.53</f>
        <v>243.53</v>
      </c>
      <c r="D15" s="3"/>
    </row>
    <row r="16" spans="1:6" ht="16.5" thickTop="1" thickBot="1" x14ac:dyDescent="0.3">
      <c r="A16" s="4" t="s">
        <v>4</v>
      </c>
      <c r="B16" s="3"/>
      <c r="C16" s="14">
        <f>+C12+C13+C15</f>
        <v>462858.3600000001</v>
      </c>
      <c r="D16" s="3"/>
    </row>
    <row r="17" spans="1:8" ht="15.75" thickTop="1" x14ac:dyDescent="0.25"/>
    <row r="18" spans="1:8" x14ac:dyDescent="0.25">
      <c r="A18" s="1" t="s">
        <v>14</v>
      </c>
    </row>
    <row r="19" spans="1:8" x14ac:dyDescent="0.25">
      <c r="A19" s="8"/>
      <c r="B19" s="9"/>
      <c r="C19" s="10"/>
    </row>
    <row r="20" spans="1:8" x14ac:dyDescent="0.25">
      <c r="A20" s="11"/>
      <c r="B20" s="12"/>
      <c r="C20" s="13"/>
    </row>
    <row r="22" spans="1:8" x14ac:dyDescent="0.25">
      <c r="A22" s="1" t="s">
        <v>15</v>
      </c>
    </row>
    <row r="23" spans="1:8" x14ac:dyDescent="0.25">
      <c r="A23" s="8"/>
      <c r="B23" s="9"/>
      <c r="C23" s="10"/>
    </row>
    <row r="24" spans="1:8" x14ac:dyDescent="0.25">
      <c r="A24" s="11"/>
      <c r="B24" s="12"/>
      <c r="C24" s="13"/>
    </row>
    <row r="26" spans="1:8" ht="15.75" thickBot="1" x14ac:dyDescent="0.3"/>
    <row r="27" spans="1:8" ht="16.5" thickTop="1" thickBot="1" x14ac:dyDescent="0.3">
      <c r="A27" s="83" t="s">
        <v>19</v>
      </c>
      <c r="B27" s="83"/>
      <c r="C27" s="83"/>
      <c r="D27" s="83"/>
      <c r="E27" s="83"/>
      <c r="F27" s="83"/>
      <c r="G27" s="83"/>
      <c r="H27" s="83"/>
    </row>
    <row r="28" spans="1:8" ht="16.5" thickTop="1" thickBot="1" x14ac:dyDescent="0.3">
      <c r="A28" s="33" t="s">
        <v>20</v>
      </c>
      <c r="B28" s="51"/>
      <c r="C28" s="52">
        <v>0</v>
      </c>
      <c r="D28" s="53"/>
      <c r="E28" s="37" t="s">
        <v>25</v>
      </c>
      <c r="F28" s="54"/>
      <c r="G28" s="23">
        <v>0</v>
      </c>
      <c r="H28" s="22"/>
    </row>
    <row r="29" spans="1:8" ht="27" customHeight="1" thickTop="1" thickBot="1" x14ac:dyDescent="0.3">
      <c r="A29" s="33" t="s">
        <v>21</v>
      </c>
      <c r="B29" s="34"/>
      <c r="C29" s="35">
        <v>209</v>
      </c>
      <c r="D29" s="36"/>
      <c r="E29" s="33" t="s">
        <v>73</v>
      </c>
      <c r="F29" s="21"/>
      <c r="G29" s="35">
        <f>+C29</f>
        <v>209</v>
      </c>
      <c r="H29" s="22"/>
    </row>
    <row r="30" spans="1:8" ht="27" customHeight="1" thickTop="1" thickBot="1" x14ac:dyDescent="0.3">
      <c r="A30" s="33" t="s">
        <v>22</v>
      </c>
      <c r="B30" s="34"/>
      <c r="C30" s="35">
        <v>513</v>
      </c>
      <c r="D30" s="36"/>
      <c r="E30" s="33" t="s">
        <v>74</v>
      </c>
      <c r="F30" s="21"/>
      <c r="G30" s="35">
        <f>+C30</f>
        <v>513</v>
      </c>
      <c r="H30" s="22"/>
    </row>
    <row r="31" spans="1:8" ht="27" customHeight="1" thickTop="1" thickBot="1" x14ac:dyDescent="0.3">
      <c r="A31" s="33" t="s">
        <v>23</v>
      </c>
      <c r="B31" s="34"/>
      <c r="C31" s="35">
        <v>60</v>
      </c>
      <c r="D31" s="36"/>
      <c r="E31" s="33" t="s">
        <v>26</v>
      </c>
      <c r="F31" s="21"/>
      <c r="G31" s="35">
        <v>90</v>
      </c>
      <c r="H31" s="22"/>
    </row>
    <row r="32" spans="1:8" ht="27" customHeight="1" thickTop="1" thickBot="1" x14ac:dyDescent="0.3">
      <c r="A32" s="33" t="s">
        <v>24</v>
      </c>
      <c r="B32" s="34"/>
      <c r="C32" s="41">
        <f>+C13</f>
        <v>462614.83000000007</v>
      </c>
      <c r="D32" s="36"/>
      <c r="E32" s="33" t="s">
        <v>75</v>
      </c>
      <c r="F32" s="21"/>
      <c r="G32" s="41">
        <f>+C32</f>
        <v>462614.83000000007</v>
      </c>
      <c r="H32" s="22"/>
    </row>
    <row r="33" spans="1:14" ht="16.5" thickTop="1" thickBot="1" x14ac:dyDescent="0.3">
      <c r="A33" s="3"/>
      <c r="B33" s="21"/>
      <c r="C33" s="24"/>
      <c r="D33" s="22"/>
      <c r="E33" s="3"/>
      <c r="F33" s="21"/>
      <c r="G33" s="24"/>
      <c r="H33" s="22"/>
    </row>
    <row r="34" spans="1:14" ht="16.5" thickTop="1" thickBot="1" x14ac:dyDescent="0.3">
      <c r="A34" s="84" t="s">
        <v>27</v>
      </c>
      <c r="B34" s="84"/>
      <c r="C34" s="84"/>
      <c r="D34" s="84"/>
      <c r="E34" s="84"/>
      <c r="F34" s="84"/>
      <c r="G34" s="84"/>
      <c r="H34" s="84"/>
      <c r="I34" s="17"/>
      <c r="J34" s="17"/>
      <c r="K34" s="17"/>
      <c r="L34" s="17"/>
      <c r="M34" s="17"/>
      <c r="N34" s="17"/>
    </row>
    <row r="35" spans="1:14" ht="16.5" thickTop="1" thickBot="1" x14ac:dyDescent="0.3">
      <c r="A35" s="69" t="s">
        <v>28</v>
      </c>
      <c r="B35" s="84" t="s">
        <v>29</v>
      </c>
      <c r="C35" s="84"/>
      <c r="D35" s="84"/>
      <c r="E35" s="67"/>
      <c r="F35" s="83" t="s">
        <v>30</v>
      </c>
      <c r="G35" s="83"/>
      <c r="H35" s="83"/>
      <c r="I35" s="17"/>
      <c r="J35" s="17"/>
      <c r="K35" s="17"/>
      <c r="L35" s="17"/>
      <c r="M35" s="17"/>
      <c r="N35" s="17"/>
    </row>
    <row r="36" spans="1:14" ht="16.5" thickTop="1" thickBot="1" x14ac:dyDescent="0.3">
      <c r="A36" s="37" t="s">
        <v>31</v>
      </c>
      <c r="B36" s="21"/>
      <c r="C36" s="23">
        <v>0</v>
      </c>
      <c r="D36" s="22"/>
      <c r="E36" s="19"/>
      <c r="F36" s="21"/>
      <c r="G36" s="23">
        <v>0</v>
      </c>
      <c r="H36" s="22"/>
    </row>
    <row r="37" spans="1:14" ht="16.5" thickTop="1" thickBot="1" x14ac:dyDescent="0.3">
      <c r="A37" s="37" t="s">
        <v>32</v>
      </c>
      <c r="B37" s="21"/>
      <c r="C37" s="23">
        <v>0</v>
      </c>
      <c r="D37" s="22"/>
      <c r="E37" s="19"/>
      <c r="F37" s="21"/>
      <c r="G37" s="23">
        <v>0</v>
      </c>
      <c r="H37" s="22"/>
    </row>
    <row r="38" spans="1:14" ht="16.5" thickTop="1" thickBot="1" x14ac:dyDescent="0.3">
      <c r="A38" s="37" t="s">
        <v>33</v>
      </c>
      <c r="B38" s="21"/>
      <c r="C38" s="23">
        <v>0</v>
      </c>
      <c r="D38" s="22"/>
      <c r="E38" s="19"/>
      <c r="F38" s="21"/>
      <c r="G38" s="23">
        <v>0</v>
      </c>
      <c r="H38" s="22"/>
    </row>
    <row r="39" spans="1:14" ht="16.5" thickTop="1" thickBot="1" x14ac:dyDescent="0.3">
      <c r="A39" s="37" t="s">
        <v>34</v>
      </c>
      <c r="B39" s="21"/>
      <c r="C39" s="23">
        <v>0</v>
      </c>
      <c r="D39" s="22"/>
      <c r="E39" s="19"/>
      <c r="F39" s="21"/>
      <c r="G39" s="23">
        <v>0</v>
      </c>
      <c r="H39" s="22"/>
    </row>
    <row r="40" spans="1:14" ht="16.5" thickTop="1" thickBot="1" x14ac:dyDescent="0.3">
      <c r="A40" s="37" t="s">
        <v>35</v>
      </c>
      <c r="B40" s="21"/>
      <c r="C40" s="23">
        <v>0</v>
      </c>
      <c r="D40" s="22"/>
      <c r="E40" s="19"/>
      <c r="F40" s="21"/>
      <c r="G40" s="23">
        <v>0</v>
      </c>
      <c r="H40" s="22"/>
    </row>
    <row r="41" spans="1:14" ht="16.5" thickTop="1" thickBot="1" x14ac:dyDescent="0.3">
      <c r="A41" s="37" t="s">
        <v>36</v>
      </c>
      <c r="B41" s="21"/>
      <c r="C41" s="23">
        <v>0</v>
      </c>
      <c r="D41" s="22"/>
      <c r="E41" s="19"/>
      <c r="F41" s="21"/>
      <c r="G41" s="23">
        <v>0</v>
      </c>
      <c r="H41" s="22"/>
    </row>
    <row r="42" spans="1:14" ht="16.5" thickTop="1" thickBot="1" x14ac:dyDescent="0.3">
      <c r="A42" s="37" t="s">
        <v>37</v>
      </c>
      <c r="B42" s="21"/>
      <c r="C42" s="23">
        <v>0</v>
      </c>
      <c r="D42" s="22"/>
      <c r="E42" s="19"/>
      <c r="F42" s="21"/>
      <c r="G42" s="23">
        <v>0</v>
      </c>
      <c r="H42" s="22"/>
    </row>
    <row r="43" spans="1:14" ht="16.5" thickTop="1" thickBot="1" x14ac:dyDescent="0.3">
      <c r="A43" s="37" t="s">
        <v>38</v>
      </c>
      <c r="B43" s="21"/>
      <c r="C43" s="23">
        <v>0</v>
      </c>
      <c r="D43" s="22"/>
      <c r="E43" s="19"/>
      <c r="F43" s="21"/>
      <c r="G43" s="23">
        <v>0</v>
      </c>
      <c r="H43" s="22"/>
    </row>
    <row r="44" spans="1:14" ht="16.5" thickTop="1" thickBot="1" x14ac:dyDescent="0.3">
      <c r="A44" s="38" t="s">
        <v>39</v>
      </c>
      <c r="B44" s="85">
        <v>0</v>
      </c>
      <c r="C44" s="85"/>
      <c r="D44" s="86"/>
      <c r="E44" s="86"/>
      <c r="F44" s="86"/>
      <c r="G44" s="86"/>
      <c r="H44" s="86"/>
    </row>
    <row r="45" spans="1:14" ht="16.5" thickTop="1" thickBot="1" x14ac:dyDescent="0.3"/>
    <row r="46" spans="1:14" ht="16.5" thickTop="1" thickBot="1" x14ac:dyDescent="0.3">
      <c r="A46" s="83" t="s">
        <v>40</v>
      </c>
      <c r="B46" s="83"/>
      <c r="C46" s="83"/>
      <c r="D46" s="83"/>
      <c r="E46" s="83"/>
      <c r="F46" s="83"/>
      <c r="G46" s="83"/>
      <c r="H46" s="83"/>
      <c r="I46" s="83"/>
      <c r="J46" s="83"/>
      <c r="K46" s="83"/>
    </row>
    <row r="47" spans="1:14" ht="16.5" thickTop="1" thickBot="1" x14ac:dyDescent="0.3">
      <c r="A47" s="68" t="s">
        <v>41</v>
      </c>
      <c r="B47" s="82" t="s">
        <v>42</v>
      </c>
      <c r="C47" s="82"/>
      <c r="D47" s="82"/>
      <c r="E47" s="68" t="s">
        <v>43</v>
      </c>
      <c r="F47" s="82" t="s">
        <v>44</v>
      </c>
      <c r="G47" s="82"/>
      <c r="H47" s="82"/>
      <c r="I47" s="82" t="s">
        <v>45</v>
      </c>
      <c r="J47" s="82"/>
      <c r="K47" s="82"/>
      <c r="L47" s="26"/>
      <c r="M47" s="26"/>
      <c r="N47" s="26"/>
    </row>
    <row r="48" spans="1:14" ht="16.5" thickTop="1" thickBot="1" x14ac:dyDescent="0.3">
      <c r="A48" s="31" t="s">
        <v>31</v>
      </c>
      <c r="B48" s="21"/>
      <c r="C48" s="24">
        <v>65</v>
      </c>
      <c r="D48" s="22"/>
      <c r="E48" s="14">
        <v>85992.56</v>
      </c>
      <c r="F48" s="21"/>
      <c r="G48" s="23">
        <v>0</v>
      </c>
      <c r="H48" s="22"/>
      <c r="I48" s="21"/>
      <c r="J48" s="23">
        <v>0</v>
      </c>
      <c r="K48" s="22"/>
    </row>
    <row r="49" spans="1:14" ht="16.5" thickTop="1" thickBot="1" x14ac:dyDescent="0.3">
      <c r="A49" s="31" t="s">
        <v>32</v>
      </c>
      <c r="B49" s="21"/>
      <c r="C49" s="24">
        <v>43</v>
      </c>
      <c r="D49" s="22"/>
      <c r="E49" s="14">
        <v>15820.17</v>
      </c>
      <c r="F49" s="21"/>
      <c r="G49" s="23">
        <v>0</v>
      </c>
      <c r="H49" s="22"/>
      <c r="I49" s="21"/>
      <c r="J49" s="23">
        <v>0</v>
      </c>
      <c r="K49" s="22"/>
    </row>
    <row r="50" spans="1:14" ht="16.5" thickTop="1" thickBot="1" x14ac:dyDescent="0.3">
      <c r="A50" s="31" t="s">
        <v>46</v>
      </c>
      <c r="B50" s="21"/>
      <c r="C50" s="24"/>
      <c r="D50" s="22"/>
      <c r="E50" s="14"/>
      <c r="F50" s="21"/>
      <c r="G50" s="23">
        <v>0</v>
      </c>
      <c r="H50" s="22"/>
      <c r="I50" s="21"/>
      <c r="J50" s="23">
        <v>0</v>
      </c>
      <c r="K50" s="22"/>
    </row>
    <row r="51" spans="1:14" ht="16.5" thickTop="1" thickBot="1" x14ac:dyDescent="0.3">
      <c r="E51" s="40"/>
      <c r="J51" s="40"/>
    </row>
    <row r="52" spans="1:14" ht="16.5" thickTop="1" thickBot="1" x14ac:dyDescent="0.3">
      <c r="A52" s="3" t="s">
        <v>47</v>
      </c>
      <c r="B52" s="21"/>
      <c r="C52" s="24">
        <f>SUM(C48:C51)</f>
        <v>108</v>
      </c>
      <c r="D52" s="22"/>
      <c r="E52" s="14">
        <f>SUM(E48:E51)</f>
        <v>101812.73</v>
      </c>
      <c r="F52" s="21"/>
      <c r="G52" s="23">
        <f>SUM(G48:G51)</f>
        <v>0</v>
      </c>
      <c r="H52" s="22"/>
      <c r="I52" s="21"/>
      <c r="J52" s="23">
        <v>0</v>
      </c>
      <c r="K52" s="22"/>
    </row>
    <row r="53" spans="1:14" ht="15.75" thickTop="1" x14ac:dyDescent="0.25">
      <c r="E53" s="40"/>
    </row>
    <row r="54" spans="1:14" x14ac:dyDescent="0.25">
      <c r="A54" s="81" t="s">
        <v>48</v>
      </c>
      <c r="B54" s="81"/>
      <c r="C54" s="81"/>
      <c r="D54" s="81"/>
      <c r="E54" s="81"/>
      <c r="F54" s="81"/>
      <c r="G54" s="81"/>
      <c r="H54" s="81"/>
      <c r="I54" s="29"/>
      <c r="J54" s="29"/>
      <c r="K54" s="29"/>
      <c r="L54" s="1"/>
      <c r="M54" s="1"/>
      <c r="N54" s="1"/>
    </row>
    <row r="55" spans="1:14" ht="15.75" thickBot="1" x14ac:dyDescent="0.3">
      <c r="A55" s="70" t="s">
        <v>41</v>
      </c>
      <c r="B55" s="79" t="s">
        <v>49</v>
      </c>
      <c r="C55" s="79"/>
      <c r="D55" s="79"/>
      <c r="E55" s="70"/>
      <c r="F55" s="79" t="s">
        <v>50</v>
      </c>
      <c r="G55" s="79"/>
      <c r="H55" s="79"/>
      <c r="I55" s="30"/>
      <c r="J55" s="30"/>
      <c r="K55" s="30"/>
      <c r="L55" s="27"/>
      <c r="M55" s="27"/>
      <c r="N55" s="27"/>
    </row>
    <row r="56" spans="1:14" ht="16.5" thickTop="1" thickBot="1" x14ac:dyDescent="0.3">
      <c r="A56" s="31" t="s">
        <v>31</v>
      </c>
      <c r="B56" s="21"/>
      <c r="C56" s="23">
        <v>86019.32</v>
      </c>
      <c r="D56" s="22"/>
      <c r="E56" s="19"/>
      <c r="F56" s="21"/>
      <c r="G56" s="24">
        <v>66</v>
      </c>
      <c r="H56" s="22"/>
    </row>
    <row r="57" spans="1:14" ht="16.5" thickTop="1" thickBot="1" x14ac:dyDescent="0.3">
      <c r="A57" s="31" t="s">
        <v>32</v>
      </c>
      <c r="B57" s="21"/>
      <c r="C57" s="23">
        <v>29276.639999999999</v>
      </c>
      <c r="D57" s="22"/>
      <c r="E57" s="19"/>
      <c r="F57" s="21"/>
      <c r="G57" s="24">
        <v>45</v>
      </c>
      <c r="H57" s="22"/>
    </row>
    <row r="58" spans="1:14" ht="16.5" thickTop="1" thickBot="1" x14ac:dyDescent="0.3">
      <c r="A58" s="31" t="s">
        <v>46</v>
      </c>
      <c r="B58" s="21"/>
      <c r="C58" s="23">
        <v>231458.18</v>
      </c>
      <c r="D58" s="22"/>
      <c r="E58" s="19"/>
      <c r="F58" s="21"/>
      <c r="G58" s="24">
        <v>162</v>
      </c>
      <c r="H58" s="22"/>
    </row>
    <row r="59" spans="1:14" ht="16.5" thickTop="1" thickBot="1" x14ac:dyDescent="0.3">
      <c r="A59" s="3" t="s">
        <v>47</v>
      </c>
      <c r="B59" s="21"/>
      <c r="C59" s="23">
        <f>SUM(C56:C58)</f>
        <v>346754.14</v>
      </c>
      <c r="D59" s="22"/>
      <c r="E59" s="19"/>
      <c r="F59" s="21"/>
      <c r="G59" s="24">
        <f>SUM(G56:G58)</f>
        <v>273</v>
      </c>
      <c r="H59" s="22"/>
    </row>
    <row r="60" spans="1:14" ht="15.75" thickTop="1" x14ac:dyDescent="0.25"/>
    <row r="61" spans="1:14" x14ac:dyDescent="0.25">
      <c r="A61" s="81" t="s">
        <v>51</v>
      </c>
      <c r="B61" s="81"/>
      <c r="C61" s="81"/>
      <c r="D61" s="81"/>
      <c r="E61" s="81"/>
      <c r="F61" s="81"/>
      <c r="G61" s="81"/>
      <c r="H61" s="81"/>
    </row>
    <row r="62" spans="1:14" ht="15.75" thickBot="1" x14ac:dyDescent="0.3">
      <c r="A62" s="20" t="s">
        <v>52</v>
      </c>
      <c r="B62" s="81" t="s">
        <v>53</v>
      </c>
      <c r="C62" s="81"/>
      <c r="D62" s="81"/>
      <c r="E62" s="20"/>
      <c r="F62" s="81" t="s">
        <v>54</v>
      </c>
      <c r="G62" s="81"/>
      <c r="H62" s="81"/>
    </row>
    <row r="63" spans="1:14" ht="16.5" thickTop="1" thickBot="1" x14ac:dyDescent="0.3">
      <c r="A63" s="31" t="s">
        <v>55</v>
      </c>
      <c r="B63" s="21"/>
      <c r="C63" s="24"/>
      <c r="D63" s="22"/>
      <c r="E63" s="19"/>
      <c r="F63" s="21"/>
      <c r="G63" s="24"/>
      <c r="H63" s="22"/>
    </row>
    <row r="64" spans="1:14" ht="16.5" thickTop="1" thickBot="1" x14ac:dyDescent="0.3">
      <c r="A64" s="31" t="s">
        <v>56</v>
      </c>
      <c r="B64" s="21"/>
      <c r="C64" s="24"/>
      <c r="D64" s="22"/>
      <c r="E64" s="19"/>
      <c r="F64" s="21"/>
      <c r="G64" s="24"/>
      <c r="H64" s="22"/>
    </row>
    <row r="65" spans="1:14" ht="16.5" thickTop="1" thickBot="1" x14ac:dyDescent="0.3">
      <c r="A65" s="31" t="s">
        <v>57</v>
      </c>
      <c r="B65" s="21"/>
      <c r="C65" s="24"/>
      <c r="D65" s="22"/>
      <c r="E65" s="19"/>
      <c r="F65" s="21"/>
      <c r="G65" s="24"/>
      <c r="H65" s="22"/>
    </row>
    <row r="66" spans="1:14" ht="16.5" thickTop="1" thickBot="1" x14ac:dyDescent="0.3">
      <c r="A66" s="31" t="s">
        <v>58</v>
      </c>
      <c r="B66" s="21"/>
      <c r="C66" s="24"/>
      <c r="D66" s="22"/>
      <c r="E66" s="19"/>
      <c r="F66" s="21"/>
      <c r="G66" s="24"/>
      <c r="H66" s="22"/>
    </row>
    <row r="67" spans="1:14" ht="16.5" thickTop="1" thickBot="1" x14ac:dyDescent="0.3">
      <c r="A67" s="31" t="s">
        <v>59</v>
      </c>
      <c r="B67" s="21"/>
      <c r="C67" s="24"/>
      <c r="D67" s="22"/>
      <c r="E67" s="19"/>
      <c r="F67" s="21"/>
      <c r="G67" s="24"/>
      <c r="H67" s="22"/>
    </row>
    <row r="68" spans="1:14" ht="16.5" thickTop="1" thickBot="1" x14ac:dyDescent="0.3">
      <c r="A68" s="3" t="s">
        <v>47</v>
      </c>
      <c r="B68" s="21"/>
      <c r="C68" s="24"/>
      <c r="D68" s="22"/>
      <c r="E68" s="19"/>
      <c r="F68" s="21"/>
      <c r="G68" s="24"/>
      <c r="H68" s="22"/>
    </row>
    <row r="69" spans="1:14" ht="15.75" thickTop="1" x14ac:dyDescent="0.25"/>
    <row r="70" spans="1:14" x14ac:dyDescent="0.25">
      <c r="A70" s="80" t="s">
        <v>60</v>
      </c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</row>
    <row r="71" spans="1:14" ht="15.75" thickBot="1" x14ac:dyDescent="0.3">
      <c r="A71" s="32" t="s">
        <v>61</v>
      </c>
      <c r="B71" s="79" t="s">
        <v>62</v>
      </c>
      <c r="C71" s="79"/>
      <c r="D71" s="79"/>
      <c r="E71" s="70" t="s">
        <v>63</v>
      </c>
      <c r="F71" s="79" t="s">
        <v>64</v>
      </c>
      <c r="G71" s="79"/>
      <c r="H71" s="79"/>
      <c r="I71" s="79" t="s">
        <v>65</v>
      </c>
      <c r="J71" s="79"/>
      <c r="K71" s="79"/>
      <c r="L71" s="79" t="s">
        <v>66</v>
      </c>
      <c r="M71" s="79"/>
      <c r="N71" s="79"/>
    </row>
    <row r="72" spans="1:14" ht="16.5" thickTop="1" thickBot="1" x14ac:dyDescent="0.3">
      <c r="A72" s="31" t="s">
        <v>67</v>
      </c>
      <c r="B72" s="21"/>
      <c r="C72" s="24"/>
      <c r="D72" s="22"/>
      <c r="E72" s="3"/>
      <c r="F72" s="21"/>
      <c r="G72" s="24"/>
      <c r="H72" s="22"/>
      <c r="I72" s="21"/>
      <c r="J72" s="24"/>
      <c r="K72" s="22"/>
      <c r="L72" s="21"/>
      <c r="M72" s="24"/>
      <c r="N72" s="22"/>
    </row>
    <row r="73" spans="1:14" ht="16.5" thickTop="1" thickBot="1" x14ac:dyDescent="0.3">
      <c r="A73" s="31" t="s">
        <v>68</v>
      </c>
      <c r="B73" s="21"/>
      <c r="C73" s="24"/>
      <c r="D73" s="22"/>
      <c r="E73" s="3"/>
      <c r="F73" s="21"/>
      <c r="G73" s="24"/>
      <c r="H73" s="22"/>
      <c r="I73" s="21"/>
      <c r="J73" s="24"/>
      <c r="K73" s="22"/>
      <c r="L73" s="21"/>
      <c r="M73" s="24"/>
      <c r="N73" s="22"/>
    </row>
    <row r="74" spans="1:14" ht="16.5" thickTop="1" thickBot="1" x14ac:dyDescent="0.3">
      <c r="A74" s="31" t="s">
        <v>69</v>
      </c>
      <c r="B74" s="21"/>
      <c r="C74" s="24"/>
      <c r="D74" s="22"/>
      <c r="E74" s="3"/>
      <c r="F74" s="21"/>
      <c r="G74" s="24"/>
      <c r="H74" s="22"/>
      <c r="I74" s="21"/>
      <c r="J74" s="24"/>
      <c r="K74" s="22"/>
      <c r="L74" s="21"/>
      <c r="M74" s="24"/>
      <c r="N74" s="22"/>
    </row>
    <row r="75" spans="1:14" ht="16.5" thickTop="1" thickBot="1" x14ac:dyDescent="0.3">
      <c r="A75" s="31" t="s">
        <v>70</v>
      </c>
      <c r="B75" s="21"/>
      <c r="C75" s="24"/>
      <c r="D75" s="22"/>
      <c r="E75" s="3"/>
      <c r="F75" s="21"/>
      <c r="G75" s="24"/>
      <c r="H75" s="22"/>
      <c r="I75" s="21"/>
      <c r="J75" s="24"/>
      <c r="K75" s="22"/>
      <c r="L75" s="21"/>
      <c r="M75" s="24"/>
      <c r="N75" s="22"/>
    </row>
    <row r="76" spans="1:14" ht="16.5" thickTop="1" thickBot="1" x14ac:dyDescent="0.3">
      <c r="A76" s="31" t="s">
        <v>71</v>
      </c>
      <c r="B76" s="21"/>
      <c r="C76" s="24"/>
      <c r="D76" s="22"/>
      <c r="E76" s="3"/>
      <c r="F76" s="21"/>
      <c r="G76" s="24"/>
      <c r="H76" s="22"/>
      <c r="I76" s="21"/>
      <c r="J76" s="24"/>
      <c r="K76" s="22"/>
      <c r="L76" s="21"/>
      <c r="M76" s="24"/>
      <c r="N76" s="22"/>
    </row>
    <row r="77" spans="1:14" ht="16.5" thickTop="1" thickBot="1" x14ac:dyDescent="0.3">
      <c r="A77" s="31" t="s">
        <v>72</v>
      </c>
      <c r="B77" s="21"/>
      <c r="C77" s="24"/>
      <c r="D77" s="22"/>
      <c r="E77" s="3"/>
      <c r="F77" s="21"/>
      <c r="G77" s="24"/>
      <c r="H77" s="22"/>
      <c r="I77" s="21"/>
      <c r="J77" s="24"/>
      <c r="K77" s="22"/>
      <c r="L77" s="21"/>
      <c r="M77" s="24"/>
      <c r="N77" s="22"/>
    </row>
    <row r="78" spans="1:14" ht="15.75" thickTop="1" x14ac:dyDescent="0.25"/>
  </sheetData>
  <mergeCells count="27">
    <mergeCell ref="A70:N70"/>
    <mergeCell ref="B71:D71"/>
    <mergeCell ref="F71:H71"/>
    <mergeCell ref="I71:K71"/>
    <mergeCell ref="L71:N71"/>
    <mergeCell ref="B55:D55"/>
    <mergeCell ref="F55:H55"/>
    <mergeCell ref="A61:H61"/>
    <mergeCell ref="B62:D62"/>
    <mergeCell ref="F62:H62"/>
    <mergeCell ref="A46:K46"/>
    <mergeCell ref="B47:D47"/>
    <mergeCell ref="F47:H47"/>
    <mergeCell ref="I47:K47"/>
    <mergeCell ref="A54:H54"/>
    <mergeCell ref="A27:H27"/>
    <mergeCell ref="A34:H34"/>
    <mergeCell ref="B35:D35"/>
    <mergeCell ref="F35:H35"/>
    <mergeCell ref="B44:C44"/>
    <mergeCell ref="D44:H44"/>
    <mergeCell ref="A14:D14"/>
    <mergeCell ref="A1:D1"/>
    <mergeCell ref="B4:D4"/>
    <mergeCell ref="A5:D5"/>
    <mergeCell ref="A10:D10"/>
    <mergeCell ref="A11:D11"/>
  </mergeCells>
  <pageMargins left="0.19685039370078741" right="0.19685039370078741" top="0.19685039370078741" bottom="0.19685039370078741" header="0.31496062992125984" footer="0.31496062992125984"/>
  <pageSetup scale="80" orientation="landscape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workbookViewId="0">
      <selection activeCell="C32" sqref="C32"/>
    </sheetView>
  </sheetViews>
  <sheetFormatPr baseColWidth="10" defaultRowHeight="15" x14ac:dyDescent="0.25"/>
  <cols>
    <col min="1" max="1" width="38.5703125" customWidth="1"/>
    <col min="2" max="2" width="8.5703125" customWidth="1"/>
    <col min="3" max="3" width="14.28515625" customWidth="1"/>
    <col min="4" max="4" width="8.5703125" customWidth="1"/>
    <col min="5" max="5" width="38.42578125" customWidth="1"/>
    <col min="6" max="6" width="8.5703125" customWidth="1"/>
    <col min="7" max="7" width="14.28515625" customWidth="1"/>
    <col min="8" max="9" width="8.5703125" customWidth="1"/>
    <col min="10" max="10" width="11.42578125" customWidth="1"/>
    <col min="11" max="12" width="8.5703125" customWidth="1"/>
    <col min="13" max="13" width="14.28515625" customWidth="1"/>
    <col min="14" max="14" width="8.5703125" customWidth="1"/>
  </cols>
  <sheetData>
    <row r="1" spans="1:4" x14ac:dyDescent="0.25">
      <c r="A1" s="90" t="s">
        <v>0</v>
      </c>
      <c r="B1" s="90"/>
      <c r="C1" s="90"/>
      <c r="D1" s="90"/>
    </row>
    <row r="2" spans="1:4" x14ac:dyDescent="0.25">
      <c r="A2" s="1" t="s">
        <v>18</v>
      </c>
      <c r="B2" s="7"/>
      <c r="C2" s="1" t="s">
        <v>6</v>
      </c>
      <c r="D2" s="2">
        <v>2016</v>
      </c>
    </row>
    <row r="3" spans="1:4" ht="15.75" thickBot="1" x14ac:dyDescent="0.3"/>
    <row r="4" spans="1:4" ht="16.5" thickTop="1" thickBot="1" x14ac:dyDescent="0.3">
      <c r="A4" s="6"/>
      <c r="B4" s="83" t="s">
        <v>5</v>
      </c>
      <c r="C4" s="83"/>
      <c r="D4" s="83"/>
    </row>
    <row r="5" spans="1:4" ht="16.5" thickTop="1" thickBot="1" x14ac:dyDescent="0.3">
      <c r="A5" s="87" t="s">
        <v>1</v>
      </c>
      <c r="B5" s="88"/>
      <c r="C5" s="88"/>
      <c r="D5" s="89"/>
    </row>
    <row r="6" spans="1:4" ht="16.5" thickTop="1" thickBot="1" x14ac:dyDescent="0.3">
      <c r="A6" s="5" t="s">
        <v>2</v>
      </c>
      <c r="B6" s="3"/>
      <c r="C6" s="14">
        <f>108253.26+167456.54+89736.08</f>
        <v>365445.88</v>
      </c>
      <c r="D6" s="3"/>
    </row>
    <row r="7" spans="1:4" ht="16.5" thickTop="1" thickBot="1" x14ac:dyDescent="0.3">
      <c r="A7" s="5" t="s">
        <v>3</v>
      </c>
      <c r="B7" s="3"/>
      <c r="C7" s="14">
        <v>0</v>
      </c>
      <c r="D7" s="3"/>
    </row>
    <row r="8" spans="1:4" ht="16.5" thickTop="1" thickBot="1" x14ac:dyDescent="0.3">
      <c r="A8" s="4" t="s">
        <v>4</v>
      </c>
      <c r="B8" s="3"/>
      <c r="C8" s="14">
        <f>SUM(C6:C7)</f>
        <v>365445.88</v>
      </c>
      <c r="D8" s="3"/>
    </row>
    <row r="9" spans="1:4" ht="7.5" customHeight="1" thickTop="1" thickBot="1" x14ac:dyDescent="0.3">
      <c r="A9" s="3"/>
      <c r="B9" s="3"/>
      <c r="C9" s="3"/>
      <c r="D9" s="3"/>
    </row>
    <row r="10" spans="1:4" ht="16.5" thickTop="1" thickBot="1" x14ac:dyDescent="0.3">
      <c r="A10" s="83" t="s">
        <v>7</v>
      </c>
      <c r="B10" s="83"/>
      <c r="C10" s="83"/>
      <c r="D10" s="83"/>
    </row>
    <row r="11" spans="1:4" ht="16.5" thickTop="1" thickBot="1" x14ac:dyDescent="0.3">
      <c r="A11" s="87" t="s">
        <v>8</v>
      </c>
      <c r="B11" s="88"/>
      <c r="C11" s="88"/>
      <c r="D11" s="89"/>
    </row>
    <row r="12" spans="1:4" ht="16.5" thickTop="1" thickBot="1" x14ac:dyDescent="0.3">
      <c r="A12" s="5" t="s">
        <v>10</v>
      </c>
      <c r="B12" s="3"/>
      <c r="C12" s="14"/>
      <c r="D12" s="3"/>
    </row>
    <row r="13" spans="1:4" ht="16.5" thickTop="1" thickBot="1" x14ac:dyDescent="0.3">
      <c r="A13" s="5" t="s">
        <v>11</v>
      </c>
      <c r="B13" s="3"/>
      <c r="C13" s="14">
        <f>108184.04+167235.33+89476.94</f>
        <v>364896.31</v>
      </c>
      <c r="D13" s="3"/>
    </row>
    <row r="14" spans="1:4" ht="16.5" thickTop="1" thickBot="1" x14ac:dyDescent="0.3">
      <c r="A14" s="87" t="s">
        <v>9</v>
      </c>
      <c r="B14" s="88"/>
      <c r="C14" s="88"/>
      <c r="D14" s="89"/>
    </row>
    <row r="15" spans="1:4" ht="16.5" thickTop="1" thickBot="1" x14ac:dyDescent="0.3">
      <c r="A15" s="5" t="s">
        <v>12</v>
      </c>
      <c r="B15" s="3"/>
      <c r="C15" s="14">
        <f>69.22+221.21+259.14</f>
        <v>549.56999999999994</v>
      </c>
      <c r="D15" s="3"/>
    </row>
    <row r="16" spans="1:4" ht="16.5" thickTop="1" thickBot="1" x14ac:dyDescent="0.3">
      <c r="A16" s="4" t="s">
        <v>4</v>
      </c>
      <c r="B16" s="3"/>
      <c r="C16" s="14">
        <f>+C12+C13+C15</f>
        <v>365445.88</v>
      </c>
      <c r="D16" s="3"/>
    </row>
    <row r="17" spans="1:8" ht="15.75" thickTop="1" x14ac:dyDescent="0.25"/>
    <row r="18" spans="1:8" x14ac:dyDescent="0.25">
      <c r="A18" s="1" t="s">
        <v>14</v>
      </c>
    </row>
    <row r="19" spans="1:8" x14ac:dyDescent="0.25">
      <c r="A19" s="8"/>
      <c r="B19" s="9"/>
      <c r="C19" s="10"/>
    </row>
    <row r="20" spans="1:8" x14ac:dyDescent="0.25">
      <c r="A20" s="11"/>
      <c r="B20" s="12"/>
      <c r="C20" s="13"/>
    </row>
    <row r="22" spans="1:8" x14ac:dyDescent="0.25">
      <c r="A22" s="1" t="s">
        <v>15</v>
      </c>
    </row>
    <row r="23" spans="1:8" x14ac:dyDescent="0.25">
      <c r="A23" s="8"/>
      <c r="B23" s="9"/>
      <c r="C23" s="10"/>
    </row>
    <row r="24" spans="1:8" x14ac:dyDescent="0.25">
      <c r="A24" s="11"/>
      <c r="B24" s="12"/>
      <c r="C24" s="13"/>
    </row>
    <row r="26" spans="1:8" ht="15.75" thickBot="1" x14ac:dyDescent="0.3"/>
    <row r="27" spans="1:8" ht="16.5" thickTop="1" thickBot="1" x14ac:dyDescent="0.3">
      <c r="A27" s="83" t="s">
        <v>19</v>
      </c>
      <c r="B27" s="83"/>
      <c r="C27" s="83"/>
      <c r="D27" s="83"/>
      <c r="E27" s="83"/>
      <c r="F27" s="83"/>
      <c r="G27" s="83"/>
      <c r="H27" s="83"/>
    </row>
    <row r="28" spans="1:8" ht="16.5" thickTop="1" thickBot="1" x14ac:dyDescent="0.3">
      <c r="A28" s="33" t="s">
        <v>20</v>
      </c>
      <c r="B28" s="51"/>
      <c r="C28" s="52">
        <v>0</v>
      </c>
      <c r="D28" s="53"/>
      <c r="E28" s="37" t="s">
        <v>25</v>
      </c>
      <c r="F28" s="54"/>
      <c r="G28" s="23">
        <v>0</v>
      </c>
      <c r="H28" s="22"/>
    </row>
    <row r="29" spans="1:8" ht="27" customHeight="1" thickTop="1" thickBot="1" x14ac:dyDescent="0.3">
      <c r="A29" s="33" t="s">
        <v>21</v>
      </c>
      <c r="B29" s="34"/>
      <c r="C29" s="35">
        <v>188</v>
      </c>
      <c r="D29" s="36"/>
      <c r="E29" s="33" t="s">
        <v>73</v>
      </c>
      <c r="F29" s="21"/>
      <c r="G29" s="35">
        <f>+C29</f>
        <v>188</v>
      </c>
      <c r="H29" s="22"/>
    </row>
    <row r="30" spans="1:8" ht="27" customHeight="1" thickTop="1" thickBot="1" x14ac:dyDescent="0.3">
      <c r="A30" s="33" t="s">
        <v>22</v>
      </c>
      <c r="B30" s="34"/>
      <c r="C30" s="35">
        <v>486</v>
      </c>
      <c r="D30" s="36"/>
      <c r="E30" s="33" t="s">
        <v>74</v>
      </c>
      <c r="F30" s="21"/>
      <c r="G30" s="35">
        <f>+C30</f>
        <v>486</v>
      </c>
      <c r="H30" s="22"/>
    </row>
    <row r="31" spans="1:8" ht="27" customHeight="1" thickTop="1" thickBot="1" x14ac:dyDescent="0.3">
      <c r="A31" s="33" t="s">
        <v>23</v>
      </c>
      <c r="B31" s="34"/>
      <c r="C31" s="35">
        <v>60</v>
      </c>
      <c r="D31" s="36"/>
      <c r="E31" s="33" t="s">
        <v>26</v>
      </c>
      <c r="F31" s="21"/>
      <c r="G31" s="35">
        <v>90</v>
      </c>
      <c r="H31" s="22"/>
    </row>
    <row r="32" spans="1:8" ht="27" customHeight="1" thickTop="1" thickBot="1" x14ac:dyDescent="0.3">
      <c r="A32" s="33" t="s">
        <v>24</v>
      </c>
      <c r="B32" s="34"/>
      <c r="C32" s="41">
        <f>+C13</f>
        <v>364896.31</v>
      </c>
      <c r="D32" s="36"/>
      <c r="E32" s="33" t="s">
        <v>75</v>
      </c>
      <c r="F32" s="21"/>
      <c r="G32" s="41">
        <f>+C32</f>
        <v>364896.31</v>
      </c>
      <c r="H32" s="22"/>
    </row>
    <row r="33" spans="1:14" ht="16.5" thickTop="1" thickBot="1" x14ac:dyDescent="0.3">
      <c r="A33" s="3"/>
      <c r="B33" s="21"/>
      <c r="C33" s="24"/>
      <c r="D33" s="22"/>
      <c r="E33" s="3"/>
      <c r="F33" s="21"/>
      <c r="G33" s="24"/>
      <c r="H33" s="22"/>
    </row>
    <row r="34" spans="1:14" ht="16.5" thickTop="1" thickBot="1" x14ac:dyDescent="0.3">
      <c r="A34" s="84" t="s">
        <v>27</v>
      </c>
      <c r="B34" s="84"/>
      <c r="C34" s="84"/>
      <c r="D34" s="84"/>
      <c r="E34" s="84"/>
      <c r="F34" s="84"/>
      <c r="G34" s="84"/>
      <c r="H34" s="84"/>
      <c r="I34" s="17"/>
      <c r="J34" s="17"/>
      <c r="K34" s="17"/>
      <c r="L34" s="17"/>
      <c r="M34" s="17"/>
      <c r="N34" s="17"/>
    </row>
    <row r="35" spans="1:14" ht="16.5" thickTop="1" thickBot="1" x14ac:dyDescent="0.3">
      <c r="A35" s="69" t="s">
        <v>28</v>
      </c>
      <c r="B35" s="84" t="s">
        <v>29</v>
      </c>
      <c r="C35" s="84"/>
      <c r="D35" s="84"/>
      <c r="E35" s="67"/>
      <c r="F35" s="83" t="s">
        <v>30</v>
      </c>
      <c r="G35" s="83"/>
      <c r="H35" s="83"/>
      <c r="I35" s="17"/>
      <c r="J35" s="17"/>
      <c r="K35" s="17"/>
      <c r="L35" s="17"/>
      <c r="M35" s="17"/>
      <c r="N35" s="17"/>
    </row>
    <row r="36" spans="1:14" ht="16.5" thickTop="1" thickBot="1" x14ac:dyDescent="0.3">
      <c r="A36" s="37" t="s">
        <v>31</v>
      </c>
      <c r="B36" s="21"/>
      <c r="C36" s="23">
        <v>0</v>
      </c>
      <c r="D36" s="22"/>
      <c r="E36" s="19"/>
      <c r="F36" s="21"/>
      <c r="G36" s="23">
        <v>0</v>
      </c>
      <c r="H36" s="22"/>
    </row>
    <row r="37" spans="1:14" ht="16.5" thickTop="1" thickBot="1" x14ac:dyDescent="0.3">
      <c r="A37" s="37" t="s">
        <v>32</v>
      </c>
      <c r="B37" s="21"/>
      <c r="C37" s="23">
        <v>0</v>
      </c>
      <c r="D37" s="22"/>
      <c r="E37" s="19"/>
      <c r="F37" s="21"/>
      <c r="G37" s="23">
        <v>0</v>
      </c>
      <c r="H37" s="22"/>
    </row>
    <row r="38" spans="1:14" ht="16.5" thickTop="1" thickBot="1" x14ac:dyDescent="0.3">
      <c r="A38" s="37" t="s">
        <v>33</v>
      </c>
      <c r="B38" s="21"/>
      <c r="C38" s="23">
        <v>0</v>
      </c>
      <c r="D38" s="22"/>
      <c r="E38" s="19"/>
      <c r="F38" s="21"/>
      <c r="G38" s="23">
        <v>0</v>
      </c>
      <c r="H38" s="22"/>
    </row>
    <row r="39" spans="1:14" ht="16.5" thickTop="1" thickBot="1" x14ac:dyDescent="0.3">
      <c r="A39" s="37" t="s">
        <v>34</v>
      </c>
      <c r="B39" s="21"/>
      <c r="C39" s="23">
        <v>0</v>
      </c>
      <c r="D39" s="22"/>
      <c r="E39" s="19"/>
      <c r="F39" s="21"/>
      <c r="G39" s="23">
        <v>0</v>
      </c>
      <c r="H39" s="22"/>
    </row>
    <row r="40" spans="1:14" ht="16.5" thickTop="1" thickBot="1" x14ac:dyDescent="0.3">
      <c r="A40" s="37" t="s">
        <v>35</v>
      </c>
      <c r="B40" s="21"/>
      <c r="C40" s="23">
        <v>0</v>
      </c>
      <c r="D40" s="22"/>
      <c r="E40" s="19"/>
      <c r="F40" s="21"/>
      <c r="G40" s="23">
        <v>0</v>
      </c>
      <c r="H40" s="22"/>
    </row>
    <row r="41" spans="1:14" ht="16.5" thickTop="1" thickBot="1" x14ac:dyDescent="0.3">
      <c r="A41" s="37" t="s">
        <v>36</v>
      </c>
      <c r="B41" s="21"/>
      <c r="C41" s="23">
        <v>0</v>
      </c>
      <c r="D41" s="22"/>
      <c r="E41" s="19"/>
      <c r="F41" s="21"/>
      <c r="G41" s="23">
        <v>0</v>
      </c>
      <c r="H41" s="22"/>
    </row>
    <row r="42" spans="1:14" ht="16.5" thickTop="1" thickBot="1" x14ac:dyDescent="0.3">
      <c r="A42" s="37" t="s">
        <v>37</v>
      </c>
      <c r="B42" s="21"/>
      <c r="C42" s="23">
        <v>0</v>
      </c>
      <c r="D42" s="22"/>
      <c r="E42" s="19"/>
      <c r="F42" s="21"/>
      <c r="G42" s="23">
        <v>0</v>
      </c>
      <c r="H42" s="22"/>
    </row>
    <row r="43" spans="1:14" ht="16.5" thickTop="1" thickBot="1" x14ac:dyDescent="0.3">
      <c r="A43" s="37" t="s">
        <v>38</v>
      </c>
      <c r="B43" s="21"/>
      <c r="C43" s="23">
        <v>0</v>
      </c>
      <c r="D43" s="22"/>
      <c r="E43" s="19"/>
      <c r="F43" s="21"/>
      <c r="G43" s="23">
        <v>0</v>
      </c>
      <c r="H43" s="22"/>
    </row>
    <row r="44" spans="1:14" ht="16.5" thickTop="1" thickBot="1" x14ac:dyDescent="0.3">
      <c r="A44" s="38" t="s">
        <v>39</v>
      </c>
      <c r="B44" s="85">
        <v>0</v>
      </c>
      <c r="C44" s="85"/>
      <c r="D44" s="86"/>
      <c r="E44" s="86"/>
      <c r="F44" s="86"/>
      <c r="G44" s="86"/>
      <c r="H44" s="86"/>
    </row>
    <row r="45" spans="1:14" ht="16.5" thickTop="1" thickBot="1" x14ac:dyDescent="0.3"/>
    <row r="46" spans="1:14" ht="16.5" thickTop="1" thickBot="1" x14ac:dyDescent="0.3">
      <c r="A46" s="83" t="s">
        <v>40</v>
      </c>
      <c r="B46" s="83"/>
      <c r="C46" s="83"/>
      <c r="D46" s="83"/>
      <c r="E46" s="83"/>
      <c r="F46" s="83"/>
      <c r="G46" s="83"/>
      <c r="H46" s="83"/>
      <c r="I46" s="83"/>
      <c r="J46" s="83"/>
      <c r="K46" s="83"/>
    </row>
    <row r="47" spans="1:14" ht="16.5" thickTop="1" thickBot="1" x14ac:dyDescent="0.3">
      <c r="A47" s="68" t="s">
        <v>41</v>
      </c>
      <c r="B47" s="82" t="s">
        <v>42</v>
      </c>
      <c r="C47" s="82"/>
      <c r="D47" s="82"/>
      <c r="E47" s="68" t="s">
        <v>43</v>
      </c>
      <c r="F47" s="82" t="s">
        <v>44</v>
      </c>
      <c r="G47" s="82"/>
      <c r="H47" s="82"/>
      <c r="I47" s="82" t="s">
        <v>45</v>
      </c>
      <c r="J47" s="82"/>
      <c r="K47" s="82"/>
      <c r="L47" s="26"/>
      <c r="M47" s="26"/>
      <c r="N47" s="26"/>
    </row>
    <row r="48" spans="1:14" ht="16.5" thickTop="1" thickBot="1" x14ac:dyDescent="0.3">
      <c r="A48" s="31" t="s">
        <v>31</v>
      </c>
      <c r="B48" s="21"/>
      <c r="C48" s="24">
        <v>78</v>
      </c>
      <c r="D48" s="22"/>
      <c r="E48" s="14">
        <v>77403.149999999994</v>
      </c>
      <c r="F48" s="21"/>
      <c r="G48" s="23">
        <v>0</v>
      </c>
      <c r="H48" s="22"/>
      <c r="I48" s="21"/>
      <c r="J48" s="23">
        <v>0</v>
      </c>
      <c r="K48" s="22"/>
    </row>
    <row r="49" spans="1:14" ht="16.5" thickTop="1" thickBot="1" x14ac:dyDescent="0.3">
      <c r="A49" s="31" t="s">
        <v>32</v>
      </c>
      <c r="B49" s="21"/>
      <c r="C49" s="24">
        <v>43</v>
      </c>
      <c r="D49" s="22"/>
      <c r="E49" s="14">
        <v>20911.61</v>
      </c>
      <c r="F49" s="21"/>
      <c r="G49" s="23">
        <v>0</v>
      </c>
      <c r="H49" s="22"/>
      <c r="I49" s="21"/>
      <c r="J49" s="23">
        <v>0</v>
      </c>
      <c r="K49" s="22"/>
    </row>
    <row r="50" spans="1:14" ht="16.5" thickTop="1" thickBot="1" x14ac:dyDescent="0.3">
      <c r="A50" s="31" t="s">
        <v>46</v>
      </c>
      <c r="B50" s="21"/>
      <c r="C50" s="24">
        <v>7</v>
      </c>
      <c r="D50" s="22"/>
      <c r="E50" s="14">
        <v>3106.61</v>
      </c>
      <c r="F50" s="21"/>
      <c r="G50" s="23">
        <v>0</v>
      </c>
      <c r="H50" s="22"/>
      <c r="I50" s="21"/>
      <c r="J50" s="23">
        <v>0</v>
      </c>
      <c r="K50" s="22"/>
    </row>
    <row r="51" spans="1:14" ht="16.5" thickTop="1" thickBot="1" x14ac:dyDescent="0.3">
      <c r="E51" s="40"/>
      <c r="J51" s="40"/>
    </row>
    <row r="52" spans="1:14" ht="16.5" thickTop="1" thickBot="1" x14ac:dyDescent="0.3">
      <c r="A52" s="3" t="s">
        <v>47</v>
      </c>
      <c r="B52" s="21"/>
      <c r="C52" s="24">
        <f>SUM(C48:C51)</f>
        <v>128</v>
      </c>
      <c r="D52" s="22"/>
      <c r="E52" s="14">
        <f>SUM(E48:E51)</f>
        <v>101421.37</v>
      </c>
      <c r="F52" s="21"/>
      <c r="G52" s="23">
        <f>SUM(G48:G51)</f>
        <v>0</v>
      </c>
      <c r="H52" s="22"/>
      <c r="I52" s="21"/>
      <c r="J52" s="23">
        <v>0</v>
      </c>
      <c r="K52" s="22"/>
    </row>
    <row r="53" spans="1:14" ht="15.75" thickTop="1" x14ac:dyDescent="0.25">
      <c r="E53" s="40"/>
    </row>
    <row r="54" spans="1:14" x14ac:dyDescent="0.25">
      <c r="A54" s="81" t="s">
        <v>48</v>
      </c>
      <c r="B54" s="81"/>
      <c r="C54" s="81"/>
      <c r="D54" s="81"/>
      <c r="E54" s="81"/>
      <c r="F54" s="81"/>
      <c r="G54" s="81"/>
      <c r="H54" s="81"/>
      <c r="I54" s="29"/>
      <c r="J54" s="29"/>
      <c r="K54" s="29"/>
      <c r="L54" s="1"/>
      <c r="M54" s="1"/>
      <c r="N54" s="1"/>
    </row>
    <row r="55" spans="1:14" ht="15.75" thickBot="1" x14ac:dyDescent="0.3">
      <c r="A55" s="70" t="s">
        <v>41</v>
      </c>
      <c r="B55" s="79" t="s">
        <v>49</v>
      </c>
      <c r="C55" s="79"/>
      <c r="D55" s="79"/>
      <c r="E55" s="70"/>
      <c r="F55" s="79" t="s">
        <v>50</v>
      </c>
      <c r="G55" s="79"/>
      <c r="H55" s="79"/>
      <c r="I55" s="30"/>
      <c r="J55" s="30"/>
      <c r="K55" s="30"/>
      <c r="L55" s="27"/>
      <c r="M55" s="27"/>
      <c r="N55" s="27"/>
    </row>
    <row r="56" spans="1:14" ht="16.5" thickTop="1" thickBot="1" x14ac:dyDescent="0.3">
      <c r="A56" s="31" t="s">
        <v>31</v>
      </c>
      <c r="B56" s="21"/>
      <c r="C56" s="23">
        <v>77429.91</v>
      </c>
      <c r="D56" s="22"/>
      <c r="E56" s="19"/>
      <c r="F56" s="21"/>
      <c r="G56" s="24">
        <v>79</v>
      </c>
      <c r="H56" s="22"/>
    </row>
    <row r="57" spans="1:14" ht="16.5" thickTop="1" thickBot="1" x14ac:dyDescent="0.3">
      <c r="A57" s="31" t="s">
        <v>32</v>
      </c>
      <c r="B57" s="21"/>
      <c r="C57" s="23">
        <v>37495.9</v>
      </c>
      <c r="D57" s="22"/>
      <c r="E57" s="19"/>
      <c r="F57" s="21"/>
      <c r="G57" s="24">
        <v>44</v>
      </c>
      <c r="H57" s="22"/>
    </row>
    <row r="58" spans="1:14" ht="16.5" thickTop="1" thickBot="1" x14ac:dyDescent="0.3">
      <c r="A58" s="31" t="s">
        <v>46</v>
      </c>
      <c r="B58" s="21"/>
      <c r="C58" s="23">
        <v>276284.17</v>
      </c>
      <c r="D58" s="22"/>
      <c r="E58" s="19"/>
      <c r="F58" s="21"/>
      <c r="G58" s="24">
        <v>178</v>
      </c>
      <c r="H58" s="22"/>
    </row>
    <row r="59" spans="1:14" ht="16.5" thickTop="1" thickBot="1" x14ac:dyDescent="0.3">
      <c r="A59" s="3" t="s">
        <v>47</v>
      </c>
      <c r="B59" s="21"/>
      <c r="C59" s="23">
        <f>SUM(C56:C58)</f>
        <v>391209.98</v>
      </c>
      <c r="D59" s="22"/>
      <c r="E59" s="19"/>
      <c r="F59" s="21"/>
      <c r="G59" s="24">
        <f>SUM(G56:G58)</f>
        <v>301</v>
      </c>
      <c r="H59" s="22"/>
    </row>
    <row r="60" spans="1:14" ht="15.75" thickTop="1" x14ac:dyDescent="0.25"/>
    <row r="61" spans="1:14" x14ac:dyDescent="0.25">
      <c r="A61" s="81" t="s">
        <v>51</v>
      </c>
      <c r="B61" s="81"/>
      <c r="C61" s="81"/>
      <c r="D61" s="81"/>
      <c r="E61" s="81"/>
      <c r="F61" s="81"/>
      <c r="G61" s="81"/>
      <c r="H61" s="81"/>
    </row>
    <row r="62" spans="1:14" ht="15.75" thickBot="1" x14ac:dyDescent="0.3">
      <c r="A62" s="20" t="s">
        <v>52</v>
      </c>
      <c r="B62" s="81" t="s">
        <v>53</v>
      </c>
      <c r="C62" s="81"/>
      <c r="D62" s="81"/>
      <c r="E62" s="20"/>
      <c r="F62" s="81" t="s">
        <v>54</v>
      </c>
      <c r="G62" s="81"/>
      <c r="H62" s="81"/>
    </row>
    <row r="63" spans="1:14" ht="16.5" thickTop="1" thickBot="1" x14ac:dyDescent="0.3">
      <c r="A63" s="31" t="s">
        <v>55</v>
      </c>
      <c r="B63" s="21"/>
      <c r="C63" s="24"/>
      <c r="D63" s="22"/>
      <c r="E63" s="19"/>
      <c r="F63" s="21"/>
      <c r="G63" s="24"/>
      <c r="H63" s="22"/>
    </row>
    <row r="64" spans="1:14" ht="16.5" thickTop="1" thickBot="1" x14ac:dyDescent="0.3">
      <c r="A64" s="31" t="s">
        <v>56</v>
      </c>
      <c r="B64" s="21"/>
      <c r="C64" s="24"/>
      <c r="D64" s="22"/>
      <c r="E64" s="19"/>
      <c r="F64" s="21"/>
      <c r="G64" s="24"/>
      <c r="H64" s="22"/>
    </row>
    <row r="65" spans="1:14" ht="16.5" thickTop="1" thickBot="1" x14ac:dyDescent="0.3">
      <c r="A65" s="31" t="s">
        <v>57</v>
      </c>
      <c r="B65" s="21"/>
      <c r="C65" s="24"/>
      <c r="D65" s="22"/>
      <c r="E65" s="19"/>
      <c r="F65" s="21"/>
      <c r="G65" s="24"/>
      <c r="H65" s="22"/>
    </row>
    <row r="66" spans="1:14" ht="16.5" thickTop="1" thickBot="1" x14ac:dyDescent="0.3">
      <c r="A66" s="31" t="s">
        <v>58</v>
      </c>
      <c r="B66" s="21"/>
      <c r="C66" s="24"/>
      <c r="D66" s="22"/>
      <c r="E66" s="19"/>
      <c r="F66" s="21"/>
      <c r="G66" s="24"/>
      <c r="H66" s="22"/>
    </row>
    <row r="67" spans="1:14" ht="16.5" thickTop="1" thickBot="1" x14ac:dyDescent="0.3">
      <c r="A67" s="31" t="s">
        <v>59</v>
      </c>
      <c r="B67" s="21"/>
      <c r="C67" s="24"/>
      <c r="D67" s="22"/>
      <c r="E67" s="19"/>
      <c r="F67" s="21"/>
      <c r="G67" s="24"/>
      <c r="H67" s="22"/>
    </row>
    <row r="68" spans="1:14" ht="16.5" thickTop="1" thickBot="1" x14ac:dyDescent="0.3">
      <c r="A68" s="3" t="s">
        <v>47</v>
      </c>
      <c r="B68" s="21"/>
      <c r="C68" s="24"/>
      <c r="D68" s="22"/>
      <c r="E68" s="19"/>
      <c r="F68" s="21"/>
      <c r="G68" s="24"/>
      <c r="H68" s="22"/>
    </row>
    <row r="69" spans="1:14" ht="15.75" thickTop="1" x14ac:dyDescent="0.25"/>
    <row r="70" spans="1:14" x14ac:dyDescent="0.25">
      <c r="A70" s="80" t="s">
        <v>60</v>
      </c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</row>
    <row r="71" spans="1:14" ht="15.75" thickBot="1" x14ac:dyDescent="0.3">
      <c r="A71" s="32" t="s">
        <v>61</v>
      </c>
      <c r="B71" s="79" t="s">
        <v>62</v>
      </c>
      <c r="C71" s="79"/>
      <c r="D71" s="79"/>
      <c r="E71" s="70" t="s">
        <v>63</v>
      </c>
      <c r="F71" s="79" t="s">
        <v>64</v>
      </c>
      <c r="G71" s="79"/>
      <c r="H71" s="79"/>
      <c r="I71" s="79" t="s">
        <v>65</v>
      </c>
      <c r="J71" s="79"/>
      <c r="K71" s="79"/>
      <c r="L71" s="79" t="s">
        <v>66</v>
      </c>
      <c r="M71" s="79"/>
      <c r="N71" s="79"/>
    </row>
    <row r="72" spans="1:14" ht="16.5" thickTop="1" thickBot="1" x14ac:dyDescent="0.3">
      <c r="A72" s="31" t="s">
        <v>67</v>
      </c>
      <c r="B72" s="21"/>
      <c r="C72" s="24"/>
      <c r="D72" s="22"/>
      <c r="E72" s="3"/>
      <c r="F72" s="21"/>
      <c r="G72" s="24"/>
      <c r="H72" s="22"/>
      <c r="I72" s="21"/>
      <c r="J72" s="24"/>
      <c r="K72" s="22"/>
      <c r="L72" s="21"/>
      <c r="M72" s="24"/>
      <c r="N72" s="22"/>
    </row>
    <row r="73" spans="1:14" ht="16.5" thickTop="1" thickBot="1" x14ac:dyDescent="0.3">
      <c r="A73" s="31" t="s">
        <v>68</v>
      </c>
      <c r="B73" s="21"/>
      <c r="C73" s="24"/>
      <c r="D73" s="22"/>
      <c r="E73" s="3"/>
      <c r="F73" s="21"/>
      <c r="G73" s="24"/>
      <c r="H73" s="22"/>
      <c r="I73" s="21"/>
      <c r="J73" s="24"/>
      <c r="K73" s="22"/>
      <c r="L73" s="21"/>
      <c r="M73" s="24"/>
      <c r="N73" s="22"/>
    </row>
    <row r="74" spans="1:14" ht="16.5" thickTop="1" thickBot="1" x14ac:dyDescent="0.3">
      <c r="A74" s="31" t="s">
        <v>69</v>
      </c>
      <c r="B74" s="21"/>
      <c r="C74" s="24"/>
      <c r="D74" s="22"/>
      <c r="E74" s="3"/>
      <c r="F74" s="21"/>
      <c r="G74" s="24"/>
      <c r="H74" s="22"/>
      <c r="I74" s="21"/>
      <c r="J74" s="24"/>
      <c r="K74" s="22"/>
      <c r="L74" s="21"/>
      <c r="M74" s="24"/>
      <c r="N74" s="22"/>
    </row>
    <row r="75" spans="1:14" ht="16.5" thickTop="1" thickBot="1" x14ac:dyDescent="0.3">
      <c r="A75" s="31" t="s">
        <v>70</v>
      </c>
      <c r="B75" s="21"/>
      <c r="C75" s="24"/>
      <c r="D75" s="22"/>
      <c r="E75" s="3"/>
      <c r="F75" s="21"/>
      <c r="G75" s="24"/>
      <c r="H75" s="22"/>
      <c r="I75" s="21"/>
      <c r="J75" s="24"/>
      <c r="K75" s="22"/>
      <c r="L75" s="21"/>
      <c r="M75" s="24"/>
      <c r="N75" s="22"/>
    </row>
    <row r="76" spans="1:14" ht="16.5" thickTop="1" thickBot="1" x14ac:dyDescent="0.3">
      <c r="A76" s="31" t="s">
        <v>71</v>
      </c>
      <c r="B76" s="21"/>
      <c r="C76" s="24"/>
      <c r="D76" s="22"/>
      <c r="E76" s="3"/>
      <c r="F76" s="21"/>
      <c r="G76" s="24"/>
      <c r="H76" s="22"/>
      <c r="I76" s="21"/>
      <c r="J76" s="24"/>
      <c r="K76" s="22"/>
      <c r="L76" s="21"/>
      <c r="M76" s="24"/>
      <c r="N76" s="22"/>
    </row>
    <row r="77" spans="1:14" ht="16.5" thickTop="1" thickBot="1" x14ac:dyDescent="0.3">
      <c r="A77" s="31" t="s">
        <v>72</v>
      </c>
      <c r="B77" s="21"/>
      <c r="C77" s="24"/>
      <c r="D77" s="22"/>
      <c r="E77" s="3"/>
      <c r="F77" s="21"/>
      <c r="G77" s="24"/>
      <c r="H77" s="22"/>
      <c r="I77" s="21"/>
      <c r="J77" s="24"/>
      <c r="K77" s="22"/>
      <c r="L77" s="21"/>
      <c r="M77" s="24"/>
      <c r="N77" s="22"/>
    </row>
    <row r="78" spans="1:14" ht="15.75" thickTop="1" x14ac:dyDescent="0.25"/>
  </sheetData>
  <mergeCells count="27">
    <mergeCell ref="A70:N70"/>
    <mergeCell ref="B71:D71"/>
    <mergeCell ref="F71:H71"/>
    <mergeCell ref="I71:K71"/>
    <mergeCell ref="L71:N71"/>
    <mergeCell ref="B55:D55"/>
    <mergeCell ref="F55:H55"/>
    <mergeCell ref="A61:H61"/>
    <mergeCell ref="B62:D62"/>
    <mergeCell ref="F62:H62"/>
    <mergeCell ref="A46:K46"/>
    <mergeCell ref="B47:D47"/>
    <mergeCell ref="F47:H47"/>
    <mergeCell ref="I47:K47"/>
    <mergeCell ref="A54:H54"/>
    <mergeCell ref="A27:H27"/>
    <mergeCell ref="A34:H34"/>
    <mergeCell ref="B35:D35"/>
    <mergeCell ref="F35:H35"/>
    <mergeCell ref="B44:C44"/>
    <mergeCell ref="D44:H44"/>
    <mergeCell ref="A14:D14"/>
    <mergeCell ref="A1:D1"/>
    <mergeCell ref="B4:D4"/>
    <mergeCell ref="A5:D5"/>
    <mergeCell ref="A10:D10"/>
    <mergeCell ref="A11:D11"/>
  </mergeCells>
  <pageMargins left="0.19685039370078741" right="0.19685039370078741" top="0.19685039370078741" bottom="0.19685039370078741" header="0.31496062992125984" footer="0.31496062992125984"/>
  <pageSetup scale="80" orientation="landscape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topLeftCell="A59" workbookViewId="0">
      <selection activeCell="A18" sqref="A18:N77"/>
    </sheetView>
  </sheetViews>
  <sheetFormatPr baseColWidth="10" defaultRowHeight="15" x14ac:dyDescent="0.25"/>
  <cols>
    <col min="1" max="1" width="38.5703125" customWidth="1"/>
    <col min="2" max="2" width="8.5703125" customWidth="1"/>
    <col min="3" max="3" width="14.28515625" customWidth="1"/>
    <col min="4" max="4" width="8.5703125" customWidth="1"/>
    <col min="5" max="5" width="38.5703125" customWidth="1"/>
    <col min="6" max="6" width="8.5703125" customWidth="1"/>
    <col min="7" max="7" width="14.28515625" customWidth="1"/>
    <col min="8" max="9" width="8.5703125" customWidth="1"/>
    <col min="10" max="10" width="11.42578125" customWidth="1"/>
    <col min="11" max="12" width="8.5703125" customWidth="1"/>
    <col min="13" max="13" width="14.28515625" customWidth="1"/>
    <col min="14" max="14" width="8.5703125" customWidth="1"/>
  </cols>
  <sheetData>
    <row r="1" spans="1:7" x14ac:dyDescent="0.25">
      <c r="A1" s="90" t="s">
        <v>0</v>
      </c>
      <c r="B1" s="90"/>
      <c r="C1" s="90"/>
      <c r="D1" s="90"/>
    </row>
    <row r="2" spans="1:7" x14ac:dyDescent="0.25">
      <c r="A2" s="1" t="s">
        <v>13</v>
      </c>
      <c r="B2" s="7"/>
      <c r="C2" s="1" t="s">
        <v>6</v>
      </c>
      <c r="D2" s="2">
        <v>2016</v>
      </c>
    </row>
    <row r="3" spans="1:7" ht="15.75" thickBot="1" x14ac:dyDescent="0.3"/>
    <row r="4" spans="1:7" ht="16.5" thickTop="1" thickBot="1" x14ac:dyDescent="0.3">
      <c r="A4" s="6"/>
      <c r="B4" s="83" t="s">
        <v>5</v>
      </c>
      <c r="C4" s="83"/>
      <c r="D4" s="83"/>
    </row>
    <row r="5" spans="1:7" ht="16.5" thickTop="1" thickBot="1" x14ac:dyDescent="0.3">
      <c r="A5" s="87" t="s">
        <v>1</v>
      </c>
      <c r="B5" s="88"/>
      <c r="C5" s="88"/>
      <c r="D5" s="89"/>
    </row>
    <row r="6" spans="1:7" ht="16.5" thickTop="1" thickBot="1" x14ac:dyDescent="0.3">
      <c r="A6" s="5" t="s">
        <v>2</v>
      </c>
      <c r="B6" s="3"/>
      <c r="C6" s="14">
        <f>199970.5+141130.97+208892.01-17100</f>
        <v>532893.48</v>
      </c>
      <c r="D6" s="3"/>
      <c r="F6" s="91">
        <f>+'2016'!C6+'2016 1'!C6+'2016 2'!C6+'2016 3'!C6</f>
        <v>1816819</v>
      </c>
      <c r="G6" s="91"/>
    </row>
    <row r="7" spans="1:7" ht="16.5" thickTop="1" thickBot="1" x14ac:dyDescent="0.3">
      <c r="A7" s="5" t="s">
        <v>3</v>
      </c>
      <c r="B7" s="3"/>
      <c r="C7" s="14">
        <f>17100+15306.08</f>
        <v>32406.080000000002</v>
      </c>
      <c r="D7" s="3"/>
      <c r="F7" s="91">
        <f>+'2016'!C7+'2016 1'!C7+'2016 2'!C7+'2016 3'!C7</f>
        <v>49506.080000000002</v>
      </c>
      <c r="G7" s="91"/>
    </row>
    <row r="8" spans="1:7" ht="16.5" thickTop="1" thickBot="1" x14ac:dyDescent="0.3">
      <c r="A8" s="4" t="s">
        <v>4</v>
      </c>
      <c r="B8" s="3"/>
      <c r="C8" s="14">
        <f>SUM(C6:C7)</f>
        <v>565299.55999999994</v>
      </c>
      <c r="D8" s="3"/>
      <c r="F8" s="91">
        <f>SUM(F6:F7)</f>
        <v>1866325.08</v>
      </c>
      <c r="G8" s="91"/>
    </row>
    <row r="9" spans="1:7" ht="7.5" customHeight="1" thickTop="1" thickBot="1" x14ac:dyDescent="0.3">
      <c r="A9" s="3"/>
      <c r="B9" s="3"/>
      <c r="C9" s="3"/>
      <c r="D9" s="3"/>
      <c r="F9" s="91"/>
      <c r="G9" s="91"/>
    </row>
    <row r="10" spans="1:7" ht="16.5" thickTop="1" thickBot="1" x14ac:dyDescent="0.3">
      <c r="A10" s="83" t="s">
        <v>7</v>
      </c>
      <c r="B10" s="83"/>
      <c r="C10" s="83"/>
      <c r="D10" s="83"/>
      <c r="F10" s="91"/>
      <c r="G10" s="91"/>
    </row>
    <row r="11" spans="1:7" ht="16.5" thickTop="1" thickBot="1" x14ac:dyDescent="0.3">
      <c r="A11" s="87" t="s">
        <v>8</v>
      </c>
      <c r="B11" s="88"/>
      <c r="C11" s="88"/>
      <c r="D11" s="89"/>
      <c r="F11" s="91"/>
      <c r="G11" s="91"/>
    </row>
    <row r="12" spans="1:7" ht="16.5" thickTop="1" thickBot="1" x14ac:dyDescent="0.3">
      <c r="A12" s="5" t="s">
        <v>10</v>
      </c>
      <c r="B12" s="3"/>
      <c r="C12" s="14"/>
      <c r="D12" s="3"/>
      <c r="F12" s="91"/>
      <c r="G12" s="91"/>
    </row>
    <row r="13" spans="1:7" ht="16.5" thickTop="1" thickBot="1" x14ac:dyDescent="0.3">
      <c r="A13" s="5" t="s">
        <v>11</v>
      </c>
      <c r="B13" s="3"/>
      <c r="C13" s="14">
        <f>199624.32+140940.65+208554.75-17100</f>
        <v>532019.72</v>
      </c>
      <c r="D13" s="3"/>
      <c r="F13" s="91">
        <f>+'2016'!C13+'2016 1'!C13+'2016 2'!C13+'2016 3'!C13</f>
        <v>1814044.72</v>
      </c>
      <c r="G13" s="91"/>
    </row>
    <row r="14" spans="1:7" ht="16.5" thickTop="1" thickBot="1" x14ac:dyDescent="0.3">
      <c r="A14" s="87" t="s">
        <v>9</v>
      </c>
      <c r="B14" s="88"/>
      <c r="C14" s="88"/>
      <c r="D14" s="89"/>
      <c r="F14" s="91"/>
      <c r="G14" s="91"/>
    </row>
    <row r="15" spans="1:7" ht="16.5" thickTop="1" thickBot="1" x14ac:dyDescent="0.3">
      <c r="A15" s="5" t="s">
        <v>12</v>
      </c>
      <c r="B15" s="3"/>
      <c r="C15" s="14">
        <f>346.18+190.32+337.26</f>
        <v>873.76</v>
      </c>
      <c r="D15" s="3"/>
      <c r="F15" s="91">
        <f>+'2016'!C15+'2016 1'!C15+'2016 2'!C15+'2016 3'!C15</f>
        <v>2774.2799999999997</v>
      </c>
      <c r="G15" s="91"/>
    </row>
    <row r="16" spans="1:7" ht="16.5" thickTop="1" thickBot="1" x14ac:dyDescent="0.3">
      <c r="A16" s="4" t="s">
        <v>4</v>
      </c>
      <c r="B16" s="3"/>
      <c r="C16" s="14">
        <f>+C12+C13+C15</f>
        <v>532893.48</v>
      </c>
      <c r="D16" s="3"/>
      <c r="F16" s="91">
        <f>SUM(F13:F15)</f>
        <v>1816819</v>
      </c>
      <c r="G16" s="91"/>
    </row>
    <row r="17" spans="1:8" ht="15.75" thickTop="1" x14ac:dyDescent="0.25">
      <c r="C17" s="15">
        <f>+C8-C16</f>
        <v>32406.079999999958</v>
      </c>
    </row>
    <row r="18" spans="1:8" x14ac:dyDescent="0.25">
      <c r="A18" s="1" t="s">
        <v>14</v>
      </c>
    </row>
    <row r="19" spans="1:8" x14ac:dyDescent="0.25">
      <c r="A19" s="8"/>
      <c r="B19" s="9"/>
      <c r="C19" s="10"/>
    </row>
    <row r="20" spans="1:8" x14ac:dyDescent="0.25">
      <c r="A20" s="11"/>
      <c r="B20" s="12"/>
      <c r="C20" s="13"/>
    </row>
    <row r="22" spans="1:8" x14ac:dyDescent="0.25">
      <c r="A22" s="1" t="s">
        <v>15</v>
      </c>
    </row>
    <row r="23" spans="1:8" x14ac:dyDescent="0.25">
      <c r="A23" s="8"/>
      <c r="B23" s="9"/>
      <c r="C23" s="10"/>
    </row>
    <row r="24" spans="1:8" x14ac:dyDescent="0.25">
      <c r="A24" s="11"/>
      <c r="B24" s="12"/>
      <c r="C24" s="13"/>
    </row>
    <row r="26" spans="1:8" ht="15.75" thickBot="1" x14ac:dyDescent="0.3"/>
    <row r="27" spans="1:8" ht="16.5" thickTop="1" thickBot="1" x14ac:dyDescent="0.3">
      <c r="A27" s="83" t="s">
        <v>19</v>
      </c>
      <c r="B27" s="83"/>
      <c r="C27" s="83"/>
      <c r="D27" s="83"/>
      <c r="E27" s="83"/>
      <c r="F27" s="83"/>
      <c r="G27" s="83"/>
      <c r="H27" s="83"/>
    </row>
    <row r="28" spans="1:8" ht="16.5" thickTop="1" thickBot="1" x14ac:dyDescent="0.3">
      <c r="A28" s="33" t="s">
        <v>20</v>
      </c>
      <c r="B28" s="51"/>
      <c r="C28" s="52">
        <v>0</v>
      </c>
      <c r="D28" s="53"/>
      <c r="E28" s="37" t="s">
        <v>25</v>
      </c>
      <c r="F28" s="54"/>
      <c r="G28" s="23">
        <v>0</v>
      </c>
      <c r="H28" s="22"/>
    </row>
    <row r="29" spans="1:8" ht="27" customHeight="1" thickTop="1" thickBot="1" x14ac:dyDescent="0.3">
      <c r="A29" s="33" t="s">
        <v>21</v>
      </c>
      <c r="B29" s="34"/>
      <c r="C29" s="35">
        <v>218</v>
      </c>
      <c r="D29" s="36"/>
      <c r="E29" s="33" t="s">
        <v>73</v>
      </c>
      <c r="F29" s="21"/>
      <c r="G29" s="35">
        <f>+C29</f>
        <v>218</v>
      </c>
      <c r="H29" s="22"/>
    </row>
    <row r="30" spans="1:8" ht="27" customHeight="1" thickTop="1" thickBot="1" x14ac:dyDescent="0.3">
      <c r="A30" s="33" t="s">
        <v>22</v>
      </c>
      <c r="B30" s="34"/>
      <c r="C30" s="35">
        <v>592</v>
      </c>
      <c r="D30" s="36"/>
      <c r="E30" s="33" t="s">
        <v>74</v>
      </c>
      <c r="F30" s="21"/>
      <c r="G30" s="35">
        <f>+C30</f>
        <v>592</v>
      </c>
      <c r="H30" s="22"/>
    </row>
    <row r="31" spans="1:8" ht="27" customHeight="1" thickTop="1" thickBot="1" x14ac:dyDescent="0.3">
      <c r="A31" s="33" t="s">
        <v>23</v>
      </c>
      <c r="B31" s="34"/>
      <c r="C31" s="35">
        <v>60</v>
      </c>
      <c r="D31" s="36"/>
      <c r="E31" s="33" t="s">
        <v>26</v>
      </c>
      <c r="F31" s="21"/>
      <c r="G31" s="35">
        <v>90</v>
      </c>
      <c r="H31" s="22"/>
    </row>
    <row r="32" spans="1:8" ht="27" customHeight="1" thickTop="1" thickBot="1" x14ac:dyDescent="0.3">
      <c r="A32" s="33" t="s">
        <v>24</v>
      </c>
      <c r="B32" s="34"/>
      <c r="C32" s="41">
        <f>+C13</f>
        <v>532019.72</v>
      </c>
      <c r="D32" s="36"/>
      <c r="E32" s="33" t="s">
        <v>75</v>
      </c>
      <c r="F32" s="21"/>
      <c r="G32" s="41">
        <f>+C32</f>
        <v>532019.72</v>
      </c>
      <c r="H32" s="22"/>
    </row>
    <row r="33" spans="1:14" ht="16.5" thickTop="1" thickBot="1" x14ac:dyDescent="0.3">
      <c r="A33" s="3"/>
      <c r="B33" s="21"/>
      <c r="C33" s="24"/>
      <c r="D33" s="22"/>
      <c r="E33" s="3"/>
      <c r="F33" s="21"/>
      <c r="G33" s="24"/>
      <c r="H33" s="22"/>
    </row>
    <row r="34" spans="1:14" ht="16.5" thickTop="1" thickBot="1" x14ac:dyDescent="0.3">
      <c r="A34" s="84" t="s">
        <v>27</v>
      </c>
      <c r="B34" s="84"/>
      <c r="C34" s="84"/>
      <c r="D34" s="84"/>
      <c r="E34" s="84"/>
      <c r="F34" s="84"/>
      <c r="G34" s="84"/>
      <c r="H34" s="84"/>
      <c r="I34" s="17"/>
      <c r="J34" s="17"/>
      <c r="K34" s="17"/>
      <c r="L34" s="17"/>
      <c r="M34" s="17"/>
      <c r="N34" s="17"/>
    </row>
    <row r="35" spans="1:14" ht="16.5" thickTop="1" thickBot="1" x14ac:dyDescent="0.3">
      <c r="A35" s="69" t="s">
        <v>28</v>
      </c>
      <c r="B35" s="84" t="s">
        <v>29</v>
      </c>
      <c r="C35" s="84"/>
      <c r="D35" s="84"/>
      <c r="E35" s="67"/>
      <c r="F35" s="83" t="s">
        <v>30</v>
      </c>
      <c r="G35" s="83"/>
      <c r="H35" s="83"/>
      <c r="I35" s="17"/>
      <c r="J35" s="17"/>
      <c r="K35" s="17"/>
      <c r="L35" s="17"/>
      <c r="M35" s="17"/>
      <c r="N35" s="17"/>
    </row>
    <row r="36" spans="1:14" ht="16.5" thickTop="1" thickBot="1" x14ac:dyDescent="0.3">
      <c r="A36" s="37" t="s">
        <v>31</v>
      </c>
      <c r="B36" s="21"/>
      <c r="C36" s="23">
        <v>0</v>
      </c>
      <c r="D36" s="22"/>
      <c r="E36" s="19"/>
      <c r="F36" s="21"/>
      <c r="G36" s="23">
        <v>0</v>
      </c>
      <c r="H36" s="22"/>
    </row>
    <row r="37" spans="1:14" ht="16.5" thickTop="1" thickBot="1" x14ac:dyDescent="0.3">
      <c r="A37" s="37" t="s">
        <v>32</v>
      </c>
      <c r="B37" s="21"/>
      <c r="C37" s="23">
        <v>0</v>
      </c>
      <c r="D37" s="22"/>
      <c r="E37" s="19"/>
      <c r="F37" s="21"/>
      <c r="G37" s="23">
        <v>0</v>
      </c>
      <c r="H37" s="22"/>
    </row>
    <row r="38" spans="1:14" ht="16.5" thickTop="1" thickBot="1" x14ac:dyDescent="0.3">
      <c r="A38" s="37" t="s">
        <v>33</v>
      </c>
      <c r="B38" s="21"/>
      <c r="C38" s="23">
        <v>0</v>
      </c>
      <c r="D38" s="22"/>
      <c r="E38" s="19"/>
      <c r="F38" s="21"/>
      <c r="G38" s="23">
        <v>0</v>
      </c>
      <c r="H38" s="22"/>
    </row>
    <row r="39" spans="1:14" ht="16.5" thickTop="1" thickBot="1" x14ac:dyDescent="0.3">
      <c r="A39" s="37" t="s">
        <v>34</v>
      </c>
      <c r="B39" s="21"/>
      <c r="C39" s="23">
        <v>0</v>
      </c>
      <c r="D39" s="22"/>
      <c r="E39" s="19"/>
      <c r="F39" s="21"/>
      <c r="G39" s="23">
        <v>0</v>
      </c>
      <c r="H39" s="22"/>
    </row>
    <row r="40" spans="1:14" ht="16.5" thickTop="1" thickBot="1" x14ac:dyDescent="0.3">
      <c r="A40" s="37" t="s">
        <v>35</v>
      </c>
      <c r="B40" s="21"/>
      <c r="C40" s="23">
        <v>0</v>
      </c>
      <c r="D40" s="22"/>
      <c r="E40" s="19"/>
      <c r="F40" s="21"/>
      <c r="G40" s="23">
        <v>0</v>
      </c>
      <c r="H40" s="22"/>
    </row>
    <row r="41" spans="1:14" ht="16.5" thickTop="1" thickBot="1" x14ac:dyDescent="0.3">
      <c r="A41" s="37" t="s">
        <v>36</v>
      </c>
      <c r="B41" s="21"/>
      <c r="C41" s="23">
        <v>0</v>
      </c>
      <c r="D41" s="22"/>
      <c r="E41" s="19"/>
      <c r="F41" s="21"/>
      <c r="G41" s="23">
        <v>0</v>
      </c>
      <c r="H41" s="22"/>
    </row>
    <row r="42" spans="1:14" ht="16.5" thickTop="1" thickBot="1" x14ac:dyDescent="0.3">
      <c r="A42" s="37" t="s">
        <v>37</v>
      </c>
      <c r="B42" s="21"/>
      <c r="C42" s="23">
        <v>0</v>
      </c>
      <c r="D42" s="22"/>
      <c r="E42" s="19"/>
      <c r="F42" s="21"/>
      <c r="G42" s="23">
        <v>0</v>
      </c>
      <c r="H42" s="22"/>
    </row>
    <row r="43" spans="1:14" ht="16.5" thickTop="1" thickBot="1" x14ac:dyDescent="0.3">
      <c r="A43" s="37" t="s">
        <v>38</v>
      </c>
      <c r="B43" s="21"/>
      <c r="C43" s="23">
        <v>0</v>
      </c>
      <c r="D43" s="22"/>
      <c r="E43" s="19"/>
      <c r="F43" s="21"/>
      <c r="G43" s="23">
        <v>0</v>
      </c>
      <c r="H43" s="22"/>
    </row>
    <row r="44" spans="1:14" ht="16.5" thickTop="1" thickBot="1" x14ac:dyDescent="0.3">
      <c r="A44" s="38" t="s">
        <v>39</v>
      </c>
      <c r="B44" s="85">
        <v>0</v>
      </c>
      <c r="C44" s="85"/>
      <c r="D44" s="86"/>
      <c r="E44" s="86"/>
      <c r="F44" s="86"/>
      <c r="G44" s="86"/>
      <c r="H44" s="86"/>
    </row>
    <row r="45" spans="1:14" ht="16.5" thickTop="1" thickBot="1" x14ac:dyDescent="0.3"/>
    <row r="46" spans="1:14" ht="16.5" thickTop="1" thickBot="1" x14ac:dyDescent="0.3">
      <c r="A46" s="83" t="s">
        <v>40</v>
      </c>
      <c r="B46" s="83"/>
      <c r="C46" s="83"/>
      <c r="D46" s="83"/>
      <c r="E46" s="83"/>
      <c r="F46" s="83"/>
      <c r="G46" s="83"/>
      <c r="H46" s="83"/>
      <c r="I46" s="83"/>
      <c r="J46" s="83"/>
      <c r="K46" s="83"/>
    </row>
    <row r="47" spans="1:14" ht="16.5" thickTop="1" thickBot="1" x14ac:dyDescent="0.3">
      <c r="A47" s="68" t="s">
        <v>41</v>
      </c>
      <c r="B47" s="82" t="s">
        <v>42</v>
      </c>
      <c r="C47" s="82"/>
      <c r="D47" s="82"/>
      <c r="E47" s="68" t="s">
        <v>43</v>
      </c>
      <c r="F47" s="82" t="s">
        <v>44</v>
      </c>
      <c r="G47" s="82"/>
      <c r="H47" s="82"/>
      <c r="I47" s="82" t="s">
        <v>45</v>
      </c>
      <c r="J47" s="82"/>
      <c r="K47" s="82"/>
      <c r="L47" s="26"/>
      <c r="M47" s="26"/>
      <c r="N47" s="26"/>
    </row>
    <row r="48" spans="1:14" ht="16.5" thickTop="1" thickBot="1" x14ac:dyDescent="0.3">
      <c r="A48" s="31" t="s">
        <v>31</v>
      </c>
      <c r="B48" s="21"/>
      <c r="C48" s="24">
        <v>93</v>
      </c>
      <c r="D48" s="22"/>
      <c r="E48" s="14">
        <v>116535.49</v>
      </c>
      <c r="F48" s="21"/>
      <c r="G48" s="23">
        <v>0</v>
      </c>
      <c r="H48" s="22"/>
      <c r="I48" s="21"/>
      <c r="J48" s="23">
        <v>0</v>
      </c>
      <c r="K48" s="22"/>
    </row>
    <row r="49" spans="1:14" ht="16.5" thickTop="1" thickBot="1" x14ac:dyDescent="0.3">
      <c r="A49" s="31" t="s">
        <v>32</v>
      </c>
      <c r="B49" s="21"/>
      <c r="C49" s="24">
        <v>60</v>
      </c>
      <c r="D49" s="22"/>
      <c r="E49" s="14">
        <v>27325.3</v>
      </c>
      <c r="F49" s="21"/>
      <c r="G49" s="23">
        <v>0</v>
      </c>
      <c r="H49" s="22"/>
      <c r="I49" s="21"/>
      <c r="J49" s="23">
        <v>0</v>
      </c>
      <c r="K49" s="22"/>
    </row>
    <row r="50" spans="1:14" ht="16.5" thickTop="1" thickBot="1" x14ac:dyDescent="0.3">
      <c r="A50" s="31" t="s">
        <v>46</v>
      </c>
      <c r="B50" s="21"/>
      <c r="C50" s="24">
        <v>1</v>
      </c>
      <c r="D50" s="22"/>
      <c r="E50" s="14">
        <v>267</v>
      </c>
      <c r="F50" s="21"/>
      <c r="G50" s="23">
        <v>0</v>
      </c>
      <c r="H50" s="22"/>
      <c r="I50" s="21"/>
      <c r="J50" s="23">
        <v>0</v>
      </c>
      <c r="K50" s="22"/>
    </row>
    <row r="51" spans="1:14" ht="16.5" thickTop="1" thickBot="1" x14ac:dyDescent="0.3">
      <c r="E51" s="40"/>
      <c r="J51" s="40"/>
    </row>
    <row r="52" spans="1:14" ht="16.5" thickTop="1" thickBot="1" x14ac:dyDescent="0.3">
      <c r="A52" s="3" t="s">
        <v>47</v>
      </c>
      <c r="B52" s="21"/>
      <c r="C52" s="24">
        <f>SUM(C48:C51)</f>
        <v>154</v>
      </c>
      <c r="D52" s="22"/>
      <c r="E52" s="14">
        <f>SUM(E48:E51)</f>
        <v>144127.79</v>
      </c>
      <c r="F52" s="21"/>
      <c r="G52" s="23">
        <f>SUM(G48:G51)</f>
        <v>0</v>
      </c>
      <c r="H52" s="22"/>
      <c r="I52" s="21"/>
      <c r="J52" s="23">
        <v>0</v>
      </c>
      <c r="K52" s="22"/>
    </row>
    <row r="53" spans="1:14" ht="15.75" thickTop="1" x14ac:dyDescent="0.25">
      <c r="E53" s="40"/>
    </row>
    <row r="54" spans="1:14" x14ac:dyDescent="0.25">
      <c r="A54" s="81" t="s">
        <v>48</v>
      </c>
      <c r="B54" s="81"/>
      <c r="C54" s="81"/>
      <c r="D54" s="81"/>
      <c r="E54" s="81"/>
      <c r="F54" s="81"/>
      <c r="G54" s="81"/>
      <c r="H54" s="81"/>
      <c r="I54" s="29"/>
      <c r="J54" s="29"/>
      <c r="K54" s="29"/>
      <c r="L54" s="1"/>
      <c r="M54" s="1"/>
      <c r="N54" s="1"/>
    </row>
    <row r="55" spans="1:14" ht="15.75" thickBot="1" x14ac:dyDescent="0.3">
      <c r="A55" s="70" t="s">
        <v>41</v>
      </c>
      <c r="B55" s="79" t="s">
        <v>49</v>
      </c>
      <c r="C55" s="79"/>
      <c r="D55" s="79"/>
      <c r="E55" s="70"/>
      <c r="F55" s="79" t="s">
        <v>50</v>
      </c>
      <c r="G55" s="79"/>
      <c r="H55" s="79"/>
      <c r="I55" s="30"/>
      <c r="J55" s="30"/>
      <c r="K55" s="30"/>
      <c r="L55" s="27"/>
      <c r="M55" s="27"/>
      <c r="N55" s="27"/>
    </row>
    <row r="56" spans="1:14" ht="16.5" thickTop="1" thickBot="1" x14ac:dyDescent="0.3">
      <c r="A56" s="31" t="s">
        <v>31</v>
      </c>
      <c r="B56" s="21"/>
      <c r="C56" s="23">
        <v>116562.25</v>
      </c>
      <c r="D56" s="22"/>
      <c r="E56" s="19"/>
      <c r="F56" s="21"/>
      <c r="G56" s="24">
        <v>93</v>
      </c>
      <c r="H56" s="22"/>
    </row>
    <row r="57" spans="1:14" ht="16.5" thickTop="1" thickBot="1" x14ac:dyDescent="0.3">
      <c r="A57" s="31" t="s">
        <v>32</v>
      </c>
      <c r="B57" s="21"/>
      <c r="C57" s="23">
        <v>42561.440000000002</v>
      </c>
      <c r="D57" s="22"/>
      <c r="E57" s="19"/>
      <c r="F57" s="21"/>
      <c r="G57" s="24">
        <v>63</v>
      </c>
      <c r="H57" s="22"/>
    </row>
    <row r="58" spans="1:14" ht="16.5" thickTop="1" thickBot="1" x14ac:dyDescent="0.3">
      <c r="A58" s="31" t="s">
        <v>46</v>
      </c>
      <c r="B58" s="21"/>
      <c r="C58" s="23">
        <v>217909</v>
      </c>
      <c r="D58" s="22"/>
      <c r="E58" s="19"/>
      <c r="F58" s="21"/>
      <c r="G58" s="24">
        <v>154</v>
      </c>
      <c r="H58" s="22"/>
    </row>
    <row r="59" spans="1:14" ht="16.5" thickTop="1" thickBot="1" x14ac:dyDescent="0.3">
      <c r="A59" s="3" t="s">
        <v>47</v>
      </c>
      <c r="B59" s="21"/>
      <c r="C59" s="23">
        <f>SUM(C56:C58)</f>
        <v>377032.69</v>
      </c>
      <c r="D59" s="22"/>
      <c r="E59" s="19"/>
      <c r="F59" s="21"/>
      <c r="G59" s="24">
        <f>SUM(G56:G58)</f>
        <v>310</v>
      </c>
      <c r="H59" s="22"/>
    </row>
    <row r="60" spans="1:14" ht="15.75" thickTop="1" x14ac:dyDescent="0.25"/>
    <row r="61" spans="1:14" x14ac:dyDescent="0.25">
      <c r="A61" s="81" t="s">
        <v>51</v>
      </c>
      <c r="B61" s="81"/>
      <c r="C61" s="81"/>
      <c r="D61" s="81"/>
      <c r="E61" s="81"/>
      <c r="F61" s="81"/>
      <c r="G61" s="81"/>
      <c r="H61" s="81"/>
    </row>
    <row r="62" spans="1:14" ht="15.75" thickBot="1" x14ac:dyDescent="0.3">
      <c r="A62" s="20" t="s">
        <v>52</v>
      </c>
      <c r="B62" s="81" t="s">
        <v>53</v>
      </c>
      <c r="C62" s="81"/>
      <c r="D62" s="81"/>
      <c r="E62" s="20"/>
      <c r="F62" s="81" t="s">
        <v>54</v>
      </c>
      <c r="G62" s="81"/>
      <c r="H62" s="81"/>
    </row>
    <row r="63" spans="1:14" ht="16.5" thickTop="1" thickBot="1" x14ac:dyDescent="0.3">
      <c r="A63" s="31" t="s">
        <v>55</v>
      </c>
      <c r="B63" s="21"/>
      <c r="C63" s="24"/>
      <c r="D63" s="22"/>
      <c r="E63" s="19"/>
      <c r="F63" s="21"/>
      <c r="G63" s="24"/>
      <c r="H63" s="22"/>
    </row>
    <row r="64" spans="1:14" ht="16.5" thickTop="1" thickBot="1" x14ac:dyDescent="0.3">
      <c r="A64" s="31" t="s">
        <v>56</v>
      </c>
      <c r="B64" s="21"/>
      <c r="C64" s="24"/>
      <c r="D64" s="22"/>
      <c r="E64" s="19"/>
      <c r="F64" s="21"/>
      <c r="G64" s="24"/>
      <c r="H64" s="22"/>
    </row>
    <row r="65" spans="1:14" ht="16.5" thickTop="1" thickBot="1" x14ac:dyDescent="0.3">
      <c r="A65" s="31" t="s">
        <v>57</v>
      </c>
      <c r="B65" s="21"/>
      <c r="C65" s="24"/>
      <c r="D65" s="22"/>
      <c r="E65" s="19"/>
      <c r="F65" s="21"/>
      <c r="G65" s="24"/>
      <c r="H65" s="22"/>
    </row>
    <row r="66" spans="1:14" ht="16.5" thickTop="1" thickBot="1" x14ac:dyDescent="0.3">
      <c r="A66" s="31" t="s">
        <v>58</v>
      </c>
      <c r="B66" s="21"/>
      <c r="C66" s="24"/>
      <c r="D66" s="22"/>
      <c r="E66" s="19"/>
      <c r="F66" s="21"/>
      <c r="G66" s="24"/>
      <c r="H66" s="22"/>
    </row>
    <row r="67" spans="1:14" ht="16.5" thickTop="1" thickBot="1" x14ac:dyDescent="0.3">
      <c r="A67" s="31" t="s">
        <v>59</v>
      </c>
      <c r="B67" s="21"/>
      <c r="C67" s="24"/>
      <c r="D67" s="22"/>
      <c r="E67" s="19"/>
      <c r="F67" s="21"/>
      <c r="G67" s="24"/>
      <c r="H67" s="22"/>
    </row>
    <row r="68" spans="1:14" ht="16.5" thickTop="1" thickBot="1" x14ac:dyDescent="0.3">
      <c r="A68" s="3" t="s">
        <v>47</v>
      </c>
      <c r="B68" s="21"/>
      <c r="C68" s="24"/>
      <c r="D68" s="22"/>
      <c r="E68" s="19"/>
      <c r="F68" s="21"/>
      <c r="G68" s="24"/>
      <c r="H68" s="22"/>
    </row>
    <row r="69" spans="1:14" ht="15.75" thickTop="1" x14ac:dyDescent="0.25"/>
    <row r="70" spans="1:14" x14ac:dyDescent="0.25">
      <c r="A70" s="80" t="s">
        <v>60</v>
      </c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</row>
    <row r="71" spans="1:14" ht="15.75" thickBot="1" x14ac:dyDescent="0.3">
      <c r="A71" s="32" t="s">
        <v>61</v>
      </c>
      <c r="B71" s="79" t="s">
        <v>62</v>
      </c>
      <c r="C71" s="79"/>
      <c r="D71" s="79"/>
      <c r="E71" s="70" t="s">
        <v>63</v>
      </c>
      <c r="F71" s="79" t="s">
        <v>64</v>
      </c>
      <c r="G71" s="79"/>
      <c r="H71" s="79"/>
      <c r="I71" s="79" t="s">
        <v>65</v>
      </c>
      <c r="J71" s="79"/>
      <c r="K71" s="79"/>
      <c r="L71" s="79" t="s">
        <v>66</v>
      </c>
      <c r="M71" s="79"/>
      <c r="N71" s="79"/>
    </row>
    <row r="72" spans="1:14" ht="16.5" thickTop="1" thickBot="1" x14ac:dyDescent="0.3">
      <c r="A72" s="31" t="s">
        <v>67</v>
      </c>
      <c r="B72" s="21"/>
      <c r="C72" s="24"/>
      <c r="D72" s="22"/>
      <c r="E72" s="3"/>
      <c r="F72" s="21"/>
      <c r="G72" s="24"/>
      <c r="H72" s="22"/>
      <c r="I72" s="21"/>
      <c r="J72" s="24"/>
      <c r="K72" s="22"/>
      <c r="L72" s="21"/>
      <c r="M72" s="24"/>
      <c r="N72" s="22"/>
    </row>
    <row r="73" spans="1:14" ht="16.5" thickTop="1" thickBot="1" x14ac:dyDescent="0.3">
      <c r="A73" s="31" t="s">
        <v>68</v>
      </c>
      <c r="B73" s="21"/>
      <c r="C73" s="24"/>
      <c r="D73" s="22"/>
      <c r="E73" s="3"/>
      <c r="F73" s="21"/>
      <c r="G73" s="24"/>
      <c r="H73" s="22"/>
      <c r="I73" s="21"/>
      <c r="J73" s="24"/>
      <c r="K73" s="22"/>
      <c r="L73" s="21"/>
      <c r="M73" s="24"/>
      <c r="N73" s="22"/>
    </row>
    <row r="74" spans="1:14" ht="16.5" thickTop="1" thickBot="1" x14ac:dyDescent="0.3">
      <c r="A74" s="31" t="s">
        <v>69</v>
      </c>
      <c r="B74" s="21"/>
      <c r="C74" s="24"/>
      <c r="D74" s="22"/>
      <c r="E74" s="3"/>
      <c r="F74" s="21"/>
      <c r="G74" s="24"/>
      <c r="H74" s="22"/>
      <c r="I74" s="21"/>
      <c r="J74" s="24"/>
      <c r="K74" s="22"/>
      <c r="L74" s="21"/>
      <c r="M74" s="24"/>
      <c r="N74" s="22"/>
    </row>
    <row r="75" spans="1:14" ht="16.5" thickTop="1" thickBot="1" x14ac:dyDescent="0.3">
      <c r="A75" s="31" t="s">
        <v>70</v>
      </c>
      <c r="B75" s="21"/>
      <c r="C75" s="24"/>
      <c r="D75" s="22"/>
      <c r="E75" s="3"/>
      <c r="F75" s="21"/>
      <c r="G75" s="24"/>
      <c r="H75" s="22"/>
      <c r="I75" s="21"/>
      <c r="J75" s="24"/>
      <c r="K75" s="22"/>
      <c r="L75" s="21"/>
      <c r="M75" s="24"/>
      <c r="N75" s="22"/>
    </row>
    <row r="76" spans="1:14" ht="16.5" thickTop="1" thickBot="1" x14ac:dyDescent="0.3">
      <c r="A76" s="31" t="s">
        <v>71</v>
      </c>
      <c r="B76" s="21"/>
      <c r="C76" s="24"/>
      <c r="D76" s="22"/>
      <c r="E76" s="3"/>
      <c r="F76" s="21"/>
      <c r="G76" s="24"/>
      <c r="H76" s="22"/>
      <c r="I76" s="21"/>
      <c r="J76" s="24"/>
      <c r="K76" s="22"/>
      <c r="L76" s="21"/>
      <c r="M76" s="24"/>
      <c r="N76" s="22"/>
    </row>
    <row r="77" spans="1:14" ht="16.5" thickTop="1" thickBot="1" x14ac:dyDescent="0.3">
      <c r="A77" s="31" t="s">
        <v>72</v>
      </c>
      <c r="B77" s="21"/>
      <c r="C77" s="24"/>
      <c r="D77" s="22"/>
      <c r="E77" s="3"/>
      <c r="F77" s="21"/>
      <c r="G77" s="24"/>
      <c r="H77" s="22"/>
      <c r="I77" s="21"/>
      <c r="J77" s="24"/>
      <c r="K77" s="22"/>
      <c r="L77" s="21"/>
      <c r="M77" s="24"/>
      <c r="N77" s="22"/>
    </row>
    <row r="78" spans="1:14" ht="15.75" thickTop="1" x14ac:dyDescent="0.25"/>
  </sheetData>
  <mergeCells count="38">
    <mergeCell ref="F16:G16"/>
    <mergeCell ref="F11:G11"/>
    <mergeCell ref="F12:G12"/>
    <mergeCell ref="F13:G13"/>
    <mergeCell ref="F14:G14"/>
    <mergeCell ref="F15:G15"/>
    <mergeCell ref="F6:G6"/>
    <mergeCell ref="F7:G7"/>
    <mergeCell ref="F8:G8"/>
    <mergeCell ref="F9:G9"/>
    <mergeCell ref="F10:G10"/>
    <mergeCell ref="A70:N70"/>
    <mergeCell ref="B71:D71"/>
    <mergeCell ref="F71:H71"/>
    <mergeCell ref="I71:K71"/>
    <mergeCell ref="L71:N71"/>
    <mergeCell ref="B55:D55"/>
    <mergeCell ref="F55:H55"/>
    <mergeCell ref="A61:H61"/>
    <mergeCell ref="B62:D62"/>
    <mergeCell ref="F62:H62"/>
    <mergeCell ref="A46:K46"/>
    <mergeCell ref="B47:D47"/>
    <mergeCell ref="F47:H47"/>
    <mergeCell ref="I47:K47"/>
    <mergeCell ref="A54:H54"/>
    <mergeCell ref="A27:H27"/>
    <mergeCell ref="A34:H34"/>
    <mergeCell ref="B35:D35"/>
    <mergeCell ref="F35:H35"/>
    <mergeCell ref="B44:C44"/>
    <mergeCell ref="D44:H44"/>
    <mergeCell ref="A14:D14"/>
    <mergeCell ref="A1:D1"/>
    <mergeCell ref="B4:D4"/>
    <mergeCell ref="A5:D5"/>
    <mergeCell ref="A10:D10"/>
    <mergeCell ref="A11:D11"/>
  </mergeCells>
  <pageMargins left="0.19685039370078741" right="0.19685039370078741" top="0.19685039370078741" bottom="0.19685039370078741" header="0.31496062992125984" footer="0.31496062992125984"/>
  <pageSetup scale="80" orientation="landscape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workbookViewId="0">
      <selection activeCell="J65" sqref="J65"/>
    </sheetView>
  </sheetViews>
  <sheetFormatPr baseColWidth="10" defaultRowHeight="15" x14ac:dyDescent="0.25"/>
  <cols>
    <col min="1" max="1" width="38.5703125" customWidth="1"/>
    <col min="2" max="2" width="8.5703125" customWidth="1"/>
    <col min="3" max="3" width="14.28515625" customWidth="1"/>
    <col min="4" max="4" width="8.5703125" customWidth="1"/>
    <col min="5" max="5" width="38.5703125" customWidth="1"/>
    <col min="6" max="6" width="8.5703125" customWidth="1"/>
    <col min="7" max="7" width="14.28515625" customWidth="1"/>
    <col min="8" max="9" width="8.5703125" customWidth="1"/>
    <col min="10" max="10" width="11.42578125" customWidth="1"/>
    <col min="11" max="12" width="8.5703125" customWidth="1"/>
    <col min="13" max="13" width="14.28515625" customWidth="1"/>
    <col min="14" max="14" width="8.5703125" customWidth="1"/>
  </cols>
  <sheetData>
    <row r="1" spans="1:4" x14ac:dyDescent="0.25">
      <c r="A1" s="90" t="s">
        <v>0</v>
      </c>
      <c r="B1" s="90"/>
      <c r="C1" s="90"/>
      <c r="D1" s="90"/>
    </row>
    <row r="2" spans="1:4" x14ac:dyDescent="0.25">
      <c r="A2" s="1" t="s">
        <v>16</v>
      </c>
      <c r="B2" s="7"/>
      <c r="C2" s="1" t="s">
        <v>6</v>
      </c>
      <c r="D2" s="2">
        <v>2017</v>
      </c>
    </row>
    <row r="3" spans="1:4" ht="15.75" thickBot="1" x14ac:dyDescent="0.3"/>
    <row r="4" spans="1:4" ht="16.5" thickTop="1" thickBot="1" x14ac:dyDescent="0.3">
      <c r="A4" s="6"/>
      <c r="B4" s="83" t="s">
        <v>5</v>
      </c>
      <c r="C4" s="83"/>
      <c r="D4" s="83"/>
    </row>
    <row r="5" spans="1:4" ht="16.5" thickTop="1" thickBot="1" x14ac:dyDescent="0.3">
      <c r="A5" s="87" t="s">
        <v>1</v>
      </c>
      <c r="B5" s="88"/>
      <c r="C5" s="88"/>
      <c r="D5" s="89"/>
    </row>
    <row r="6" spans="1:4" ht="16.5" thickTop="1" thickBot="1" x14ac:dyDescent="0.3">
      <c r="A6" s="5" t="s">
        <v>2</v>
      </c>
      <c r="B6" s="3"/>
      <c r="C6" s="14">
        <f>174887.3+160713.21+150094.86</f>
        <v>485695.37</v>
      </c>
      <c r="D6" s="3"/>
    </row>
    <row r="7" spans="1:4" ht="16.5" thickTop="1" thickBot="1" x14ac:dyDescent="0.3">
      <c r="A7" s="5" t="s">
        <v>3</v>
      </c>
      <c r="B7" s="3"/>
      <c r="C7" s="14">
        <v>0</v>
      </c>
      <c r="D7" s="3"/>
    </row>
    <row r="8" spans="1:4" ht="16.5" thickTop="1" thickBot="1" x14ac:dyDescent="0.3">
      <c r="A8" s="4" t="s">
        <v>4</v>
      </c>
      <c r="B8" s="3"/>
      <c r="C8" s="14">
        <f>SUM(C6:C7)</f>
        <v>485695.37</v>
      </c>
      <c r="D8" s="3"/>
    </row>
    <row r="9" spans="1:4" ht="7.5" customHeight="1" thickTop="1" thickBot="1" x14ac:dyDescent="0.3">
      <c r="A9" s="3"/>
      <c r="B9" s="3"/>
      <c r="C9" s="3"/>
      <c r="D9" s="3"/>
    </row>
    <row r="10" spans="1:4" ht="16.5" thickTop="1" thickBot="1" x14ac:dyDescent="0.3">
      <c r="A10" s="83" t="s">
        <v>7</v>
      </c>
      <c r="B10" s="83"/>
      <c r="C10" s="83"/>
      <c r="D10" s="83"/>
    </row>
    <row r="11" spans="1:4" ht="16.5" thickTop="1" thickBot="1" x14ac:dyDescent="0.3">
      <c r="A11" s="87" t="s">
        <v>8</v>
      </c>
      <c r="B11" s="88"/>
      <c r="C11" s="88"/>
      <c r="D11" s="89"/>
    </row>
    <row r="12" spans="1:4" ht="16.5" thickTop="1" thickBot="1" x14ac:dyDescent="0.3">
      <c r="A12" s="5" t="s">
        <v>10</v>
      </c>
      <c r="B12" s="3"/>
      <c r="C12" s="14"/>
      <c r="D12" s="3"/>
    </row>
    <row r="13" spans="1:4" ht="16.5" thickTop="1" thickBot="1" x14ac:dyDescent="0.3">
      <c r="A13" s="5" t="s">
        <v>11</v>
      </c>
      <c r="B13" s="3"/>
      <c r="C13" s="14">
        <f>174033.76+160495.48+150076.85</f>
        <v>484606.08999999997</v>
      </c>
      <c r="D13" s="3"/>
    </row>
    <row r="14" spans="1:4" ht="16.5" thickTop="1" thickBot="1" x14ac:dyDescent="0.3">
      <c r="A14" s="87" t="s">
        <v>9</v>
      </c>
      <c r="B14" s="88"/>
      <c r="C14" s="88"/>
      <c r="D14" s="89"/>
    </row>
    <row r="15" spans="1:4" ht="16.5" thickTop="1" thickBot="1" x14ac:dyDescent="0.3">
      <c r="A15" s="5" t="s">
        <v>12</v>
      </c>
      <c r="B15" s="3"/>
      <c r="C15" s="14">
        <f>853.54+217.74+18</f>
        <v>1089.28</v>
      </c>
      <c r="D15" s="3"/>
    </row>
    <row r="16" spans="1:4" ht="16.5" thickTop="1" thickBot="1" x14ac:dyDescent="0.3">
      <c r="A16" s="4" t="s">
        <v>4</v>
      </c>
      <c r="B16" s="3"/>
      <c r="C16" s="14">
        <f>+C12+C13+C15</f>
        <v>485695.37</v>
      </c>
      <c r="D16" s="3"/>
    </row>
    <row r="17" spans="1:8" ht="15.75" thickTop="1" x14ac:dyDescent="0.25"/>
    <row r="18" spans="1:8" x14ac:dyDescent="0.25">
      <c r="A18" s="1" t="s">
        <v>14</v>
      </c>
    </row>
    <row r="19" spans="1:8" x14ac:dyDescent="0.25">
      <c r="A19" s="8"/>
      <c r="B19" s="9"/>
      <c r="C19" s="10"/>
    </row>
    <row r="20" spans="1:8" x14ac:dyDescent="0.25">
      <c r="A20" s="11"/>
      <c r="B20" s="12"/>
      <c r="C20" s="13"/>
    </row>
    <row r="22" spans="1:8" x14ac:dyDescent="0.25">
      <c r="A22" s="1" t="s">
        <v>15</v>
      </c>
    </row>
    <row r="23" spans="1:8" x14ac:dyDescent="0.25">
      <c r="A23" s="8"/>
      <c r="B23" s="9"/>
      <c r="C23" s="10"/>
    </row>
    <row r="24" spans="1:8" x14ac:dyDescent="0.25">
      <c r="A24" s="11"/>
      <c r="B24" s="12"/>
      <c r="C24" s="13"/>
    </row>
    <row r="26" spans="1:8" ht="15.75" thickBot="1" x14ac:dyDescent="0.3"/>
    <row r="27" spans="1:8" ht="16.5" thickTop="1" thickBot="1" x14ac:dyDescent="0.3">
      <c r="A27" s="83" t="s">
        <v>19</v>
      </c>
      <c r="B27" s="83"/>
      <c r="C27" s="83"/>
      <c r="D27" s="83"/>
      <c r="E27" s="83"/>
      <c r="F27" s="83"/>
      <c r="G27" s="83"/>
      <c r="H27" s="83"/>
    </row>
    <row r="28" spans="1:8" ht="16.5" thickTop="1" thickBot="1" x14ac:dyDescent="0.3">
      <c r="A28" s="33" t="s">
        <v>20</v>
      </c>
      <c r="B28" s="51"/>
      <c r="C28" s="52">
        <v>0</v>
      </c>
      <c r="D28" s="53"/>
      <c r="E28" s="37" t="s">
        <v>25</v>
      </c>
      <c r="F28" s="54"/>
      <c r="G28" s="23">
        <v>0</v>
      </c>
      <c r="H28" s="22"/>
    </row>
    <row r="29" spans="1:8" ht="27" customHeight="1" thickTop="1" thickBot="1" x14ac:dyDescent="0.3">
      <c r="A29" s="33" t="s">
        <v>21</v>
      </c>
      <c r="B29" s="34"/>
      <c r="C29" s="35">
        <v>205</v>
      </c>
      <c r="D29" s="36"/>
      <c r="E29" s="33" t="s">
        <v>73</v>
      </c>
      <c r="F29" s="21"/>
      <c r="G29" s="35">
        <f>+C29</f>
        <v>205</v>
      </c>
      <c r="H29" s="22"/>
    </row>
    <row r="30" spans="1:8" ht="27" customHeight="1" thickTop="1" thickBot="1" x14ac:dyDescent="0.3">
      <c r="A30" s="33" t="s">
        <v>22</v>
      </c>
      <c r="B30" s="34"/>
      <c r="C30" s="35">
        <v>529</v>
      </c>
      <c r="D30" s="36"/>
      <c r="E30" s="33" t="s">
        <v>74</v>
      </c>
      <c r="F30" s="21"/>
      <c r="G30" s="35">
        <f>+C30</f>
        <v>529</v>
      </c>
      <c r="H30" s="22"/>
    </row>
    <row r="31" spans="1:8" ht="27" customHeight="1" thickTop="1" thickBot="1" x14ac:dyDescent="0.3">
      <c r="A31" s="33" t="s">
        <v>23</v>
      </c>
      <c r="B31" s="34"/>
      <c r="C31" s="35">
        <v>60</v>
      </c>
      <c r="D31" s="36"/>
      <c r="E31" s="33" t="s">
        <v>26</v>
      </c>
      <c r="F31" s="21"/>
      <c r="G31" s="35">
        <v>90</v>
      </c>
      <c r="H31" s="22"/>
    </row>
    <row r="32" spans="1:8" ht="27" customHeight="1" thickTop="1" thickBot="1" x14ac:dyDescent="0.3">
      <c r="A32" s="33" t="s">
        <v>24</v>
      </c>
      <c r="B32" s="34"/>
      <c r="C32" s="41">
        <f>+C13</f>
        <v>484606.08999999997</v>
      </c>
      <c r="D32" s="36"/>
      <c r="E32" s="33" t="s">
        <v>75</v>
      </c>
      <c r="F32" s="21"/>
      <c r="G32" s="41">
        <f>+C32</f>
        <v>484606.08999999997</v>
      </c>
      <c r="H32" s="22"/>
    </row>
    <row r="33" spans="1:14" ht="16.5" thickTop="1" thickBot="1" x14ac:dyDescent="0.3">
      <c r="A33" s="3"/>
      <c r="B33" s="21"/>
      <c r="C33" s="24"/>
      <c r="D33" s="22"/>
      <c r="E33" s="3"/>
      <c r="F33" s="21"/>
      <c r="G33" s="24"/>
      <c r="H33" s="22"/>
    </row>
    <row r="34" spans="1:14" ht="16.5" thickTop="1" thickBot="1" x14ac:dyDescent="0.3">
      <c r="A34" s="84" t="s">
        <v>27</v>
      </c>
      <c r="B34" s="84"/>
      <c r="C34" s="84"/>
      <c r="D34" s="84"/>
      <c r="E34" s="84"/>
      <c r="F34" s="84"/>
      <c r="G34" s="84"/>
      <c r="H34" s="84"/>
      <c r="I34" s="17"/>
      <c r="J34" s="17"/>
      <c r="K34" s="17"/>
      <c r="L34" s="17"/>
      <c r="M34" s="17"/>
      <c r="N34" s="17"/>
    </row>
    <row r="35" spans="1:14" ht="16.5" thickTop="1" thickBot="1" x14ac:dyDescent="0.3">
      <c r="A35" s="74" t="s">
        <v>28</v>
      </c>
      <c r="B35" s="84" t="s">
        <v>29</v>
      </c>
      <c r="C35" s="84"/>
      <c r="D35" s="84"/>
      <c r="E35" s="73"/>
      <c r="F35" s="83" t="s">
        <v>30</v>
      </c>
      <c r="G35" s="83"/>
      <c r="H35" s="83"/>
      <c r="I35" s="17"/>
      <c r="J35" s="17"/>
      <c r="K35" s="17"/>
      <c r="L35" s="17"/>
      <c r="M35" s="17"/>
      <c r="N35" s="17"/>
    </row>
    <row r="36" spans="1:14" ht="16.5" thickTop="1" thickBot="1" x14ac:dyDescent="0.3">
      <c r="A36" s="37" t="s">
        <v>31</v>
      </c>
      <c r="B36" s="21"/>
      <c r="C36" s="23">
        <v>0</v>
      </c>
      <c r="D36" s="22"/>
      <c r="E36" s="19"/>
      <c r="F36" s="21"/>
      <c r="G36" s="23">
        <v>0</v>
      </c>
      <c r="H36" s="22"/>
    </row>
    <row r="37" spans="1:14" ht="16.5" thickTop="1" thickBot="1" x14ac:dyDescent="0.3">
      <c r="A37" s="37" t="s">
        <v>32</v>
      </c>
      <c r="B37" s="21"/>
      <c r="C37" s="23">
        <v>0</v>
      </c>
      <c r="D37" s="22"/>
      <c r="E37" s="19"/>
      <c r="F37" s="21"/>
      <c r="G37" s="23">
        <v>0</v>
      </c>
      <c r="H37" s="22"/>
    </row>
    <row r="38" spans="1:14" ht="16.5" thickTop="1" thickBot="1" x14ac:dyDescent="0.3">
      <c r="A38" s="37" t="s">
        <v>33</v>
      </c>
      <c r="B38" s="21"/>
      <c r="C38" s="23">
        <v>0</v>
      </c>
      <c r="D38" s="22"/>
      <c r="E38" s="19"/>
      <c r="F38" s="21"/>
      <c r="G38" s="23">
        <v>0</v>
      </c>
      <c r="H38" s="22"/>
    </row>
    <row r="39" spans="1:14" ht="16.5" thickTop="1" thickBot="1" x14ac:dyDescent="0.3">
      <c r="A39" s="37" t="s">
        <v>34</v>
      </c>
      <c r="B39" s="21"/>
      <c r="C39" s="23">
        <v>0</v>
      </c>
      <c r="D39" s="22"/>
      <c r="E39" s="19"/>
      <c r="F39" s="21"/>
      <c r="G39" s="23">
        <v>0</v>
      </c>
      <c r="H39" s="22"/>
    </row>
    <row r="40" spans="1:14" ht="16.5" thickTop="1" thickBot="1" x14ac:dyDescent="0.3">
      <c r="A40" s="37" t="s">
        <v>35</v>
      </c>
      <c r="B40" s="21"/>
      <c r="C40" s="23">
        <v>0</v>
      </c>
      <c r="D40" s="22"/>
      <c r="E40" s="19"/>
      <c r="F40" s="21"/>
      <c r="G40" s="23">
        <v>0</v>
      </c>
      <c r="H40" s="22"/>
    </row>
    <row r="41" spans="1:14" ht="16.5" thickTop="1" thickBot="1" x14ac:dyDescent="0.3">
      <c r="A41" s="37" t="s">
        <v>36</v>
      </c>
      <c r="B41" s="21"/>
      <c r="C41" s="23">
        <v>0</v>
      </c>
      <c r="D41" s="22"/>
      <c r="E41" s="19"/>
      <c r="F41" s="21"/>
      <c r="G41" s="23">
        <v>0</v>
      </c>
      <c r="H41" s="22"/>
    </row>
    <row r="42" spans="1:14" ht="16.5" thickTop="1" thickBot="1" x14ac:dyDescent="0.3">
      <c r="A42" s="37" t="s">
        <v>37</v>
      </c>
      <c r="B42" s="21"/>
      <c r="C42" s="23">
        <v>0</v>
      </c>
      <c r="D42" s="22"/>
      <c r="E42" s="19"/>
      <c r="F42" s="21"/>
      <c r="G42" s="23">
        <v>0</v>
      </c>
      <c r="H42" s="22"/>
    </row>
    <row r="43" spans="1:14" ht="16.5" thickTop="1" thickBot="1" x14ac:dyDescent="0.3">
      <c r="A43" s="37" t="s">
        <v>38</v>
      </c>
      <c r="B43" s="21"/>
      <c r="C43" s="23">
        <v>0</v>
      </c>
      <c r="D43" s="22"/>
      <c r="E43" s="19"/>
      <c r="F43" s="21"/>
      <c r="G43" s="23">
        <v>0</v>
      </c>
      <c r="H43" s="22"/>
    </row>
    <row r="44" spans="1:14" ht="16.5" thickTop="1" thickBot="1" x14ac:dyDescent="0.3">
      <c r="A44" s="38" t="s">
        <v>39</v>
      </c>
      <c r="B44" s="85">
        <v>0</v>
      </c>
      <c r="C44" s="85"/>
      <c r="D44" s="86"/>
      <c r="E44" s="86"/>
      <c r="F44" s="86"/>
      <c r="G44" s="86"/>
      <c r="H44" s="86"/>
    </row>
    <row r="45" spans="1:14" ht="16.5" thickTop="1" thickBot="1" x14ac:dyDescent="0.3"/>
    <row r="46" spans="1:14" ht="16.5" thickTop="1" thickBot="1" x14ac:dyDescent="0.3">
      <c r="A46" s="83" t="s">
        <v>40</v>
      </c>
      <c r="B46" s="83"/>
      <c r="C46" s="83"/>
      <c r="D46" s="83"/>
      <c r="E46" s="83"/>
      <c r="F46" s="83"/>
      <c r="G46" s="83"/>
      <c r="H46" s="83"/>
      <c r="I46" s="83"/>
      <c r="J46" s="83"/>
      <c r="K46" s="83"/>
    </row>
    <row r="47" spans="1:14" ht="16.5" thickTop="1" thickBot="1" x14ac:dyDescent="0.3">
      <c r="A47" s="72" t="s">
        <v>41</v>
      </c>
      <c r="B47" s="82" t="s">
        <v>42</v>
      </c>
      <c r="C47" s="82"/>
      <c r="D47" s="82"/>
      <c r="E47" s="72" t="s">
        <v>43</v>
      </c>
      <c r="F47" s="82" t="s">
        <v>44</v>
      </c>
      <c r="G47" s="82"/>
      <c r="H47" s="82"/>
      <c r="I47" s="82" t="s">
        <v>45</v>
      </c>
      <c r="J47" s="82"/>
      <c r="K47" s="82"/>
      <c r="L47" s="26"/>
      <c r="M47" s="26"/>
      <c r="N47" s="26"/>
    </row>
    <row r="48" spans="1:14" ht="16.5" thickTop="1" thickBot="1" x14ac:dyDescent="0.3">
      <c r="A48" s="31" t="s">
        <v>31</v>
      </c>
      <c r="B48" s="21"/>
      <c r="C48" s="24">
        <v>67</v>
      </c>
      <c r="D48" s="22"/>
      <c r="E48" s="14">
        <v>88823.94</v>
      </c>
      <c r="F48" s="21"/>
      <c r="G48" s="23">
        <v>0</v>
      </c>
      <c r="H48" s="22"/>
      <c r="I48" s="21"/>
      <c r="J48" s="23">
        <v>0</v>
      </c>
      <c r="K48" s="22"/>
    </row>
    <row r="49" spans="1:14" ht="16.5" thickTop="1" thickBot="1" x14ac:dyDescent="0.3">
      <c r="A49" s="31" t="s">
        <v>32</v>
      </c>
      <c r="B49" s="21"/>
      <c r="C49" s="24">
        <v>58</v>
      </c>
      <c r="D49" s="22"/>
      <c r="E49" s="14">
        <v>35631.96</v>
      </c>
      <c r="F49" s="21"/>
      <c r="G49" s="23">
        <v>0</v>
      </c>
      <c r="H49" s="22"/>
      <c r="I49" s="21"/>
      <c r="J49" s="23">
        <v>0</v>
      </c>
      <c r="K49" s="22"/>
    </row>
    <row r="50" spans="1:14" ht="16.5" thickTop="1" thickBot="1" x14ac:dyDescent="0.3">
      <c r="A50" s="31" t="s">
        <v>46</v>
      </c>
      <c r="B50" s="21"/>
      <c r="C50" s="24">
        <v>1</v>
      </c>
      <c r="D50" s="22"/>
      <c r="E50" s="14">
        <v>2773.02</v>
      </c>
      <c r="F50" s="21"/>
      <c r="G50" s="23">
        <v>0</v>
      </c>
      <c r="H50" s="22"/>
      <c r="I50" s="21"/>
      <c r="J50" s="23">
        <v>0</v>
      </c>
      <c r="K50" s="22"/>
    </row>
    <row r="51" spans="1:14" ht="16.5" thickTop="1" thickBot="1" x14ac:dyDescent="0.3">
      <c r="E51" s="40"/>
      <c r="J51" s="40"/>
    </row>
    <row r="52" spans="1:14" ht="16.5" thickTop="1" thickBot="1" x14ac:dyDescent="0.3">
      <c r="A52" s="3" t="s">
        <v>47</v>
      </c>
      <c r="B52" s="21"/>
      <c r="C52" s="24">
        <f>SUM(C48:C51)</f>
        <v>126</v>
      </c>
      <c r="D52" s="22"/>
      <c r="E52" s="14">
        <f>SUM(E48:E51)</f>
        <v>127228.92</v>
      </c>
      <c r="F52" s="21"/>
      <c r="G52" s="23">
        <f>SUM(G48:G51)</f>
        <v>0</v>
      </c>
      <c r="H52" s="22"/>
      <c r="I52" s="21"/>
      <c r="J52" s="23">
        <v>0</v>
      </c>
      <c r="K52" s="22"/>
    </row>
    <row r="53" spans="1:14" ht="15.75" thickTop="1" x14ac:dyDescent="0.25">
      <c r="E53" s="40"/>
    </row>
    <row r="54" spans="1:14" x14ac:dyDescent="0.25">
      <c r="A54" s="81" t="s">
        <v>48</v>
      </c>
      <c r="B54" s="81"/>
      <c r="C54" s="81"/>
      <c r="D54" s="81"/>
      <c r="E54" s="81"/>
      <c r="F54" s="81"/>
      <c r="G54" s="81"/>
      <c r="H54" s="81"/>
      <c r="I54" s="29"/>
      <c r="J54" s="29"/>
      <c r="K54" s="29"/>
      <c r="L54" s="1"/>
      <c r="M54" s="1"/>
      <c r="N54" s="1"/>
    </row>
    <row r="55" spans="1:14" ht="15.75" thickBot="1" x14ac:dyDescent="0.3">
      <c r="A55" s="71" t="s">
        <v>41</v>
      </c>
      <c r="B55" s="79" t="s">
        <v>49</v>
      </c>
      <c r="C55" s="79"/>
      <c r="D55" s="79"/>
      <c r="E55" s="71"/>
      <c r="F55" s="79" t="s">
        <v>50</v>
      </c>
      <c r="G55" s="79"/>
      <c r="H55" s="79"/>
      <c r="I55" s="30"/>
      <c r="J55" s="30"/>
      <c r="K55" s="30"/>
      <c r="L55" s="27"/>
      <c r="M55" s="27"/>
      <c r="N55" s="27"/>
    </row>
    <row r="56" spans="1:14" ht="16.5" thickTop="1" thickBot="1" x14ac:dyDescent="0.3">
      <c r="A56" s="31" t="s">
        <v>31</v>
      </c>
      <c r="B56" s="21"/>
      <c r="C56" s="23">
        <v>88850.7</v>
      </c>
      <c r="D56" s="22"/>
      <c r="E56" s="19"/>
      <c r="F56" s="21"/>
      <c r="G56" s="24">
        <v>67</v>
      </c>
      <c r="H56" s="22"/>
    </row>
    <row r="57" spans="1:14" ht="16.5" thickTop="1" thickBot="1" x14ac:dyDescent="0.3">
      <c r="A57" s="31" t="s">
        <v>32</v>
      </c>
      <c r="B57" s="21"/>
      <c r="C57" s="23">
        <v>80361.33</v>
      </c>
      <c r="D57" s="22"/>
      <c r="E57" s="19"/>
      <c r="F57" s="21"/>
      <c r="G57" s="24">
        <v>59</v>
      </c>
      <c r="H57" s="22"/>
    </row>
    <row r="58" spans="1:14" ht="16.5" thickTop="1" thickBot="1" x14ac:dyDescent="0.3">
      <c r="A58" s="31" t="s">
        <v>46</v>
      </c>
      <c r="B58" s="21"/>
      <c r="C58" s="23">
        <v>234780.99</v>
      </c>
      <c r="D58" s="22"/>
      <c r="E58" s="19"/>
      <c r="F58" s="21"/>
      <c r="G58" s="24">
        <v>177</v>
      </c>
      <c r="H58" s="22"/>
    </row>
    <row r="59" spans="1:14" ht="16.5" thickTop="1" thickBot="1" x14ac:dyDescent="0.3">
      <c r="A59" s="3" t="s">
        <v>47</v>
      </c>
      <c r="B59" s="21"/>
      <c r="C59" s="23">
        <f>SUM(C56:C58)</f>
        <v>403993.02</v>
      </c>
      <c r="D59" s="22"/>
      <c r="E59" s="19"/>
      <c r="F59" s="21"/>
      <c r="G59" s="24">
        <f>SUM(G56:G58)</f>
        <v>303</v>
      </c>
      <c r="H59" s="22"/>
    </row>
    <row r="60" spans="1:14" ht="15.75" thickTop="1" x14ac:dyDescent="0.25"/>
    <row r="61" spans="1:14" x14ac:dyDescent="0.25">
      <c r="A61" s="81" t="s">
        <v>51</v>
      </c>
      <c r="B61" s="81"/>
      <c r="C61" s="81"/>
      <c r="D61" s="81"/>
      <c r="E61" s="81"/>
      <c r="F61" s="81"/>
      <c r="G61" s="81"/>
      <c r="H61" s="81"/>
    </row>
    <row r="62" spans="1:14" ht="15.75" thickBot="1" x14ac:dyDescent="0.3">
      <c r="A62" s="20" t="s">
        <v>52</v>
      </c>
      <c r="B62" s="81" t="s">
        <v>53</v>
      </c>
      <c r="C62" s="81"/>
      <c r="D62" s="81"/>
      <c r="E62" s="20"/>
      <c r="F62" s="81" t="s">
        <v>54</v>
      </c>
      <c r="G62" s="81"/>
      <c r="H62" s="81"/>
    </row>
    <row r="63" spans="1:14" ht="16.5" thickTop="1" thickBot="1" x14ac:dyDescent="0.3">
      <c r="A63" s="31" t="s">
        <v>55</v>
      </c>
      <c r="B63" s="21"/>
      <c r="C63" s="24"/>
      <c r="D63" s="22"/>
      <c r="E63" s="19"/>
      <c r="F63" s="21"/>
      <c r="G63" s="24"/>
      <c r="H63" s="22"/>
    </row>
    <row r="64" spans="1:14" ht="16.5" thickTop="1" thickBot="1" x14ac:dyDescent="0.3">
      <c r="A64" s="31" t="s">
        <v>56</v>
      </c>
      <c r="B64" s="21"/>
      <c r="C64" s="24"/>
      <c r="D64" s="22"/>
      <c r="E64" s="19"/>
      <c r="F64" s="21"/>
      <c r="G64" s="24"/>
      <c r="H64" s="22"/>
    </row>
    <row r="65" spans="1:14" ht="16.5" thickTop="1" thickBot="1" x14ac:dyDescent="0.3">
      <c r="A65" s="31" t="s">
        <v>57</v>
      </c>
      <c r="B65" s="21"/>
      <c r="C65" s="24"/>
      <c r="D65" s="22"/>
      <c r="E65" s="19"/>
      <c r="F65" s="21"/>
      <c r="G65" s="24"/>
      <c r="H65" s="22"/>
    </row>
    <row r="66" spans="1:14" ht="16.5" thickTop="1" thickBot="1" x14ac:dyDescent="0.3">
      <c r="A66" s="31" t="s">
        <v>58</v>
      </c>
      <c r="B66" s="21"/>
      <c r="C66" s="24"/>
      <c r="D66" s="22"/>
      <c r="E66" s="19"/>
      <c r="F66" s="21"/>
      <c r="G66" s="24"/>
      <c r="H66" s="22"/>
    </row>
    <row r="67" spans="1:14" ht="16.5" thickTop="1" thickBot="1" x14ac:dyDescent="0.3">
      <c r="A67" s="31" t="s">
        <v>59</v>
      </c>
      <c r="B67" s="21"/>
      <c r="C67" s="24"/>
      <c r="D67" s="22"/>
      <c r="E67" s="19"/>
      <c r="F67" s="21"/>
      <c r="G67" s="24"/>
      <c r="H67" s="22"/>
    </row>
    <row r="68" spans="1:14" ht="16.5" thickTop="1" thickBot="1" x14ac:dyDescent="0.3">
      <c r="A68" s="3" t="s">
        <v>47</v>
      </c>
      <c r="B68" s="21"/>
      <c r="C68" s="24"/>
      <c r="D68" s="22"/>
      <c r="E68" s="19"/>
      <c r="F68" s="21"/>
      <c r="G68" s="24"/>
      <c r="H68" s="22"/>
    </row>
    <row r="69" spans="1:14" ht="15.75" thickTop="1" x14ac:dyDescent="0.25"/>
    <row r="70" spans="1:14" x14ac:dyDescent="0.25">
      <c r="A70" s="80" t="s">
        <v>60</v>
      </c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</row>
    <row r="71" spans="1:14" ht="15.75" thickBot="1" x14ac:dyDescent="0.3">
      <c r="A71" s="32" t="s">
        <v>61</v>
      </c>
      <c r="B71" s="79" t="s">
        <v>62</v>
      </c>
      <c r="C71" s="79"/>
      <c r="D71" s="79"/>
      <c r="E71" s="71" t="s">
        <v>63</v>
      </c>
      <c r="F71" s="79" t="s">
        <v>64</v>
      </c>
      <c r="G71" s="79"/>
      <c r="H71" s="79"/>
      <c r="I71" s="79" t="s">
        <v>65</v>
      </c>
      <c r="J71" s="79"/>
      <c r="K71" s="79"/>
      <c r="L71" s="79" t="s">
        <v>66</v>
      </c>
      <c r="M71" s="79"/>
      <c r="N71" s="79"/>
    </row>
    <row r="72" spans="1:14" ht="16.5" thickTop="1" thickBot="1" x14ac:dyDescent="0.3">
      <c r="A72" s="31" t="s">
        <v>67</v>
      </c>
      <c r="B72" s="21"/>
      <c r="C72" s="24"/>
      <c r="D72" s="22"/>
      <c r="E72" s="3"/>
      <c r="F72" s="21"/>
      <c r="G72" s="24"/>
      <c r="H72" s="22"/>
      <c r="I72" s="21"/>
      <c r="J72" s="24"/>
      <c r="K72" s="22"/>
      <c r="L72" s="21"/>
      <c r="M72" s="24"/>
      <c r="N72" s="22"/>
    </row>
    <row r="73" spans="1:14" ht="16.5" thickTop="1" thickBot="1" x14ac:dyDescent="0.3">
      <c r="A73" s="31" t="s">
        <v>68</v>
      </c>
      <c r="B73" s="21"/>
      <c r="C73" s="24"/>
      <c r="D73" s="22"/>
      <c r="E73" s="3"/>
      <c r="F73" s="21"/>
      <c r="G73" s="24"/>
      <c r="H73" s="22"/>
      <c r="I73" s="21"/>
      <c r="J73" s="24"/>
      <c r="K73" s="22"/>
      <c r="L73" s="21"/>
      <c r="M73" s="24"/>
      <c r="N73" s="22"/>
    </row>
    <row r="74" spans="1:14" ht="16.5" thickTop="1" thickBot="1" x14ac:dyDescent="0.3">
      <c r="A74" s="31" t="s">
        <v>69</v>
      </c>
      <c r="B74" s="21"/>
      <c r="C74" s="24"/>
      <c r="D74" s="22"/>
      <c r="E74" s="3"/>
      <c r="F74" s="21"/>
      <c r="G74" s="24"/>
      <c r="H74" s="22"/>
      <c r="I74" s="21"/>
      <c r="J74" s="24"/>
      <c r="K74" s="22"/>
      <c r="L74" s="21"/>
      <c r="M74" s="24"/>
      <c r="N74" s="22"/>
    </row>
    <row r="75" spans="1:14" ht="16.5" thickTop="1" thickBot="1" x14ac:dyDescent="0.3">
      <c r="A75" s="31" t="s">
        <v>70</v>
      </c>
      <c r="B75" s="21"/>
      <c r="C75" s="24"/>
      <c r="D75" s="22"/>
      <c r="E75" s="3"/>
      <c r="F75" s="21"/>
      <c r="G75" s="24"/>
      <c r="H75" s="22"/>
      <c r="I75" s="21"/>
      <c r="J75" s="24"/>
      <c r="K75" s="22"/>
      <c r="L75" s="21"/>
      <c r="M75" s="24"/>
      <c r="N75" s="22"/>
    </row>
    <row r="76" spans="1:14" ht="16.5" thickTop="1" thickBot="1" x14ac:dyDescent="0.3">
      <c r="A76" s="31" t="s">
        <v>71</v>
      </c>
      <c r="B76" s="21"/>
      <c r="C76" s="24"/>
      <c r="D76" s="22"/>
      <c r="E76" s="3"/>
      <c r="F76" s="21"/>
      <c r="G76" s="24"/>
      <c r="H76" s="22"/>
      <c r="I76" s="21"/>
      <c r="J76" s="24"/>
      <c r="K76" s="22"/>
      <c r="L76" s="21"/>
      <c r="M76" s="24"/>
      <c r="N76" s="22"/>
    </row>
    <row r="77" spans="1:14" ht="16.5" thickTop="1" thickBot="1" x14ac:dyDescent="0.3">
      <c r="A77" s="31" t="s">
        <v>72</v>
      </c>
      <c r="B77" s="21"/>
      <c r="C77" s="24"/>
      <c r="D77" s="22"/>
      <c r="E77" s="3"/>
      <c r="F77" s="21"/>
      <c r="G77" s="24"/>
      <c r="H77" s="22"/>
      <c r="I77" s="21"/>
      <c r="J77" s="24"/>
      <c r="K77" s="22"/>
      <c r="L77" s="21"/>
      <c r="M77" s="24"/>
      <c r="N77" s="22"/>
    </row>
    <row r="78" spans="1:14" ht="15.75" thickTop="1" x14ac:dyDescent="0.25"/>
  </sheetData>
  <mergeCells count="27">
    <mergeCell ref="A14:D14"/>
    <mergeCell ref="A1:D1"/>
    <mergeCell ref="B4:D4"/>
    <mergeCell ref="A5:D5"/>
    <mergeCell ref="A10:D10"/>
    <mergeCell ref="A11:D11"/>
    <mergeCell ref="A27:H27"/>
    <mergeCell ref="A34:H34"/>
    <mergeCell ref="B35:D35"/>
    <mergeCell ref="F35:H35"/>
    <mergeCell ref="B44:C44"/>
    <mergeCell ref="D44:H44"/>
    <mergeCell ref="A46:K46"/>
    <mergeCell ref="B47:D47"/>
    <mergeCell ref="F47:H47"/>
    <mergeCell ref="I47:K47"/>
    <mergeCell ref="A54:H54"/>
    <mergeCell ref="B55:D55"/>
    <mergeCell ref="F55:H55"/>
    <mergeCell ref="A61:H61"/>
    <mergeCell ref="B62:D62"/>
    <mergeCell ref="F62:H62"/>
    <mergeCell ref="A70:N70"/>
    <mergeCell ref="B71:D71"/>
    <mergeCell ref="F71:H71"/>
    <mergeCell ref="I71:K71"/>
    <mergeCell ref="L71:N71"/>
  </mergeCells>
  <pageMargins left="0.19685039370078741" right="0.19685039370078741" top="0.19685039370078741" bottom="0.19685039370078741" header="0.31496062992125984" footer="0.31496062992125984"/>
  <pageSetup scale="80" orientation="landscape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tabSelected="1" workbookViewId="0">
      <selection activeCell="E16" sqref="E16"/>
    </sheetView>
  </sheetViews>
  <sheetFormatPr baseColWidth="10" defaultRowHeight="15" x14ac:dyDescent="0.25"/>
  <cols>
    <col min="1" max="1" width="38.5703125" customWidth="1"/>
    <col min="2" max="2" width="8.5703125" customWidth="1"/>
    <col min="3" max="3" width="14.28515625" customWidth="1"/>
    <col min="4" max="4" width="8.5703125" customWidth="1"/>
    <col min="5" max="5" width="38.5703125" customWidth="1"/>
    <col min="6" max="6" width="8.5703125" customWidth="1"/>
    <col min="7" max="7" width="14.28515625" customWidth="1"/>
    <col min="8" max="9" width="8.5703125" customWidth="1"/>
    <col min="10" max="10" width="11.42578125" customWidth="1"/>
    <col min="11" max="12" width="8.5703125" customWidth="1"/>
    <col min="13" max="13" width="14.28515625" customWidth="1"/>
    <col min="14" max="14" width="8.5703125" customWidth="1"/>
  </cols>
  <sheetData>
    <row r="1" spans="1:4" x14ac:dyDescent="0.25">
      <c r="A1" s="90" t="s">
        <v>0</v>
      </c>
      <c r="B1" s="90"/>
      <c r="C1" s="90"/>
      <c r="D1" s="90"/>
    </row>
    <row r="2" spans="1:4" x14ac:dyDescent="0.25">
      <c r="A2" s="1" t="s">
        <v>17</v>
      </c>
      <c r="B2" s="7"/>
      <c r="C2" s="1" t="s">
        <v>6</v>
      </c>
      <c r="D2" s="2">
        <v>2017</v>
      </c>
    </row>
    <row r="3" spans="1:4" ht="15.75" thickBot="1" x14ac:dyDescent="0.3"/>
    <row r="4" spans="1:4" ht="16.5" thickTop="1" thickBot="1" x14ac:dyDescent="0.3">
      <c r="A4" s="6"/>
      <c r="B4" s="83" t="s">
        <v>5</v>
      </c>
      <c r="C4" s="83"/>
      <c r="D4" s="83"/>
    </row>
    <row r="5" spans="1:4" ht="16.5" thickTop="1" thickBot="1" x14ac:dyDescent="0.3">
      <c r="A5" s="87" t="s">
        <v>1</v>
      </c>
      <c r="B5" s="88"/>
      <c r="C5" s="88"/>
      <c r="D5" s="89"/>
    </row>
    <row r="6" spans="1:4" ht="16.5" thickTop="1" thickBot="1" x14ac:dyDescent="0.3">
      <c r="A6" s="5" t="s">
        <v>2</v>
      </c>
      <c r="B6" s="3"/>
      <c r="C6" s="14"/>
      <c r="D6" s="3"/>
    </row>
    <row r="7" spans="1:4" ht="16.5" thickTop="1" thickBot="1" x14ac:dyDescent="0.3">
      <c r="A7" s="5" t="s">
        <v>3</v>
      </c>
      <c r="B7" s="3"/>
      <c r="C7" s="14">
        <v>0</v>
      </c>
      <c r="D7" s="3"/>
    </row>
    <row r="8" spans="1:4" ht="16.5" thickTop="1" thickBot="1" x14ac:dyDescent="0.3">
      <c r="A8" s="4" t="s">
        <v>4</v>
      </c>
      <c r="B8" s="3"/>
      <c r="C8" s="14">
        <f>SUM(C6:C7)</f>
        <v>0</v>
      </c>
      <c r="D8" s="3"/>
    </row>
    <row r="9" spans="1:4" ht="7.5" customHeight="1" thickTop="1" thickBot="1" x14ac:dyDescent="0.3">
      <c r="A9" s="3"/>
      <c r="B9" s="3"/>
      <c r="C9" s="3"/>
      <c r="D9" s="3"/>
    </row>
    <row r="10" spans="1:4" ht="16.5" thickTop="1" thickBot="1" x14ac:dyDescent="0.3">
      <c r="A10" s="83" t="s">
        <v>7</v>
      </c>
      <c r="B10" s="83"/>
      <c r="C10" s="83"/>
      <c r="D10" s="83"/>
    </row>
    <row r="11" spans="1:4" ht="16.5" thickTop="1" thickBot="1" x14ac:dyDescent="0.3">
      <c r="A11" s="87" t="s">
        <v>8</v>
      </c>
      <c r="B11" s="88"/>
      <c r="C11" s="88"/>
      <c r="D11" s="89"/>
    </row>
    <row r="12" spans="1:4" ht="16.5" thickTop="1" thickBot="1" x14ac:dyDescent="0.3">
      <c r="A12" s="5" t="s">
        <v>10</v>
      </c>
      <c r="B12" s="3"/>
      <c r="C12" s="14"/>
      <c r="D12" s="3"/>
    </row>
    <row r="13" spans="1:4" ht="16.5" thickTop="1" thickBot="1" x14ac:dyDescent="0.3">
      <c r="A13" s="5" t="s">
        <v>11</v>
      </c>
      <c r="B13" s="3"/>
      <c r="C13" s="14"/>
      <c r="D13" s="3"/>
    </row>
    <row r="14" spans="1:4" ht="16.5" thickTop="1" thickBot="1" x14ac:dyDescent="0.3">
      <c r="A14" s="87" t="s">
        <v>9</v>
      </c>
      <c r="B14" s="88"/>
      <c r="C14" s="88"/>
      <c r="D14" s="89"/>
    </row>
    <row r="15" spans="1:4" ht="16.5" thickTop="1" thickBot="1" x14ac:dyDescent="0.3">
      <c r="A15" s="5" t="s">
        <v>12</v>
      </c>
      <c r="B15" s="3"/>
      <c r="C15" s="14"/>
      <c r="D15" s="3"/>
    </row>
    <row r="16" spans="1:4" ht="16.5" thickTop="1" thickBot="1" x14ac:dyDescent="0.3">
      <c r="A16" s="4" t="s">
        <v>4</v>
      </c>
      <c r="B16" s="3"/>
      <c r="C16" s="14">
        <f>+C12+C13+C15</f>
        <v>0</v>
      </c>
      <c r="D16" s="3"/>
    </row>
    <row r="17" spans="1:8" ht="15.75" thickTop="1" x14ac:dyDescent="0.25"/>
    <row r="18" spans="1:8" x14ac:dyDescent="0.25">
      <c r="A18" s="1" t="s">
        <v>14</v>
      </c>
    </row>
    <row r="19" spans="1:8" x14ac:dyDescent="0.25">
      <c r="A19" s="8"/>
      <c r="B19" s="9"/>
      <c r="C19" s="10"/>
    </row>
    <row r="20" spans="1:8" x14ac:dyDescent="0.25">
      <c r="A20" s="11"/>
      <c r="B20" s="12"/>
      <c r="C20" s="13"/>
    </row>
    <row r="22" spans="1:8" x14ac:dyDescent="0.25">
      <c r="A22" s="1" t="s">
        <v>15</v>
      </c>
    </row>
    <row r="23" spans="1:8" x14ac:dyDescent="0.25">
      <c r="A23" s="8"/>
      <c r="B23" s="9"/>
      <c r="C23" s="10"/>
    </row>
    <row r="24" spans="1:8" x14ac:dyDescent="0.25">
      <c r="A24" s="11"/>
      <c r="B24" s="12"/>
      <c r="C24" s="13"/>
    </row>
    <row r="26" spans="1:8" ht="15.75" thickBot="1" x14ac:dyDescent="0.3"/>
    <row r="27" spans="1:8" ht="16.5" thickTop="1" thickBot="1" x14ac:dyDescent="0.3">
      <c r="A27" s="83" t="s">
        <v>19</v>
      </c>
      <c r="B27" s="83"/>
      <c r="C27" s="83"/>
      <c r="D27" s="83"/>
      <c r="E27" s="83"/>
      <c r="F27" s="83"/>
      <c r="G27" s="83"/>
      <c r="H27" s="83"/>
    </row>
    <row r="28" spans="1:8" ht="16.5" thickTop="1" thickBot="1" x14ac:dyDescent="0.3">
      <c r="A28" s="33" t="s">
        <v>20</v>
      </c>
      <c r="B28" s="51"/>
      <c r="C28" s="52">
        <v>0</v>
      </c>
      <c r="D28" s="53"/>
      <c r="E28" s="37" t="s">
        <v>25</v>
      </c>
      <c r="F28" s="54"/>
      <c r="G28" s="23">
        <v>0</v>
      </c>
      <c r="H28" s="22"/>
    </row>
    <row r="29" spans="1:8" ht="27" customHeight="1" thickTop="1" thickBot="1" x14ac:dyDescent="0.3">
      <c r="A29" s="33" t="s">
        <v>21</v>
      </c>
      <c r="B29" s="34"/>
      <c r="C29" s="35"/>
      <c r="D29" s="36"/>
      <c r="E29" s="33" t="s">
        <v>73</v>
      </c>
      <c r="F29" s="21"/>
      <c r="G29" s="35">
        <f>+C29</f>
        <v>0</v>
      </c>
      <c r="H29" s="22"/>
    </row>
    <row r="30" spans="1:8" ht="27" customHeight="1" thickTop="1" thickBot="1" x14ac:dyDescent="0.3">
      <c r="A30" s="33" t="s">
        <v>22</v>
      </c>
      <c r="B30" s="34"/>
      <c r="C30" s="35"/>
      <c r="D30" s="36"/>
      <c r="E30" s="33" t="s">
        <v>74</v>
      </c>
      <c r="F30" s="21"/>
      <c r="G30" s="35">
        <f>+C30</f>
        <v>0</v>
      </c>
      <c r="H30" s="22"/>
    </row>
    <row r="31" spans="1:8" ht="27" customHeight="1" thickTop="1" thickBot="1" x14ac:dyDescent="0.3">
      <c r="A31" s="33" t="s">
        <v>23</v>
      </c>
      <c r="B31" s="34"/>
      <c r="C31" s="35">
        <v>60</v>
      </c>
      <c r="D31" s="36"/>
      <c r="E31" s="33" t="s">
        <v>26</v>
      </c>
      <c r="F31" s="21"/>
      <c r="G31" s="35">
        <v>90</v>
      </c>
      <c r="H31" s="22"/>
    </row>
    <row r="32" spans="1:8" ht="27" customHeight="1" thickTop="1" thickBot="1" x14ac:dyDescent="0.3">
      <c r="A32" s="33" t="s">
        <v>24</v>
      </c>
      <c r="B32" s="34"/>
      <c r="C32" s="41">
        <f>+C13</f>
        <v>0</v>
      </c>
      <c r="D32" s="36"/>
      <c r="E32" s="33" t="s">
        <v>75</v>
      </c>
      <c r="F32" s="21"/>
      <c r="G32" s="41">
        <f>+C32</f>
        <v>0</v>
      </c>
      <c r="H32" s="22"/>
    </row>
    <row r="33" spans="1:14" ht="16.5" thickTop="1" thickBot="1" x14ac:dyDescent="0.3">
      <c r="A33" s="3"/>
      <c r="B33" s="21"/>
      <c r="C33" s="24"/>
      <c r="D33" s="22"/>
      <c r="E33" s="3"/>
      <c r="F33" s="21"/>
      <c r="G33" s="24"/>
      <c r="H33" s="22"/>
    </row>
    <row r="34" spans="1:14" ht="16.5" thickTop="1" thickBot="1" x14ac:dyDescent="0.3">
      <c r="A34" s="84" t="s">
        <v>27</v>
      </c>
      <c r="B34" s="84"/>
      <c r="C34" s="84"/>
      <c r="D34" s="84"/>
      <c r="E34" s="84"/>
      <c r="F34" s="84"/>
      <c r="G34" s="84"/>
      <c r="H34" s="84"/>
      <c r="I34" s="17"/>
      <c r="J34" s="17"/>
      <c r="K34" s="17"/>
      <c r="L34" s="17"/>
      <c r="M34" s="17"/>
      <c r="N34" s="17"/>
    </row>
    <row r="35" spans="1:14" ht="16.5" thickTop="1" thickBot="1" x14ac:dyDescent="0.3">
      <c r="A35" s="77" t="s">
        <v>28</v>
      </c>
      <c r="B35" s="84" t="s">
        <v>29</v>
      </c>
      <c r="C35" s="84"/>
      <c r="D35" s="84"/>
      <c r="E35" s="75"/>
      <c r="F35" s="83" t="s">
        <v>30</v>
      </c>
      <c r="G35" s="83"/>
      <c r="H35" s="83"/>
      <c r="I35" s="17"/>
      <c r="J35" s="17"/>
      <c r="K35" s="17"/>
      <c r="L35" s="17"/>
      <c r="M35" s="17"/>
      <c r="N35" s="17"/>
    </row>
    <row r="36" spans="1:14" ht="16.5" thickTop="1" thickBot="1" x14ac:dyDescent="0.3">
      <c r="A36" s="37" t="s">
        <v>31</v>
      </c>
      <c r="B36" s="21"/>
      <c r="C36" s="23">
        <v>0</v>
      </c>
      <c r="D36" s="22"/>
      <c r="E36" s="19"/>
      <c r="F36" s="21"/>
      <c r="G36" s="23">
        <v>0</v>
      </c>
      <c r="H36" s="22"/>
    </row>
    <row r="37" spans="1:14" ht="16.5" thickTop="1" thickBot="1" x14ac:dyDescent="0.3">
      <c r="A37" s="37" t="s">
        <v>32</v>
      </c>
      <c r="B37" s="21"/>
      <c r="C37" s="23">
        <v>0</v>
      </c>
      <c r="D37" s="22"/>
      <c r="E37" s="19"/>
      <c r="F37" s="21"/>
      <c r="G37" s="23">
        <v>0</v>
      </c>
      <c r="H37" s="22"/>
    </row>
    <row r="38" spans="1:14" ht="16.5" thickTop="1" thickBot="1" x14ac:dyDescent="0.3">
      <c r="A38" s="37" t="s">
        <v>33</v>
      </c>
      <c r="B38" s="21"/>
      <c r="C38" s="23">
        <v>0</v>
      </c>
      <c r="D38" s="22"/>
      <c r="E38" s="19"/>
      <c r="F38" s="21"/>
      <c r="G38" s="23">
        <v>0</v>
      </c>
      <c r="H38" s="22"/>
    </row>
    <row r="39" spans="1:14" ht="16.5" thickTop="1" thickBot="1" x14ac:dyDescent="0.3">
      <c r="A39" s="37" t="s">
        <v>34</v>
      </c>
      <c r="B39" s="21"/>
      <c r="C39" s="23">
        <v>0</v>
      </c>
      <c r="D39" s="22"/>
      <c r="E39" s="19"/>
      <c r="F39" s="21"/>
      <c r="G39" s="23">
        <v>0</v>
      </c>
      <c r="H39" s="22"/>
    </row>
    <row r="40" spans="1:14" ht="16.5" thickTop="1" thickBot="1" x14ac:dyDescent="0.3">
      <c r="A40" s="37" t="s">
        <v>35</v>
      </c>
      <c r="B40" s="21"/>
      <c r="C40" s="23">
        <v>0</v>
      </c>
      <c r="D40" s="22"/>
      <c r="E40" s="19"/>
      <c r="F40" s="21"/>
      <c r="G40" s="23">
        <v>0</v>
      </c>
      <c r="H40" s="22"/>
    </row>
    <row r="41" spans="1:14" ht="16.5" thickTop="1" thickBot="1" x14ac:dyDescent="0.3">
      <c r="A41" s="37" t="s">
        <v>36</v>
      </c>
      <c r="B41" s="21"/>
      <c r="C41" s="23">
        <v>0</v>
      </c>
      <c r="D41" s="22"/>
      <c r="E41" s="19"/>
      <c r="F41" s="21"/>
      <c r="G41" s="23">
        <v>0</v>
      </c>
      <c r="H41" s="22"/>
    </row>
    <row r="42" spans="1:14" ht="16.5" thickTop="1" thickBot="1" x14ac:dyDescent="0.3">
      <c r="A42" s="37" t="s">
        <v>37</v>
      </c>
      <c r="B42" s="21"/>
      <c r="C42" s="23">
        <v>0</v>
      </c>
      <c r="D42" s="22"/>
      <c r="E42" s="19"/>
      <c r="F42" s="21"/>
      <c r="G42" s="23">
        <v>0</v>
      </c>
      <c r="H42" s="22"/>
    </row>
    <row r="43" spans="1:14" ht="16.5" thickTop="1" thickBot="1" x14ac:dyDescent="0.3">
      <c r="A43" s="37" t="s">
        <v>38</v>
      </c>
      <c r="B43" s="21"/>
      <c r="C43" s="23">
        <v>0</v>
      </c>
      <c r="D43" s="22"/>
      <c r="E43" s="19"/>
      <c r="F43" s="21"/>
      <c r="G43" s="23">
        <v>0</v>
      </c>
      <c r="H43" s="22"/>
    </row>
    <row r="44" spans="1:14" ht="16.5" thickTop="1" thickBot="1" x14ac:dyDescent="0.3">
      <c r="A44" s="38" t="s">
        <v>39</v>
      </c>
      <c r="B44" s="85">
        <v>0</v>
      </c>
      <c r="C44" s="85"/>
      <c r="D44" s="86"/>
      <c r="E44" s="86"/>
      <c r="F44" s="86"/>
      <c r="G44" s="86"/>
      <c r="H44" s="86"/>
    </row>
    <row r="45" spans="1:14" ht="16.5" thickTop="1" thickBot="1" x14ac:dyDescent="0.3"/>
    <row r="46" spans="1:14" ht="16.5" thickTop="1" thickBot="1" x14ac:dyDescent="0.3">
      <c r="A46" s="83" t="s">
        <v>40</v>
      </c>
      <c r="B46" s="83"/>
      <c r="C46" s="83"/>
      <c r="D46" s="83"/>
      <c r="E46" s="83"/>
      <c r="F46" s="83"/>
      <c r="G46" s="83"/>
      <c r="H46" s="83"/>
      <c r="I46" s="83"/>
      <c r="J46" s="83"/>
      <c r="K46" s="83"/>
    </row>
    <row r="47" spans="1:14" ht="16.5" thickTop="1" thickBot="1" x14ac:dyDescent="0.3">
      <c r="A47" s="76" t="s">
        <v>41</v>
      </c>
      <c r="B47" s="82" t="s">
        <v>42</v>
      </c>
      <c r="C47" s="82"/>
      <c r="D47" s="82"/>
      <c r="E47" s="76" t="s">
        <v>43</v>
      </c>
      <c r="F47" s="82" t="s">
        <v>44</v>
      </c>
      <c r="G47" s="82"/>
      <c r="H47" s="82"/>
      <c r="I47" s="82" t="s">
        <v>45</v>
      </c>
      <c r="J47" s="82"/>
      <c r="K47" s="82"/>
      <c r="L47" s="26"/>
      <c r="M47" s="26"/>
      <c r="N47" s="26"/>
    </row>
    <row r="48" spans="1:14" ht="16.5" thickTop="1" thickBot="1" x14ac:dyDescent="0.3">
      <c r="A48" s="31" t="s">
        <v>31</v>
      </c>
      <c r="B48" s="21"/>
      <c r="C48" s="24"/>
      <c r="D48" s="22"/>
      <c r="E48" s="14"/>
      <c r="F48" s="21"/>
      <c r="G48" s="23">
        <v>0</v>
      </c>
      <c r="H48" s="22"/>
      <c r="I48" s="21"/>
      <c r="J48" s="23">
        <v>0</v>
      </c>
      <c r="K48" s="22"/>
    </row>
    <row r="49" spans="1:14" ht="16.5" thickTop="1" thickBot="1" x14ac:dyDescent="0.3">
      <c r="A49" s="31" t="s">
        <v>32</v>
      </c>
      <c r="B49" s="21"/>
      <c r="C49" s="24"/>
      <c r="D49" s="22"/>
      <c r="E49" s="14"/>
      <c r="F49" s="21"/>
      <c r="G49" s="23">
        <v>0</v>
      </c>
      <c r="H49" s="22"/>
      <c r="I49" s="21"/>
      <c r="J49" s="23">
        <v>0</v>
      </c>
      <c r="K49" s="22"/>
    </row>
    <row r="50" spans="1:14" ht="16.5" thickTop="1" thickBot="1" x14ac:dyDescent="0.3">
      <c r="A50" s="31" t="s">
        <v>46</v>
      </c>
      <c r="B50" s="21"/>
      <c r="C50" s="24"/>
      <c r="D50" s="22"/>
      <c r="E50" s="14"/>
      <c r="F50" s="21"/>
      <c r="G50" s="23">
        <v>0</v>
      </c>
      <c r="H50" s="22"/>
      <c r="I50" s="21"/>
      <c r="J50" s="23">
        <v>0</v>
      </c>
      <c r="K50" s="22"/>
    </row>
    <row r="51" spans="1:14" ht="16.5" thickTop="1" thickBot="1" x14ac:dyDescent="0.3">
      <c r="E51" s="40"/>
      <c r="J51" s="40"/>
    </row>
    <row r="52" spans="1:14" ht="16.5" thickTop="1" thickBot="1" x14ac:dyDescent="0.3">
      <c r="A52" s="3" t="s">
        <v>47</v>
      </c>
      <c r="B52" s="21"/>
      <c r="C52" s="24">
        <f>SUM(C48:C51)</f>
        <v>0</v>
      </c>
      <c r="D52" s="22"/>
      <c r="E52" s="14">
        <f>SUM(E48:E51)</f>
        <v>0</v>
      </c>
      <c r="F52" s="21"/>
      <c r="G52" s="23">
        <f>SUM(G48:G51)</f>
        <v>0</v>
      </c>
      <c r="H52" s="22"/>
      <c r="I52" s="21"/>
      <c r="J52" s="23">
        <v>0</v>
      </c>
      <c r="K52" s="22"/>
    </row>
    <row r="53" spans="1:14" ht="15.75" thickTop="1" x14ac:dyDescent="0.25">
      <c r="E53" s="40"/>
    </row>
    <row r="54" spans="1:14" x14ac:dyDescent="0.25">
      <c r="A54" s="81" t="s">
        <v>48</v>
      </c>
      <c r="B54" s="81"/>
      <c r="C54" s="81"/>
      <c r="D54" s="81"/>
      <c r="E54" s="81"/>
      <c r="F54" s="81"/>
      <c r="G54" s="81"/>
      <c r="H54" s="81"/>
      <c r="I54" s="29"/>
      <c r="J54" s="29"/>
      <c r="K54" s="29"/>
      <c r="L54" s="1"/>
      <c r="M54" s="1"/>
      <c r="N54" s="1"/>
    </row>
    <row r="55" spans="1:14" ht="15.75" thickBot="1" x14ac:dyDescent="0.3">
      <c r="A55" s="78" t="s">
        <v>41</v>
      </c>
      <c r="B55" s="79" t="s">
        <v>49</v>
      </c>
      <c r="C55" s="79"/>
      <c r="D55" s="79"/>
      <c r="E55" s="78"/>
      <c r="F55" s="79" t="s">
        <v>50</v>
      </c>
      <c r="G55" s="79"/>
      <c r="H55" s="79"/>
      <c r="I55" s="30"/>
      <c r="J55" s="30"/>
      <c r="K55" s="30"/>
      <c r="L55" s="27"/>
      <c r="M55" s="27"/>
      <c r="N55" s="27"/>
    </row>
    <row r="56" spans="1:14" ht="16.5" thickTop="1" thickBot="1" x14ac:dyDescent="0.3">
      <c r="A56" s="31" t="s">
        <v>31</v>
      </c>
      <c r="B56" s="21"/>
      <c r="C56" s="23"/>
      <c r="D56" s="22"/>
      <c r="E56" s="19"/>
      <c r="F56" s="21"/>
      <c r="G56" s="24"/>
      <c r="H56" s="22"/>
    </row>
    <row r="57" spans="1:14" ht="16.5" thickTop="1" thickBot="1" x14ac:dyDescent="0.3">
      <c r="A57" s="31" t="s">
        <v>32</v>
      </c>
      <c r="B57" s="21"/>
      <c r="C57" s="23"/>
      <c r="D57" s="22"/>
      <c r="E57" s="19"/>
      <c r="F57" s="21"/>
      <c r="G57" s="24"/>
      <c r="H57" s="22"/>
    </row>
    <row r="58" spans="1:14" ht="16.5" thickTop="1" thickBot="1" x14ac:dyDescent="0.3">
      <c r="A58" s="31" t="s">
        <v>46</v>
      </c>
      <c r="B58" s="21"/>
      <c r="C58" s="23"/>
      <c r="D58" s="22"/>
      <c r="E58" s="19"/>
      <c r="F58" s="21"/>
      <c r="G58" s="24"/>
      <c r="H58" s="22"/>
    </row>
    <row r="59" spans="1:14" ht="16.5" thickTop="1" thickBot="1" x14ac:dyDescent="0.3">
      <c r="A59" s="3" t="s">
        <v>47</v>
      </c>
      <c r="B59" s="21"/>
      <c r="C59" s="23">
        <f>SUM(C56:C58)</f>
        <v>0</v>
      </c>
      <c r="D59" s="22"/>
      <c r="E59" s="19"/>
      <c r="F59" s="21"/>
      <c r="G59" s="24">
        <f>SUM(G56:G58)</f>
        <v>0</v>
      </c>
      <c r="H59" s="22"/>
    </row>
    <row r="60" spans="1:14" ht="15.75" thickTop="1" x14ac:dyDescent="0.25"/>
    <row r="61" spans="1:14" x14ac:dyDescent="0.25">
      <c r="A61" s="81" t="s">
        <v>51</v>
      </c>
      <c r="B61" s="81"/>
      <c r="C61" s="81"/>
      <c r="D61" s="81"/>
      <c r="E61" s="81"/>
      <c r="F61" s="81"/>
      <c r="G61" s="81"/>
      <c r="H61" s="81"/>
    </row>
    <row r="62" spans="1:14" ht="15.75" thickBot="1" x14ac:dyDescent="0.3">
      <c r="A62" s="20" t="s">
        <v>52</v>
      </c>
      <c r="B62" s="81" t="s">
        <v>53</v>
      </c>
      <c r="C62" s="81"/>
      <c r="D62" s="81"/>
      <c r="E62" s="20"/>
      <c r="F62" s="81" t="s">
        <v>54</v>
      </c>
      <c r="G62" s="81"/>
      <c r="H62" s="81"/>
    </row>
    <row r="63" spans="1:14" ht="16.5" thickTop="1" thickBot="1" x14ac:dyDescent="0.3">
      <c r="A63" s="31" t="s">
        <v>55</v>
      </c>
      <c r="B63" s="21"/>
      <c r="C63" s="24"/>
      <c r="D63" s="22"/>
      <c r="E63" s="19"/>
      <c r="F63" s="21"/>
      <c r="G63" s="24"/>
      <c r="H63" s="22"/>
    </row>
    <row r="64" spans="1:14" ht="16.5" thickTop="1" thickBot="1" x14ac:dyDescent="0.3">
      <c r="A64" s="31" t="s">
        <v>56</v>
      </c>
      <c r="B64" s="21"/>
      <c r="C64" s="24"/>
      <c r="D64" s="22"/>
      <c r="E64" s="19"/>
      <c r="F64" s="21"/>
      <c r="G64" s="24"/>
      <c r="H64" s="22"/>
    </row>
    <row r="65" spans="1:14" ht="16.5" thickTop="1" thickBot="1" x14ac:dyDescent="0.3">
      <c r="A65" s="31" t="s">
        <v>57</v>
      </c>
      <c r="B65" s="21"/>
      <c r="C65" s="24"/>
      <c r="D65" s="22"/>
      <c r="E65" s="19"/>
      <c r="F65" s="21"/>
      <c r="G65" s="24"/>
      <c r="H65" s="22"/>
    </row>
    <row r="66" spans="1:14" ht="16.5" thickTop="1" thickBot="1" x14ac:dyDescent="0.3">
      <c r="A66" s="31" t="s">
        <v>58</v>
      </c>
      <c r="B66" s="21"/>
      <c r="C66" s="24"/>
      <c r="D66" s="22"/>
      <c r="E66" s="19"/>
      <c r="F66" s="21"/>
      <c r="G66" s="24"/>
      <c r="H66" s="22"/>
    </row>
    <row r="67" spans="1:14" ht="16.5" thickTop="1" thickBot="1" x14ac:dyDescent="0.3">
      <c r="A67" s="31" t="s">
        <v>59</v>
      </c>
      <c r="B67" s="21"/>
      <c r="C67" s="24"/>
      <c r="D67" s="22"/>
      <c r="E67" s="19"/>
      <c r="F67" s="21"/>
      <c r="G67" s="24"/>
      <c r="H67" s="22"/>
    </row>
    <row r="68" spans="1:14" ht="16.5" thickTop="1" thickBot="1" x14ac:dyDescent="0.3">
      <c r="A68" s="3" t="s">
        <v>47</v>
      </c>
      <c r="B68" s="21"/>
      <c r="C68" s="24"/>
      <c r="D68" s="22"/>
      <c r="E68" s="19"/>
      <c r="F68" s="21"/>
      <c r="G68" s="24"/>
      <c r="H68" s="22"/>
    </row>
    <row r="69" spans="1:14" ht="15.75" thickTop="1" x14ac:dyDescent="0.25"/>
    <row r="70" spans="1:14" x14ac:dyDescent="0.25">
      <c r="A70" s="80" t="s">
        <v>60</v>
      </c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</row>
    <row r="71" spans="1:14" ht="15.75" thickBot="1" x14ac:dyDescent="0.3">
      <c r="A71" s="32" t="s">
        <v>61</v>
      </c>
      <c r="B71" s="79" t="s">
        <v>62</v>
      </c>
      <c r="C71" s="79"/>
      <c r="D71" s="79"/>
      <c r="E71" s="78" t="s">
        <v>63</v>
      </c>
      <c r="F71" s="79" t="s">
        <v>64</v>
      </c>
      <c r="G71" s="79"/>
      <c r="H71" s="79"/>
      <c r="I71" s="79" t="s">
        <v>65</v>
      </c>
      <c r="J71" s="79"/>
      <c r="K71" s="79"/>
      <c r="L71" s="79" t="s">
        <v>66</v>
      </c>
      <c r="M71" s="79"/>
      <c r="N71" s="79"/>
    </row>
    <row r="72" spans="1:14" ht="16.5" thickTop="1" thickBot="1" x14ac:dyDescent="0.3">
      <c r="A72" s="31" t="s">
        <v>67</v>
      </c>
      <c r="B72" s="21"/>
      <c r="C72" s="24"/>
      <c r="D72" s="22"/>
      <c r="E72" s="3"/>
      <c r="F72" s="21"/>
      <c r="G72" s="24"/>
      <c r="H72" s="22"/>
      <c r="I72" s="21"/>
      <c r="J72" s="24"/>
      <c r="K72" s="22"/>
      <c r="L72" s="21"/>
      <c r="M72" s="24"/>
      <c r="N72" s="22"/>
    </row>
    <row r="73" spans="1:14" ht="16.5" thickTop="1" thickBot="1" x14ac:dyDescent="0.3">
      <c r="A73" s="31" t="s">
        <v>68</v>
      </c>
      <c r="B73" s="21"/>
      <c r="C73" s="24"/>
      <c r="D73" s="22"/>
      <c r="E73" s="3"/>
      <c r="F73" s="21"/>
      <c r="G73" s="24"/>
      <c r="H73" s="22"/>
      <c r="I73" s="21"/>
      <c r="J73" s="24"/>
      <c r="K73" s="22"/>
      <c r="L73" s="21"/>
      <c r="M73" s="24"/>
      <c r="N73" s="22"/>
    </row>
    <row r="74" spans="1:14" ht="16.5" thickTop="1" thickBot="1" x14ac:dyDescent="0.3">
      <c r="A74" s="31" t="s">
        <v>69</v>
      </c>
      <c r="B74" s="21"/>
      <c r="C74" s="24"/>
      <c r="D74" s="22"/>
      <c r="E74" s="3"/>
      <c r="F74" s="21"/>
      <c r="G74" s="24"/>
      <c r="H74" s="22"/>
      <c r="I74" s="21"/>
      <c r="J74" s="24"/>
      <c r="K74" s="22"/>
      <c r="L74" s="21"/>
      <c r="M74" s="24"/>
      <c r="N74" s="22"/>
    </row>
    <row r="75" spans="1:14" ht="16.5" thickTop="1" thickBot="1" x14ac:dyDescent="0.3">
      <c r="A75" s="31" t="s">
        <v>70</v>
      </c>
      <c r="B75" s="21"/>
      <c r="C75" s="24"/>
      <c r="D75" s="22"/>
      <c r="E75" s="3"/>
      <c r="F75" s="21"/>
      <c r="G75" s="24"/>
      <c r="H75" s="22"/>
      <c r="I75" s="21"/>
      <c r="J75" s="24"/>
      <c r="K75" s="22"/>
      <c r="L75" s="21"/>
      <c r="M75" s="24"/>
      <c r="N75" s="22"/>
    </row>
    <row r="76" spans="1:14" ht="16.5" thickTop="1" thickBot="1" x14ac:dyDescent="0.3">
      <c r="A76" s="31" t="s">
        <v>71</v>
      </c>
      <c r="B76" s="21"/>
      <c r="C76" s="24"/>
      <c r="D76" s="22"/>
      <c r="E76" s="3"/>
      <c r="F76" s="21"/>
      <c r="G76" s="24"/>
      <c r="H76" s="22"/>
      <c r="I76" s="21"/>
      <c r="J76" s="24"/>
      <c r="K76" s="22"/>
      <c r="L76" s="21"/>
      <c r="M76" s="24"/>
      <c r="N76" s="22"/>
    </row>
    <row r="77" spans="1:14" ht="16.5" thickTop="1" thickBot="1" x14ac:dyDescent="0.3">
      <c r="A77" s="31" t="s">
        <v>72</v>
      </c>
      <c r="B77" s="21"/>
      <c r="C77" s="24"/>
      <c r="D77" s="22"/>
      <c r="E77" s="3"/>
      <c r="F77" s="21"/>
      <c r="G77" s="24"/>
      <c r="H77" s="22"/>
      <c r="I77" s="21"/>
      <c r="J77" s="24"/>
      <c r="K77" s="22"/>
      <c r="L77" s="21"/>
      <c r="M77" s="24"/>
      <c r="N77" s="22"/>
    </row>
    <row r="78" spans="1:14" ht="15.75" thickTop="1" x14ac:dyDescent="0.25"/>
  </sheetData>
  <mergeCells count="27">
    <mergeCell ref="A61:H61"/>
    <mergeCell ref="B62:D62"/>
    <mergeCell ref="F62:H62"/>
    <mergeCell ref="A70:N70"/>
    <mergeCell ref="B71:D71"/>
    <mergeCell ref="F71:H71"/>
    <mergeCell ref="I71:K71"/>
    <mergeCell ref="L71:N71"/>
    <mergeCell ref="A46:K46"/>
    <mergeCell ref="B47:D47"/>
    <mergeCell ref="F47:H47"/>
    <mergeCell ref="I47:K47"/>
    <mergeCell ref="A54:H54"/>
    <mergeCell ref="B55:D55"/>
    <mergeCell ref="F55:H55"/>
    <mergeCell ref="A27:H27"/>
    <mergeCell ref="A34:H34"/>
    <mergeCell ref="B35:D35"/>
    <mergeCell ref="F35:H35"/>
    <mergeCell ref="B44:C44"/>
    <mergeCell ref="D44:H44"/>
    <mergeCell ref="A1:D1"/>
    <mergeCell ref="B4:D4"/>
    <mergeCell ref="A5:D5"/>
    <mergeCell ref="A10:D10"/>
    <mergeCell ref="A11:D11"/>
    <mergeCell ref="A14:D14"/>
  </mergeCells>
  <pageMargins left="0.19685039370078741" right="0.19685039370078741" top="0.19685039370078741" bottom="0.19685039370078741" header="0.31496062992125984" footer="0.31496062992125984"/>
  <pageSetup scale="8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workbookViewId="0">
      <selection activeCell="G60" sqref="G60"/>
    </sheetView>
  </sheetViews>
  <sheetFormatPr baseColWidth="10" defaultRowHeight="15" x14ac:dyDescent="0.25"/>
  <cols>
    <col min="1" max="1" width="38.5703125" customWidth="1"/>
    <col min="2" max="2" width="8.5703125" customWidth="1"/>
    <col min="3" max="3" width="14.28515625" customWidth="1"/>
    <col min="4" max="4" width="8.5703125" customWidth="1"/>
    <col min="5" max="5" width="38.5703125" customWidth="1"/>
    <col min="6" max="6" width="8.5703125" customWidth="1"/>
    <col min="7" max="7" width="14.140625" customWidth="1"/>
    <col min="8" max="11" width="8.5703125" customWidth="1"/>
  </cols>
  <sheetData>
    <row r="1" spans="1:4" x14ac:dyDescent="0.25">
      <c r="A1" s="90" t="s">
        <v>0</v>
      </c>
      <c r="B1" s="90"/>
      <c r="C1" s="90"/>
      <c r="D1" s="90"/>
    </row>
    <row r="2" spans="1:4" x14ac:dyDescent="0.25">
      <c r="A2" s="1" t="s">
        <v>16</v>
      </c>
      <c r="B2" s="7"/>
      <c r="C2" s="1" t="s">
        <v>6</v>
      </c>
      <c r="D2" s="2">
        <v>2013</v>
      </c>
    </row>
    <row r="3" spans="1:4" ht="15.75" thickBot="1" x14ac:dyDescent="0.3"/>
    <row r="4" spans="1:4" ht="16.5" thickTop="1" thickBot="1" x14ac:dyDescent="0.3">
      <c r="A4" s="6"/>
      <c r="B4" s="83" t="s">
        <v>5</v>
      </c>
      <c r="C4" s="83"/>
      <c r="D4" s="83"/>
    </row>
    <row r="5" spans="1:4" ht="16.5" thickTop="1" thickBot="1" x14ac:dyDescent="0.3">
      <c r="A5" s="87" t="s">
        <v>1</v>
      </c>
      <c r="B5" s="88"/>
      <c r="C5" s="88"/>
      <c r="D5" s="89"/>
    </row>
    <row r="6" spans="1:4" ht="16.5" thickTop="1" thickBot="1" x14ac:dyDescent="0.3">
      <c r="A6" s="5" t="s">
        <v>2</v>
      </c>
      <c r="B6" s="3"/>
      <c r="C6" s="14">
        <f>337040.67+197611.67+268151.5+96294.7</f>
        <v>899098.53999999992</v>
      </c>
      <c r="D6" s="3"/>
    </row>
    <row r="7" spans="1:4" ht="16.5" thickTop="1" thickBot="1" x14ac:dyDescent="0.3">
      <c r="A7" s="5" t="s">
        <v>3</v>
      </c>
      <c r="B7" s="3"/>
      <c r="C7" s="14">
        <v>0</v>
      </c>
      <c r="D7" s="3"/>
    </row>
    <row r="8" spans="1:4" ht="16.5" thickTop="1" thickBot="1" x14ac:dyDescent="0.3">
      <c r="A8" s="4" t="s">
        <v>4</v>
      </c>
      <c r="B8" s="3"/>
      <c r="C8" s="14">
        <f>SUM(C6:C7)</f>
        <v>899098.53999999992</v>
      </c>
      <c r="D8" s="3"/>
    </row>
    <row r="9" spans="1:4" ht="7.5" customHeight="1" thickTop="1" thickBot="1" x14ac:dyDescent="0.3">
      <c r="A9" s="3"/>
      <c r="B9" s="3"/>
      <c r="C9" s="3"/>
      <c r="D9" s="3"/>
    </row>
    <row r="10" spans="1:4" ht="16.5" thickTop="1" thickBot="1" x14ac:dyDescent="0.3">
      <c r="A10" s="83" t="s">
        <v>7</v>
      </c>
      <c r="B10" s="83"/>
      <c r="C10" s="83"/>
      <c r="D10" s="83"/>
    </row>
    <row r="11" spans="1:4" ht="16.5" thickTop="1" thickBot="1" x14ac:dyDescent="0.3">
      <c r="A11" s="87" t="s">
        <v>8</v>
      </c>
      <c r="B11" s="88"/>
      <c r="C11" s="88"/>
      <c r="D11" s="89"/>
    </row>
    <row r="12" spans="1:4" ht="16.5" thickTop="1" thickBot="1" x14ac:dyDescent="0.3">
      <c r="A12" s="5" t="s">
        <v>10</v>
      </c>
      <c r="B12" s="3"/>
      <c r="C12" s="14"/>
      <c r="D12" s="3"/>
    </row>
    <row r="13" spans="1:4" ht="16.5" thickTop="1" thickBot="1" x14ac:dyDescent="0.3">
      <c r="A13" s="5" t="s">
        <v>11</v>
      </c>
      <c r="B13" s="3"/>
      <c r="C13" s="14">
        <f>337040.67+195707.39+267901.76+96077.98</f>
        <v>896727.8</v>
      </c>
      <c r="D13" s="3"/>
    </row>
    <row r="14" spans="1:4" ht="16.5" thickTop="1" thickBot="1" x14ac:dyDescent="0.3">
      <c r="A14" s="87" t="s">
        <v>9</v>
      </c>
      <c r="B14" s="88"/>
      <c r="C14" s="88"/>
      <c r="D14" s="89"/>
    </row>
    <row r="15" spans="1:4" ht="16.5" thickTop="1" thickBot="1" x14ac:dyDescent="0.3">
      <c r="A15" s="5" t="s">
        <v>12</v>
      </c>
      <c r="B15" s="3"/>
      <c r="C15" s="14">
        <f>1904.28+249.74+216.72</f>
        <v>2370.7399999999998</v>
      </c>
      <c r="D15" s="3"/>
    </row>
    <row r="16" spans="1:4" ht="16.5" thickTop="1" thickBot="1" x14ac:dyDescent="0.3">
      <c r="A16" s="4" t="s">
        <v>4</v>
      </c>
      <c r="B16" s="3"/>
      <c r="C16" s="14">
        <f>+C12+C13+C15</f>
        <v>899098.54</v>
      </c>
      <c r="D16" s="3"/>
    </row>
    <row r="17" spans="1:8" ht="15.75" thickTop="1" x14ac:dyDescent="0.25"/>
    <row r="18" spans="1:8" x14ac:dyDescent="0.25">
      <c r="A18" s="1" t="s">
        <v>14</v>
      </c>
    </row>
    <row r="19" spans="1:8" x14ac:dyDescent="0.25">
      <c r="A19" s="8"/>
      <c r="B19" s="9"/>
      <c r="C19" s="10"/>
    </row>
    <row r="20" spans="1:8" x14ac:dyDescent="0.25">
      <c r="A20" s="11"/>
      <c r="B20" s="12"/>
      <c r="C20" s="13"/>
    </row>
    <row r="22" spans="1:8" x14ac:dyDescent="0.25">
      <c r="A22" s="1" t="s">
        <v>15</v>
      </c>
    </row>
    <row r="23" spans="1:8" x14ac:dyDescent="0.25">
      <c r="A23" s="8"/>
      <c r="B23" s="9"/>
      <c r="C23" s="10"/>
    </row>
    <row r="24" spans="1:8" x14ac:dyDescent="0.25">
      <c r="A24" s="11"/>
      <c r="B24" s="12"/>
      <c r="C24" s="13"/>
    </row>
    <row r="27" spans="1:8" ht="15.75" thickBot="1" x14ac:dyDescent="0.3"/>
    <row r="28" spans="1:8" ht="16.5" thickTop="1" thickBot="1" x14ac:dyDescent="0.3">
      <c r="A28" s="83" t="s">
        <v>19</v>
      </c>
      <c r="B28" s="83"/>
      <c r="C28" s="83"/>
      <c r="D28" s="83"/>
      <c r="E28" s="83"/>
      <c r="F28" s="83"/>
      <c r="G28" s="83"/>
      <c r="H28" s="83"/>
    </row>
    <row r="29" spans="1:8" ht="16.5" thickTop="1" thickBot="1" x14ac:dyDescent="0.3">
      <c r="A29" s="33" t="s">
        <v>20</v>
      </c>
      <c r="B29" s="51"/>
      <c r="C29" s="52">
        <v>0</v>
      </c>
      <c r="D29" s="53"/>
      <c r="E29" s="37" t="s">
        <v>25</v>
      </c>
      <c r="F29" s="54"/>
      <c r="G29" s="23">
        <v>0</v>
      </c>
      <c r="H29" s="22"/>
    </row>
    <row r="30" spans="1:8" ht="27" customHeight="1" thickTop="1" thickBot="1" x14ac:dyDescent="0.3">
      <c r="A30" s="33" t="s">
        <v>21</v>
      </c>
      <c r="B30" s="34"/>
      <c r="C30" s="35">
        <v>279</v>
      </c>
      <c r="D30" s="36"/>
      <c r="E30" s="33" t="s">
        <v>73</v>
      </c>
      <c r="F30" s="21"/>
      <c r="G30" s="35">
        <v>279</v>
      </c>
      <c r="H30" s="22"/>
    </row>
    <row r="31" spans="1:8" ht="27" customHeight="1" thickTop="1" thickBot="1" x14ac:dyDescent="0.3">
      <c r="A31" s="33" t="s">
        <v>22</v>
      </c>
      <c r="B31" s="34"/>
      <c r="C31" s="35">
        <v>706</v>
      </c>
      <c r="D31" s="36"/>
      <c r="E31" s="33" t="s">
        <v>74</v>
      </c>
      <c r="F31" s="21"/>
      <c r="G31" s="35">
        <v>706</v>
      </c>
      <c r="H31" s="22"/>
    </row>
    <row r="32" spans="1:8" ht="27" customHeight="1" thickTop="1" thickBot="1" x14ac:dyDescent="0.3">
      <c r="A32" s="33" t="s">
        <v>23</v>
      </c>
      <c r="B32" s="34"/>
      <c r="C32" s="35">
        <v>60</v>
      </c>
      <c r="D32" s="36"/>
      <c r="E32" s="33" t="s">
        <v>26</v>
      </c>
      <c r="F32" s="21"/>
      <c r="G32" s="35">
        <v>90</v>
      </c>
      <c r="H32" s="22"/>
    </row>
    <row r="33" spans="1:14" ht="27" customHeight="1" thickTop="1" thickBot="1" x14ac:dyDescent="0.3">
      <c r="A33" s="33" t="s">
        <v>24</v>
      </c>
      <c r="B33" s="34"/>
      <c r="C33" s="41">
        <f>+C13</f>
        <v>896727.8</v>
      </c>
      <c r="D33" s="36"/>
      <c r="E33" s="33" t="s">
        <v>75</v>
      </c>
      <c r="F33" s="21"/>
      <c r="G33" s="41">
        <f>+C33</f>
        <v>896727.8</v>
      </c>
      <c r="H33" s="22"/>
    </row>
    <row r="34" spans="1:14" ht="7.5" customHeight="1" thickTop="1" thickBot="1" x14ac:dyDescent="0.3">
      <c r="A34" s="3"/>
      <c r="B34" s="21"/>
      <c r="C34" s="24"/>
      <c r="D34" s="22"/>
      <c r="E34" s="3"/>
      <c r="F34" s="21"/>
      <c r="G34" s="24"/>
      <c r="H34" s="22"/>
    </row>
    <row r="35" spans="1:14" ht="16.5" thickTop="1" thickBot="1" x14ac:dyDescent="0.3">
      <c r="A35" s="84" t="s">
        <v>27</v>
      </c>
      <c r="B35" s="84"/>
      <c r="C35" s="84"/>
      <c r="D35" s="84"/>
      <c r="E35" s="84"/>
      <c r="F35" s="84"/>
      <c r="G35" s="84"/>
      <c r="H35" s="84"/>
      <c r="I35" s="17"/>
      <c r="J35" s="17"/>
      <c r="K35" s="17"/>
      <c r="L35" s="17"/>
      <c r="M35" s="17"/>
      <c r="N35" s="17"/>
    </row>
    <row r="36" spans="1:14" ht="16.5" thickTop="1" thickBot="1" x14ac:dyDescent="0.3">
      <c r="A36" s="46" t="s">
        <v>28</v>
      </c>
      <c r="B36" s="84" t="s">
        <v>29</v>
      </c>
      <c r="C36" s="84"/>
      <c r="D36" s="84"/>
      <c r="E36" s="45"/>
      <c r="F36" s="83" t="s">
        <v>30</v>
      </c>
      <c r="G36" s="83"/>
      <c r="H36" s="83"/>
      <c r="I36" s="17"/>
      <c r="J36" s="17"/>
      <c r="K36" s="17"/>
      <c r="L36" s="17"/>
      <c r="M36" s="17"/>
      <c r="N36" s="17"/>
    </row>
    <row r="37" spans="1:14" ht="16.5" thickTop="1" thickBot="1" x14ac:dyDescent="0.3">
      <c r="A37" s="37" t="s">
        <v>31</v>
      </c>
      <c r="B37" s="21"/>
      <c r="C37" s="23">
        <v>0</v>
      </c>
      <c r="D37" s="22"/>
      <c r="E37" s="19"/>
      <c r="F37" s="21"/>
      <c r="G37" s="23">
        <v>0</v>
      </c>
      <c r="H37" s="22"/>
    </row>
    <row r="38" spans="1:14" ht="16.5" thickTop="1" thickBot="1" x14ac:dyDescent="0.3">
      <c r="A38" s="37" t="s">
        <v>32</v>
      </c>
      <c r="B38" s="21"/>
      <c r="C38" s="23">
        <v>0</v>
      </c>
      <c r="D38" s="22"/>
      <c r="E38" s="19"/>
      <c r="F38" s="21"/>
      <c r="G38" s="23">
        <v>0</v>
      </c>
      <c r="H38" s="22"/>
    </row>
    <row r="39" spans="1:14" ht="16.5" thickTop="1" thickBot="1" x14ac:dyDescent="0.3">
      <c r="A39" s="37" t="s">
        <v>33</v>
      </c>
      <c r="B39" s="21"/>
      <c r="C39" s="23">
        <v>0</v>
      </c>
      <c r="D39" s="22"/>
      <c r="E39" s="19"/>
      <c r="F39" s="21"/>
      <c r="G39" s="23">
        <v>0</v>
      </c>
      <c r="H39" s="22"/>
    </row>
    <row r="40" spans="1:14" ht="16.5" thickTop="1" thickBot="1" x14ac:dyDescent="0.3">
      <c r="A40" s="37" t="s">
        <v>34</v>
      </c>
      <c r="B40" s="21"/>
      <c r="C40" s="23">
        <v>0</v>
      </c>
      <c r="D40" s="22"/>
      <c r="E40" s="19"/>
      <c r="F40" s="21"/>
      <c r="G40" s="23">
        <v>0</v>
      </c>
      <c r="H40" s="22"/>
    </row>
    <row r="41" spans="1:14" ht="16.5" thickTop="1" thickBot="1" x14ac:dyDescent="0.3">
      <c r="A41" s="37" t="s">
        <v>35</v>
      </c>
      <c r="B41" s="21"/>
      <c r="C41" s="23">
        <v>0</v>
      </c>
      <c r="D41" s="22"/>
      <c r="E41" s="19"/>
      <c r="F41" s="21"/>
      <c r="G41" s="23">
        <v>0</v>
      </c>
      <c r="H41" s="22"/>
    </row>
    <row r="42" spans="1:14" ht="16.5" thickTop="1" thickBot="1" x14ac:dyDescent="0.3">
      <c r="A42" s="37" t="s">
        <v>36</v>
      </c>
      <c r="B42" s="21"/>
      <c r="C42" s="23">
        <v>0</v>
      </c>
      <c r="D42" s="22"/>
      <c r="E42" s="19"/>
      <c r="F42" s="21"/>
      <c r="G42" s="23">
        <v>0</v>
      </c>
      <c r="H42" s="22"/>
    </row>
    <row r="43" spans="1:14" ht="16.5" thickTop="1" thickBot="1" x14ac:dyDescent="0.3">
      <c r="A43" s="37" t="s">
        <v>37</v>
      </c>
      <c r="B43" s="21"/>
      <c r="C43" s="23">
        <v>0</v>
      </c>
      <c r="D43" s="22"/>
      <c r="E43" s="19"/>
      <c r="F43" s="21"/>
      <c r="G43" s="23">
        <v>0</v>
      </c>
      <c r="H43" s="22"/>
    </row>
    <row r="44" spans="1:14" ht="16.5" thickTop="1" thickBot="1" x14ac:dyDescent="0.3">
      <c r="A44" s="37" t="s">
        <v>38</v>
      </c>
      <c r="B44" s="21"/>
      <c r="C44" s="23">
        <v>0</v>
      </c>
      <c r="D44" s="22"/>
      <c r="E44" s="19"/>
      <c r="F44" s="21"/>
      <c r="G44" s="23">
        <v>0</v>
      </c>
      <c r="H44" s="22"/>
    </row>
    <row r="45" spans="1:14" ht="16.5" thickTop="1" thickBot="1" x14ac:dyDescent="0.3">
      <c r="A45" s="38" t="s">
        <v>39</v>
      </c>
      <c r="B45" s="85">
        <v>0</v>
      </c>
      <c r="C45" s="85"/>
      <c r="D45" s="86"/>
      <c r="E45" s="86"/>
      <c r="F45" s="86"/>
      <c r="G45" s="86"/>
      <c r="H45" s="86"/>
    </row>
    <row r="46" spans="1:14" ht="16.5" thickTop="1" thickBot="1" x14ac:dyDescent="0.3"/>
    <row r="47" spans="1:14" ht="16.5" thickTop="1" thickBot="1" x14ac:dyDescent="0.3">
      <c r="A47" s="83" t="s">
        <v>40</v>
      </c>
      <c r="B47" s="83"/>
      <c r="C47" s="83"/>
      <c r="D47" s="83"/>
      <c r="E47" s="83"/>
      <c r="F47" s="83"/>
      <c r="G47" s="83"/>
      <c r="H47" s="83"/>
      <c r="I47" s="83"/>
      <c r="J47" s="83"/>
      <c r="K47" s="83"/>
    </row>
    <row r="48" spans="1:14" ht="16.5" thickTop="1" thickBot="1" x14ac:dyDescent="0.3">
      <c r="A48" s="44" t="s">
        <v>41</v>
      </c>
      <c r="B48" s="82" t="s">
        <v>42</v>
      </c>
      <c r="C48" s="82"/>
      <c r="D48" s="82"/>
      <c r="E48" s="44" t="s">
        <v>43</v>
      </c>
      <c r="F48" s="82" t="s">
        <v>44</v>
      </c>
      <c r="G48" s="82"/>
      <c r="H48" s="82"/>
      <c r="I48" s="82" t="s">
        <v>45</v>
      </c>
      <c r="J48" s="82"/>
      <c r="K48" s="82"/>
      <c r="L48" s="26"/>
      <c r="M48" s="26"/>
      <c r="N48" s="26"/>
    </row>
    <row r="49" spans="1:14" ht="16.5" thickTop="1" thickBot="1" x14ac:dyDescent="0.3">
      <c r="A49" s="31" t="s">
        <v>31</v>
      </c>
      <c r="B49" s="21"/>
      <c r="C49" s="24">
        <v>137</v>
      </c>
      <c r="D49" s="22"/>
      <c r="E49" s="14">
        <v>118561.45</v>
      </c>
      <c r="F49" s="21"/>
      <c r="G49" s="23">
        <v>0</v>
      </c>
      <c r="H49" s="22"/>
      <c r="I49" s="21"/>
      <c r="J49" s="23">
        <v>0</v>
      </c>
      <c r="K49" s="22"/>
    </row>
    <row r="50" spans="1:14" ht="16.5" thickTop="1" thickBot="1" x14ac:dyDescent="0.3">
      <c r="A50" s="31" t="s">
        <v>32</v>
      </c>
      <c r="B50" s="21"/>
      <c r="C50" s="24">
        <v>81</v>
      </c>
      <c r="D50" s="22"/>
      <c r="E50" s="14">
        <v>53343.34</v>
      </c>
      <c r="F50" s="21"/>
      <c r="G50" s="23">
        <v>0</v>
      </c>
      <c r="H50" s="22"/>
      <c r="I50" s="21"/>
      <c r="J50" s="23">
        <v>0</v>
      </c>
      <c r="K50" s="22"/>
    </row>
    <row r="51" spans="1:14" ht="16.5" thickTop="1" thickBot="1" x14ac:dyDescent="0.3">
      <c r="A51" s="31" t="s">
        <v>46</v>
      </c>
      <c r="B51" s="21"/>
      <c r="C51" s="24">
        <v>5</v>
      </c>
      <c r="D51" s="22"/>
      <c r="E51" s="14">
        <v>461.6</v>
      </c>
      <c r="F51" s="21"/>
      <c r="G51" s="23">
        <v>0</v>
      </c>
      <c r="H51" s="22"/>
      <c r="I51" s="21"/>
      <c r="J51" s="23">
        <v>0</v>
      </c>
      <c r="K51" s="22"/>
    </row>
    <row r="52" spans="1:14" ht="16.5" thickTop="1" thickBot="1" x14ac:dyDescent="0.3">
      <c r="E52" s="40"/>
      <c r="J52" s="40"/>
    </row>
    <row r="53" spans="1:14" ht="16.5" thickTop="1" thickBot="1" x14ac:dyDescent="0.3">
      <c r="A53" s="3" t="s">
        <v>47</v>
      </c>
      <c r="B53" s="21"/>
      <c r="C53" s="24">
        <f>SUM(C49:C52)</f>
        <v>223</v>
      </c>
      <c r="D53" s="22"/>
      <c r="E53" s="14">
        <f>SUM(E49:E52)</f>
        <v>172366.38999999998</v>
      </c>
      <c r="F53" s="21"/>
      <c r="G53" s="23">
        <f>SUM(G49:G52)</f>
        <v>0</v>
      </c>
      <c r="H53" s="22"/>
      <c r="I53" s="21"/>
      <c r="J53" s="23">
        <v>0</v>
      </c>
      <c r="K53" s="22"/>
    </row>
    <row r="54" spans="1:14" ht="15.75" thickTop="1" x14ac:dyDescent="0.25">
      <c r="E54" s="40"/>
    </row>
    <row r="55" spans="1:14" x14ac:dyDescent="0.25">
      <c r="A55" s="81" t="s">
        <v>48</v>
      </c>
      <c r="B55" s="81"/>
      <c r="C55" s="81"/>
      <c r="D55" s="81"/>
      <c r="E55" s="81"/>
      <c r="F55" s="81"/>
      <c r="G55" s="81"/>
      <c r="H55" s="81"/>
      <c r="I55" s="29"/>
      <c r="J55" s="29"/>
      <c r="K55" s="29"/>
      <c r="L55" s="1"/>
      <c r="M55" s="1"/>
      <c r="N55" s="1"/>
    </row>
    <row r="56" spans="1:14" ht="15.75" thickBot="1" x14ac:dyDescent="0.3">
      <c r="A56" s="43" t="s">
        <v>41</v>
      </c>
      <c r="B56" s="79" t="s">
        <v>49</v>
      </c>
      <c r="C56" s="79"/>
      <c r="D56" s="79"/>
      <c r="E56" s="43"/>
      <c r="F56" s="79" t="s">
        <v>50</v>
      </c>
      <c r="G56" s="79"/>
      <c r="H56" s="79"/>
      <c r="I56" s="30"/>
      <c r="J56" s="30"/>
      <c r="K56" s="30"/>
      <c r="L56" s="27"/>
      <c r="M56" s="27"/>
      <c r="N56" s="27"/>
    </row>
    <row r="57" spans="1:14" ht="16.5" thickTop="1" thickBot="1" x14ac:dyDescent="0.3">
      <c r="A57" s="31" t="s">
        <v>31</v>
      </c>
      <c r="B57" s="21"/>
      <c r="C57" s="23">
        <v>296884.59999999998</v>
      </c>
      <c r="D57" s="22"/>
      <c r="E57" s="19"/>
      <c r="F57" s="21"/>
      <c r="G57" s="24">
        <v>142</v>
      </c>
      <c r="H57" s="22"/>
    </row>
    <row r="58" spans="1:14" ht="16.5" thickTop="1" thickBot="1" x14ac:dyDescent="0.3">
      <c r="A58" s="31" t="s">
        <v>32</v>
      </c>
      <c r="B58" s="21"/>
      <c r="C58" s="23">
        <v>55680.82</v>
      </c>
      <c r="D58" s="22"/>
      <c r="E58" s="19"/>
      <c r="F58" s="21"/>
      <c r="G58" s="24">
        <v>86</v>
      </c>
      <c r="H58" s="22"/>
    </row>
    <row r="59" spans="1:14" ht="16.5" thickTop="1" thickBot="1" x14ac:dyDescent="0.3">
      <c r="A59" s="31" t="s">
        <v>46</v>
      </c>
      <c r="B59" s="21"/>
      <c r="C59" s="23">
        <v>137092.21</v>
      </c>
      <c r="D59" s="22"/>
      <c r="E59" s="19"/>
      <c r="F59" s="21"/>
      <c r="G59" s="24">
        <v>152</v>
      </c>
      <c r="H59" s="22"/>
    </row>
    <row r="60" spans="1:14" ht="16.5" thickTop="1" thickBot="1" x14ac:dyDescent="0.3">
      <c r="A60" s="3" t="s">
        <v>47</v>
      </c>
      <c r="B60" s="21"/>
      <c r="C60" s="23">
        <f>SUM(C57:C59)</f>
        <v>489657.63</v>
      </c>
      <c r="D60" s="22"/>
      <c r="E60" s="19"/>
      <c r="F60" s="21"/>
      <c r="G60" s="24">
        <f>SUM(G57:G59)</f>
        <v>380</v>
      </c>
      <c r="H60" s="22"/>
    </row>
    <row r="61" spans="1:14" ht="15.75" thickTop="1" x14ac:dyDescent="0.25"/>
    <row r="62" spans="1:14" x14ac:dyDescent="0.25">
      <c r="A62" s="81" t="s">
        <v>51</v>
      </c>
      <c r="B62" s="81"/>
      <c r="C62" s="81"/>
      <c r="D62" s="81"/>
      <c r="E62" s="81"/>
      <c r="F62" s="81"/>
      <c r="G62" s="81"/>
      <c r="H62" s="81"/>
    </row>
    <row r="63" spans="1:14" ht="15.75" thickBot="1" x14ac:dyDescent="0.3">
      <c r="A63" s="20" t="s">
        <v>52</v>
      </c>
      <c r="B63" s="81" t="s">
        <v>53</v>
      </c>
      <c r="C63" s="81"/>
      <c r="D63" s="81"/>
      <c r="E63" s="20"/>
      <c r="F63" s="81" t="s">
        <v>54</v>
      </c>
      <c r="G63" s="81"/>
      <c r="H63" s="81"/>
    </row>
    <row r="64" spans="1:14" ht="16.5" thickTop="1" thickBot="1" x14ac:dyDescent="0.3">
      <c r="A64" s="31" t="s">
        <v>55</v>
      </c>
      <c r="B64" s="21"/>
      <c r="C64" s="24"/>
      <c r="D64" s="22"/>
      <c r="E64" s="19"/>
      <c r="F64" s="21"/>
      <c r="G64" s="24"/>
      <c r="H64" s="22"/>
    </row>
    <row r="65" spans="1:14" ht="16.5" thickTop="1" thickBot="1" x14ac:dyDescent="0.3">
      <c r="A65" s="31" t="s">
        <v>56</v>
      </c>
      <c r="B65" s="21"/>
      <c r="C65" s="24"/>
      <c r="D65" s="22"/>
      <c r="E65" s="19"/>
      <c r="F65" s="21"/>
      <c r="G65" s="24"/>
      <c r="H65" s="22"/>
    </row>
    <row r="66" spans="1:14" ht="16.5" thickTop="1" thickBot="1" x14ac:dyDescent="0.3">
      <c r="A66" s="31" t="s">
        <v>57</v>
      </c>
      <c r="B66" s="21"/>
      <c r="C66" s="24"/>
      <c r="D66" s="22"/>
      <c r="E66" s="19"/>
      <c r="F66" s="21"/>
      <c r="G66" s="24"/>
      <c r="H66" s="22"/>
    </row>
    <row r="67" spans="1:14" ht="16.5" thickTop="1" thickBot="1" x14ac:dyDescent="0.3">
      <c r="A67" s="31" t="s">
        <v>58</v>
      </c>
      <c r="B67" s="21"/>
      <c r="C67" s="24"/>
      <c r="D67" s="22"/>
      <c r="E67" s="19"/>
      <c r="F67" s="21"/>
      <c r="G67" s="24"/>
      <c r="H67" s="22"/>
    </row>
    <row r="68" spans="1:14" ht="16.5" thickTop="1" thickBot="1" x14ac:dyDescent="0.3">
      <c r="A68" s="31" t="s">
        <v>59</v>
      </c>
      <c r="B68" s="21"/>
      <c r="C68" s="24"/>
      <c r="D68" s="22"/>
      <c r="E68" s="19"/>
      <c r="F68" s="21"/>
      <c r="G68" s="24"/>
      <c r="H68" s="22"/>
    </row>
    <row r="69" spans="1:14" ht="16.5" thickTop="1" thickBot="1" x14ac:dyDescent="0.3">
      <c r="A69" s="3" t="s">
        <v>47</v>
      </c>
      <c r="B69" s="21"/>
      <c r="C69" s="24"/>
      <c r="D69" s="22"/>
      <c r="E69" s="19"/>
      <c r="F69" s="21"/>
      <c r="G69" s="24"/>
      <c r="H69" s="22"/>
    </row>
    <row r="70" spans="1:14" ht="15.75" thickTop="1" x14ac:dyDescent="0.25"/>
    <row r="71" spans="1:14" x14ac:dyDescent="0.25">
      <c r="A71" s="80" t="s">
        <v>60</v>
      </c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</row>
    <row r="72" spans="1:14" ht="15.75" thickBot="1" x14ac:dyDescent="0.3">
      <c r="A72" s="32" t="s">
        <v>61</v>
      </c>
      <c r="B72" s="79" t="s">
        <v>62</v>
      </c>
      <c r="C72" s="79"/>
      <c r="D72" s="79"/>
      <c r="E72" s="43" t="s">
        <v>63</v>
      </c>
      <c r="F72" s="79" t="s">
        <v>64</v>
      </c>
      <c r="G72" s="79"/>
      <c r="H72" s="79"/>
      <c r="I72" s="79" t="s">
        <v>65</v>
      </c>
      <c r="J72" s="79"/>
      <c r="K72" s="79"/>
      <c r="L72" s="79" t="s">
        <v>66</v>
      </c>
      <c r="M72" s="79"/>
      <c r="N72" s="79"/>
    </row>
    <row r="73" spans="1:14" ht="16.5" thickTop="1" thickBot="1" x14ac:dyDescent="0.3">
      <c r="A73" s="31" t="s">
        <v>67</v>
      </c>
      <c r="B73" s="21"/>
      <c r="C73" s="24"/>
      <c r="D73" s="22"/>
      <c r="E73" s="3"/>
      <c r="F73" s="21"/>
      <c r="G73" s="24"/>
      <c r="H73" s="22"/>
      <c r="I73" s="21"/>
      <c r="J73" s="24"/>
      <c r="K73" s="22"/>
      <c r="L73" s="21"/>
      <c r="M73" s="24"/>
      <c r="N73" s="22"/>
    </row>
    <row r="74" spans="1:14" ht="16.5" thickTop="1" thickBot="1" x14ac:dyDescent="0.3">
      <c r="A74" s="31" t="s">
        <v>68</v>
      </c>
      <c r="B74" s="21"/>
      <c r="C74" s="24"/>
      <c r="D74" s="22"/>
      <c r="E74" s="3"/>
      <c r="F74" s="21"/>
      <c r="G74" s="24"/>
      <c r="H74" s="22"/>
      <c r="I74" s="21"/>
      <c r="J74" s="24"/>
      <c r="K74" s="22"/>
      <c r="L74" s="21"/>
      <c r="M74" s="24"/>
      <c r="N74" s="22"/>
    </row>
    <row r="75" spans="1:14" ht="16.5" thickTop="1" thickBot="1" x14ac:dyDescent="0.3">
      <c r="A75" s="31" t="s">
        <v>69</v>
      </c>
      <c r="B75" s="21"/>
      <c r="C75" s="24"/>
      <c r="D75" s="22"/>
      <c r="E75" s="3"/>
      <c r="F75" s="21"/>
      <c r="G75" s="24"/>
      <c r="H75" s="22"/>
      <c r="I75" s="21"/>
      <c r="J75" s="24"/>
      <c r="K75" s="22"/>
      <c r="L75" s="21"/>
      <c r="M75" s="24"/>
      <c r="N75" s="22"/>
    </row>
    <row r="76" spans="1:14" ht="16.5" thickTop="1" thickBot="1" x14ac:dyDescent="0.3">
      <c r="A76" s="31" t="s">
        <v>70</v>
      </c>
      <c r="B76" s="21"/>
      <c r="C76" s="24"/>
      <c r="D76" s="22"/>
      <c r="E76" s="3"/>
      <c r="F76" s="21"/>
      <c r="G76" s="24"/>
      <c r="H76" s="22"/>
      <c r="I76" s="21"/>
      <c r="J76" s="24"/>
      <c r="K76" s="22"/>
      <c r="L76" s="21"/>
      <c r="M76" s="24"/>
      <c r="N76" s="22"/>
    </row>
    <row r="77" spans="1:14" ht="16.5" thickTop="1" thickBot="1" x14ac:dyDescent="0.3">
      <c r="A77" s="31" t="s">
        <v>71</v>
      </c>
      <c r="B77" s="21"/>
      <c r="C77" s="24"/>
      <c r="D77" s="22"/>
      <c r="E77" s="3"/>
      <c r="F77" s="21"/>
      <c r="G77" s="24"/>
      <c r="H77" s="22"/>
      <c r="I77" s="21"/>
      <c r="J77" s="24"/>
      <c r="K77" s="22"/>
      <c r="L77" s="21"/>
      <c r="M77" s="24"/>
      <c r="N77" s="22"/>
    </row>
    <row r="78" spans="1:14" ht="16.5" thickTop="1" thickBot="1" x14ac:dyDescent="0.3">
      <c r="A78" s="31" t="s">
        <v>72</v>
      </c>
      <c r="B78" s="21"/>
      <c r="C78" s="24"/>
      <c r="D78" s="22"/>
      <c r="E78" s="3"/>
      <c r="F78" s="21"/>
      <c r="G78" s="24"/>
      <c r="H78" s="22"/>
      <c r="I78" s="21"/>
      <c r="J78" s="24"/>
      <c r="K78" s="22"/>
      <c r="L78" s="21"/>
      <c r="M78" s="24"/>
      <c r="N78" s="22"/>
    </row>
    <row r="79" spans="1:14" ht="15.75" thickTop="1" x14ac:dyDescent="0.25"/>
  </sheetData>
  <mergeCells count="27">
    <mergeCell ref="A14:D14"/>
    <mergeCell ref="A1:D1"/>
    <mergeCell ref="B4:D4"/>
    <mergeCell ref="A5:D5"/>
    <mergeCell ref="A10:D10"/>
    <mergeCell ref="A11:D11"/>
    <mergeCell ref="A28:H28"/>
    <mergeCell ref="A35:H35"/>
    <mergeCell ref="B36:D36"/>
    <mergeCell ref="F36:H36"/>
    <mergeCell ref="B45:C45"/>
    <mergeCell ref="D45:H45"/>
    <mergeCell ref="A47:K47"/>
    <mergeCell ref="B48:D48"/>
    <mergeCell ref="F48:H48"/>
    <mergeCell ref="I48:K48"/>
    <mergeCell ref="A55:H55"/>
    <mergeCell ref="B56:D56"/>
    <mergeCell ref="F56:H56"/>
    <mergeCell ref="A62:H62"/>
    <mergeCell ref="B63:D63"/>
    <mergeCell ref="F63:H63"/>
    <mergeCell ref="A71:N71"/>
    <mergeCell ref="B72:D72"/>
    <mergeCell ref="F72:H72"/>
    <mergeCell ref="I72:K72"/>
    <mergeCell ref="L72:N72"/>
  </mergeCells>
  <pageMargins left="0.19685039370078741" right="0.19685039370078741" top="0.19685039370078741" bottom="0.19685039370078741" header="0.31496062992125984" footer="0.31496062992125984"/>
  <pageSetup scale="80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workbookViewId="0">
      <selection activeCell="L56" sqref="L56"/>
    </sheetView>
  </sheetViews>
  <sheetFormatPr baseColWidth="10" defaultRowHeight="15" x14ac:dyDescent="0.25"/>
  <cols>
    <col min="1" max="1" width="38.5703125" customWidth="1"/>
    <col min="2" max="2" width="8.5703125" customWidth="1"/>
    <col min="3" max="3" width="14.28515625" customWidth="1"/>
    <col min="4" max="4" width="8.5703125" customWidth="1"/>
    <col min="5" max="5" width="38.5703125" customWidth="1"/>
    <col min="6" max="6" width="8.42578125" customWidth="1"/>
    <col min="7" max="7" width="14.28515625" customWidth="1"/>
    <col min="8" max="8" width="8.42578125" customWidth="1"/>
    <col min="9" max="9" width="8.5703125" customWidth="1"/>
    <col min="11" max="12" width="8.5703125" customWidth="1"/>
    <col min="14" max="14" width="8.5703125" customWidth="1"/>
  </cols>
  <sheetData>
    <row r="1" spans="1:4" x14ac:dyDescent="0.25">
      <c r="A1" s="90" t="s">
        <v>0</v>
      </c>
      <c r="B1" s="90"/>
      <c r="C1" s="90"/>
      <c r="D1" s="90"/>
    </row>
    <row r="2" spans="1:4" x14ac:dyDescent="0.25">
      <c r="A2" s="1" t="s">
        <v>17</v>
      </c>
      <c r="B2" s="7"/>
      <c r="C2" s="1" t="s">
        <v>6</v>
      </c>
      <c r="D2" s="2">
        <v>2013</v>
      </c>
    </row>
    <row r="3" spans="1:4" ht="15.75" thickBot="1" x14ac:dyDescent="0.3"/>
    <row r="4" spans="1:4" ht="16.5" thickTop="1" thickBot="1" x14ac:dyDescent="0.3">
      <c r="A4" s="6"/>
      <c r="B4" s="83" t="s">
        <v>5</v>
      </c>
      <c r="C4" s="83"/>
      <c r="D4" s="83"/>
    </row>
    <row r="5" spans="1:4" ht="16.5" thickTop="1" thickBot="1" x14ac:dyDescent="0.3">
      <c r="A5" s="87" t="s">
        <v>1</v>
      </c>
      <c r="B5" s="88"/>
      <c r="C5" s="88"/>
      <c r="D5" s="89"/>
    </row>
    <row r="6" spans="1:4" ht="16.5" thickTop="1" thickBot="1" x14ac:dyDescent="0.3">
      <c r="A6" s="5" t="s">
        <v>2</v>
      </c>
      <c r="B6" s="3"/>
      <c r="C6" s="14">
        <v>1074395.8600000001</v>
      </c>
      <c r="D6" s="3"/>
    </row>
    <row r="7" spans="1:4" ht="16.5" thickTop="1" thickBot="1" x14ac:dyDescent="0.3">
      <c r="A7" s="5" t="s">
        <v>3</v>
      </c>
      <c r="B7" s="3"/>
      <c r="C7" s="14">
        <v>0</v>
      </c>
      <c r="D7" s="3"/>
    </row>
    <row r="8" spans="1:4" ht="16.5" thickTop="1" thickBot="1" x14ac:dyDescent="0.3">
      <c r="A8" s="4" t="s">
        <v>4</v>
      </c>
      <c r="B8" s="3"/>
      <c r="C8" s="14">
        <f>SUM(C6:C7)</f>
        <v>1074395.8600000001</v>
      </c>
      <c r="D8" s="3"/>
    </row>
    <row r="9" spans="1:4" ht="7.5" customHeight="1" thickTop="1" thickBot="1" x14ac:dyDescent="0.3">
      <c r="A9" s="3"/>
      <c r="B9" s="3"/>
      <c r="C9" s="3"/>
      <c r="D9" s="3"/>
    </row>
    <row r="10" spans="1:4" ht="16.5" thickTop="1" thickBot="1" x14ac:dyDescent="0.3">
      <c r="A10" s="83" t="s">
        <v>7</v>
      </c>
      <c r="B10" s="83"/>
      <c r="C10" s="83"/>
      <c r="D10" s="83"/>
    </row>
    <row r="11" spans="1:4" ht="16.5" thickTop="1" thickBot="1" x14ac:dyDescent="0.3">
      <c r="A11" s="87" t="s">
        <v>8</v>
      </c>
      <c r="B11" s="88"/>
      <c r="C11" s="88"/>
      <c r="D11" s="89"/>
    </row>
    <row r="12" spans="1:4" ht="16.5" thickTop="1" thickBot="1" x14ac:dyDescent="0.3">
      <c r="A12" s="5" t="s">
        <v>10</v>
      </c>
      <c r="B12" s="3"/>
      <c r="C12" s="14"/>
      <c r="D12" s="3"/>
    </row>
    <row r="13" spans="1:4" ht="16.5" thickTop="1" thickBot="1" x14ac:dyDescent="0.3">
      <c r="A13" s="5" t="s">
        <v>11</v>
      </c>
      <c r="B13" s="3"/>
      <c r="C13" s="14">
        <v>1072629.67</v>
      </c>
      <c r="D13" s="3"/>
    </row>
    <row r="14" spans="1:4" ht="16.5" thickTop="1" thickBot="1" x14ac:dyDescent="0.3">
      <c r="A14" s="87" t="s">
        <v>9</v>
      </c>
      <c r="B14" s="88"/>
      <c r="C14" s="88"/>
      <c r="D14" s="89"/>
    </row>
    <row r="15" spans="1:4" ht="16.5" thickTop="1" thickBot="1" x14ac:dyDescent="0.3">
      <c r="A15" s="5" t="s">
        <v>12</v>
      </c>
      <c r="B15" s="3"/>
      <c r="C15" s="14">
        <v>1766.19</v>
      </c>
      <c r="D15" s="3"/>
    </row>
    <row r="16" spans="1:4" ht="16.5" thickTop="1" thickBot="1" x14ac:dyDescent="0.3">
      <c r="A16" s="4" t="s">
        <v>4</v>
      </c>
      <c r="B16" s="3"/>
      <c r="C16" s="14">
        <f>+C12+C13+C15</f>
        <v>1074395.8599999999</v>
      </c>
      <c r="D16" s="3"/>
    </row>
    <row r="17" spans="1:8" ht="15.75" thickTop="1" x14ac:dyDescent="0.25"/>
    <row r="18" spans="1:8" x14ac:dyDescent="0.25">
      <c r="A18" s="1" t="s">
        <v>14</v>
      </c>
    </row>
    <row r="19" spans="1:8" x14ac:dyDescent="0.25">
      <c r="A19" s="8"/>
      <c r="B19" s="9"/>
      <c r="C19" s="10"/>
    </row>
    <row r="20" spans="1:8" x14ac:dyDescent="0.25">
      <c r="A20" s="11"/>
      <c r="B20" s="12"/>
      <c r="C20" s="13"/>
    </row>
    <row r="22" spans="1:8" x14ac:dyDescent="0.25">
      <c r="A22" s="1" t="s">
        <v>15</v>
      </c>
    </row>
    <row r="23" spans="1:8" x14ac:dyDescent="0.25">
      <c r="A23" s="8"/>
      <c r="B23" s="9"/>
      <c r="C23" s="10"/>
    </row>
    <row r="24" spans="1:8" x14ac:dyDescent="0.25">
      <c r="A24" s="11"/>
      <c r="B24" s="12"/>
      <c r="C24" s="13"/>
    </row>
    <row r="27" spans="1:8" ht="15.75" thickBot="1" x14ac:dyDescent="0.3"/>
    <row r="28" spans="1:8" ht="16.5" thickTop="1" thickBot="1" x14ac:dyDescent="0.3">
      <c r="A28" s="83" t="s">
        <v>19</v>
      </c>
      <c r="B28" s="83"/>
      <c r="C28" s="83"/>
      <c r="D28" s="83"/>
      <c r="E28" s="83"/>
      <c r="F28" s="83"/>
      <c r="G28" s="83"/>
      <c r="H28" s="83"/>
    </row>
    <row r="29" spans="1:8" ht="16.5" thickTop="1" thickBot="1" x14ac:dyDescent="0.3">
      <c r="A29" s="33" t="s">
        <v>20</v>
      </c>
      <c r="B29" s="51"/>
      <c r="C29" s="52">
        <v>0</v>
      </c>
      <c r="D29" s="53"/>
      <c r="E29" s="37" t="s">
        <v>25</v>
      </c>
      <c r="F29" s="54"/>
      <c r="G29" s="23">
        <v>0</v>
      </c>
      <c r="H29" s="22"/>
    </row>
    <row r="30" spans="1:8" ht="27" customHeight="1" thickTop="1" thickBot="1" x14ac:dyDescent="0.3">
      <c r="A30" s="33" t="s">
        <v>21</v>
      </c>
      <c r="B30" s="34"/>
      <c r="C30" s="35">
        <v>263</v>
      </c>
      <c r="D30" s="36"/>
      <c r="E30" s="33" t="s">
        <v>73</v>
      </c>
      <c r="F30" s="21"/>
      <c r="G30" s="35">
        <f>+C30</f>
        <v>263</v>
      </c>
      <c r="H30" s="22"/>
    </row>
    <row r="31" spans="1:8" ht="27" customHeight="1" thickTop="1" thickBot="1" x14ac:dyDescent="0.3">
      <c r="A31" s="33" t="s">
        <v>22</v>
      </c>
      <c r="B31" s="34"/>
      <c r="C31" s="35">
        <v>709</v>
      </c>
      <c r="D31" s="36"/>
      <c r="E31" s="33" t="s">
        <v>74</v>
      </c>
      <c r="F31" s="21"/>
      <c r="G31" s="35">
        <f t="shared" ref="G31" si="0">+C31</f>
        <v>709</v>
      </c>
      <c r="H31" s="22"/>
    </row>
    <row r="32" spans="1:8" ht="27" customHeight="1" thickTop="1" thickBot="1" x14ac:dyDescent="0.3">
      <c r="A32" s="33" t="s">
        <v>23</v>
      </c>
      <c r="B32" s="34"/>
      <c r="C32" s="35">
        <v>60</v>
      </c>
      <c r="D32" s="36"/>
      <c r="E32" s="33" t="s">
        <v>26</v>
      </c>
      <c r="F32" s="21"/>
      <c r="G32" s="35">
        <v>90</v>
      </c>
      <c r="H32" s="22"/>
    </row>
    <row r="33" spans="1:14" ht="27" customHeight="1" thickTop="1" thickBot="1" x14ac:dyDescent="0.3">
      <c r="A33" s="33" t="s">
        <v>24</v>
      </c>
      <c r="B33" s="34"/>
      <c r="C33" s="41">
        <f>+C13</f>
        <v>1072629.67</v>
      </c>
      <c r="D33" s="36"/>
      <c r="E33" s="33" t="s">
        <v>75</v>
      </c>
      <c r="F33" s="21"/>
      <c r="G33" s="39">
        <f>+C33</f>
        <v>1072629.67</v>
      </c>
      <c r="H33" s="22"/>
    </row>
    <row r="34" spans="1:14" ht="7.5" customHeight="1" thickTop="1" thickBot="1" x14ac:dyDescent="0.3">
      <c r="A34" s="3"/>
      <c r="B34" s="21"/>
      <c r="C34" s="24"/>
      <c r="D34" s="22"/>
      <c r="E34" s="3"/>
      <c r="F34" s="21"/>
      <c r="G34" s="24"/>
      <c r="H34" s="22"/>
    </row>
    <row r="35" spans="1:14" ht="16.5" thickTop="1" thickBot="1" x14ac:dyDescent="0.3">
      <c r="A35" s="84" t="s">
        <v>27</v>
      </c>
      <c r="B35" s="84"/>
      <c r="C35" s="84"/>
      <c r="D35" s="84"/>
      <c r="E35" s="84"/>
      <c r="F35" s="84"/>
      <c r="G35" s="84"/>
      <c r="H35" s="84"/>
      <c r="I35" s="17"/>
      <c r="J35" s="17"/>
      <c r="K35" s="17"/>
      <c r="L35" s="17"/>
      <c r="M35" s="17"/>
      <c r="N35" s="17"/>
    </row>
    <row r="36" spans="1:14" ht="16.5" thickTop="1" thickBot="1" x14ac:dyDescent="0.3">
      <c r="A36" s="49" t="s">
        <v>28</v>
      </c>
      <c r="B36" s="84" t="s">
        <v>29</v>
      </c>
      <c r="C36" s="84"/>
      <c r="D36" s="84"/>
      <c r="E36" s="47"/>
      <c r="F36" s="83" t="s">
        <v>30</v>
      </c>
      <c r="G36" s="83"/>
      <c r="H36" s="83"/>
      <c r="I36" s="17"/>
      <c r="J36" s="17"/>
      <c r="K36" s="17"/>
      <c r="L36" s="17"/>
      <c r="M36" s="17"/>
      <c r="N36" s="17"/>
    </row>
    <row r="37" spans="1:14" ht="16.5" thickTop="1" thickBot="1" x14ac:dyDescent="0.3">
      <c r="A37" s="37" t="s">
        <v>31</v>
      </c>
      <c r="B37" s="21"/>
      <c r="C37" s="23">
        <v>0</v>
      </c>
      <c r="D37" s="22"/>
      <c r="E37" s="19"/>
      <c r="F37" s="21"/>
      <c r="G37" s="23">
        <v>0</v>
      </c>
      <c r="H37" s="22"/>
    </row>
    <row r="38" spans="1:14" ht="16.5" thickTop="1" thickBot="1" x14ac:dyDescent="0.3">
      <c r="A38" s="37" t="s">
        <v>32</v>
      </c>
      <c r="B38" s="21"/>
      <c r="C38" s="23">
        <v>0</v>
      </c>
      <c r="D38" s="22"/>
      <c r="E38" s="19"/>
      <c r="F38" s="21"/>
      <c r="G38" s="23">
        <v>0</v>
      </c>
      <c r="H38" s="22"/>
    </row>
    <row r="39" spans="1:14" ht="16.5" thickTop="1" thickBot="1" x14ac:dyDescent="0.3">
      <c r="A39" s="37" t="s">
        <v>33</v>
      </c>
      <c r="B39" s="21"/>
      <c r="C39" s="23">
        <v>0</v>
      </c>
      <c r="D39" s="22"/>
      <c r="E39" s="19"/>
      <c r="F39" s="21"/>
      <c r="G39" s="23">
        <v>0</v>
      </c>
      <c r="H39" s="22"/>
    </row>
    <row r="40" spans="1:14" ht="16.5" thickTop="1" thickBot="1" x14ac:dyDescent="0.3">
      <c r="A40" s="37" t="s">
        <v>34</v>
      </c>
      <c r="B40" s="21"/>
      <c r="C40" s="23">
        <v>0</v>
      </c>
      <c r="D40" s="22"/>
      <c r="E40" s="19"/>
      <c r="F40" s="21"/>
      <c r="G40" s="23">
        <v>0</v>
      </c>
      <c r="H40" s="22"/>
    </row>
    <row r="41" spans="1:14" ht="16.5" thickTop="1" thickBot="1" x14ac:dyDescent="0.3">
      <c r="A41" s="37" t="s">
        <v>35</v>
      </c>
      <c r="B41" s="21"/>
      <c r="C41" s="23">
        <v>0</v>
      </c>
      <c r="D41" s="22"/>
      <c r="E41" s="19"/>
      <c r="F41" s="21"/>
      <c r="G41" s="23">
        <v>0</v>
      </c>
      <c r="H41" s="22"/>
    </row>
    <row r="42" spans="1:14" ht="16.5" thickTop="1" thickBot="1" x14ac:dyDescent="0.3">
      <c r="A42" s="37" t="s">
        <v>36</v>
      </c>
      <c r="B42" s="21"/>
      <c r="C42" s="23">
        <v>0</v>
      </c>
      <c r="D42" s="22"/>
      <c r="E42" s="19"/>
      <c r="F42" s="21"/>
      <c r="G42" s="23">
        <v>0</v>
      </c>
      <c r="H42" s="22"/>
    </row>
    <row r="43" spans="1:14" ht="16.5" thickTop="1" thickBot="1" x14ac:dyDescent="0.3">
      <c r="A43" s="37" t="s">
        <v>37</v>
      </c>
      <c r="B43" s="21"/>
      <c r="C43" s="23">
        <v>0</v>
      </c>
      <c r="D43" s="22"/>
      <c r="E43" s="19"/>
      <c r="F43" s="21"/>
      <c r="G43" s="23">
        <v>0</v>
      </c>
      <c r="H43" s="22"/>
    </row>
    <row r="44" spans="1:14" ht="16.5" thickTop="1" thickBot="1" x14ac:dyDescent="0.3">
      <c r="A44" s="37" t="s">
        <v>38</v>
      </c>
      <c r="B44" s="21"/>
      <c r="C44" s="23">
        <v>0</v>
      </c>
      <c r="D44" s="22"/>
      <c r="E44" s="19"/>
      <c r="F44" s="21"/>
      <c r="G44" s="23">
        <v>0</v>
      </c>
      <c r="H44" s="22"/>
    </row>
    <row r="45" spans="1:14" ht="16.5" thickTop="1" thickBot="1" x14ac:dyDescent="0.3">
      <c r="A45" s="38" t="s">
        <v>39</v>
      </c>
      <c r="B45" s="85">
        <v>0</v>
      </c>
      <c r="C45" s="85"/>
      <c r="D45" s="86"/>
      <c r="E45" s="86"/>
      <c r="F45" s="86"/>
      <c r="G45" s="86"/>
      <c r="H45" s="86"/>
    </row>
    <row r="46" spans="1:14" ht="16.5" thickTop="1" thickBot="1" x14ac:dyDescent="0.3"/>
    <row r="47" spans="1:14" ht="16.5" thickTop="1" thickBot="1" x14ac:dyDescent="0.3">
      <c r="A47" s="83" t="s">
        <v>40</v>
      </c>
      <c r="B47" s="83"/>
      <c r="C47" s="83"/>
      <c r="D47" s="83"/>
      <c r="E47" s="83"/>
      <c r="F47" s="83"/>
      <c r="G47" s="83"/>
      <c r="H47" s="83"/>
      <c r="I47" s="83"/>
      <c r="J47" s="83"/>
      <c r="K47" s="83"/>
    </row>
    <row r="48" spans="1:14" ht="16.5" thickTop="1" thickBot="1" x14ac:dyDescent="0.3">
      <c r="A48" s="48" t="s">
        <v>41</v>
      </c>
      <c r="B48" s="82" t="s">
        <v>42</v>
      </c>
      <c r="C48" s="82"/>
      <c r="D48" s="82"/>
      <c r="E48" s="48" t="s">
        <v>43</v>
      </c>
      <c r="F48" s="82" t="s">
        <v>44</v>
      </c>
      <c r="G48" s="82"/>
      <c r="H48" s="82"/>
      <c r="I48" s="82" t="s">
        <v>45</v>
      </c>
      <c r="J48" s="82"/>
      <c r="K48" s="82"/>
      <c r="L48" s="26"/>
      <c r="M48" s="26"/>
      <c r="N48" s="26"/>
    </row>
    <row r="49" spans="1:14" ht="16.5" thickTop="1" thickBot="1" x14ac:dyDescent="0.3">
      <c r="A49" s="31" t="s">
        <v>31</v>
      </c>
      <c r="B49" s="21"/>
      <c r="C49" s="24">
        <v>105</v>
      </c>
      <c r="D49" s="22"/>
      <c r="E49" s="14">
        <v>219736.05</v>
      </c>
      <c r="F49" s="21"/>
      <c r="G49" s="23">
        <v>0</v>
      </c>
      <c r="H49" s="22"/>
      <c r="I49" s="21"/>
      <c r="J49" s="23">
        <v>0</v>
      </c>
      <c r="K49" s="22"/>
    </row>
    <row r="50" spans="1:14" ht="16.5" thickTop="1" thickBot="1" x14ac:dyDescent="0.3">
      <c r="A50" s="31" t="s">
        <v>32</v>
      </c>
      <c r="B50" s="21"/>
      <c r="C50" s="24">
        <v>62</v>
      </c>
      <c r="D50" s="22"/>
      <c r="E50" s="14">
        <v>33072.660000000003</v>
      </c>
      <c r="F50" s="21"/>
      <c r="G50" s="23">
        <v>0</v>
      </c>
      <c r="H50" s="22"/>
      <c r="I50" s="21"/>
      <c r="J50" s="23">
        <v>0</v>
      </c>
      <c r="K50" s="22"/>
    </row>
    <row r="51" spans="1:14" ht="16.5" thickTop="1" thickBot="1" x14ac:dyDescent="0.3">
      <c r="A51" s="31" t="s">
        <v>46</v>
      </c>
      <c r="B51" s="21"/>
      <c r="C51" s="24">
        <v>3</v>
      </c>
      <c r="D51" s="22"/>
      <c r="E51" s="14">
        <v>435.2</v>
      </c>
      <c r="F51" s="21"/>
      <c r="G51" s="23">
        <v>0</v>
      </c>
      <c r="H51" s="22"/>
      <c r="I51" s="21"/>
      <c r="J51" s="23">
        <v>0</v>
      </c>
      <c r="K51" s="22"/>
    </row>
    <row r="52" spans="1:14" ht="16.5" thickTop="1" thickBot="1" x14ac:dyDescent="0.3">
      <c r="E52" s="40"/>
      <c r="J52" s="40"/>
    </row>
    <row r="53" spans="1:14" ht="16.5" thickTop="1" thickBot="1" x14ac:dyDescent="0.3">
      <c r="A53" s="3" t="s">
        <v>47</v>
      </c>
      <c r="B53" s="21"/>
      <c r="C53" s="24">
        <f>SUM(C49:C52)</f>
        <v>170</v>
      </c>
      <c r="D53" s="22"/>
      <c r="E53" s="14">
        <f>SUM(E49:E52)</f>
        <v>253243.91</v>
      </c>
      <c r="F53" s="21"/>
      <c r="G53" s="23">
        <f>SUM(G49:G52)</f>
        <v>0</v>
      </c>
      <c r="H53" s="22"/>
      <c r="I53" s="21"/>
      <c r="J53" s="23">
        <v>0</v>
      </c>
      <c r="K53" s="22"/>
    </row>
    <row r="54" spans="1:14" ht="15.75" thickTop="1" x14ac:dyDescent="0.25">
      <c r="E54" s="40"/>
    </row>
    <row r="55" spans="1:14" x14ac:dyDescent="0.25">
      <c r="A55" s="81" t="s">
        <v>48</v>
      </c>
      <c r="B55" s="81"/>
      <c r="C55" s="81"/>
      <c r="D55" s="81"/>
      <c r="E55" s="81"/>
      <c r="F55" s="81"/>
      <c r="G55" s="81"/>
      <c r="H55" s="81"/>
      <c r="I55" s="29"/>
      <c r="J55" s="29"/>
      <c r="K55" s="29"/>
      <c r="L55" s="1"/>
      <c r="M55" s="1"/>
      <c r="N55" s="1"/>
    </row>
    <row r="56" spans="1:14" ht="15.75" thickBot="1" x14ac:dyDescent="0.3">
      <c r="A56" s="50" t="s">
        <v>41</v>
      </c>
      <c r="B56" s="79" t="s">
        <v>49</v>
      </c>
      <c r="C56" s="79"/>
      <c r="D56" s="79"/>
      <c r="E56" s="50"/>
      <c r="F56" s="79" t="s">
        <v>50</v>
      </c>
      <c r="G56" s="79"/>
      <c r="H56" s="79"/>
      <c r="I56" s="30"/>
      <c r="J56" s="30"/>
      <c r="K56" s="30"/>
      <c r="L56" s="27"/>
      <c r="M56" s="27"/>
      <c r="N56" s="27"/>
    </row>
    <row r="57" spans="1:14" ht="16.5" thickTop="1" thickBot="1" x14ac:dyDescent="0.3">
      <c r="A57" s="31" t="s">
        <v>31</v>
      </c>
      <c r="B57" s="21"/>
      <c r="C57" s="23">
        <v>221795.61</v>
      </c>
      <c r="D57" s="22"/>
      <c r="E57" s="19"/>
      <c r="F57" s="21"/>
      <c r="G57" s="24">
        <v>106</v>
      </c>
      <c r="H57" s="22"/>
    </row>
    <row r="58" spans="1:14" ht="16.5" thickTop="1" thickBot="1" x14ac:dyDescent="0.3">
      <c r="A58" s="31" t="s">
        <v>32</v>
      </c>
      <c r="B58" s="21"/>
      <c r="C58" s="23">
        <v>114943.92</v>
      </c>
      <c r="D58" s="22"/>
      <c r="E58" s="19"/>
      <c r="F58" s="21"/>
      <c r="G58" s="24">
        <v>67</v>
      </c>
      <c r="H58" s="22"/>
    </row>
    <row r="59" spans="1:14" ht="16.5" thickTop="1" thickBot="1" x14ac:dyDescent="0.3">
      <c r="A59" s="31" t="s">
        <v>46</v>
      </c>
      <c r="B59" s="21"/>
      <c r="C59" s="23">
        <v>152030.04999999999</v>
      </c>
      <c r="D59" s="22"/>
      <c r="E59" s="19"/>
      <c r="F59" s="21"/>
      <c r="G59" s="24">
        <v>169</v>
      </c>
      <c r="H59" s="22"/>
    </row>
    <row r="60" spans="1:14" ht="16.5" thickTop="1" thickBot="1" x14ac:dyDescent="0.3">
      <c r="A60" s="3" t="s">
        <v>47</v>
      </c>
      <c r="B60" s="21"/>
      <c r="C60" s="23">
        <f>SUM(C57:C59)</f>
        <v>488769.57999999996</v>
      </c>
      <c r="D60" s="22"/>
      <c r="E60" s="19"/>
      <c r="F60" s="21"/>
      <c r="G60" s="24">
        <f>SUM(G57:G59)</f>
        <v>342</v>
      </c>
      <c r="H60" s="22"/>
    </row>
    <row r="61" spans="1:14" ht="15.75" thickTop="1" x14ac:dyDescent="0.25"/>
    <row r="62" spans="1:14" x14ac:dyDescent="0.25">
      <c r="A62" s="81" t="s">
        <v>51</v>
      </c>
      <c r="B62" s="81"/>
      <c r="C62" s="81"/>
      <c r="D62" s="81"/>
      <c r="E62" s="81"/>
      <c r="F62" s="81"/>
      <c r="G62" s="81"/>
      <c r="H62" s="81"/>
    </row>
    <row r="63" spans="1:14" ht="15.75" thickBot="1" x14ac:dyDescent="0.3">
      <c r="A63" s="20" t="s">
        <v>52</v>
      </c>
      <c r="B63" s="81" t="s">
        <v>53</v>
      </c>
      <c r="C63" s="81"/>
      <c r="D63" s="81"/>
      <c r="E63" s="20"/>
      <c r="F63" s="81" t="s">
        <v>54</v>
      </c>
      <c r="G63" s="81"/>
      <c r="H63" s="81"/>
    </row>
    <row r="64" spans="1:14" ht="16.5" thickTop="1" thickBot="1" x14ac:dyDescent="0.3">
      <c r="A64" s="31" t="s">
        <v>55</v>
      </c>
      <c r="B64" s="21"/>
      <c r="C64" s="24"/>
      <c r="D64" s="22"/>
      <c r="E64" s="19"/>
      <c r="F64" s="21"/>
      <c r="G64" s="24"/>
      <c r="H64" s="22"/>
    </row>
    <row r="65" spans="1:14" ht="16.5" thickTop="1" thickBot="1" x14ac:dyDescent="0.3">
      <c r="A65" s="31" t="s">
        <v>56</v>
      </c>
      <c r="B65" s="21"/>
      <c r="C65" s="24"/>
      <c r="D65" s="22"/>
      <c r="E65" s="19"/>
      <c r="F65" s="21"/>
      <c r="G65" s="24"/>
      <c r="H65" s="22"/>
    </row>
    <row r="66" spans="1:14" ht="16.5" thickTop="1" thickBot="1" x14ac:dyDescent="0.3">
      <c r="A66" s="31" t="s">
        <v>57</v>
      </c>
      <c r="B66" s="21"/>
      <c r="C66" s="24"/>
      <c r="D66" s="22"/>
      <c r="E66" s="19"/>
      <c r="F66" s="21"/>
      <c r="G66" s="24"/>
      <c r="H66" s="22"/>
    </row>
    <row r="67" spans="1:14" ht="16.5" thickTop="1" thickBot="1" x14ac:dyDescent="0.3">
      <c r="A67" s="31" t="s">
        <v>58</v>
      </c>
      <c r="B67" s="21"/>
      <c r="C67" s="24"/>
      <c r="D67" s="22"/>
      <c r="E67" s="19"/>
      <c r="F67" s="21"/>
      <c r="G67" s="24"/>
      <c r="H67" s="22"/>
    </row>
    <row r="68" spans="1:14" ht="16.5" thickTop="1" thickBot="1" x14ac:dyDescent="0.3">
      <c r="A68" s="31" t="s">
        <v>59</v>
      </c>
      <c r="B68" s="21"/>
      <c r="C68" s="24"/>
      <c r="D68" s="22"/>
      <c r="E68" s="19"/>
      <c r="F68" s="21"/>
      <c r="G68" s="24"/>
      <c r="H68" s="22"/>
    </row>
    <row r="69" spans="1:14" ht="16.5" thickTop="1" thickBot="1" x14ac:dyDescent="0.3">
      <c r="A69" s="3" t="s">
        <v>47</v>
      </c>
      <c r="B69" s="21"/>
      <c r="C69" s="24"/>
      <c r="D69" s="22"/>
      <c r="E69" s="19"/>
      <c r="F69" s="21"/>
      <c r="G69" s="24"/>
      <c r="H69" s="22"/>
    </row>
    <row r="70" spans="1:14" ht="15.75" thickTop="1" x14ac:dyDescent="0.25"/>
    <row r="71" spans="1:14" x14ac:dyDescent="0.25">
      <c r="A71" s="80" t="s">
        <v>60</v>
      </c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</row>
    <row r="72" spans="1:14" ht="15.75" thickBot="1" x14ac:dyDescent="0.3">
      <c r="A72" s="32" t="s">
        <v>61</v>
      </c>
      <c r="B72" s="79" t="s">
        <v>62</v>
      </c>
      <c r="C72" s="79"/>
      <c r="D72" s="79"/>
      <c r="E72" s="50" t="s">
        <v>63</v>
      </c>
      <c r="F72" s="79" t="s">
        <v>64</v>
      </c>
      <c r="G72" s="79"/>
      <c r="H72" s="79"/>
      <c r="I72" s="79" t="s">
        <v>65</v>
      </c>
      <c r="J72" s="79"/>
      <c r="K72" s="79"/>
      <c r="L72" s="79" t="s">
        <v>66</v>
      </c>
      <c r="M72" s="79"/>
      <c r="N72" s="79"/>
    </row>
    <row r="73" spans="1:14" ht="16.5" thickTop="1" thickBot="1" x14ac:dyDescent="0.3">
      <c r="A73" s="31" t="s">
        <v>67</v>
      </c>
      <c r="B73" s="21"/>
      <c r="C73" s="24"/>
      <c r="D73" s="22"/>
      <c r="E73" s="3"/>
      <c r="F73" s="21"/>
      <c r="G73" s="24"/>
      <c r="H73" s="22"/>
      <c r="I73" s="21"/>
      <c r="J73" s="24"/>
      <c r="K73" s="22"/>
      <c r="L73" s="21"/>
      <c r="M73" s="24"/>
      <c r="N73" s="22"/>
    </row>
    <row r="74" spans="1:14" ht="16.5" thickTop="1" thickBot="1" x14ac:dyDescent="0.3">
      <c r="A74" s="31" t="s">
        <v>68</v>
      </c>
      <c r="B74" s="21"/>
      <c r="C74" s="24"/>
      <c r="D74" s="22"/>
      <c r="E74" s="3"/>
      <c r="F74" s="21"/>
      <c r="G74" s="24"/>
      <c r="H74" s="22"/>
      <c r="I74" s="21"/>
      <c r="J74" s="24"/>
      <c r="K74" s="22"/>
      <c r="L74" s="21"/>
      <c r="M74" s="24"/>
      <c r="N74" s="22"/>
    </row>
    <row r="75" spans="1:14" ht="16.5" thickTop="1" thickBot="1" x14ac:dyDescent="0.3">
      <c r="A75" s="31" t="s">
        <v>69</v>
      </c>
      <c r="B75" s="21"/>
      <c r="C75" s="24"/>
      <c r="D75" s="22"/>
      <c r="E75" s="3"/>
      <c r="F75" s="21"/>
      <c r="G75" s="24"/>
      <c r="H75" s="22"/>
      <c r="I75" s="21"/>
      <c r="J75" s="24"/>
      <c r="K75" s="22"/>
      <c r="L75" s="21"/>
      <c r="M75" s="24"/>
      <c r="N75" s="22"/>
    </row>
    <row r="76" spans="1:14" ht="16.5" thickTop="1" thickBot="1" x14ac:dyDescent="0.3">
      <c r="A76" s="31" t="s">
        <v>70</v>
      </c>
      <c r="B76" s="21"/>
      <c r="C76" s="24"/>
      <c r="D76" s="22"/>
      <c r="E76" s="3"/>
      <c r="F76" s="21"/>
      <c r="G76" s="24"/>
      <c r="H76" s="22"/>
      <c r="I76" s="21"/>
      <c r="J76" s="24"/>
      <c r="K76" s="22"/>
      <c r="L76" s="21"/>
      <c r="M76" s="24"/>
      <c r="N76" s="22"/>
    </row>
    <row r="77" spans="1:14" ht="16.5" thickTop="1" thickBot="1" x14ac:dyDescent="0.3">
      <c r="A77" s="31" t="s">
        <v>71</v>
      </c>
      <c r="B77" s="21"/>
      <c r="C77" s="24"/>
      <c r="D77" s="22"/>
      <c r="E77" s="3"/>
      <c r="F77" s="21"/>
      <c r="G77" s="24"/>
      <c r="H77" s="22"/>
      <c r="I77" s="21"/>
      <c r="J77" s="24"/>
      <c r="K77" s="22"/>
      <c r="L77" s="21"/>
      <c r="M77" s="24"/>
      <c r="N77" s="22"/>
    </row>
    <row r="78" spans="1:14" ht="16.5" thickTop="1" thickBot="1" x14ac:dyDescent="0.3">
      <c r="A78" s="31" t="s">
        <v>72</v>
      </c>
      <c r="B78" s="21"/>
      <c r="C78" s="24"/>
      <c r="D78" s="22"/>
      <c r="E78" s="3"/>
      <c r="F78" s="21"/>
      <c r="G78" s="24"/>
      <c r="H78" s="22"/>
      <c r="I78" s="21"/>
      <c r="J78" s="24"/>
      <c r="K78" s="22"/>
      <c r="L78" s="21"/>
      <c r="M78" s="24"/>
      <c r="N78" s="22"/>
    </row>
    <row r="79" spans="1:14" ht="15.75" thickTop="1" x14ac:dyDescent="0.25"/>
  </sheetData>
  <mergeCells count="27">
    <mergeCell ref="A71:N71"/>
    <mergeCell ref="B72:D72"/>
    <mergeCell ref="F72:H72"/>
    <mergeCell ref="I72:K72"/>
    <mergeCell ref="L72:N72"/>
    <mergeCell ref="B56:D56"/>
    <mergeCell ref="F56:H56"/>
    <mergeCell ref="A62:H62"/>
    <mergeCell ref="B63:D63"/>
    <mergeCell ref="F63:H63"/>
    <mergeCell ref="A47:K47"/>
    <mergeCell ref="B48:D48"/>
    <mergeCell ref="F48:H48"/>
    <mergeCell ref="I48:K48"/>
    <mergeCell ref="A55:H55"/>
    <mergeCell ref="A28:H28"/>
    <mergeCell ref="A35:H35"/>
    <mergeCell ref="B36:D36"/>
    <mergeCell ref="F36:H36"/>
    <mergeCell ref="B45:C45"/>
    <mergeCell ref="D45:H45"/>
    <mergeCell ref="A14:D14"/>
    <mergeCell ref="A1:D1"/>
    <mergeCell ref="B4:D4"/>
    <mergeCell ref="A5:D5"/>
    <mergeCell ref="A10:D10"/>
    <mergeCell ref="A11:D11"/>
  </mergeCells>
  <pageMargins left="0.19685039370078741" right="0.19685039370078741" top="0.19685039370078741" bottom="0.19685039370078741" header="0.31496062992125984" footer="0.31496062992125984"/>
  <pageSetup scale="80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topLeftCell="A49" workbookViewId="0">
      <selection activeCell="E15" sqref="E15"/>
    </sheetView>
  </sheetViews>
  <sheetFormatPr baseColWidth="10" defaultRowHeight="15" x14ac:dyDescent="0.25"/>
  <cols>
    <col min="1" max="1" width="38.5703125" customWidth="1"/>
    <col min="2" max="2" width="8.5703125" customWidth="1"/>
    <col min="3" max="3" width="14.28515625" customWidth="1"/>
    <col min="4" max="4" width="8.5703125" customWidth="1"/>
    <col min="5" max="5" width="38.7109375" customWidth="1"/>
    <col min="6" max="6" width="8.5703125" customWidth="1"/>
    <col min="7" max="7" width="14.28515625" customWidth="1"/>
    <col min="8" max="9" width="8.5703125" customWidth="1"/>
    <col min="11" max="12" width="8.5703125" customWidth="1"/>
    <col min="14" max="14" width="8.5703125" customWidth="1"/>
  </cols>
  <sheetData>
    <row r="1" spans="1:4" x14ac:dyDescent="0.25">
      <c r="A1" s="90" t="s">
        <v>0</v>
      </c>
      <c r="B1" s="90"/>
      <c r="C1" s="90"/>
      <c r="D1" s="90"/>
    </row>
    <row r="2" spans="1:4" x14ac:dyDescent="0.25">
      <c r="A2" s="1" t="s">
        <v>18</v>
      </c>
      <c r="B2" s="7"/>
      <c r="C2" s="1" t="s">
        <v>6</v>
      </c>
      <c r="D2" s="2">
        <v>2013</v>
      </c>
    </row>
    <row r="3" spans="1:4" ht="15.75" thickBot="1" x14ac:dyDescent="0.3"/>
    <row r="4" spans="1:4" ht="16.5" thickTop="1" thickBot="1" x14ac:dyDescent="0.3">
      <c r="A4" s="6"/>
      <c r="B4" s="83" t="s">
        <v>5</v>
      </c>
      <c r="C4" s="83"/>
      <c r="D4" s="83"/>
    </row>
    <row r="5" spans="1:4" ht="16.5" thickTop="1" thickBot="1" x14ac:dyDescent="0.3">
      <c r="A5" s="87" t="s">
        <v>1</v>
      </c>
      <c r="B5" s="88"/>
      <c r="C5" s="88"/>
      <c r="D5" s="89"/>
    </row>
    <row r="6" spans="1:4" ht="16.5" thickTop="1" thickBot="1" x14ac:dyDescent="0.3">
      <c r="A6" s="5" t="s">
        <v>2</v>
      </c>
      <c r="B6" s="3"/>
      <c r="C6" s="14">
        <f>393957.25+285778.17+283542.92+115593.4</f>
        <v>1078871.7399999998</v>
      </c>
      <c r="D6" s="3"/>
    </row>
    <row r="7" spans="1:4" ht="16.5" thickTop="1" thickBot="1" x14ac:dyDescent="0.3">
      <c r="A7" s="5" t="s">
        <v>3</v>
      </c>
      <c r="B7" s="3"/>
      <c r="C7" s="14">
        <v>0</v>
      </c>
      <c r="D7" s="3"/>
    </row>
    <row r="8" spans="1:4" ht="16.5" thickTop="1" thickBot="1" x14ac:dyDescent="0.3">
      <c r="A8" s="4" t="s">
        <v>4</v>
      </c>
      <c r="B8" s="3"/>
      <c r="C8" s="14">
        <f>SUM(C6:C7)</f>
        <v>1078871.7399999998</v>
      </c>
      <c r="D8" s="3"/>
    </row>
    <row r="9" spans="1:4" ht="7.5" customHeight="1" thickTop="1" thickBot="1" x14ac:dyDescent="0.3">
      <c r="A9" s="3"/>
      <c r="B9" s="3"/>
      <c r="C9" s="3"/>
      <c r="D9" s="3"/>
    </row>
    <row r="10" spans="1:4" ht="16.5" thickTop="1" thickBot="1" x14ac:dyDescent="0.3">
      <c r="A10" s="83" t="s">
        <v>7</v>
      </c>
      <c r="B10" s="83"/>
      <c r="C10" s="83"/>
      <c r="D10" s="83"/>
    </row>
    <row r="11" spans="1:4" ht="16.5" thickTop="1" thickBot="1" x14ac:dyDescent="0.3">
      <c r="A11" s="87" t="s">
        <v>8</v>
      </c>
      <c r="B11" s="88"/>
      <c r="C11" s="88"/>
      <c r="D11" s="89"/>
    </row>
    <row r="12" spans="1:4" ht="16.5" thickTop="1" thickBot="1" x14ac:dyDescent="0.3">
      <c r="A12" s="5" t="s">
        <v>10</v>
      </c>
      <c r="B12" s="3"/>
      <c r="C12" s="14"/>
      <c r="D12" s="3"/>
    </row>
    <row r="13" spans="1:4" ht="16.5" thickTop="1" thickBot="1" x14ac:dyDescent="0.3">
      <c r="A13" s="5" t="s">
        <v>11</v>
      </c>
      <c r="B13" s="3"/>
      <c r="C13" s="14">
        <f>392332.35+285071.52+282875.23+115233.49</f>
        <v>1075512.5900000001</v>
      </c>
      <c r="D13" s="3"/>
    </row>
    <row r="14" spans="1:4" ht="16.5" thickTop="1" thickBot="1" x14ac:dyDescent="0.3">
      <c r="A14" s="87" t="s">
        <v>9</v>
      </c>
      <c r="B14" s="88"/>
      <c r="C14" s="88"/>
      <c r="D14" s="89"/>
    </row>
    <row r="15" spans="1:4" ht="16.5" thickTop="1" thickBot="1" x14ac:dyDescent="0.3">
      <c r="A15" s="5" t="s">
        <v>12</v>
      </c>
      <c r="B15" s="3"/>
      <c r="C15" s="14">
        <f>1624.9+706.65+667.69+359.91</f>
        <v>3359.15</v>
      </c>
      <c r="D15" s="3"/>
    </row>
    <row r="16" spans="1:4" ht="16.5" thickTop="1" thickBot="1" x14ac:dyDescent="0.3">
      <c r="A16" s="4" t="s">
        <v>4</v>
      </c>
      <c r="B16" s="3"/>
      <c r="C16" s="14">
        <f>+C12+C13+C15</f>
        <v>1078871.74</v>
      </c>
      <c r="D16" s="3"/>
    </row>
    <row r="17" spans="1:8" ht="15.75" thickTop="1" x14ac:dyDescent="0.25"/>
    <row r="18" spans="1:8" x14ac:dyDescent="0.25">
      <c r="A18" s="1" t="s">
        <v>14</v>
      </c>
    </row>
    <row r="19" spans="1:8" x14ac:dyDescent="0.25">
      <c r="A19" s="8"/>
      <c r="B19" s="9"/>
      <c r="C19" s="10"/>
    </row>
    <row r="20" spans="1:8" x14ac:dyDescent="0.25">
      <c r="A20" s="11"/>
      <c r="B20" s="12"/>
      <c r="C20" s="13"/>
    </row>
    <row r="22" spans="1:8" x14ac:dyDescent="0.25">
      <c r="A22" s="1" t="s">
        <v>15</v>
      </c>
    </row>
    <row r="23" spans="1:8" x14ac:dyDescent="0.25">
      <c r="A23" s="8"/>
      <c r="B23" s="9"/>
      <c r="C23" s="10"/>
    </row>
    <row r="24" spans="1:8" x14ac:dyDescent="0.25">
      <c r="A24" s="11"/>
      <c r="B24" s="12"/>
      <c r="C24" s="13"/>
    </row>
    <row r="27" spans="1:8" ht="15.75" thickBot="1" x14ac:dyDescent="0.3"/>
    <row r="28" spans="1:8" ht="16.5" thickTop="1" thickBot="1" x14ac:dyDescent="0.3">
      <c r="A28" s="83" t="s">
        <v>19</v>
      </c>
      <c r="B28" s="83"/>
      <c r="C28" s="83"/>
      <c r="D28" s="83"/>
      <c r="E28" s="83"/>
      <c r="F28" s="83"/>
      <c r="G28" s="83"/>
      <c r="H28" s="83"/>
    </row>
    <row r="29" spans="1:8" ht="16.5" thickTop="1" thickBot="1" x14ac:dyDescent="0.3">
      <c r="A29" s="33" t="s">
        <v>20</v>
      </c>
      <c r="B29" s="51"/>
      <c r="C29" s="52">
        <v>0</v>
      </c>
      <c r="D29" s="53"/>
      <c r="E29" s="37" t="s">
        <v>25</v>
      </c>
      <c r="F29" s="54"/>
      <c r="G29" s="23">
        <v>0</v>
      </c>
      <c r="H29" s="22"/>
    </row>
    <row r="30" spans="1:8" ht="27" customHeight="1" thickTop="1" thickBot="1" x14ac:dyDescent="0.3">
      <c r="A30" s="33" t="s">
        <v>21</v>
      </c>
      <c r="B30" s="34"/>
      <c r="C30" s="35">
        <v>250</v>
      </c>
      <c r="D30" s="36"/>
      <c r="E30" s="33" t="s">
        <v>73</v>
      </c>
      <c r="F30" s="21"/>
      <c r="G30" s="35">
        <f>+C30</f>
        <v>250</v>
      </c>
      <c r="H30" s="22"/>
    </row>
    <row r="31" spans="1:8" ht="27" customHeight="1" thickTop="1" thickBot="1" x14ac:dyDescent="0.3">
      <c r="A31" s="33" t="s">
        <v>22</v>
      </c>
      <c r="B31" s="34"/>
      <c r="C31" s="35">
        <v>692</v>
      </c>
      <c r="D31" s="36"/>
      <c r="E31" s="33" t="s">
        <v>74</v>
      </c>
      <c r="F31" s="21"/>
      <c r="G31" s="35">
        <f>+C31</f>
        <v>692</v>
      </c>
      <c r="H31" s="22"/>
    </row>
    <row r="32" spans="1:8" ht="27" customHeight="1" thickTop="1" thickBot="1" x14ac:dyDescent="0.3">
      <c r="A32" s="33" t="s">
        <v>23</v>
      </c>
      <c r="B32" s="34"/>
      <c r="C32" s="35">
        <v>60</v>
      </c>
      <c r="D32" s="36"/>
      <c r="E32" s="33" t="s">
        <v>26</v>
      </c>
      <c r="F32" s="21"/>
      <c r="G32" s="35">
        <v>90</v>
      </c>
      <c r="H32" s="22"/>
    </row>
    <row r="33" spans="1:14" ht="27" customHeight="1" thickTop="1" thickBot="1" x14ac:dyDescent="0.3">
      <c r="A33" s="33" t="s">
        <v>24</v>
      </c>
      <c r="B33" s="34"/>
      <c r="C33" s="41">
        <f>+C13</f>
        <v>1075512.5900000001</v>
      </c>
      <c r="D33" s="36"/>
      <c r="E33" s="33" t="s">
        <v>75</v>
      </c>
      <c r="F33" s="21"/>
      <c r="G33" s="41">
        <f>+C33</f>
        <v>1075512.5900000001</v>
      </c>
      <c r="H33" s="22"/>
    </row>
    <row r="34" spans="1:14" ht="7.5" customHeight="1" thickTop="1" thickBot="1" x14ac:dyDescent="0.3">
      <c r="A34" s="3"/>
      <c r="B34" s="21"/>
      <c r="C34" s="24"/>
      <c r="D34" s="22"/>
      <c r="E34" s="3"/>
      <c r="F34" s="21"/>
      <c r="G34" s="24"/>
      <c r="H34" s="22"/>
    </row>
    <row r="35" spans="1:14" ht="16.5" thickTop="1" thickBot="1" x14ac:dyDescent="0.3">
      <c r="A35" s="84" t="s">
        <v>27</v>
      </c>
      <c r="B35" s="84"/>
      <c r="C35" s="84"/>
      <c r="D35" s="84"/>
      <c r="E35" s="84"/>
      <c r="F35" s="84"/>
      <c r="G35" s="84"/>
      <c r="H35" s="84"/>
      <c r="I35" s="17"/>
      <c r="J35" s="17"/>
      <c r="K35" s="17"/>
      <c r="L35" s="17"/>
      <c r="M35" s="17"/>
      <c r="N35" s="17"/>
    </row>
    <row r="36" spans="1:14" ht="16.5" thickTop="1" thickBot="1" x14ac:dyDescent="0.3">
      <c r="A36" s="49" t="s">
        <v>28</v>
      </c>
      <c r="B36" s="84" t="s">
        <v>29</v>
      </c>
      <c r="C36" s="84"/>
      <c r="D36" s="84"/>
      <c r="E36" s="47"/>
      <c r="F36" s="83" t="s">
        <v>30</v>
      </c>
      <c r="G36" s="83"/>
      <c r="H36" s="83"/>
      <c r="I36" s="17"/>
      <c r="J36" s="17"/>
      <c r="K36" s="17"/>
      <c r="L36" s="17"/>
      <c r="M36" s="17"/>
      <c r="N36" s="17"/>
    </row>
    <row r="37" spans="1:14" ht="16.5" thickTop="1" thickBot="1" x14ac:dyDescent="0.3">
      <c r="A37" s="37" t="s">
        <v>31</v>
      </c>
      <c r="B37" s="21"/>
      <c r="C37" s="23">
        <v>0</v>
      </c>
      <c r="D37" s="22"/>
      <c r="E37" s="19"/>
      <c r="F37" s="21"/>
      <c r="G37" s="23">
        <v>0</v>
      </c>
      <c r="H37" s="22"/>
    </row>
    <row r="38" spans="1:14" ht="16.5" thickTop="1" thickBot="1" x14ac:dyDescent="0.3">
      <c r="A38" s="37" t="s">
        <v>32</v>
      </c>
      <c r="B38" s="21"/>
      <c r="C38" s="23">
        <v>0</v>
      </c>
      <c r="D38" s="22"/>
      <c r="E38" s="19"/>
      <c r="F38" s="21"/>
      <c r="G38" s="23">
        <v>0</v>
      </c>
      <c r="H38" s="22"/>
    </row>
    <row r="39" spans="1:14" ht="16.5" thickTop="1" thickBot="1" x14ac:dyDescent="0.3">
      <c r="A39" s="37" t="s">
        <v>33</v>
      </c>
      <c r="B39" s="21"/>
      <c r="C39" s="23">
        <v>0</v>
      </c>
      <c r="D39" s="22"/>
      <c r="E39" s="19"/>
      <c r="F39" s="21"/>
      <c r="G39" s="23">
        <v>0</v>
      </c>
      <c r="H39" s="22"/>
    </row>
    <row r="40" spans="1:14" ht="16.5" thickTop="1" thickBot="1" x14ac:dyDescent="0.3">
      <c r="A40" s="37" t="s">
        <v>34</v>
      </c>
      <c r="B40" s="21"/>
      <c r="C40" s="23">
        <v>0</v>
      </c>
      <c r="D40" s="22"/>
      <c r="E40" s="19"/>
      <c r="F40" s="21"/>
      <c r="G40" s="23">
        <v>0</v>
      </c>
      <c r="H40" s="22"/>
    </row>
    <row r="41" spans="1:14" ht="16.5" thickTop="1" thickBot="1" x14ac:dyDescent="0.3">
      <c r="A41" s="37" t="s">
        <v>35</v>
      </c>
      <c r="B41" s="21"/>
      <c r="C41" s="23">
        <v>0</v>
      </c>
      <c r="D41" s="22"/>
      <c r="E41" s="19"/>
      <c r="F41" s="21"/>
      <c r="G41" s="23">
        <v>0</v>
      </c>
      <c r="H41" s="22"/>
    </row>
    <row r="42" spans="1:14" ht="16.5" thickTop="1" thickBot="1" x14ac:dyDescent="0.3">
      <c r="A42" s="37" t="s">
        <v>36</v>
      </c>
      <c r="B42" s="21"/>
      <c r="C42" s="23">
        <v>0</v>
      </c>
      <c r="D42" s="22"/>
      <c r="E42" s="19"/>
      <c r="F42" s="21"/>
      <c r="G42" s="23">
        <v>0</v>
      </c>
      <c r="H42" s="22"/>
    </row>
    <row r="43" spans="1:14" ht="16.5" thickTop="1" thickBot="1" x14ac:dyDescent="0.3">
      <c r="A43" s="37" t="s">
        <v>37</v>
      </c>
      <c r="B43" s="21"/>
      <c r="C43" s="23">
        <v>0</v>
      </c>
      <c r="D43" s="22"/>
      <c r="E43" s="19"/>
      <c r="F43" s="21"/>
      <c r="G43" s="23">
        <v>0</v>
      </c>
      <c r="H43" s="22"/>
    </row>
    <row r="44" spans="1:14" ht="16.5" thickTop="1" thickBot="1" x14ac:dyDescent="0.3">
      <c r="A44" s="37" t="s">
        <v>38</v>
      </c>
      <c r="B44" s="21"/>
      <c r="C44" s="23">
        <v>0</v>
      </c>
      <c r="D44" s="22"/>
      <c r="E44" s="19"/>
      <c r="F44" s="21"/>
      <c r="G44" s="23">
        <v>0</v>
      </c>
      <c r="H44" s="22"/>
    </row>
    <row r="45" spans="1:14" ht="16.5" thickTop="1" thickBot="1" x14ac:dyDescent="0.3">
      <c r="A45" s="38" t="s">
        <v>39</v>
      </c>
      <c r="B45" s="85">
        <v>0</v>
      </c>
      <c r="C45" s="85"/>
      <c r="D45" s="86"/>
      <c r="E45" s="86"/>
      <c r="F45" s="86"/>
      <c r="G45" s="86"/>
      <c r="H45" s="86"/>
    </row>
    <row r="46" spans="1:14" ht="16.5" thickTop="1" thickBot="1" x14ac:dyDescent="0.3"/>
    <row r="47" spans="1:14" ht="16.5" thickTop="1" thickBot="1" x14ac:dyDescent="0.3">
      <c r="A47" s="83" t="s">
        <v>40</v>
      </c>
      <c r="B47" s="83"/>
      <c r="C47" s="83"/>
      <c r="D47" s="83"/>
      <c r="E47" s="83"/>
      <c r="F47" s="83"/>
      <c r="G47" s="83"/>
      <c r="H47" s="83"/>
      <c r="I47" s="83"/>
      <c r="J47" s="83"/>
      <c r="K47" s="83"/>
    </row>
    <row r="48" spans="1:14" ht="16.5" thickTop="1" thickBot="1" x14ac:dyDescent="0.3">
      <c r="A48" s="48" t="s">
        <v>41</v>
      </c>
      <c r="B48" s="82" t="s">
        <v>42</v>
      </c>
      <c r="C48" s="82"/>
      <c r="D48" s="82"/>
      <c r="E48" s="48" t="s">
        <v>43</v>
      </c>
      <c r="F48" s="82" t="s">
        <v>44</v>
      </c>
      <c r="G48" s="82"/>
      <c r="H48" s="82"/>
      <c r="I48" s="82" t="s">
        <v>45</v>
      </c>
      <c r="J48" s="82"/>
      <c r="K48" s="82"/>
      <c r="L48" s="26"/>
      <c r="M48" s="26"/>
      <c r="N48" s="26"/>
    </row>
    <row r="49" spans="1:14" ht="16.5" thickTop="1" thickBot="1" x14ac:dyDescent="0.3">
      <c r="A49" s="31" t="s">
        <v>31</v>
      </c>
      <c r="B49" s="21"/>
      <c r="C49" s="24">
        <v>109</v>
      </c>
      <c r="D49" s="22"/>
      <c r="E49" s="14">
        <v>167458.38</v>
      </c>
      <c r="F49" s="21"/>
      <c r="G49" s="23">
        <v>0</v>
      </c>
      <c r="H49" s="22"/>
      <c r="I49" s="21"/>
      <c r="J49" s="23">
        <v>0</v>
      </c>
      <c r="K49" s="22"/>
    </row>
    <row r="50" spans="1:14" ht="16.5" thickTop="1" thickBot="1" x14ac:dyDescent="0.3">
      <c r="A50" s="31" t="s">
        <v>32</v>
      </c>
      <c r="B50" s="21"/>
      <c r="C50" s="24">
        <v>54</v>
      </c>
      <c r="D50" s="22"/>
      <c r="E50" s="14">
        <v>50636.93</v>
      </c>
      <c r="F50" s="21"/>
      <c r="G50" s="23">
        <v>0</v>
      </c>
      <c r="H50" s="22"/>
      <c r="I50" s="21"/>
      <c r="J50" s="23">
        <v>0</v>
      </c>
      <c r="K50" s="22"/>
    </row>
    <row r="51" spans="1:14" ht="16.5" thickTop="1" thickBot="1" x14ac:dyDescent="0.3">
      <c r="A51" s="31" t="s">
        <v>46</v>
      </c>
      <c r="B51" s="21"/>
      <c r="C51" s="24">
        <v>3</v>
      </c>
      <c r="D51" s="22"/>
      <c r="E51" s="14">
        <v>776.01</v>
      </c>
      <c r="F51" s="21"/>
      <c r="G51" s="23">
        <v>0</v>
      </c>
      <c r="H51" s="22"/>
      <c r="I51" s="21"/>
      <c r="J51" s="23">
        <v>0</v>
      </c>
      <c r="K51" s="22"/>
    </row>
    <row r="52" spans="1:14" ht="16.5" thickTop="1" thickBot="1" x14ac:dyDescent="0.3">
      <c r="E52" s="40"/>
      <c r="J52" s="40"/>
    </row>
    <row r="53" spans="1:14" ht="16.5" thickTop="1" thickBot="1" x14ac:dyDescent="0.3">
      <c r="A53" s="3" t="s">
        <v>47</v>
      </c>
      <c r="B53" s="21"/>
      <c r="C53" s="24">
        <f>SUM(C49:C52)</f>
        <v>166</v>
      </c>
      <c r="D53" s="22"/>
      <c r="E53" s="14">
        <f>SUM(E49:E52)</f>
        <v>218871.32</v>
      </c>
      <c r="F53" s="21"/>
      <c r="G53" s="23">
        <f>SUM(G49:G52)</f>
        <v>0</v>
      </c>
      <c r="H53" s="22"/>
      <c r="I53" s="21"/>
      <c r="J53" s="23">
        <v>0</v>
      </c>
      <c r="K53" s="22"/>
    </row>
    <row r="54" spans="1:14" ht="15.75" thickTop="1" x14ac:dyDescent="0.25">
      <c r="E54" s="40"/>
    </row>
    <row r="55" spans="1:14" x14ac:dyDescent="0.25">
      <c r="A55" s="81" t="s">
        <v>48</v>
      </c>
      <c r="B55" s="81"/>
      <c r="C55" s="81"/>
      <c r="D55" s="81"/>
      <c r="E55" s="81"/>
      <c r="F55" s="81"/>
      <c r="G55" s="81"/>
      <c r="H55" s="81"/>
      <c r="I55" s="29"/>
      <c r="J55" s="29"/>
      <c r="K55" s="29"/>
      <c r="L55" s="1"/>
      <c r="M55" s="1"/>
      <c r="N55" s="1"/>
    </row>
    <row r="56" spans="1:14" ht="15.75" thickBot="1" x14ac:dyDescent="0.3">
      <c r="A56" s="50" t="s">
        <v>41</v>
      </c>
      <c r="B56" s="79" t="s">
        <v>49</v>
      </c>
      <c r="C56" s="79"/>
      <c r="D56" s="79"/>
      <c r="E56" s="50"/>
      <c r="F56" s="79" t="s">
        <v>50</v>
      </c>
      <c r="G56" s="79"/>
      <c r="H56" s="79"/>
      <c r="I56" s="30"/>
      <c r="J56" s="30"/>
      <c r="K56" s="30"/>
      <c r="L56" s="27"/>
      <c r="M56" s="27"/>
      <c r="N56" s="27"/>
    </row>
    <row r="57" spans="1:14" ht="16.5" thickTop="1" thickBot="1" x14ac:dyDescent="0.3">
      <c r="A57" s="31" t="s">
        <v>31</v>
      </c>
      <c r="B57" s="21"/>
      <c r="C57" s="23">
        <v>169238.62</v>
      </c>
      <c r="D57" s="22"/>
      <c r="E57" s="19"/>
      <c r="F57" s="21"/>
      <c r="G57" s="24">
        <v>112</v>
      </c>
      <c r="H57" s="22"/>
    </row>
    <row r="58" spans="1:14" ht="16.5" thickTop="1" thickBot="1" x14ac:dyDescent="0.3">
      <c r="A58" s="31" t="s">
        <v>32</v>
      </c>
      <c r="B58" s="21"/>
      <c r="C58" s="23">
        <v>139956.84</v>
      </c>
      <c r="D58" s="22"/>
      <c r="E58" s="19"/>
      <c r="F58" s="21"/>
      <c r="G58" s="24">
        <v>57</v>
      </c>
      <c r="H58" s="22"/>
    </row>
    <row r="59" spans="1:14" ht="16.5" thickTop="1" thickBot="1" x14ac:dyDescent="0.3">
      <c r="A59" s="31" t="s">
        <v>46</v>
      </c>
      <c r="B59" s="21"/>
      <c r="C59" s="23">
        <v>197919.04</v>
      </c>
      <c r="D59" s="22"/>
      <c r="E59" s="19"/>
      <c r="F59" s="21"/>
      <c r="G59" s="24">
        <v>169</v>
      </c>
      <c r="H59" s="22"/>
    </row>
    <row r="60" spans="1:14" ht="16.5" thickTop="1" thickBot="1" x14ac:dyDescent="0.3">
      <c r="A60" s="3" t="s">
        <v>47</v>
      </c>
      <c r="B60" s="21"/>
      <c r="C60" s="23">
        <f>SUM(C57:C59)</f>
        <v>507114.5</v>
      </c>
      <c r="D60" s="22"/>
      <c r="E60" s="19"/>
      <c r="F60" s="21"/>
      <c r="G60" s="24">
        <f>SUM(G57:G59)</f>
        <v>338</v>
      </c>
      <c r="H60" s="22"/>
    </row>
    <row r="61" spans="1:14" ht="15.75" thickTop="1" x14ac:dyDescent="0.25"/>
    <row r="62" spans="1:14" x14ac:dyDescent="0.25">
      <c r="A62" s="81" t="s">
        <v>51</v>
      </c>
      <c r="B62" s="81"/>
      <c r="C62" s="81"/>
      <c r="D62" s="81"/>
      <c r="E62" s="81"/>
      <c r="F62" s="81"/>
      <c r="G62" s="81"/>
      <c r="H62" s="81"/>
    </row>
    <row r="63" spans="1:14" ht="15.75" thickBot="1" x14ac:dyDescent="0.3">
      <c r="A63" s="20" t="s">
        <v>52</v>
      </c>
      <c r="B63" s="81" t="s">
        <v>53</v>
      </c>
      <c r="C63" s="81"/>
      <c r="D63" s="81"/>
      <c r="E63" s="20"/>
      <c r="F63" s="81" t="s">
        <v>54</v>
      </c>
      <c r="G63" s="81"/>
      <c r="H63" s="81"/>
    </row>
    <row r="64" spans="1:14" ht="16.5" thickTop="1" thickBot="1" x14ac:dyDescent="0.3">
      <c r="A64" s="31" t="s">
        <v>55</v>
      </c>
      <c r="B64" s="21"/>
      <c r="C64" s="24"/>
      <c r="D64" s="22"/>
      <c r="E64" s="19"/>
      <c r="F64" s="21"/>
      <c r="G64" s="24"/>
      <c r="H64" s="22"/>
    </row>
    <row r="65" spans="1:14" ht="16.5" thickTop="1" thickBot="1" x14ac:dyDescent="0.3">
      <c r="A65" s="31" t="s">
        <v>56</v>
      </c>
      <c r="B65" s="21"/>
      <c r="C65" s="24"/>
      <c r="D65" s="22"/>
      <c r="E65" s="19"/>
      <c r="F65" s="21"/>
      <c r="G65" s="24"/>
      <c r="H65" s="22"/>
    </row>
    <row r="66" spans="1:14" ht="16.5" thickTop="1" thickBot="1" x14ac:dyDescent="0.3">
      <c r="A66" s="31" t="s">
        <v>57</v>
      </c>
      <c r="B66" s="21"/>
      <c r="C66" s="24"/>
      <c r="D66" s="22"/>
      <c r="E66" s="19"/>
      <c r="F66" s="21"/>
      <c r="G66" s="24"/>
      <c r="H66" s="22"/>
    </row>
    <row r="67" spans="1:14" ht="16.5" thickTop="1" thickBot="1" x14ac:dyDescent="0.3">
      <c r="A67" s="31" t="s">
        <v>58</v>
      </c>
      <c r="B67" s="21"/>
      <c r="C67" s="24"/>
      <c r="D67" s="22"/>
      <c r="E67" s="19"/>
      <c r="F67" s="21"/>
      <c r="G67" s="24"/>
      <c r="H67" s="22"/>
    </row>
    <row r="68" spans="1:14" ht="16.5" thickTop="1" thickBot="1" x14ac:dyDescent="0.3">
      <c r="A68" s="31" t="s">
        <v>59</v>
      </c>
      <c r="B68" s="21"/>
      <c r="C68" s="24"/>
      <c r="D68" s="22"/>
      <c r="E68" s="19"/>
      <c r="F68" s="21"/>
      <c r="G68" s="24"/>
      <c r="H68" s="22"/>
    </row>
    <row r="69" spans="1:14" ht="16.5" thickTop="1" thickBot="1" x14ac:dyDescent="0.3">
      <c r="A69" s="3" t="s">
        <v>47</v>
      </c>
      <c r="B69" s="21"/>
      <c r="C69" s="24"/>
      <c r="D69" s="22"/>
      <c r="E69" s="19"/>
      <c r="F69" s="21"/>
      <c r="G69" s="24"/>
      <c r="H69" s="22"/>
    </row>
    <row r="70" spans="1:14" ht="15.75" thickTop="1" x14ac:dyDescent="0.25"/>
    <row r="71" spans="1:14" x14ac:dyDescent="0.25">
      <c r="A71" s="80" t="s">
        <v>60</v>
      </c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</row>
    <row r="72" spans="1:14" ht="15.75" thickBot="1" x14ac:dyDescent="0.3">
      <c r="A72" s="32" t="s">
        <v>61</v>
      </c>
      <c r="B72" s="79" t="s">
        <v>62</v>
      </c>
      <c r="C72" s="79"/>
      <c r="D72" s="79"/>
      <c r="E72" s="50" t="s">
        <v>63</v>
      </c>
      <c r="F72" s="79" t="s">
        <v>64</v>
      </c>
      <c r="G72" s="79"/>
      <c r="H72" s="79"/>
      <c r="I72" s="79" t="s">
        <v>65</v>
      </c>
      <c r="J72" s="79"/>
      <c r="K72" s="79"/>
      <c r="L72" s="79" t="s">
        <v>66</v>
      </c>
      <c r="M72" s="79"/>
      <c r="N72" s="79"/>
    </row>
    <row r="73" spans="1:14" ht="16.5" thickTop="1" thickBot="1" x14ac:dyDescent="0.3">
      <c r="A73" s="31" t="s">
        <v>67</v>
      </c>
      <c r="B73" s="21"/>
      <c r="C73" s="24"/>
      <c r="D73" s="22"/>
      <c r="E73" s="3"/>
      <c r="F73" s="21"/>
      <c r="G73" s="24"/>
      <c r="H73" s="22"/>
      <c r="I73" s="21"/>
      <c r="J73" s="24"/>
      <c r="K73" s="22"/>
      <c r="L73" s="21"/>
      <c r="M73" s="24"/>
      <c r="N73" s="22"/>
    </row>
    <row r="74" spans="1:14" ht="16.5" thickTop="1" thickBot="1" x14ac:dyDescent="0.3">
      <c r="A74" s="31" t="s">
        <v>68</v>
      </c>
      <c r="B74" s="21"/>
      <c r="C74" s="24"/>
      <c r="D74" s="22"/>
      <c r="E74" s="3"/>
      <c r="F74" s="21"/>
      <c r="G74" s="24"/>
      <c r="H74" s="22"/>
      <c r="I74" s="21"/>
      <c r="J74" s="24"/>
      <c r="K74" s="22"/>
      <c r="L74" s="21"/>
      <c r="M74" s="24"/>
      <c r="N74" s="22"/>
    </row>
    <row r="75" spans="1:14" ht="16.5" thickTop="1" thickBot="1" x14ac:dyDescent="0.3">
      <c r="A75" s="31" t="s">
        <v>69</v>
      </c>
      <c r="B75" s="21"/>
      <c r="C75" s="24"/>
      <c r="D75" s="22"/>
      <c r="E75" s="3"/>
      <c r="F75" s="21"/>
      <c r="G75" s="24"/>
      <c r="H75" s="22"/>
      <c r="I75" s="21"/>
      <c r="J75" s="24"/>
      <c r="K75" s="22"/>
      <c r="L75" s="21"/>
      <c r="M75" s="24"/>
      <c r="N75" s="22"/>
    </row>
    <row r="76" spans="1:14" ht="16.5" thickTop="1" thickBot="1" x14ac:dyDescent="0.3">
      <c r="A76" s="31" t="s">
        <v>70</v>
      </c>
      <c r="B76" s="21"/>
      <c r="C76" s="24"/>
      <c r="D76" s="22"/>
      <c r="E76" s="3"/>
      <c r="F76" s="21"/>
      <c r="G76" s="24"/>
      <c r="H76" s="22"/>
      <c r="I76" s="21"/>
      <c r="J76" s="24"/>
      <c r="K76" s="22"/>
      <c r="L76" s="21"/>
      <c r="M76" s="24"/>
      <c r="N76" s="22"/>
    </row>
    <row r="77" spans="1:14" ht="16.5" thickTop="1" thickBot="1" x14ac:dyDescent="0.3">
      <c r="A77" s="31" t="s">
        <v>71</v>
      </c>
      <c r="B77" s="21"/>
      <c r="C77" s="24"/>
      <c r="D77" s="22"/>
      <c r="E77" s="3"/>
      <c r="F77" s="21"/>
      <c r="G77" s="24"/>
      <c r="H77" s="22"/>
      <c r="I77" s="21"/>
      <c r="J77" s="24"/>
      <c r="K77" s="22"/>
      <c r="L77" s="21"/>
      <c r="M77" s="24"/>
      <c r="N77" s="22"/>
    </row>
    <row r="78" spans="1:14" ht="16.5" thickTop="1" thickBot="1" x14ac:dyDescent="0.3">
      <c r="A78" s="31" t="s">
        <v>72</v>
      </c>
      <c r="B78" s="21"/>
      <c r="C78" s="24"/>
      <c r="D78" s="22"/>
      <c r="E78" s="3"/>
      <c r="F78" s="21"/>
      <c r="G78" s="24"/>
      <c r="H78" s="22"/>
      <c r="I78" s="21"/>
      <c r="J78" s="24"/>
      <c r="K78" s="22"/>
      <c r="L78" s="21"/>
      <c r="M78" s="24"/>
      <c r="N78" s="22"/>
    </row>
    <row r="79" spans="1:14" ht="15.75" thickTop="1" x14ac:dyDescent="0.25"/>
  </sheetData>
  <mergeCells count="27">
    <mergeCell ref="A71:N71"/>
    <mergeCell ref="B72:D72"/>
    <mergeCell ref="F72:H72"/>
    <mergeCell ref="I72:K72"/>
    <mergeCell ref="L72:N72"/>
    <mergeCell ref="B56:D56"/>
    <mergeCell ref="F56:H56"/>
    <mergeCell ref="A62:H62"/>
    <mergeCell ref="B63:D63"/>
    <mergeCell ref="F63:H63"/>
    <mergeCell ref="A47:K47"/>
    <mergeCell ref="B48:D48"/>
    <mergeCell ref="F48:H48"/>
    <mergeCell ref="I48:K48"/>
    <mergeCell ref="A55:H55"/>
    <mergeCell ref="A28:H28"/>
    <mergeCell ref="A35:H35"/>
    <mergeCell ref="B36:D36"/>
    <mergeCell ref="F36:H36"/>
    <mergeCell ref="B45:C45"/>
    <mergeCell ref="D45:H45"/>
    <mergeCell ref="A14:D14"/>
    <mergeCell ref="A1:D1"/>
    <mergeCell ref="B4:D4"/>
    <mergeCell ref="A5:D5"/>
    <mergeCell ref="A10:D10"/>
    <mergeCell ref="A11:D11"/>
  </mergeCells>
  <pageMargins left="0.19685039370078741" right="0.19685039370078741" top="0.19685039370078741" bottom="0.19685039370078741" header="0.31496062992125984" footer="0.31496062992125984"/>
  <pageSetup scale="80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79"/>
  <sheetViews>
    <sheetView workbookViewId="0">
      <selection activeCell="L47" sqref="L47"/>
    </sheetView>
  </sheetViews>
  <sheetFormatPr baseColWidth="10" defaultRowHeight="15" x14ac:dyDescent="0.25"/>
  <cols>
    <col min="1" max="1" width="38.5703125" customWidth="1"/>
    <col min="2" max="2" width="8.5703125" customWidth="1"/>
    <col min="3" max="3" width="14.28515625" customWidth="1"/>
    <col min="4" max="4" width="8.5703125" customWidth="1"/>
    <col min="5" max="5" width="38.5703125" customWidth="1"/>
    <col min="6" max="6" width="8.5703125" customWidth="1"/>
    <col min="7" max="7" width="14.28515625" customWidth="1"/>
    <col min="8" max="9" width="8.5703125" customWidth="1"/>
    <col min="11" max="12" width="8.5703125" customWidth="1"/>
    <col min="14" max="14" width="8.5703125" customWidth="1"/>
  </cols>
  <sheetData>
    <row r="1" spans="1:7" x14ac:dyDescent="0.25">
      <c r="A1" s="90" t="s">
        <v>0</v>
      </c>
      <c r="B1" s="90"/>
      <c r="C1" s="90"/>
      <c r="D1" s="90"/>
    </row>
    <row r="2" spans="1:7" x14ac:dyDescent="0.25">
      <c r="A2" s="1" t="s">
        <v>13</v>
      </c>
      <c r="B2" s="7"/>
      <c r="C2" s="1" t="s">
        <v>6</v>
      </c>
      <c r="D2" s="2">
        <v>2013</v>
      </c>
    </row>
    <row r="3" spans="1:7" ht="15.75" thickBot="1" x14ac:dyDescent="0.3"/>
    <row r="4" spans="1:7" ht="16.5" thickTop="1" thickBot="1" x14ac:dyDescent="0.3">
      <c r="A4" s="6"/>
      <c r="B4" s="83" t="s">
        <v>5</v>
      </c>
      <c r="C4" s="83"/>
      <c r="D4" s="83"/>
    </row>
    <row r="5" spans="1:7" ht="16.5" thickTop="1" thickBot="1" x14ac:dyDescent="0.3">
      <c r="A5" s="87" t="s">
        <v>1</v>
      </c>
      <c r="B5" s="88"/>
      <c r="C5" s="88"/>
      <c r="D5" s="89"/>
    </row>
    <row r="6" spans="1:7" ht="16.5" thickTop="1" thickBot="1" x14ac:dyDescent="0.3">
      <c r="A6" s="5" t="s">
        <v>2</v>
      </c>
      <c r="B6" s="3"/>
      <c r="C6" s="14">
        <f>328644.33+319667.33+331666.92+117597.43</f>
        <v>1097576.01</v>
      </c>
      <c r="D6" s="3"/>
      <c r="F6" s="91">
        <f>+C6+'2013 2'!C6+'2013 1'!C6+'2013'!C6</f>
        <v>4149942.1500000004</v>
      </c>
      <c r="G6" s="91"/>
    </row>
    <row r="7" spans="1:7" ht="16.5" thickTop="1" thickBot="1" x14ac:dyDescent="0.3">
      <c r="A7" s="5" t="s">
        <v>3</v>
      </c>
      <c r="B7" s="3"/>
      <c r="C7" s="14">
        <v>0</v>
      </c>
      <c r="D7" s="3"/>
      <c r="F7" s="91">
        <f>+C7+'2013 2'!C7+'2013 1'!C7+'2013'!C7</f>
        <v>0</v>
      </c>
      <c r="G7" s="91"/>
    </row>
    <row r="8" spans="1:7" ht="16.5" thickTop="1" thickBot="1" x14ac:dyDescent="0.3">
      <c r="A8" s="4" t="s">
        <v>4</v>
      </c>
      <c r="B8" s="3"/>
      <c r="C8" s="14">
        <f>SUM(C6:C7)</f>
        <v>1097576.01</v>
      </c>
      <c r="D8" s="3"/>
      <c r="F8" s="91">
        <f>+C8+'2013 2'!C8+'2013 1'!C8+'2013'!C8</f>
        <v>4149942.1500000004</v>
      </c>
      <c r="G8" s="91"/>
    </row>
    <row r="9" spans="1:7" ht="7.5" customHeight="1" thickTop="1" thickBot="1" x14ac:dyDescent="0.3">
      <c r="A9" s="3"/>
      <c r="B9" s="3"/>
      <c r="C9" s="3"/>
      <c r="D9" s="3"/>
      <c r="F9" s="91"/>
      <c r="G9" s="91"/>
    </row>
    <row r="10" spans="1:7" ht="16.5" thickTop="1" thickBot="1" x14ac:dyDescent="0.3">
      <c r="A10" s="83" t="s">
        <v>7</v>
      </c>
      <c r="B10" s="83"/>
      <c r="C10" s="83"/>
      <c r="D10" s="83"/>
      <c r="F10" s="91"/>
      <c r="G10" s="91"/>
    </row>
    <row r="11" spans="1:7" ht="16.5" thickTop="1" thickBot="1" x14ac:dyDescent="0.3">
      <c r="A11" s="87" t="s">
        <v>8</v>
      </c>
      <c r="B11" s="88"/>
      <c r="C11" s="88"/>
      <c r="D11" s="89"/>
      <c r="F11" s="91"/>
      <c r="G11" s="91"/>
    </row>
    <row r="12" spans="1:7" ht="16.5" thickTop="1" thickBot="1" x14ac:dyDescent="0.3">
      <c r="A12" s="5" t="s">
        <v>10</v>
      </c>
      <c r="B12" s="3"/>
      <c r="C12" s="14"/>
      <c r="D12" s="3"/>
      <c r="F12" s="91"/>
      <c r="G12" s="91"/>
    </row>
    <row r="13" spans="1:7" ht="16.5" thickTop="1" thickBot="1" x14ac:dyDescent="0.3">
      <c r="A13" s="5" t="s">
        <v>11</v>
      </c>
      <c r="B13" s="3"/>
      <c r="C13" s="14">
        <f>327662.09+314281.42+331508.74+116814.27</f>
        <v>1090266.52</v>
      </c>
      <c r="D13" s="3"/>
      <c r="F13" s="91">
        <f>+C13+'2013 2'!C13+'2013 1'!C13+'2013'!C13</f>
        <v>4135136.58</v>
      </c>
      <c r="G13" s="91"/>
    </row>
    <row r="14" spans="1:7" ht="16.5" thickTop="1" thickBot="1" x14ac:dyDescent="0.3">
      <c r="A14" s="87" t="s">
        <v>9</v>
      </c>
      <c r="B14" s="88"/>
      <c r="C14" s="88"/>
      <c r="D14" s="89"/>
      <c r="F14" s="91">
        <f>+C14+'2013 2'!C14+'2013 1'!C14+'2013'!C14</f>
        <v>0</v>
      </c>
      <c r="G14" s="91"/>
    </row>
    <row r="15" spans="1:7" ht="16.5" thickTop="1" thickBot="1" x14ac:dyDescent="0.3">
      <c r="A15" s="5" t="s">
        <v>12</v>
      </c>
      <c r="B15" s="3"/>
      <c r="C15" s="14">
        <f>982.24+5385.91+158.18+783.16</f>
        <v>7309.49</v>
      </c>
      <c r="D15" s="3"/>
      <c r="F15" s="91">
        <f>+C15+'2013 2'!C15+'2013 1'!C15+'2013'!C15</f>
        <v>14805.57</v>
      </c>
      <c r="G15" s="91"/>
    </row>
    <row r="16" spans="1:7" ht="16.5" thickTop="1" thickBot="1" x14ac:dyDescent="0.3">
      <c r="A16" s="4" t="s">
        <v>4</v>
      </c>
      <c r="B16" s="3"/>
      <c r="C16" s="14">
        <f>+C12+C13+C15</f>
        <v>1097576.01</v>
      </c>
      <c r="D16" s="3"/>
      <c r="F16" s="91">
        <f>+C16+'2013 2'!C16+'2013 1'!C16+'2013'!C16</f>
        <v>4149942.15</v>
      </c>
      <c r="G16" s="91"/>
    </row>
    <row r="17" spans="1:8" ht="15.75" thickTop="1" x14ac:dyDescent="0.25"/>
    <row r="18" spans="1:8" x14ac:dyDescent="0.25">
      <c r="A18" s="1" t="s">
        <v>14</v>
      </c>
    </row>
    <row r="19" spans="1:8" x14ac:dyDescent="0.25">
      <c r="A19" s="8"/>
      <c r="B19" s="9"/>
      <c r="C19" s="10"/>
    </row>
    <row r="20" spans="1:8" x14ac:dyDescent="0.25">
      <c r="A20" s="11"/>
      <c r="B20" s="12"/>
      <c r="C20" s="13"/>
    </row>
    <row r="22" spans="1:8" x14ac:dyDescent="0.25">
      <c r="A22" s="1" t="s">
        <v>15</v>
      </c>
    </row>
    <row r="23" spans="1:8" x14ac:dyDescent="0.25">
      <c r="A23" s="8"/>
      <c r="B23" s="9"/>
      <c r="C23" s="10"/>
    </row>
    <row r="24" spans="1:8" x14ac:dyDescent="0.25">
      <c r="A24" s="11"/>
      <c r="B24" s="12"/>
      <c r="C24" s="13"/>
    </row>
    <row r="27" spans="1:8" ht="15.75" thickBot="1" x14ac:dyDescent="0.3"/>
    <row r="28" spans="1:8" ht="16.5" thickTop="1" thickBot="1" x14ac:dyDescent="0.3">
      <c r="A28" s="83" t="s">
        <v>19</v>
      </c>
      <c r="B28" s="83"/>
      <c r="C28" s="83"/>
      <c r="D28" s="83"/>
      <c r="E28" s="83"/>
      <c r="F28" s="83"/>
      <c r="G28" s="83"/>
      <c r="H28" s="83"/>
    </row>
    <row r="29" spans="1:8" ht="16.5" thickTop="1" thickBot="1" x14ac:dyDescent="0.3">
      <c r="A29" s="33" t="s">
        <v>20</v>
      </c>
      <c r="B29" s="51"/>
      <c r="C29" s="52">
        <v>0</v>
      </c>
      <c r="D29" s="53"/>
      <c r="E29" s="37" t="s">
        <v>25</v>
      </c>
      <c r="F29" s="54"/>
      <c r="G29" s="23">
        <v>0</v>
      </c>
      <c r="H29" s="22"/>
    </row>
    <row r="30" spans="1:8" ht="27.75" customHeight="1" thickTop="1" thickBot="1" x14ac:dyDescent="0.3">
      <c r="A30" s="33" t="s">
        <v>21</v>
      </c>
      <c r="B30" s="34"/>
      <c r="C30" s="35">
        <v>239</v>
      </c>
      <c r="D30" s="36"/>
      <c r="E30" s="33" t="s">
        <v>73</v>
      </c>
      <c r="F30" s="21"/>
      <c r="G30" s="35">
        <f>+C30</f>
        <v>239</v>
      </c>
      <c r="H30" s="22"/>
    </row>
    <row r="31" spans="1:8" ht="27.75" customHeight="1" thickTop="1" thickBot="1" x14ac:dyDescent="0.3">
      <c r="A31" s="33" t="s">
        <v>22</v>
      </c>
      <c r="B31" s="34"/>
      <c r="C31" s="35">
        <f>645-63</f>
        <v>582</v>
      </c>
      <c r="D31" s="36"/>
      <c r="E31" s="33" t="s">
        <v>74</v>
      </c>
      <c r="F31" s="21"/>
      <c r="G31" s="35">
        <f>+C31</f>
        <v>582</v>
      </c>
      <c r="H31" s="22"/>
    </row>
    <row r="32" spans="1:8" ht="27.75" customHeight="1" thickTop="1" thickBot="1" x14ac:dyDescent="0.3">
      <c r="A32" s="33" t="s">
        <v>23</v>
      </c>
      <c r="B32" s="34"/>
      <c r="C32" s="35">
        <v>60</v>
      </c>
      <c r="D32" s="36"/>
      <c r="E32" s="33" t="s">
        <v>26</v>
      </c>
      <c r="F32" s="21"/>
      <c r="G32" s="35">
        <v>90</v>
      </c>
      <c r="H32" s="22"/>
    </row>
    <row r="33" spans="1:14" ht="27.75" customHeight="1" thickTop="1" thickBot="1" x14ac:dyDescent="0.3">
      <c r="A33" s="33" t="s">
        <v>24</v>
      </c>
      <c r="B33" s="34"/>
      <c r="C33" s="41">
        <f>+C13</f>
        <v>1090266.52</v>
      </c>
      <c r="D33" s="36"/>
      <c r="E33" s="33" t="s">
        <v>75</v>
      </c>
      <c r="F33" s="21"/>
      <c r="G33" s="41">
        <f>+C33</f>
        <v>1090266.52</v>
      </c>
      <c r="H33" s="22"/>
    </row>
    <row r="34" spans="1:14" ht="7.5" customHeight="1" thickTop="1" thickBot="1" x14ac:dyDescent="0.3">
      <c r="A34" s="3"/>
      <c r="B34" s="21"/>
      <c r="C34" s="24"/>
      <c r="D34" s="22"/>
      <c r="E34" s="3"/>
      <c r="F34" s="21"/>
      <c r="G34" s="24"/>
      <c r="H34" s="22"/>
    </row>
    <row r="35" spans="1:14" ht="16.5" thickTop="1" thickBot="1" x14ac:dyDescent="0.3">
      <c r="A35" s="84" t="s">
        <v>27</v>
      </c>
      <c r="B35" s="84"/>
      <c r="C35" s="84"/>
      <c r="D35" s="84"/>
      <c r="E35" s="84"/>
      <c r="F35" s="84"/>
      <c r="G35" s="84"/>
      <c r="H35" s="84"/>
      <c r="I35" s="17"/>
      <c r="J35" s="17"/>
      <c r="K35" s="17"/>
      <c r="L35" s="17"/>
      <c r="M35" s="17"/>
      <c r="N35" s="17"/>
    </row>
    <row r="36" spans="1:14" ht="16.5" thickTop="1" thickBot="1" x14ac:dyDescent="0.3">
      <c r="A36" s="49" t="s">
        <v>28</v>
      </c>
      <c r="B36" s="84" t="s">
        <v>29</v>
      </c>
      <c r="C36" s="84"/>
      <c r="D36" s="84"/>
      <c r="E36" s="47"/>
      <c r="F36" s="83" t="s">
        <v>30</v>
      </c>
      <c r="G36" s="83"/>
      <c r="H36" s="83"/>
      <c r="I36" s="17"/>
      <c r="J36" s="17"/>
      <c r="K36" s="17"/>
      <c r="L36" s="17"/>
      <c r="M36" s="17"/>
      <c r="N36" s="17"/>
    </row>
    <row r="37" spans="1:14" ht="16.5" thickTop="1" thickBot="1" x14ac:dyDescent="0.3">
      <c r="A37" s="37" t="s">
        <v>31</v>
      </c>
      <c r="B37" s="21"/>
      <c r="C37" s="23">
        <v>0</v>
      </c>
      <c r="D37" s="22"/>
      <c r="E37" s="19"/>
      <c r="F37" s="21"/>
      <c r="G37" s="23">
        <v>0</v>
      </c>
      <c r="H37" s="22"/>
    </row>
    <row r="38" spans="1:14" ht="16.5" thickTop="1" thickBot="1" x14ac:dyDescent="0.3">
      <c r="A38" s="37" t="s">
        <v>32</v>
      </c>
      <c r="B38" s="21"/>
      <c r="C38" s="23">
        <v>0</v>
      </c>
      <c r="D38" s="22"/>
      <c r="E38" s="19"/>
      <c r="F38" s="21"/>
      <c r="G38" s="23">
        <v>0</v>
      </c>
      <c r="H38" s="22"/>
    </row>
    <row r="39" spans="1:14" ht="16.5" thickTop="1" thickBot="1" x14ac:dyDescent="0.3">
      <c r="A39" s="37" t="s">
        <v>33</v>
      </c>
      <c r="B39" s="21"/>
      <c r="C39" s="23">
        <v>0</v>
      </c>
      <c r="D39" s="22"/>
      <c r="E39" s="19"/>
      <c r="F39" s="21"/>
      <c r="G39" s="23">
        <v>0</v>
      </c>
      <c r="H39" s="22"/>
    </row>
    <row r="40" spans="1:14" ht="16.5" thickTop="1" thickBot="1" x14ac:dyDescent="0.3">
      <c r="A40" s="37" t="s">
        <v>34</v>
      </c>
      <c r="B40" s="21"/>
      <c r="C40" s="23">
        <v>0</v>
      </c>
      <c r="D40" s="22"/>
      <c r="E40" s="19"/>
      <c r="F40" s="21"/>
      <c r="G40" s="23">
        <v>0</v>
      </c>
      <c r="H40" s="22"/>
    </row>
    <row r="41" spans="1:14" ht="16.5" thickTop="1" thickBot="1" x14ac:dyDescent="0.3">
      <c r="A41" s="37" t="s">
        <v>35</v>
      </c>
      <c r="B41" s="21"/>
      <c r="C41" s="23">
        <v>0</v>
      </c>
      <c r="D41" s="22"/>
      <c r="E41" s="19"/>
      <c r="F41" s="21"/>
      <c r="G41" s="23">
        <v>0</v>
      </c>
      <c r="H41" s="22"/>
    </row>
    <row r="42" spans="1:14" ht="16.5" thickTop="1" thickBot="1" x14ac:dyDescent="0.3">
      <c r="A42" s="37" t="s">
        <v>36</v>
      </c>
      <c r="B42" s="21"/>
      <c r="C42" s="23">
        <v>0</v>
      </c>
      <c r="D42" s="22"/>
      <c r="E42" s="19"/>
      <c r="F42" s="21"/>
      <c r="G42" s="23">
        <v>0</v>
      </c>
      <c r="H42" s="22"/>
    </row>
    <row r="43" spans="1:14" ht="16.5" thickTop="1" thickBot="1" x14ac:dyDescent="0.3">
      <c r="A43" s="37" t="s">
        <v>37</v>
      </c>
      <c r="B43" s="21"/>
      <c r="C43" s="23">
        <v>0</v>
      </c>
      <c r="D43" s="22"/>
      <c r="E43" s="19"/>
      <c r="F43" s="21"/>
      <c r="G43" s="23">
        <v>0</v>
      </c>
      <c r="H43" s="22"/>
    </row>
    <row r="44" spans="1:14" ht="16.5" thickTop="1" thickBot="1" x14ac:dyDescent="0.3">
      <c r="A44" s="37" t="s">
        <v>38</v>
      </c>
      <c r="B44" s="21"/>
      <c r="C44" s="23">
        <v>0</v>
      </c>
      <c r="D44" s="22"/>
      <c r="E44" s="19"/>
      <c r="F44" s="21"/>
      <c r="G44" s="23">
        <v>0</v>
      </c>
      <c r="H44" s="22"/>
    </row>
    <row r="45" spans="1:14" ht="16.5" thickTop="1" thickBot="1" x14ac:dyDescent="0.3">
      <c r="A45" s="38" t="s">
        <v>39</v>
      </c>
      <c r="B45" s="85">
        <v>0</v>
      </c>
      <c r="C45" s="85"/>
      <c r="D45" s="86"/>
      <c r="E45" s="86"/>
      <c r="F45" s="86"/>
      <c r="G45" s="86"/>
      <c r="H45" s="86"/>
    </row>
    <row r="46" spans="1:14" ht="16.5" thickTop="1" thickBot="1" x14ac:dyDescent="0.3"/>
    <row r="47" spans="1:14" ht="16.5" thickTop="1" thickBot="1" x14ac:dyDescent="0.3">
      <c r="A47" s="83" t="s">
        <v>40</v>
      </c>
      <c r="B47" s="83"/>
      <c r="C47" s="83"/>
      <c r="D47" s="83"/>
      <c r="E47" s="83"/>
      <c r="F47" s="83"/>
      <c r="G47" s="83"/>
      <c r="H47" s="83"/>
      <c r="I47" s="83"/>
      <c r="J47" s="83"/>
      <c r="K47" s="83"/>
    </row>
    <row r="48" spans="1:14" ht="16.5" thickTop="1" thickBot="1" x14ac:dyDescent="0.3">
      <c r="A48" s="48" t="s">
        <v>41</v>
      </c>
      <c r="B48" s="82" t="s">
        <v>42</v>
      </c>
      <c r="C48" s="82"/>
      <c r="D48" s="82"/>
      <c r="E48" s="48" t="s">
        <v>43</v>
      </c>
      <c r="F48" s="82" t="s">
        <v>44</v>
      </c>
      <c r="G48" s="82"/>
      <c r="H48" s="82"/>
      <c r="I48" s="82" t="s">
        <v>45</v>
      </c>
      <c r="J48" s="82"/>
      <c r="K48" s="82"/>
      <c r="L48" s="26"/>
      <c r="M48" s="26"/>
      <c r="N48" s="26"/>
    </row>
    <row r="49" spans="1:14" ht="16.5" thickTop="1" thickBot="1" x14ac:dyDescent="0.3">
      <c r="A49" s="31" t="s">
        <v>31</v>
      </c>
      <c r="B49" s="21"/>
      <c r="C49" s="24">
        <v>101</v>
      </c>
      <c r="D49" s="22"/>
      <c r="E49" s="14">
        <v>239877.18</v>
      </c>
      <c r="F49" s="21"/>
      <c r="G49" s="23">
        <v>0</v>
      </c>
      <c r="H49" s="22"/>
      <c r="I49" s="21"/>
      <c r="J49" s="23">
        <v>0</v>
      </c>
      <c r="K49" s="22"/>
    </row>
    <row r="50" spans="1:14" ht="16.5" thickTop="1" thickBot="1" x14ac:dyDescent="0.3">
      <c r="A50" s="31" t="s">
        <v>32</v>
      </c>
      <c r="B50" s="21"/>
      <c r="C50" s="24">
        <v>73</v>
      </c>
      <c r="D50" s="22"/>
      <c r="E50" s="14">
        <v>49377.47</v>
      </c>
      <c r="F50" s="21"/>
      <c r="G50" s="23">
        <v>0</v>
      </c>
      <c r="H50" s="22"/>
      <c r="I50" s="21"/>
      <c r="J50" s="23">
        <v>0</v>
      </c>
      <c r="K50" s="22"/>
    </row>
    <row r="51" spans="1:14" ht="16.5" thickTop="1" thickBot="1" x14ac:dyDescent="0.3">
      <c r="A51" s="31" t="s">
        <v>46</v>
      </c>
      <c r="B51" s="21"/>
      <c r="C51" s="24">
        <v>2</v>
      </c>
      <c r="D51" s="22"/>
      <c r="E51" s="14">
        <v>2710.85</v>
      </c>
      <c r="F51" s="21"/>
      <c r="G51" s="23">
        <v>0</v>
      </c>
      <c r="H51" s="22"/>
      <c r="I51" s="21"/>
      <c r="J51" s="23">
        <v>0</v>
      </c>
      <c r="K51" s="22"/>
    </row>
    <row r="52" spans="1:14" ht="16.5" thickTop="1" thickBot="1" x14ac:dyDescent="0.3">
      <c r="E52" s="40"/>
      <c r="J52" s="40"/>
    </row>
    <row r="53" spans="1:14" ht="16.5" thickTop="1" thickBot="1" x14ac:dyDescent="0.3">
      <c r="A53" s="3" t="s">
        <v>47</v>
      </c>
      <c r="B53" s="21"/>
      <c r="C53" s="24">
        <f>SUM(C49:C52)</f>
        <v>176</v>
      </c>
      <c r="D53" s="22"/>
      <c r="E53" s="14">
        <f>SUM(E49:E52)</f>
        <v>291965.5</v>
      </c>
      <c r="F53" s="21"/>
      <c r="G53" s="23">
        <f>SUM(G49:G52)</f>
        <v>0</v>
      </c>
      <c r="H53" s="22"/>
      <c r="I53" s="21"/>
      <c r="J53" s="23">
        <v>0</v>
      </c>
      <c r="K53" s="22"/>
    </row>
    <row r="54" spans="1:14" ht="15.75" thickTop="1" x14ac:dyDescent="0.25">
      <c r="E54" s="40"/>
    </row>
    <row r="55" spans="1:14" x14ac:dyDescent="0.25">
      <c r="A55" s="81" t="s">
        <v>48</v>
      </c>
      <c r="B55" s="81"/>
      <c r="C55" s="81"/>
      <c r="D55" s="81"/>
      <c r="E55" s="81"/>
      <c r="F55" s="81"/>
      <c r="G55" s="81"/>
      <c r="H55" s="81"/>
      <c r="I55" s="29"/>
      <c r="J55" s="29"/>
      <c r="K55" s="29"/>
      <c r="L55" s="1"/>
      <c r="M55" s="1"/>
      <c r="N55" s="1"/>
    </row>
    <row r="56" spans="1:14" ht="15.75" thickBot="1" x14ac:dyDescent="0.3">
      <c r="A56" s="50" t="s">
        <v>41</v>
      </c>
      <c r="B56" s="79" t="s">
        <v>49</v>
      </c>
      <c r="C56" s="79"/>
      <c r="D56" s="79"/>
      <c r="E56" s="50"/>
      <c r="F56" s="79" t="s">
        <v>50</v>
      </c>
      <c r="G56" s="79"/>
      <c r="H56" s="79"/>
      <c r="I56" s="30"/>
      <c r="J56" s="30"/>
      <c r="K56" s="30"/>
      <c r="L56" s="27"/>
      <c r="M56" s="27"/>
      <c r="N56" s="27"/>
    </row>
    <row r="57" spans="1:14" ht="16.5" thickTop="1" thickBot="1" x14ac:dyDescent="0.3">
      <c r="A57" s="31" t="s">
        <v>31</v>
      </c>
      <c r="B57" s="21"/>
      <c r="C57" s="23">
        <v>239903.94</v>
      </c>
      <c r="D57" s="22"/>
      <c r="E57" s="19"/>
      <c r="F57" s="21"/>
      <c r="G57" s="24">
        <v>101</v>
      </c>
      <c r="H57" s="22"/>
    </row>
    <row r="58" spans="1:14" ht="16.5" thickTop="1" thickBot="1" x14ac:dyDescent="0.3">
      <c r="A58" s="31" t="s">
        <v>32</v>
      </c>
      <c r="B58" s="21"/>
      <c r="C58" s="23">
        <v>89149.11</v>
      </c>
      <c r="D58" s="22"/>
      <c r="E58" s="19"/>
      <c r="F58" s="21"/>
      <c r="G58" s="24">
        <v>75</v>
      </c>
      <c r="H58" s="22"/>
    </row>
    <row r="59" spans="1:14" ht="16.5" thickTop="1" thickBot="1" x14ac:dyDescent="0.3">
      <c r="A59" s="31" t="s">
        <v>46</v>
      </c>
      <c r="B59" s="21"/>
      <c r="C59" s="23">
        <v>107421.61</v>
      </c>
      <c r="D59" s="22"/>
      <c r="E59" s="19"/>
      <c r="F59" s="21"/>
      <c r="G59" s="24">
        <v>131</v>
      </c>
      <c r="H59" s="22"/>
    </row>
    <row r="60" spans="1:14" ht="16.5" thickTop="1" thickBot="1" x14ac:dyDescent="0.3">
      <c r="A60" s="3" t="s">
        <v>47</v>
      </c>
      <c r="B60" s="21"/>
      <c r="C60" s="23">
        <f>SUM(C57:C59)</f>
        <v>436474.66</v>
      </c>
      <c r="D60" s="22"/>
      <c r="E60" s="19"/>
      <c r="F60" s="21"/>
      <c r="G60" s="24">
        <f>SUM(G57:G59)</f>
        <v>307</v>
      </c>
      <c r="H60" s="22"/>
    </row>
    <row r="61" spans="1:14" ht="15.75" thickTop="1" x14ac:dyDescent="0.25"/>
    <row r="62" spans="1:14" x14ac:dyDescent="0.25">
      <c r="A62" s="81" t="s">
        <v>51</v>
      </c>
      <c r="B62" s="81"/>
      <c r="C62" s="81"/>
      <c r="D62" s="81"/>
      <c r="E62" s="81"/>
      <c r="F62" s="81"/>
      <c r="G62" s="81"/>
      <c r="H62" s="81"/>
    </row>
    <row r="63" spans="1:14" ht="15.75" thickBot="1" x14ac:dyDescent="0.3">
      <c r="A63" s="20" t="s">
        <v>52</v>
      </c>
      <c r="B63" s="81" t="s">
        <v>53</v>
      </c>
      <c r="C63" s="81"/>
      <c r="D63" s="81"/>
      <c r="E63" s="20"/>
      <c r="F63" s="81" t="s">
        <v>54</v>
      </c>
      <c r="G63" s="81"/>
      <c r="H63" s="81"/>
    </row>
    <row r="64" spans="1:14" ht="16.5" thickTop="1" thickBot="1" x14ac:dyDescent="0.3">
      <c r="A64" s="31" t="s">
        <v>55</v>
      </c>
      <c r="B64" s="21"/>
      <c r="C64" s="24"/>
      <c r="D64" s="22"/>
      <c r="E64" s="19"/>
      <c r="F64" s="21"/>
      <c r="G64" s="24"/>
      <c r="H64" s="22"/>
    </row>
    <row r="65" spans="1:14" ht="16.5" thickTop="1" thickBot="1" x14ac:dyDescent="0.3">
      <c r="A65" s="31" t="s">
        <v>56</v>
      </c>
      <c r="B65" s="21"/>
      <c r="C65" s="24"/>
      <c r="D65" s="22"/>
      <c r="E65" s="19"/>
      <c r="F65" s="21"/>
      <c r="G65" s="24"/>
      <c r="H65" s="22"/>
    </row>
    <row r="66" spans="1:14" ht="16.5" thickTop="1" thickBot="1" x14ac:dyDescent="0.3">
      <c r="A66" s="31" t="s">
        <v>57</v>
      </c>
      <c r="B66" s="21"/>
      <c r="C66" s="24"/>
      <c r="D66" s="22"/>
      <c r="E66" s="19"/>
      <c r="F66" s="21"/>
      <c r="G66" s="24"/>
      <c r="H66" s="22"/>
    </row>
    <row r="67" spans="1:14" ht="16.5" thickTop="1" thickBot="1" x14ac:dyDescent="0.3">
      <c r="A67" s="31" t="s">
        <v>58</v>
      </c>
      <c r="B67" s="21"/>
      <c r="C67" s="24"/>
      <c r="D67" s="22"/>
      <c r="E67" s="19"/>
      <c r="F67" s="21"/>
      <c r="G67" s="24"/>
      <c r="H67" s="22"/>
    </row>
    <row r="68" spans="1:14" ht="16.5" thickTop="1" thickBot="1" x14ac:dyDescent="0.3">
      <c r="A68" s="31" t="s">
        <v>59</v>
      </c>
      <c r="B68" s="21"/>
      <c r="C68" s="24"/>
      <c r="D68" s="22"/>
      <c r="E68" s="19"/>
      <c r="F68" s="21"/>
      <c r="G68" s="24"/>
      <c r="H68" s="22"/>
    </row>
    <row r="69" spans="1:14" ht="16.5" thickTop="1" thickBot="1" x14ac:dyDescent="0.3">
      <c r="A69" s="3" t="s">
        <v>47</v>
      </c>
      <c r="B69" s="21"/>
      <c r="C69" s="24"/>
      <c r="D69" s="22"/>
      <c r="E69" s="19"/>
      <c r="F69" s="21"/>
      <c r="G69" s="24"/>
      <c r="H69" s="22"/>
    </row>
    <row r="70" spans="1:14" ht="15.75" thickTop="1" x14ac:dyDescent="0.25"/>
    <row r="71" spans="1:14" x14ac:dyDescent="0.25">
      <c r="A71" s="80" t="s">
        <v>60</v>
      </c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</row>
    <row r="72" spans="1:14" ht="15.75" thickBot="1" x14ac:dyDescent="0.3">
      <c r="A72" s="32" t="s">
        <v>61</v>
      </c>
      <c r="B72" s="79" t="s">
        <v>62</v>
      </c>
      <c r="C72" s="79"/>
      <c r="D72" s="79"/>
      <c r="E72" s="50" t="s">
        <v>63</v>
      </c>
      <c r="F72" s="79" t="s">
        <v>64</v>
      </c>
      <c r="G72" s="79"/>
      <c r="H72" s="79"/>
      <c r="I72" s="79" t="s">
        <v>65</v>
      </c>
      <c r="J72" s="79"/>
      <c r="K72" s="79"/>
      <c r="L72" s="79" t="s">
        <v>66</v>
      </c>
      <c r="M72" s="79"/>
      <c r="N72" s="79"/>
    </row>
    <row r="73" spans="1:14" ht="16.5" thickTop="1" thickBot="1" x14ac:dyDescent="0.3">
      <c r="A73" s="31" t="s">
        <v>67</v>
      </c>
      <c r="B73" s="21"/>
      <c r="C73" s="24"/>
      <c r="D73" s="22"/>
      <c r="E73" s="3"/>
      <c r="F73" s="21"/>
      <c r="G73" s="24"/>
      <c r="H73" s="22"/>
      <c r="I73" s="21"/>
      <c r="J73" s="24"/>
      <c r="K73" s="22"/>
      <c r="L73" s="21"/>
      <c r="M73" s="24"/>
      <c r="N73" s="22"/>
    </row>
    <row r="74" spans="1:14" ht="16.5" thickTop="1" thickBot="1" x14ac:dyDescent="0.3">
      <c r="A74" s="31" t="s">
        <v>68</v>
      </c>
      <c r="B74" s="21"/>
      <c r="C74" s="24"/>
      <c r="D74" s="22"/>
      <c r="E74" s="3"/>
      <c r="F74" s="21"/>
      <c r="G74" s="24"/>
      <c r="H74" s="22"/>
      <c r="I74" s="21"/>
      <c r="J74" s="24"/>
      <c r="K74" s="22"/>
      <c r="L74" s="21"/>
      <c r="M74" s="24"/>
      <c r="N74" s="22"/>
    </row>
    <row r="75" spans="1:14" ht="16.5" thickTop="1" thickBot="1" x14ac:dyDescent="0.3">
      <c r="A75" s="31" t="s">
        <v>69</v>
      </c>
      <c r="B75" s="21"/>
      <c r="C75" s="24"/>
      <c r="D75" s="22"/>
      <c r="E75" s="3"/>
      <c r="F75" s="21"/>
      <c r="G75" s="24"/>
      <c r="H75" s="22"/>
      <c r="I75" s="21"/>
      <c r="J75" s="24"/>
      <c r="K75" s="22"/>
      <c r="L75" s="21"/>
      <c r="M75" s="24"/>
      <c r="N75" s="22"/>
    </row>
    <row r="76" spans="1:14" ht="16.5" thickTop="1" thickBot="1" x14ac:dyDescent="0.3">
      <c r="A76" s="31" t="s">
        <v>70</v>
      </c>
      <c r="B76" s="21"/>
      <c r="C76" s="24"/>
      <c r="D76" s="22"/>
      <c r="E76" s="3"/>
      <c r="F76" s="21"/>
      <c r="G76" s="24"/>
      <c r="H76" s="22"/>
      <c r="I76" s="21"/>
      <c r="J76" s="24"/>
      <c r="K76" s="22"/>
      <c r="L76" s="21"/>
      <c r="M76" s="24"/>
      <c r="N76" s="22"/>
    </row>
    <row r="77" spans="1:14" ht="16.5" thickTop="1" thickBot="1" x14ac:dyDescent="0.3">
      <c r="A77" s="31" t="s">
        <v>71</v>
      </c>
      <c r="B77" s="21"/>
      <c r="C77" s="24"/>
      <c r="D77" s="22"/>
      <c r="E77" s="3"/>
      <c r="F77" s="21"/>
      <c r="G77" s="24"/>
      <c r="H77" s="22"/>
      <c r="I77" s="21"/>
      <c r="J77" s="24"/>
      <c r="K77" s="22"/>
      <c r="L77" s="21"/>
      <c r="M77" s="24"/>
      <c r="N77" s="22"/>
    </row>
    <row r="78" spans="1:14" ht="16.5" thickTop="1" thickBot="1" x14ac:dyDescent="0.3">
      <c r="A78" s="31" t="s">
        <v>72</v>
      </c>
      <c r="B78" s="21"/>
      <c r="C78" s="24"/>
      <c r="D78" s="22"/>
      <c r="E78" s="3"/>
      <c r="F78" s="21"/>
      <c r="G78" s="24"/>
      <c r="H78" s="22"/>
      <c r="I78" s="21"/>
      <c r="J78" s="24"/>
      <c r="K78" s="22"/>
      <c r="L78" s="21"/>
      <c r="M78" s="24"/>
      <c r="N78" s="22"/>
    </row>
    <row r="79" spans="1:14" ht="15.75" thickTop="1" x14ac:dyDescent="0.25"/>
  </sheetData>
  <mergeCells count="38">
    <mergeCell ref="F16:G16"/>
    <mergeCell ref="F11:G11"/>
    <mergeCell ref="F12:G12"/>
    <mergeCell ref="F13:G13"/>
    <mergeCell ref="F14:G14"/>
    <mergeCell ref="F15:G15"/>
    <mergeCell ref="F6:G6"/>
    <mergeCell ref="F7:G7"/>
    <mergeCell ref="F8:G8"/>
    <mergeCell ref="F9:G9"/>
    <mergeCell ref="F10:G10"/>
    <mergeCell ref="A71:N71"/>
    <mergeCell ref="B72:D72"/>
    <mergeCell ref="F72:H72"/>
    <mergeCell ref="I72:K72"/>
    <mergeCell ref="L72:N72"/>
    <mergeCell ref="B56:D56"/>
    <mergeCell ref="F56:H56"/>
    <mergeCell ref="A62:H62"/>
    <mergeCell ref="B63:D63"/>
    <mergeCell ref="F63:H63"/>
    <mergeCell ref="A47:K47"/>
    <mergeCell ref="B48:D48"/>
    <mergeCell ref="F48:H48"/>
    <mergeCell ref="I48:K48"/>
    <mergeCell ref="A55:H55"/>
    <mergeCell ref="A28:H28"/>
    <mergeCell ref="A35:H35"/>
    <mergeCell ref="B36:D36"/>
    <mergeCell ref="F36:H36"/>
    <mergeCell ref="B45:C45"/>
    <mergeCell ref="D45:H45"/>
    <mergeCell ref="A14:D14"/>
    <mergeCell ref="A1:D1"/>
    <mergeCell ref="B4:D4"/>
    <mergeCell ref="A5:D5"/>
    <mergeCell ref="A10:D10"/>
    <mergeCell ref="A11:D11"/>
  </mergeCells>
  <pageMargins left="0.19685039370078741" right="0.19685039370078741" top="0.19685039370078741" bottom="0.19685039370078741" header="0.31496062992125984" footer="0.31496062992125984"/>
  <pageSetup scale="80" orientation="landscape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workbookViewId="0">
      <selection activeCell="E42" sqref="E41:E42"/>
    </sheetView>
  </sheetViews>
  <sheetFormatPr baseColWidth="10" defaultRowHeight="15" x14ac:dyDescent="0.25"/>
  <cols>
    <col min="1" max="1" width="38.5703125" customWidth="1"/>
    <col min="2" max="2" width="8.5703125" customWidth="1"/>
    <col min="3" max="3" width="14.28515625" customWidth="1"/>
    <col min="4" max="4" width="8.5703125" customWidth="1"/>
    <col min="5" max="5" width="38.5703125" customWidth="1"/>
    <col min="6" max="6" width="8.5703125" customWidth="1"/>
    <col min="7" max="7" width="14.28515625" customWidth="1"/>
    <col min="8" max="9" width="8.5703125" customWidth="1"/>
    <col min="11" max="12" width="8.5703125" customWidth="1"/>
    <col min="14" max="14" width="8.5703125" customWidth="1"/>
  </cols>
  <sheetData>
    <row r="1" spans="1:4" x14ac:dyDescent="0.25">
      <c r="A1" s="90" t="s">
        <v>0</v>
      </c>
      <c r="B1" s="90"/>
      <c r="C1" s="90"/>
      <c r="D1" s="90"/>
    </row>
    <row r="2" spans="1:4" x14ac:dyDescent="0.25">
      <c r="A2" s="1" t="s">
        <v>16</v>
      </c>
      <c r="B2" s="7"/>
      <c r="C2" s="1" t="s">
        <v>6</v>
      </c>
      <c r="D2" s="2">
        <v>2014</v>
      </c>
    </row>
    <row r="3" spans="1:4" ht="15.75" thickBot="1" x14ac:dyDescent="0.3"/>
    <row r="4" spans="1:4" ht="16.5" thickTop="1" thickBot="1" x14ac:dyDescent="0.3">
      <c r="A4" s="6"/>
      <c r="B4" s="83" t="s">
        <v>5</v>
      </c>
      <c r="C4" s="83"/>
      <c r="D4" s="83"/>
    </row>
    <row r="5" spans="1:4" ht="16.5" thickTop="1" thickBot="1" x14ac:dyDescent="0.3">
      <c r="A5" s="87" t="s">
        <v>1</v>
      </c>
      <c r="B5" s="88"/>
      <c r="C5" s="88"/>
      <c r="D5" s="89"/>
    </row>
    <row r="6" spans="1:4" ht="16.5" thickTop="1" thickBot="1" x14ac:dyDescent="0.3">
      <c r="A6" s="5" t="s">
        <v>2</v>
      </c>
      <c r="B6" s="3"/>
      <c r="C6" s="14">
        <f>283987.08+208464.33+281038.62+92818.8+25</f>
        <v>866333.83000000007</v>
      </c>
      <c r="D6" s="3"/>
    </row>
    <row r="7" spans="1:4" ht="16.5" thickTop="1" thickBot="1" x14ac:dyDescent="0.3">
      <c r="A7" s="5" t="s">
        <v>3</v>
      </c>
      <c r="B7" s="3"/>
      <c r="C7" s="14">
        <v>0</v>
      </c>
      <c r="D7" s="3"/>
    </row>
    <row r="8" spans="1:4" ht="16.5" thickTop="1" thickBot="1" x14ac:dyDescent="0.3">
      <c r="A8" s="4" t="s">
        <v>4</v>
      </c>
      <c r="B8" s="3"/>
      <c r="C8" s="14">
        <f>SUM(C6:C7)</f>
        <v>866333.83000000007</v>
      </c>
      <c r="D8" s="3"/>
    </row>
    <row r="9" spans="1:4" ht="7.5" customHeight="1" thickTop="1" thickBot="1" x14ac:dyDescent="0.3">
      <c r="A9" s="3"/>
      <c r="B9" s="3"/>
      <c r="C9" s="3"/>
      <c r="D9" s="3"/>
    </row>
    <row r="10" spans="1:4" ht="16.5" thickTop="1" thickBot="1" x14ac:dyDescent="0.3">
      <c r="A10" s="83" t="s">
        <v>7</v>
      </c>
      <c r="B10" s="83"/>
      <c r="C10" s="83"/>
      <c r="D10" s="83"/>
    </row>
    <row r="11" spans="1:4" ht="16.5" thickTop="1" thickBot="1" x14ac:dyDescent="0.3">
      <c r="A11" s="87" t="s">
        <v>8</v>
      </c>
      <c r="B11" s="88"/>
      <c r="C11" s="88"/>
      <c r="D11" s="89"/>
    </row>
    <row r="12" spans="1:4" ht="16.5" thickTop="1" thickBot="1" x14ac:dyDescent="0.3">
      <c r="A12" s="5" t="s">
        <v>10</v>
      </c>
      <c r="B12" s="3"/>
      <c r="C12" s="14"/>
      <c r="D12" s="3"/>
    </row>
    <row r="13" spans="1:4" ht="16.5" thickTop="1" thickBot="1" x14ac:dyDescent="0.3">
      <c r="A13" s="5" t="s">
        <v>11</v>
      </c>
      <c r="B13" s="3"/>
      <c r="C13" s="14">
        <f>282703.99+207720.17+280741.32+92539.86</f>
        <v>863705.34</v>
      </c>
      <c r="D13" s="3"/>
    </row>
    <row r="14" spans="1:4" ht="16.5" thickTop="1" thickBot="1" x14ac:dyDescent="0.3">
      <c r="A14" s="87" t="s">
        <v>9</v>
      </c>
      <c r="B14" s="88"/>
      <c r="C14" s="88"/>
      <c r="D14" s="89"/>
    </row>
    <row r="15" spans="1:4" ht="16.5" thickTop="1" thickBot="1" x14ac:dyDescent="0.3">
      <c r="A15" s="5" t="s">
        <v>12</v>
      </c>
      <c r="B15" s="3"/>
      <c r="C15" s="14">
        <f>1283.09+744.16+297.3+278.95+25</f>
        <v>2628.5</v>
      </c>
      <c r="D15" s="3"/>
    </row>
    <row r="16" spans="1:4" ht="16.5" thickTop="1" thickBot="1" x14ac:dyDescent="0.3">
      <c r="A16" s="4" t="s">
        <v>4</v>
      </c>
      <c r="B16" s="3"/>
      <c r="C16" s="14">
        <f>+C12+C13+C15</f>
        <v>866333.84</v>
      </c>
      <c r="D16" s="3"/>
    </row>
    <row r="17" spans="1:8" ht="15.75" thickTop="1" x14ac:dyDescent="0.25"/>
    <row r="18" spans="1:8" x14ac:dyDescent="0.25">
      <c r="A18" s="1" t="s">
        <v>14</v>
      </c>
    </row>
    <row r="19" spans="1:8" x14ac:dyDescent="0.25">
      <c r="A19" s="8"/>
      <c r="B19" s="9"/>
      <c r="C19" s="10"/>
    </row>
    <row r="20" spans="1:8" x14ac:dyDescent="0.25">
      <c r="A20" s="11"/>
      <c r="B20" s="12"/>
      <c r="C20" s="13"/>
    </row>
    <row r="22" spans="1:8" x14ac:dyDescent="0.25">
      <c r="A22" s="1" t="s">
        <v>15</v>
      </c>
    </row>
    <row r="23" spans="1:8" x14ac:dyDescent="0.25">
      <c r="A23" s="8"/>
      <c r="B23" s="9"/>
      <c r="C23" s="10"/>
    </row>
    <row r="24" spans="1:8" x14ac:dyDescent="0.25">
      <c r="A24" s="11"/>
      <c r="B24" s="12"/>
      <c r="C24" s="13"/>
    </row>
    <row r="27" spans="1:8" ht="15.75" thickBot="1" x14ac:dyDescent="0.3"/>
    <row r="28" spans="1:8" ht="16.5" thickTop="1" thickBot="1" x14ac:dyDescent="0.3">
      <c r="A28" s="83" t="s">
        <v>19</v>
      </c>
      <c r="B28" s="83"/>
      <c r="C28" s="83"/>
      <c r="D28" s="83"/>
      <c r="E28" s="83"/>
      <c r="F28" s="83"/>
      <c r="G28" s="83"/>
      <c r="H28" s="83"/>
    </row>
    <row r="29" spans="1:8" ht="16.5" thickTop="1" thickBot="1" x14ac:dyDescent="0.3">
      <c r="A29" s="33" t="s">
        <v>20</v>
      </c>
      <c r="B29" s="51"/>
      <c r="C29" s="52">
        <v>0</v>
      </c>
      <c r="D29" s="53"/>
      <c r="E29" s="37" t="s">
        <v>25</v>
      </c>
      <c r="F29" s="54"/>
      <c r="G29" s="23">
        <v>0</v>
      </c>
      <c r="H29" s="22"/>
    </row>
    <row r="30" spans="1:8" ht="27" customHeight="1" thickTop="1" thickBot="1" x14ac:dyDescent="0.3">
      <c r="A30" s="33" t="s">
        <v>21</v>
      </c>
      <c r="B30" s="34"/>
      <c r="C30" s="35">
        <v>239</v>
      </c>
      <c r="D30" s="36"/>
      <c r="E30" s="33" t="s">
        <v>73</v>
      </c>
      <c r="F30" s="21"/>
      <c r="G30" s="35">
        <f>+C30</f>
        <v>239</v>
      </c>
      <c r="H30" s="22"/>
    </row>
    <row r="31" spans="1:8" ht="27" customHeight="1" thickTop="1" thickBot="1" x14ac:dyDescent="0.3">
      <c r="A31" s="33" t="s">
        <v>22</v>
      </c>
      <c r="B31" s="34"/>
      <c r="C31" s="35">
        <v>645</v>
      </c>
      <c r="D31" s="36"/>
      <c r="E31" s="33" t="s">
        <v>74</v>
      </c>
      <c r="F31" s="21"/>
      <c r="G31" s="35">
        <f>+C31</f>
        <v>645</v>
      </c>
      <c r="H31" s="22"/>
    </row>
    <row r="32" spans="1:8" ht="27" customHeight="1" thickTop="1" thickBot="1" x14ac:dyDescent="0.3">
      <c r="A32" s="33" t="s">
        <v>23</v>
      </c>
      <c r="B32" s="34"/>
      <c r="C32" s="35">
        <v>60</v>
      </c>
      <c r="D32" s="36"/>
      <c r="E32" s="33" t="s">
        <v>26</v>
      </c>
      <c r="F32" s="21"/>
      <c r="G32" s="35">
        <v>90</v>
      </c>
      <c r="H32" s="22"/>
    </row>
    <row r="33" spans="1:14" ht="27" customHeight="1" thickTop="1" thickBot="1" x14ac:dyDescent="0.3">
      <c r="A33" s="33" t="s">
        <v>24</v>
      </c>
      <c r="B33" s="34"/>
      <c r="C33" s="41">
        <f>+C13</f>
        <v>863705.34</v>
      </c>
      <c r="D33" s="36"/>
      <c r="E33" s="33" t="s">
        <v>75</v>
      </c>
      <c r="F33" s="21"/>
      <c r="G33" s="41">
        <f>+C33</f>
        <v>863705.34</v>
      </c>
      <c r="H33" s="22"/>
    </row>
    <row r="34" spans="1:14" ht="7.5" customHeight="1" thickTop="1" thickBot="1" x14ac:dyDescent="0.3">
      <c r="A34" s="3"/>
      <c r="B34" s="21"/>
      <c r="C34" s="24"/>
      <c r="D34" s="22"/>
      <c r="E34" s="3"/>
      <c r="F34" s="21"/>
      <c r="G34" s="24"/>
      <c r="H34" s="22"/>
    </row>
    <row r="35" spans="1:14" ht="16.5" thickTop="1" thickBot="1" x14ac:dyDescent="0.3">
      <c r="A35" s="84" t="s">
        <v>27</v>
      </c>
      <c r="B35" s="84"/>
      <c r="C35" s="84"/>
      <c r="D35" s="84"/>
      <c r="E35" s="84"/>
      <c r="F35" s="84"/>
      <c r="G35" s="84"/>
      <c r="H35" s="84"/>
      <c r="I35" s="17"/>
      <c r="J35" s="17"/>
      <c r="K35" s="17"/>
      <c r="L35" s="17"/>
      <c r="M35" s="17"/>
      <c r="N35" s="17"/>
    </row>
    <row r="36" spans="1:14" ht="16.5" thickTop="1" thickBot="1" x14ac:dyDescent="0.3">
      <c r="A36" s="58" t="s">
        <v>28</v>
      </c>
      <c r="B36" s="84" t="s">
        <v>29</v>
      </c>
      <c r="C36" s="84"/>
      <c r="D36" s="84"/>
      <c r="E36" s="57"/>
      <c r="F36" s="83" t="s">
        <v>30</v>
      </c>
      <c r="G36" s="83"/>
      <c r="H36" s="83"/>
      <c r="I36" s="17"/>
      <c r="J36" s="17"/>
      <c r="K36" s="17"/>
      <c r="L36" s="17"/>
      <c r="M36" s="17"/>
      <c r="N36" s="17"/>
    </row>
    <row r="37" spans="1:14" ht="16.5" thickTop="1" thickBot="1" x14ac:dyDescent="0.3">
      <c r="A37" s="37" t="s">
        <v>31</v>
      </c>
      <c r="B37" s="21"/>
      <c r="C37" s="23">
        <v>0</v>
      </c>
      <c r="D37" s="22"/>
      <c r="E37" s="19"/>
      <c r="F37" s="21"/>
      <c r="G37" s="23">
        <v>0</v>
      </c>
      <c r="H37" s="22"/>
    </row>
    <row r="38" spans="1:14" ht="16.5" thickTop="1" thickBot="1" x14ac:dyDescent="0.3">
      <c r="A38" s="37" t="s">
        <v>32</v>
      </c>
      <c r="B38" s="21"/>
      <c r="C38" s="23">
        <v>0</v>
      </c>
      <c r="D38" s="22"/>
      <c r="E38" s="19"/>
      <c r="F38" s="21"/>
      <c r="G38" s="23">
        <v>0</v>
      </c>
      <c r="H38" s="22"/>
    </row>
    <row r="39" spans="1:14" ht="16.5" thickTop="1" thickBot="1" x14ac:dyDescent="0.3">
      <c r="A39" s="37" t="s">
        <v>33</v>
      </c>
      <c r="B39" s="21"/>
      <c r="C39" s="23">
        <v>0</v>
      </c>
      <c r="D39" s="22"/>
      <c r="E39" s="19"/>
      <c r="F39" s="21"/>
      <c r="G39" s="23">
        <v>0</v>
      </c>
      <c r="H39" s="22"/>
    </row>
    <row r="40" spans="1:14" ht="16.5" thickTop="1" thickBot="1" x14ac:dyDescent="0.3">
      <c r="A40" s="37" t="s">
        <v>34</v>
      </c>
      <c r="B40" s="21"/>
      <c r="C40" s="23">
        <v>0</v>
      </c>
      <c r="D40" s="22"/>
      <c r="E40" s="19"/>
      <c r="F40" s="21"/>
      <c r="G40" s="23">
        <v>0</v>
      </c>
      <c r="H40" s="22"/>
    </row>
    <row r="41" spans="1:14" ht="16.5" thickTop="1" thickBot="1" x14ac:dyDescent="0.3">
      <c r="A41" s="37" t="s">
        <v>35</v>
      </c>
      <c r="B41" s="21"/>
      <c r="C41" s="23">
        <v>0</v>
      </c>
      <c r="D41" s="22"/>
      <c r="E41" s="19"/>
      <c r="F41" s="21"/>
      <c r="G41" s="23">
        <v>0</v>
      </c>
      <c r="H41" s="22"/>
    </row>
    <row r="42" spans="1:14" ht="16.5" thickTop="1" thickBot="1" x14ac:dyDescent="0.3">
      <c r="A42" s="37" t="s">
        <v>36</v>
      </c>
      <c r="B42" s="21"/>
      <c r="C42" s="23">
        <v>0</v>
      </c>
      <c r="D42" s="22"/>
      <c r="E42" s="19"/>
      <c r="F42" s="21"/>
      <c r="G42" s="23">
        <v>0</v>
      </c>
      <c r="H42" s="22"/>
    </row>
    <row r="43" spans="1:14" ht="16.5" thickTop="1" thickBot="1" x14ac:dyDescent="0.3">
      <c r="A43" s="37" t="s">
        <v>37</v>
      </c>
      <c r="B43" s="21"/>
      <c r="C43" s="23">
        <v>0</v>
      </c>
      <c r="D43" s="22"/>
      <c r="E43" s="19"/>
      <c r="F43" s="21"/>
      <c r="G43" s="23">
        <v>0</v>
      </c>
      <c r="H43" s="22"/>
    </row>
    <row r="44" spans="1:14" ht="16.5" thickTop="1" thickBot="1" x14ac:dyDescent="0.3">
      <c r="A44" s="37" t="s">
        <v>38</v>
      </c>
      <c r="B44" s="21"/>
      <c r="C44" s="23">
        <v>0</v>
      </c>
      <c r="D44" s="22"/>
      <c r="E44" s="19"/>
      <c r="F44" s="21"/>
      <c r="G44" s="23">
        <v>0</v>
      </c>
      <c r="H44" s="22"/>
    </row>
    <row r="45" spans="1:14" ht="16.5" thickTop="1" thickBot="1" x14ac:dyDescent="0.3">
      <c r="A45" s="38" t="s">
        <v>39</v>
      </c>
      <c r="B45" s="85">
        <v>0</v>
      </c>
      <c r="C45" s="85"/>
      <c r="D45" s="86"/>
      <c r="E45" s="86"/>
      <c r="F45" s="86"/>
      <c r="G45" s="86"/>
      <c r="H45" s="86"/>
    </row>
    <row r="46" spans="1:14" ht="16.5" thickTop="1" thickBot="1" x14ac:dyDescent="0.3"/>
    <row r="47" spans="1:14" ht="16.5" thickTop="1" thickBot="1" x14ac:dyDescent="0.3">
      <c r="A47" s="83" t="s">
        <v>40</v>
      </c>
      <c r="B47" s="83"/>
      <c r="C47" s="83"/>
      <c r="D47" s="83"/>
      <c r="E47" s="83"/>
      <c r="F47" s="83"/>
      <c r="G47" s="83"/>
      <c r="H47" s="83"/>
      <c r="I47" s="83"/>
      <c r="J47" s="83"/>
      <c r="K47" s="83"/>
    </row>
    <row r="48" spans="1:14" ht="16.5" thickTop="1" thickBot="1" x14ac:dyDescent="0.3">
      <c r="A48" s="56" t="s">
        <v>41</v>
      </c>
      <c r="B48" s="82" t="s">
        <v>42</v>
      </c>
      <c r="C48" s="82"/>
      <c r="D48" s="82"/>
      <c r="E48" s="56" t="s">
        <v>43</v>
      </c>
      <c r="F48" s="82" t="s">
        <v>44</v>
      </c>
      <c r="G48" s="82"/>
      <c r="H48" s="82"/>
      <c r="I48" s="82" t="s">
        <v>45</v>
      </c>
      <c r="J48" s="82"/>
      <c r="K48" s="82"/>
      <c r="L48" s="26"/>
      <c r="M48" s="26"/>
      <c r="N48" s="26"/>
    </row>
    <row r="49" spans="1:14" ht="16.5" thickTop="1" thickBot="1" x14ac:dyDescent="0.3">
      <c r="A49" s="31" t="s">
        <v>31</v>
      </c>
      <c r="B49" s="21"/>
      <c r="C49" s="24">
        <v>101</v>
      </c>
      <c r="D49" s="22"/>
      <c r="E49" s="14">
        <v>147634.76</v>
      </c>
      <c r="F49" s="21"/>
      <c r="G49" s="23">
        <v>0</v>
      </c>
      <c r="H49" s="22"/>
      <c r="I49" s="21"/>
      <c r="J49" s="23">
        <v>0</v>
      </c>
      <c r="K49" s="22"/>
    </row>
    <row r="50" spans="1:14" ht="16.5" thickTop="1" thickBot="1" x14ac:dyDescent="0.3">
      <c r="A50" s="31" t="s">
        <v>32</v>
      </c>
      <c r="B50" s="21"/>
      <c r="C50" s="24">
        <v>69</v>
      </c>
      <c r="D50" s="22"/>
      <c r="E50" s="14">
        <v>50307.89</v>
      </c>
      <c r="F50" s="21"/>
      <c r="G50" s="23">
        <v>0</v>
      </c>
      <c r="H50" s="22"/>
      <c r="I50" s="21"/>
      <c r="J50" s="23">
        <v>0</v>
      </c>
      <c r="K50" s="22"/>
    </row>
    <row r="51" spans="1:14" ht="16.5" thickTop="1" thickBot="1" x14ac:dyDescent="0.3">
      <c r="A51" s="31" t="s">
        <v>46</v>
      </c>
      <c r="B51" s="21"/>
      <c r="C51" s="24">
        <v>3</v>
      </c>
      <c r="D51" s="22"/>
      <c r="E51" s="14">
        <v>443.96</v>
      </c>
      <c r="F51" s="21"/>
      <c r="G51" s="23">
        <v>0</v>
      </c>
      <c r="H51" s="22"/>
      <c r="I51" s="21"/>
      <c r="J51" s="23">
        <v>0</v>
      </c>
      <c r="K51" s="22"/>
    </row>
    <row r="52" spans="1:14" ht="16.5" thickTop="1" thickBot="1" x14ac:dyDescent="0.3">
      <c r="E52" s="40"/>
      <c r="J52" s="40"/>
    </row>
    <row r="53" spans="1:14" ht="16.5" thickTop="1" thickBot="1" x14ac:dyDescent="0.3">
      <c r="A53" s="3" t="s">
        <v>47</v>
      </c>
      <c r="B53" s="21"/>
      <c r="C53" s="24">
        <f>SUM(C49:C52)</f>
        <v>173</v>
      </c>
      <c r="D53" s="22"/>
      <c r="E53" s="14">
        <f>SUM(E49:E52)</f>
        <v>198386.61000000002</v>
      </c>
      <c r="F53" s="21"/>
      <c r="G53" s="23">
        <f>SUM(G49:G52)</f>
        <v>0</v>
      </c>
      <c r="H53" s="22"/>
      <c r="I53" s="21"/>
      <c r="J53" s="23">
        <v>0</v>
      </c>
      <c r="K53" s="22"/>
    </row>
    <row r="54" spans="1:14" ht="15.75" thickTop="1" x14ac:dyDescent="0.25">
      <c r="E54" s="40"/>
    </row>
    <row r="55" spans="1:14" x14ac:dyDescent="0.25">
      <c r="A55" s="81" t="s">
        <v>48</v>
      </c>
      <c r="B55" s="81"/>
      <c r="C55" s="81"/>
      <c r="D55" s="81"/>
      <c r="E55" s="81"/>
      <c r="F55" s="81"/>
      <c r="G55" s="81"/>
      <c r="H55" s="81"/>
      <c r="I55" s="29"/>
      <c r="J55" s="29"/>
      <c r="K55" s="29"/>
      <c r="L55" s="1"/>
      <c r="M55" s="1"/>
      <c r="N55" s="1"/>
    </row>
    <row r="56" spans="1:14" ht="15.75" thickBot="1" x14ac:dyDescent="0.3">
      <c r="A56" s="55" t="s">
        <v>41</v>
      </c>
      <c r="B56" s="79" t="s">
        <v>49</v>
      </c>
      <c r="C56" s="79"/>
      <c r="D56" s="79"/>
      <c r="E56" s="55"/>
      <c r="F56" s="79" t="s">
        <v>50</v>
      </c>
      <c r="G56" s="79"/>
      <c r="H56" s="79"/>
      <c r="I56" s="30"/>
      <c r="J56" s="30"/>
      <c r="K56" s="30"/>
      <c r="L56" s="27"/>
      <c r="M56" s="27"/>
      <c r="N56" s="27"/>
    </row>
    <row r="57" spans="1:14" ht="16.5" thickTop="1" thickBot="1" x14ac:dyDescent="0.3">
      <c r="A57" s="31" t="s">
        <v>31</v>
      </c>
      <c r="B57" s="21"/>
      <c r="C57" s="23">
        <v>147661.51999999999</v>
      </c>
      <c r="D57" s="22"/>
      <c r="E57" s="19"/>
      <c r="F57" s="21"/>
      <c r="G57" s="24">
        <v>101</v>
      </c>
      <c r="H57" s="22"/>
    </row>
    <row r="58" spans="1:14" ht="16.5" thickTop="1" thickBot="1" x14ac:dyDescent="0.3">
      <c r="A58" s="31" t="s">
        <v>32</v>
      </c>
      <c r="B58" s="21"/>
      <c r="C58" s="23">
        <v>153784.70000000001</v>
      </c>
      <c r="D58" s="22"/>
      <c r="E58" s="19"/>
      <c r="F58" s="21"/>
      <c r="G58" s="24">
        <v>72</v>
      </c>
      <c r="H58" s="22"/>
    </row>
    <row r="59" spans="1:14" ht="16.5" thickTop="1" thickBot="1" x14ac:dyDescent="0.3">
      <c r="A59" s="31" t="s">
        <v>46</v>
      </c>
      <c r="B59" s="21"/>
      <c r="C59" s="23">
        <v>161286.01999999999</v>
      </c>
      <c r="D59" s="22"/>
      <c r="E59" s="19"/>
      <c r="F59" s="21"/>
      <c r="G59" s="24">
        <v>139</v>
      </c>
      <c r="H59" s="22"/>
    </row>
    <row r="60" spans="1:14" ht="16.5" thickTop="1" thickBot="1" x14ac:dyDescent="0.3">
      <c r="A60" s="3" t="s">
        <v>47</v>
      </c>
      <c r="B60" s="21"/>
      <c r="C60" s="23">
        <f>SUM(C57:C59)</f>
        <v>462732.24</v>
      </c>
      <c r="D60" s="22"/>
      <c r="E60" s="19"/>
      <c r="F60" s="21"/>
      <c r="G60" s="24">
        <f>SUM(G57:G59)</f>
        <v>312</v>
      </c>
      <c r="H60" s="22"/>
    </row>
    <row r="61" spans="1:14" ht="15.75" thickTop="1" x14ac:dyDescent="0.25"/>
    <row r="62" spans="1:14" x14ac:dyDescent="0.25">
      <c r="A62" s="81" t="s">
        <v>51</v>
      </c>
      <c r="B62" s="81"/>
      <c r="C62" s="81"/>
      <c r="D62" s="81"/>
      <c r="E62" s="81"/>
      <c r="F62" s="81"/>
      <c r="G62" s="81"/>
      <c r="H62" s="81"/>
    </row>
    <row r="63" spans="1:14" ht="15.75" thickBot="1" x14ac:dyDescent="0.3">
      <c r="A63" s="20" t="s">
        <v>52</v>
      </c>
      <c r="B63" s="81" t="s">
        <v>53</v>
      </c>
      <c r="C63" s="81"/>
      <c r="D63" s="81"/>
      <c r="E63" s="20"/>
      <c r="F63" s="81" t="s">
        <v>54</v>
      </c>
      <c r="G63" s="81"/>
      <c r="H63" s="81"/>
    </row>
    <row r="64" spans="1:14" ht="16.5" thickTop="1" thickBot="1" x14ac:dyDescent="0.3">
      <c r="A64" s="31" t="s">
        <v>55</v>
      </c>
      <c r="B64" s="21"/>
      <c r="C64" s="24"/>
      <c r="D64" s="22"/>
      <c r="E64" s="19"/>
      <c r="F64" s="21"/>
      <c r="G64" s="24"/>
      <c r="H64" s="22"/>
    </row>
    <row r="65" spans="1:14" ht="16.5" thickTop="1" thickBot="1" x14ac:dyDescent="0.3">
      <c r="A65" s="31" t="s">
        <v>56</v>
      </c>
      <c r="B65" s="21"/>
      <c r="C65" s="24"/>
      <c r="D65" s="22"/>
      <c r="E65" s="19"/>
      <c r="F65" s="21"/>
      <c r="G65" s="24"/>
      <c r="H65" s="22"/>
    </row>
    <row r="66" spans="1:14" ht="16.5" thickTop="1" thickBot="1" x14ac:dyDescent="0.3">
      <c r="A66" s="31" t="s">
        <v>57</v>
      </c>
      <c r="B66" s="21"/>
      <c r="C66" s="24"/>
      <c r="D66" s="22"/>
      <c r="E66" s="19"/>
      <c r="F66" s="21"/>
      <c r="G66" s="24"/>
      <c r="H66" s="22"/>
    </row>
    <row r="67" spans="1:14" ht="16.5" thickTop="1" thickBot="1" x14ac:dyDescent="0.3">
      <c r="A67" s="31" t="s">
        <v>58</v>
      </c>
      <c r="B67" s="21"/>
      <c r="C67" s="24"/>
      <c r="D67" s="22"/>
      <c r="E67" s="19"/>
      <c r="F67" s="21"/>
      <c r="G67" s="24"/>
      <c r="H67" s="22"/>
    </row>
    <row r="68" spans="1:14" ht="16.5" thickTop="1" thickBot="1" x14ac:dyDescent="0.3">
      <c r="A68" s="31" t="s">
        <v>59</v>
      </c>
      <c r="B68" s="21"/>
      <c r="C68" s="24"/>
      <c r="D68" s="22"/>
      <c r="E68" s="19"/>
      <c r="F68" s="21"/>
      <c r="G68" s="24"/>
      <c r="H68" s="22"/>
    </row>
    <row r="69" spans="1:14" ht="16.5" thickTop="1" thickBot="1" x14ac:dyDescent="0.3">
      <c r="A69" s="3" t="s">
        <v>47</v>
      </c>
      <c r="B69" s="21"/>
      <c r="C69" s="24"/>
      <c r="D69" s="22"/>
      <c r="E69" s="19"/>
      <c r="F69" s="21"/>
      <c r="G69" s="24"/>
      <c r="H69" s="22"/>
    </row>
    <row r="70" spans="1:14" ht="15.75" thickTop="1" x14ac:dyDescent="0.25"/>
    <row r="71" spans="1:14" x14ac:dyDescent="0.25">
      <c r="A71" s="80" t="s">
        <v>60</v>
      </c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</row>
    <row r="72" spans="1:14" ht="15.75" thickBot="1" x14ac:dyDescent="0.3">
      <c r="A72" s="32" t="s">
        <v>61</v>
      </c>
      <c r="B72" s="79" t="s">
        <v>62</v>
      </c>
      <c r="C72" s="79"/>
      <c r="D72" s="79"/>
      <c r="E72" s="55" t="s">
        <v>63</v>
      </c>
      <c r="F72" s="79" t="s">
        <v>64</v>
      </c>
      <c r="G72" s="79"/>
      <c r="H72" s="79"/>
      <c r="I72" s="79" t="s">
        <v>65</v>
      </c>
      <c r="J72" s="79"/>
      <c r="K72" s="79"/>
      <c r="L72" s="79" t="s">
        <v>66</v>
      </c>
      <c r="M72" s="79"/>
      <c r="N72" s="79"/>
    </row>
    <row r="73" spans="1:14" ht="16.5" thickTop="1" thickBot="1" x14ac:dyDescent="0.3">
      <c r="A73" s="31" t="s">
        <v>67</v>
      </c>
      <c r="B73" s="21"/>
      <c r="C73" s="24"/>
      <c r="D73" s="22"/>
      <c r="E73" s="3"/>
      <c r="F73" s="21"/>
      <c r="G73" s="24"/>
      <c r="H73" s="22"/>
      <c r="I73" s="21"/>
      <c r="J73" s="24"/>
      <c r="K73" s="22"/>
      <c r="L73" s="21"/>
      <c r="M73" s="24"/>
      <c r="N73" s="22"/>
    </row>
    <row r="74" spans="1:14" ht="16.5" thickTop="1" thickBot="1" x14ac:dyDescent="0.3">
      <c r="A74" s="31" t="s">
        <v>68</v>
      </c>
      <c r="B74" s="21"/>
      <c r="C74" s="24"/>
      <c r="D74" s="22"/>
      <c r="E74" s="3"/>
      <c r="F74" s="21"/>
      <c r="G74" s="24"/>
      <c r="H74" s="22"/>
      <c r="I74" s="21"/>
      <c r="J74" s="24"/>
      <c r="K74" s="22"/>
      <c r="L74" s="21"/>
      <c r="M74" s="24"/>
      <c r="N74" s="22"/>
    </row>
    <row r="75" spans="1:14" ht="16.5" thickTop="1" thickBot="1" x14ac:dyDescent="0.3">
      <c r="A75" s="31" t="s">
        <v>69</v>
      </c>
      <c r="B75" s="21"/>
      <c r="C75" s="24"/>
      <c r="D75" s="22"/>
      <c r="E75" s="3"/>
      <c r="F75" s="21"/>
      <c r="G75" s="24"/>
      <c r="H75" s="22"/>
      <c r="I75" s="21"/>
      <c r="J75" s="24"/>
      <c r="K75" s="22"/>
      <c r="L75" s="21"/>
      <c r="M75" s="24"/>
      <c r="N75" s="22"/>
    </row>
    <row r="76" spans="1:14" ht="16.5" thickTop="1" thickBot="1" x14ac:dyDescent="0.3">
      <c r="A76" s="31" t="s">
        <v>70</v>
      </c>
      <c r="B76" s="21"/>
      <c r="C76" s="24"/>
      <c r="D76" s="22"/>
      <c r="E76" s="3"/>
      <c r="F76" s="21"/>
      <c r="G76" s="24"/>
      <c r="H76" s="22"/>
      <c r="I76" s="21"/>
      <c r="J76" s="24"/>
      <c r="K76" s="22"/>
      <c r="L76" s="21"/>
      <c r="M76" s="24"/>
      <c r="N76" s="22"/>
    </row>
    <row r="77" spans="1:14" ht="16.5" thickTop="1" thickBot="1" x14ac:dyDescent="0.3">
      <c r="A77" s="31" t="s">
        <v>71</v>
      </c>
      <c r="B77" s="21"/>
      <c r="C77" s="24"/>
      <c r="D77" s="22"/>
      <c r="E77" s="3"/>
      <c r="F77" s="21"/>
      <c r="G77" s="24"/>
      <c r="H77" s="22"/>
      <c r="I77" s="21"/>
      <c r="J77" s="24"/>
      <c r="K77" s="22"/>
      <c r="L77" s="21"/>
      <c r="M77" s="24"/>
      <c r="N77" s="22"/>
    </row>
    <row r="78" spans="1:14" ht="16.5" thickTop="1" thickBot="1" x14ac:dyDescent="0.3">
      <c r="A78" s="31" t="s">
        <v>72</v>
      </c>
      <c r="B78" s="21"/>
      <c r="C78" s="24"/>
      <c r="D78" s="22"/>
      <c r="E78" s="3"/>
      <c r="F78" s="21"/>
      <c r="G78" s="24"/>
      <c r="H78" s="22"/>
      <c r="I78" s="21"/>
      <c r="J78" s="24"/>
      <c r="K78" s="22"/>
      <c r="L78" s="21"/>
      <c r="M78" s="24"/>
      <c r="N78" s="22"/>
    </row>
    <row r="79" spans="1:14" ht="15.75" thickTop="1" x14ac:dyDescent="0.25"/>
  </sheetData>
  <mergeCells count="27">
    <mergeCell ref="A14:D14"/>
    <mergeCell ref="A1:D1"/>
    <mergeCell ref="B4:D4"/>
    <mergeCell ref="A5:D5"/>
    <mergeCell ref="A10:D10"/>
    <mergeCell ref="A11:D11"/>
    <mergeCell ref="A28:H28"/>
    <mergeCell ref="A35:H35"/>
    <mergeCell ref="B36:D36"/>
    <mergeCell ref="F36:H36"/>
    <mergeCell ref="B45:C45"/>
    <mergeCell ref="D45:H45"/>
    <mergeCell ref="A47:K47"/>
    <mergeCell ref="B48:D48"/>
    <mergeCell ref="F48:H48"/>
    <mergeCell ref="I48:K48"/>
    <mergeCell ref="A55:H55"/>
    <mergeCell ref="B56:D56"/>
    <mergeCell ref="F56:H56"/>
    <mergeCell ref="A62:H62"/>
    <mergeCell ref="B63:D63"/>
    <mergeCell ref="F63:H63"/>
    <mergeCell ref="A71:N71"/>
    <mergeCell ref="B72:D72"/>
    <mergeCell ref="F72:H72"/>
    <mergeCell ref="I72:K72"/>
    <mergeCell ref="L72:N72"/>
  </mergeCells>
  <pageMargins left="0.19685039370078741" right="0.19685039370078741" top="0.19685039370078741" bottom="0.19685039370078741" header="0.31496062992125984" footer="0.31496062992125984"/>
  <pageSetup scale="80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workbookViewId="0">
      <selection activeCell="D20" sqref="D20"/>
    </sheetView>
  </sheetViews>
  <sheetFormatPr baseColWidth="10" defaultRowHeight="15" x14ac:dyDescent="0.25"/>
  <cols>
    <col min="1" max="1" width="38.5703125" customWidth="1"/>
    <col min="2" max="2" width="8.5703125" customWidth="1"/>
    <col min="3" max="3" width="14.28515625" customWidth="1"/>
    <col min="4" max="4" width="8.5703125" customWidth="1"/>
    <col min="5" max="5" width="38.5703125" customWidth="1"/>
    <col min="6" max="6" width="8.5703125" customWidth="1"/>
    <col min="7" max="7" width="14.28515625" customWidth="1"/>
    <col min="8" max="9" width="8.5703125" customWidth="1"/>
    <col min="11" max="12" width="8.5703125" customWidth="1"/>
    <col min="14" max="14" width="8.5703125" customWidth="1"/>
  </cols>
  <sheetData>
    <row r="1" spans="1:4" x14ac:dyDescent="0.25">
      <c r="A1" s="90" t="s">
        <v>0</v>
      </c>
      <c r="B1" s="90"/>
      <c r="C1" s="90"/>
      <c r="D1" s="90"/>
    </row>
    <row r="2" spans="1:4" x14ac:dyDescent="0.25">
      <c r="A2" s="1" t="s">
        <v>17</v>
      </c>
      <c r="B2" s="7"/>
      <c r="C2" s="1" t="s">
        <v>6</v>
      </c>
      <c r="D2" s="2">
        <v>2014</v>
      </c>
    </row>
    <row r="3" spans="1:4" ht="15.75" thickBot="1" x14ac:dyDescent="0.3"/>
    <row r="4" spans="1:4" ht="16.5" thickTop="1" thickBot="1" x14ac:dyDescent="0.3">
      <c r="A4" s="6"/>
      <c r="B4" s="83" t="s">
        <v>5</v>
      </c>
      <c r="C4" s="83"/>
      <c r="D4" s="83"/>
    </row>
    <row r="5" spans="1:4" ht="16.5" thickTop="1" thickBot="1" x14ac:dyDescent="0.3">
      <c r="A5" s="87" t="s">
        <v>1</v>
      </c>
      <c r="B5" s="88"/>
      <c r="C5" s="88"/>
      <c r="D5" s="89"/>
    </row>
    <row r="6" spans="1:4" ht="16.5" thickTop="1" thickBot="1" x14ac:dyDescent="0.3">
      <c r="A6" s="5" t="s">
        <v>2</v>
      </c>
      <c r="B6" s="3"/>
      <c r="C6" s="14">
        <f>398505.17+341333.67+215174.08+114595.55</f>
        <v>1069608.47</v>
      </c>
      <c r="D6" s="3"/>
    </row>
    <row r="7" spans="1:4" ht="16.5" thickTop="1" thickBot="1" x14ac:dyDescent="0.3">
      <c r="A7" s="5" t="s">
        <v>3</v>
      </c>
      <c r="B7" s="3"/>
      <c r="C7" s="14">
        <v>0</v>
      </c>
      <c r="D7" s="3"/>
    </row>
    <row r="8" spans="1:4" ht="16.5" thickTop="1" thickBot="1" x14ac:dyDescent="0.3">
      <c r="A8" s="4" t="s">
        <v>4</v>
      </c>
      <c r="B8" s="3"/>
      <c r="C8" s="14">
        <f>SUM(C6:C7)</f>
        <v>1069608.47</v>
      </c>
      <c r="D8" s="3"/>
    </row>
    <row r="9" spans="1:4" ht="7.5" customHeight="1" thickTop="1" thickBot="1" x14ac:dyDescent="0.3">
      <c r="A9" s="3"/>
      <c r="B9" s="3"/>
      <c r="C9" s="3"/>
      <c r="D9" s="3"/>
    </row>
    <row r="10" spans="1:4" ht="16.5" thickTop="1" thickBot="1" x14ac:dyDescent="0.3">
      <c r="A10" s="83" t="s">
        <v>7</v>
      </c>
      <c r="B10" s="83"/>
      <c r="C10" s="83"/>
      <c r="D10" s="83"/>
    </row>
    <row r="11" spans="1:4" ht="16.5" thickTop="1" thickBot="1" x14ac:dyDescent="0.3">
      <c r="A11" s="87" t="s">
        <v>8</v>
      </c>
      <c r="B11" s="88"/>
      <c r="C11" s="88"/>
      <c r="D11" s="89"/>
    </row>
    <row r="12" spans="1:4" ht="16.5" thickTop="1" thickBot="1" x14ac:dyDescent="0.3">
      <c r="A12" s="5" t="s">
        <v>10</v>
      </c>
      <c r="B12" s="3"/>
      <c r="C12" s="14"/>
      <c r="D12" s="3"/>
    </row>
    <row r="13" spans="1:4" ht="16.5" thickTop="1" thickBot="1" x14ac:dyDescent="0.3">
      <c r="A13" s="5" t="s">
        <v>11</v>
      </c>
      <c r="B13" s="3"/>
      <c r="C13" s="14">
        <f>397997.61+341157.41+215011.2+114499.95</f>
        <v>1068666.17</v>
      </c>
      <c r="D13" s="3"/>
    </row>
    <row r="14" spans="1:4" ht="16.5" thickTop="1" thickBot="1" x14ac:dyDescent="0.3">
      <c r="A14" s="87" t="s">
        <v>9</v>
      </c>
      <c r="B14" s="88"/>
      <c r="C14" s="88"/>
      <c r="D14" s="89"/>
    </row>
    <row r="15" spans="1:4" ht="16.5" thickTop="1" thickBot="1" x14ac:dyDescent="0.3">
      <c r="A15" s="5" t="s">
        <v>12</v>
      </c>
      <c r="B15" s="3"/>
      <c r="C15" s="14">
        <f>507.56+176.26+162.88+95.6</f>
        <v>942.3</v>
      </c>
      <c r="D15" s="3"/>
    </row>
    <row r="16" spans="1:4" ht="16.5" thickTop="1" thickBot="1" x14ac:dyDescent="0.3">
      <c r="A16" s="4" t="s">
        <v>4</v>
      </c>
      <c r="B16" s="3"/>
      <c r="C16" s="14">
        <f>+C12+C13+C15</f>
        <v>1069608.47</v>
      </c>
      <c r="D16" s="3"/>
    </row>
    <row r="17" spans="1:8" ht="15.75" thickTop="1" x14ac:dyDescent="0.25"/>
    <row r="18" spans="1:8" x14ac:dyDescent="0.25">
      <c r="A18" s="1" t="s">
        <v>14</v>
      </c>
    </row>
    <row r="19" spans="1:8" x14ac:dyDescent="0.25">
      <c r="A19" s="8"/>
      <c r="B19" s="9"/>
      <c r="C19" s="10"/>
    </row>
    <row r="20" spans="1:8" x14ac:dyDescent="0.25">
      <c r="A20" s="11"/>
      <c r="B20" s="12"/>
      <c r="C20" s="13"/>
    </row>
    <row r="22" spans="1:8" x14ac:dyDescent="0.25">
      <c r="A22" s="1" t="s">
        <v>15</v>
      </c>
    </row>
    <row r="23" spans="1:8" x14ac:dyDescent="0.25">
      <c r="A23" s="8"/>
      <c r="B23" s="9"/>
      <c r="C23" s="10"/>
    </row>
    <row r="24" spans="1:8" x14ac:dyDescent="0.25">
      <c r="A24" s="11"/>
      <c r="B24" s="12"/>
      <c r="C24" s="13"/>
    </row>
    <row r="27" spans="1:8" ht="15.75" thickBot="1" x14ac:dyDescent="0.3"/>
    <row r="28" spans="1:8" ht="16.5" thickTop="1" thickBot="1" x14ac:dyDescent="0.3">
      <c r="A28" s="83" t="s">
        <v>19</v>
      </c>
      <c r="B28" s="83"/>
      <c r="C28" s="83"/>
      <c r="D28" s="83"/>
      <c r="E28" s="83"/>
      <c r="F28" s="83"/>
      <c r="G28" s="83"/>
      <c r="H28" s="83"/>
    </row>
    <row r="29" spans="1:8" ht="16.5" thickTop="1" thickBot="1" x14ac:dyDescent="0.3">
      <c r="A29" s="33" t="s">
        <v>20</v>
      </c>
      <c r="B29" s="51"/>
      <c r="C29" s="52">
        <v>0</v>
      </c>
      <c r="D29" s="53"/>
      <c r="E29" s="37" t="s">
        <v>25</v>
      </c>
      <c r="F29" s="54"/>
      <c r="G29" s="23">
        <v>0</v>
      </c>
      <c r="H29" s="22"/>
    </row>
    <row r="30" spans="1:8" ht="27" customHeight="1" thickTop="1" thickBot="1" x14ac:dyDescent="0.3">
      <c r="A30" s="33" t="s">
        <v>21</v>
      </c>
      <c r="B30" s="34"/>
      <c r="C30" s="35">
        <v>239</v>
      </c>
      <c r="D30" s="36"/>
      <c r="E30" s="33" t="s">
        <v>73</v>
      </c>
      <c r="F30" s="21"/>
      <c r="G30" s="35">
        <f>+C30</f>
        <v>239</v>
      </c>
      <c r="H30" s="22"/>
    </row>
    <row r="31" spans="1:8" ht="27" customHeight="1" thickTop="1" thickBot="1" x14ac:dyDescent="0.3">
      <c r="A31" s="33" t="s">
        <v>22</v>
      </c>
      <c r="B31" s="34"/>
      <c r="C31" s="35">
        <v>609</v>
      </c>
      <c r="D31" s="36"/>
      <c r="E31" s="33" t="s">
        <v>74</v>
      </c>
      <c r="F31" s="21"/>
      <c r="G31" s="35">
        <f>+C31</f>
        <v>609</v>
      </c>
      <c r="H31" s="22"/>
    </row>
    <row r="32" spans="1:8" ht="27" customHeight="1" thickTop="1" thickBot="1" x14ac:dyDescent="0.3">
      <c r="A32" s="33" t="s">
        <v>23</v>
      </c>
      <c r="B32" s="34"/>
      <c r="C32" s="35">
        <v>60</v>
      </c>
      <c r="D32" s="36"/>
      <c r="E32" s="33" t="s">
        <v>26</v>
      </c>
      <c r="F32" s="21"/>
      <c r="G32" s="35">
        <v>90</v>
      </c>
      <c r="H32" s="22"/>
    </row>
    <row r="33" spans="1:14" ht="27" customHeight="1" thickTop="1" thickBot="1" x14ac:dyDescent="0.3">
      <c r="A33" s="33" t="s">
        <v>24</v>
      </c>
      <c r="B33" s="34"/>
      <c r="C33" s="41">
        <f>+C13</f>
        <v>1068666.17</v>
      </c>
      <c r="D33" s="36"/>
      <c r="E33" s="33" t="s">
        <v>75</v>
      </c>
      <c r="F33" s="21"/>
      <c r="G33" s="41">
        <f>+C33</f>
        <v>1068666.17</v>
      </c>
      <c r="H33" s="22"/>
    </row>
    <row r="34" spans="1:14" ht="7.5" customHeight="1" thickTop="1" thickBot="1" x14ac:dyDescent="0.3">
      <c r="A34" s="3"/>
      <c r="B34" s="21"/>
      <c r="C34" s="24"/>
      <c r="D34" s="22"/>
      <c r="E34" s="3"/>
      <c r="F34" s="21"/>
      <c r="G34" s="24"/>
      <c r="H34" s="22"/>
    </row>
    <row r="35" spans="1:14" ht="16.5" thickTop="1" thickBot="1" x14ac:dyDescent="0.3">
      <c r="A35" s="84" t="s">
        <v>27</v>
      </c>
      <c r="B35" s="84"/>
      <c r="C35" s="84"/>
      <c r="D35" s="84"/>
      <c r="E35" s="84"/>
      <c r="F35" s="84"/>
      <c r="G35" s="84"/>
      <c r="H35" s="84"/>
      <c r="I35" s="17"/>
      <c r="J35" s="17"/>
      <c r="K35" s="17"/>
      <c r="L35" s="17"/>
      <c r="M35" s="17"/>
      <c r="N35" s="17"/>
    </row>
    <row r="36" spans="1:14" ht="16.5" thickTop="1" thickBot="1" x14ac:dyDescent="0.3">
      <c r="A36" s="58" t="s">
        <v>28</v>
      </c>
      <c r="B36" s="84" t="s">
        <v>29</v>
      </c>
      <c r="C36" s="84"/>
      <c r="D36" s="84"/>
      <c r="E36" s="57"/>
      <c r="F36" s="83" t="s">
        <v>30</v>
      </c>
      <c r="G36" s="83"/>
      <c r="H36" s="83"/>
      <c r="I36" s="17"/>
      <c r="J36" s="17"/>
      <c r="K36" s="17"/>
      <c r="L36" s="17"/>
      <c r="M36" s="17"/>
      <c r="N36" s="17"/>
    </row>
    <row r="37" spans="1:14" ht="16.5" thickTop="1" thickBot="1" x14ac:dyDescent="0.3">
      <c r="A37" s="37" t="s">
        <v>31</v>
      </c>
      <c r="B37" s="21"/>
      <c r="C37" s="23">
        <v>0</v>
      </c>
      <c r="D37" s="22"/>
      <c r="E37" s="19"/>
      <c r="F37" s="21"/>
      <c r="G37" s="23">
        <v>0</v>
      </c>
      <c r="H37" s="22"/>
    </row>
    <row r="38" spans="1:14" ht="16.5" thickTop="1" thickBot="1" x14ac:dyDescent="0.3">
      <c r="A38" s="37" t="s">
        <v>32</v>
      </c>
      <c r="B38" s="21"/>
      <c r="C38" s="23">
        <v>0</v>
      </c>
      <c r="D38" s="22"/>
      <c r="E38" s="19"/>
      <c r="F38" s="21"/>
      <c r="G38" s="23">
        <v>0</v>
      </c>
      <c r="H38" s="22"/>
    </row>
    <row r="39" spans="1:14" ht="16.5" thickTop="1" thickBot="1" x14ac:dyDescent="0.3">
      <c r="A39" s="37" t="s">
        <v>33</v>
      </c>
      <c r="B39" s="21"/>
      <c r="C39" s="23">
        <v>0</v>
      </c>
      <c r="D39" s="22"/>
      <c r="E39" s="19"/>
      <c r="F39" s="21"/>
      <c r="G39" s="23">
        <v>0</v>
      </c>
      <c r="H39" s="22"/>
    </row>
    <row r="40" spans="1:14" ht="16.5" thickTop="1" thickBot="1" x14ac:dyDescent="0.3">
      <c r="A40" s="37" t="s">
        <v>34</v>
      </c>
      <c r="B40" s="21"/>
      <c r="C40" s="23">
        <v>0</v>
      </c>
      <c r="D40" s="22"/>
      <c r="E40" s="19"/>
      <c r="F40" s="21"/>
      <c r="G40" s="23">
        <v>0</v>
      </c>
      <c r="H40" s="22"/>
    </row>
    <row r="41" spans="1:14" ht="16.5" thickTop="1" thickBot="1" x14ac:dyDescent="0.3">
      <c r="A41" s="37" t="s">
        <v>35</v>
      </c>
      <c r="B41" s="21"/>
      <c r="C41" s="23">
        <v>0</v>
      </c>
      <c r="D41" s="22"/>
      <c r="E41" s="19"/>
      <c r="F41" s="21"/>
      <c r="G41" s="23">
        <v>0</v>
      </c>
      <c r="H41" s="22"/>
    </row>
    <row r="42" spans="1:14" ht="16.5" thickTop="1" thickBot="1" x14ac:dyDescent="0.3">
      <c r="A42" s="37" t="s">
        <v>36</v>
      </c>
      <c r="B42" s="21"/>
      <c r="C42" s="23">
        <v>0</v>
      </c>
      <c r="D42" s="22"/>
      <c r="E42" s="19"/>
      <c r="F42" s="21"/>
      <c r="G42" s="23">
        <v>0</v>
      </c>
      <c r="H42" s="22"/>
    </row>
    <row r="43" spans="1:14" ht="16.5" thickTop="1" thickBot="1" x14ac:dyDescent="0.3">
      <c r="A43" s="37" t="s">
        <v>37</v>
      </c>
      <c r="B43" s="21"/>
      <c r="C43" s="23">
        <v>0</v>
      </c>
      <c r="D43" s="22"/>
      <c r="E43" s="19"/>
      <c r="F43" s="21"/>
      <c r="G43" s="23">
        <v>0</v>
      </c>
      <c r="H43" s="22"/>
    </row>
    <row r="44" spans="1:14" ht="16.5" thickTop="1" thickBot="1" x14ac:dyDescent="0.3">
      <c r="A44" s="37" t="s">
        <v>38</v>
      </c>
      <c r="B44" s="21"/>
      <c r="C44" s="23">
        <v>0</v>
      </c>
      <c r="D44" s="22"/>
      <c r="E44" s="19"/>
      <c r="F44" s="21"/>
      <c r="G44" s="23">
        <v>0</v>
      </c>
      <c r="H44" s="22"/>
    </row>
    <row r="45" spans="1:14" ht="16.5" thickTop="1" thickBot="1" x14ac:dyDescent="0.3">
      <c r="A45" s="38" t="s">
        <v>39</v>
      </c>
      <c r="B45" s="85">
        <v>0</v>
      </c>
      <c r="C45" s="85"/>
      <c r="D45" s="86"/>
      <c r="E45" s="86"/>
      <c r="F45" s="86"/>
      <c r="G45" s="86"/>
      <c r="H45" s="86"/>
    </row>
    <row r="46" spans="1:14" ht="16.5" thickTop="1" thickBot="1" x14ac:dyDescent="0.3"/>
    <row r="47" spans="1:14" ht="16.5" thickTop="1" thickBot="1" x14ac:dyDescent="0.3">
      <c r="A47" s="83" t="s">
        <v>40</v>
      </c>
      <c r="B47" s="83"/>
      <c r="C47" s="83"/>
      <c r="D47" s="83"/>
      <c r="E47" s="83"/>
      <c r="F47" s="83"/>
      <c r="G47" s="83"/>
      <c r="H47" s="83"/>
      <c r="I47" s="83"/>
      <c r="J47" s="83"/>
      <c r="K47" s="83"/>
    </row>
    <row r="48" spans="1:14" ht="16.5" thickTop="1" thickBot="1" x14ac:dyDescent="0.3">
      <c r="A48" s="56" t="s">
        <v>41</v>
      </c>
      <c r="B48" s="82" t="s">
        <v>42</v>
      </c>
      <c r="C48" s="82"/>
      <c r="D48" s="82"/>
      <c r="E48" s="56" t="s">
        <v>43</v>
      </c>
      <c r="F48" s="82" t="s">
        <v>44</v>
      </c>
      <c r="G48" s="82"/>
      <c r="H48" s="82"/>
      <c r="I48" s="82" t="s">
        <v>45</v>
      </c>
      <c r="J48" s="82"/>
      <c r="K48" s="82"/>
      <c r="L48" s="26"/>
      <c r="M48" s="26"/>
      <c r="N48" s="26"/>
    </row>
    <row r="49" spans="1:14" ht="16.5" thickTop="1" thickBot="1" x14ac:dyDescent="0.3">
      <c r="A49" s="31" t="s">
        <v>31</v>
      </c>
      <c r="B49" s="21"/>
      <c r="C49" s="24">
        <v>93</v>
      </c>
      <c r="D49" s="22"/>
      <c r="E49" s="14">
        <v>134749.76000000001</v>
      </c>
      <c r="F49" s="21"/>
      <c r="G49" s="23">
        <v>0</v>
      </c>
      <c r="H49" s="22"/>
      <c r="I49" s="21"/>
      <c r="J49" s="23">
        <v>0</v>
      </c>
      <c r="K49" s="22"/>
    </row>
    <row r="50" spans="1:14" ht="16.5" thickTop="1" thickBot="1" x14ac:dyDescent="0.3">
      <c r="A50" s="31" t="s">
        <v>32</v>
      </c>
      <c r="B50" s="21"/>
      <c r="C50" s="24">
        <v>66</v>
      </c>
      <c r="D50" s="22"/>
      <c r="E50" s="14">
        <v>104711.44</v>
      </c>
      <c r="F50" s="21"/>
      <c r="G50" s="23">
        <v>0</v>
      </c>
      <c r="H50" s="22"/>
      <c r="I50" s="21"/>
      <c r="J50" s="23">
        <v>0</v>
      </c>
      <c r="K50" s="22"/>
    </row>
    <row r="51" spans="1:14" ht="16.5" thickTop="1" thickBot="1" x14ac:dyDescent="0.3">
      <c r="A51" s="31" t="s">
        <v>46</v>
      </c>
      <c r="B51" s="21"/>
      <c r="C51" s="24">
        <v>3</v>
      </c>
      <c r="D51" s="22"/>
      <c r="E51" s="14">
        <v>159.27000000000001</v>
      </c>
      <c r="F51" s="21"/>
      <c r="G51" s="23">
        <v>0</v>
      </c>
      <c r="H51" s="22"/>
      <c r="I51" s="21"/>
      <c r="J51" s="23">
        <v>0</v>
      </c>
      <c r="K51" s="22"/>
    </row>
    <row r="52" spans="1:14" ht="16.5" thickTop="1" thickBot="1" x14ac:dyDescent="0.3">
      <c r="E52" s="40"/>
      <c r="J52" s="40"/>
    </row>
    <row r="53" spans="1:14" ht="16.5" thickTop="1" thickBot="1" x14ac:dyDescent="0.3">
      <c r="A53" s="3" t="s">
        <v>47</v>
      </c>
      <c r="B53" s="21"/>
      <c r="C53" s="24">
        <f>SUM(C49:C52)</f>
        <v>162</v>
      </c>
      <c r="D53" s="22"/>
      <c r="E53" s="14">
        <f>SUM(E49:E52)</f>
        <v>239620.47</v>
      </c>
      <c r="F53" s="21"/>
      <c r="G53" s="23">
        <f>SUM(G49:G52)</f>
        <v>0</v>
      </c>
      <c r="H53" s="22"/>
      <c r="I53" s="21"/>
      <c r="J53" s="23">
        <v>0</v>
      </c>
      <c r="K53" s="22"/>
    </row>
    <row r="54" spans="1:14" ht="15.75" thickTop="1" x14ac:dyDescent="0.25">
      <c r="E54" s="40"/>
    </row>
    <row r="55" spans="1:14" x14ac:dyDescent="0.25">
      <c r="A55" s="81" t="s">
        <v>48</v>
      </c>
      <c r="B55" s="81"/>
      <c r="C55" s="81"/>
      <c r="D55" s="81"/>
      <c r="E55" s="81"/>
      <c r="F55" s="81"/>
      <c r="G55" s="81"/>
      <c r="H55" s="81"/>
      <c r="I55" s="29"/>
      <c r="J55" s="29"/>
      <c r="K55" s="29"/>
      <c r="L55" s="1"/>
      <c r="M55" s="1"/>
      <c r="N55" s="1"/>
    </row>
    <row r="56" spans="1:14" ht="15.75" thickBot="1" x14ac:dyDescent="0.3">
      <c r="A56" s="55" t="s">
        <v>41</v>
      </c>
      <c r="B56" s="79" t="s">
        <v>49</v>
      </c>
      <c r="C56" s="79"/>
      <c r="D56" s="79"/>
      <c r="E56" s="55"/>
      <c r="F56" s="79" t="s">
        <v>50</v>
      </c>
      <c r="G56" s="79"/>
      <c r="H56" s="79"/>
      <c r="I56" s="30"/>
      <c r="J56" s="30"/>
      <c r="K56" s="30"/>
      <c r="L56" s="27"/>
      <c r="M56" s="27"/>
      <c r="N56" s="27"/>
    </row>
    <row r="57" spans="1:14" ht="16.5" thickTop="1" thickBot="1" x14ac:dyDescent="0.3">
      <c r="A57" s="31" t="s">
        <v>31</v>
      </c>
      <c r="B57" s="21"/>
      <c r="C57" s="23">
        <v>141699.63</v>
      </c>
      <c r="D57" s="22"/>
      <c r="E57" s="19"/>
      <c r="F57" s="21"/>
      <c r="G57" s="24">
        <v>95</v>
      </c>
      <c r="H57" s="22"/>
    </row>
    <row r="58" spans="1:14" ht="16.5" thickTop="1" thickBot="1" x14ac:dyDescent="0.3">
      <c r="A58" s="31" t="s">
        <v>32</v>
      </c>
      <c r="B58" s="21"/>
      <c r="C58" s="23">
        <v>184924.36</v>
      </c>
      <c r="D58" s="22"/>
      <c r="E58" s="19"/>
      <c r="F58" s="21"/>
      <c r="G58" s="24">
        <v>72</v>
      </c>
      <c r="H58" s="22"/>
    </row>
    <row r="59" spans="1:14" ht="16.5" thickTop="1" thickBot="1" x14ac:dyDescent="0.3">
      <c r="A59" s="31" t="s">
        <v>46</v>
      </c>
      <c r="B59" s="21"/>
      <c r="C59" s="23">
        <v>245814.83</v>
      </c>
      <c r="D59" s="22"/>
      <c r="E59" s="19"/>
      <c r="F59" s="21"/>
      <c r="G59" s="24">
        <v>140</v>
      </c>
      <c r="H59" s="22"/>
    </row>
    <row r="60" spans="1:14" ht="16.5" thickTop="1" thickBot="1" x14ac:dyDescent="0.3">
      <c r="A60" s="3" t="s">
        <v>47</v>
      </c>
      <c r="B60" s="21"/>
      <c r="C60" s="23">
        <f>SUM(C57:C59)</f>
        <v>572438.81999999995</v>
      </c>
      <c r="D60" s="22"/>
      <c r="E60" s="19"/>
      <c r="F60" s="21"/>
      <c r="G60" s="24">
        <f>SUM(G57:G59)</f>
        <v>307</v>
      </c>
      <c r="H60" s="22"/>
    </row>
    <row r="61" spans="1:14" ht="15.75" thickTop="1" x14ac:dyDescent="0.25"/>
    <row r="62" spans="1:14" x14ac:dyDescent="0.25">
      <c r="A62" s="81" t="s">
        <v>51</v>
      </c>
      <c r="B62" s="81"/>
      <c r="C62" s="81"/>
      <c r="D62" s="81"/>
      <c r="E62" s="81"/>
      <c r="F62" s="81"/>
      <c r="G62" s="81"/>
      <c r="H62" s="81"/>
    </row>
    <row r="63" spans="1:14" ht="15.75" thickBot="1" x14ac:dyDescent="0.3">
      <c r="A63" s="20" t="s">
        <v>52</v>
      </c>
      <c r="B63" s="81" t="s">
        <v>53</v>
      </c>
      <c r="C63" s="81"/>
      <c r="D63" s="81"/>
      <c r="E63" s="20"/>
      <c r="F63" s="81" t="s">
        <v>54</v>
      </c>
      <c r="G63" s="81"/>
      <c r="H63" s="81"/>
    </row>
    <row r="64" spans="1:14" ht="16.5" thickTop="1" thickBot="1" x14ac:dyDescent="0.3">
      <c r="A64" s="31" t="s">
        <v>55</v>
      </c>
      <c r="B64" s="21"/>
      <c r="C64" s="24"/>
      <c r="D64" s="22"/>
      <c r="E64" s="19"/>
      <c r="F64" s="21"/>
      <c r="G64" s="24"/>
      <c r="H64" s="22"/>
    </row>
    <row r="65" spans="1:14" ht="16.5" thickTop="1" thickBot="1" x14ac:dyDescent="0.3">
      <c r="A65" s="31" t="s">
        <v>56</v>
      </c>
      <c r="B65" s="21"/>
      <c r="C65" s="24"/>
      <c r="D65" s="22"/>
      <c r="E65" s="19"/>
      <c r="F65" s="21"/>
      <c r="G65" s="24"/>
      <c r="H65" s="22"/>
    </row>
    <row r="66" spans="1:14" ht="16.5" thickTop="1" thickBot="1" x14ac:dyDescent="0.3">
      <c r="A66" s="31" t="s">
        <v>57</v>
      </c>
      <c r="B66" s="21"/>
      <c r="C66" s="24"/>
      <c r="D66" s="22"/>
      <c r="E66" s="19"/>
      <c r="F66" s="21"/>
      <c r="G66" s="24"/>
      <c r="H66" s="22"/>
    </row>
    <row r="67" spans="1:14" ht="16.5" thickTop="1" thickBot="1" x14ac:dyDescent="0.3">
      <c r="A67" s="31" t="s">
        <v>58</v>
      </c>
      <c r="B67" s="21"/>
      <c r="C67" s="24"/>
      <c r="D67" s="22"/>
      <c r="E67" s="19"/>
      <c r="F67" s="21"/>
      <c r="G67" s="24"/>
      <c r="H67" s="22"/>
    </row>
    <row r="68" spans="1:14" ht="16.5" thickTop="1" thickBot="1" x14ac:dyDescent="0.3">
      <c r="A68" s="31" t="s">
        <v>59</v>
      </c>
      <c r="B68" s="21"/>
      <c r="C68" s="24"/>
      <c r="D68" s="22"/>
      <c r="E68" s="19"/>
      <c r="F68" s="21"/>
      <c r="G68" s="24"/>
      <c r="H68" s="22"/>
    </row>
    <row r="69" spans="1:14" ht="16.5" thickTop="1" thickBot="1" x14ac:dyDescent="0.3">
      <c r="A69" s="3" t="s">
        <v>47</v>
      </c>
      <c r="B69" s="21"/>
      <c r="C69" s="24"/>
      <c r="D69" s="22"/>
      <c r="E69" s="19"/>
      <c r="F69" s="21"/>
      <c r="G69" s="24"/>
      <c r="H69" s="22"/>
    </row>
    <row r="70" spans="1:14" ht="15.75" thickTop="1" x14ac:dyDescent="0.25"/>
    <row r="71" spans="1:14" x14ac:dyDescent="0.25">
      <c r="A71" s="80" t="s">
        <v>60</v>
      </c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</row>
    <row r="72" spans="1:14" ht="15.75" thickBot="1" x14ac:dyDescent="0.3">
      <c r="A72" s="32" t="s">
        <v>61</v>
      </c>
      <c r="B72" s="79" t="s">
        <v>62</v>
      </c>
      <c r="C72" s="79"/>
      <c r="D72" s="79"/>
      <c r="E72" s="55" t="s">
        <v>63</v>
      </c>
      <c r="F72" s="79" t="s">
        <v>64</v>
      </c>
      <c r="G72" s="79"/>
      <c r="H72" s="79"/>
      <c r="I72" s="79" t="s">
        <v>65</v>
      </c>
      <c r="J72" s="79"/>
      <c r="K72" s="79"/>
      <c r="L72" s="79" t="s">
        <v>66</v>
      </c>
      <c r="M72" s="79"/>
      <c r="N72" s="79"/>
    </row>
    <row r="73" spans="1:14" ht="16.5" thickTop="1" thickBot="1" x14ac:dyDescent="0.3">
      <c r="A73" s="31" t="s">
        <v>67</v>
      </c>
      <c r="B73" s="21"/>
      <c r="C73" s="24"/>
      <c r="D73" s="22"/>
      <c r="E73" s="3"/>
      <c r="F73" s="21"/>
      <c r="G73" s="24"/>
      <c r="H73" s="22"/>
      <c r="I73" s="21"/>
      <c r="J73" s="24"/>
      <c r="K73" s="22"/>
      <c r="L73" s="21"/>
      <c r="M73" s="24"/>
      <c r="N73" s="22"/>
    </row>
    <row r="74" spans="1:14" ht="16.5" thickTop="1" thickBot="1" x14ac:dyDescent="0.3">
      <c r="A74" s="31" t="s">
        <v>68</v>
      </c>
      <c r="B74" s="21"/>
      <c r="C74" s="24"/>
      <c r="D74" s="22"/>
      <c r="E74" s="3"/>
      <c r="F74" s="21"/>
      <c r="G74" s="24"/>
      <c r="H74" s="22"/>
      <c r="I74" s="21"/>
      <c r="J74" s="24"/>
      <c r="K74" s="22"/>
      <c r="L74" s="21"/>
      <c r="M74" s="24"/>
      <c r="N74" s="22"/>
    </row>
    <row r="75" spans="1:14" ht="16.5" thickTop="1" thickBot="1" x14ac:dyDescent="0.3">
      <c r="A75" s="31" t="s">
        <v>69</v>
      </c>
      <c r="B75" s="21"/>
      <c r="C75" s="24"/>
      <c r="D75" s="22"/>
      <c r="E75" s="3"/>
      <c r="F75" s="21"/>
      <c r="G75" s="24"/>
      <c r="H75" s="22"/>
      <c r="I75" s="21"/>
      <c r="J75" s="24"/>
      <c r="K75" s="22"/>
      <c r="L75" s="21"/>
      <c r="M75" s="24"/>
      <c r="N75" s="22"/>
    </row>
    <row r="76" spans="1:14" ht="16.5" thickTop="1" thickBot="1" x14ac:dyDescent="0.3">
      <c r="A76" s="31" t="s">
        <v>70</v>
      </c>
      <c r="B76" s="21"/>
      <c r="C76" s="24"/>
      <c r="D76" s="22"/>
      <c r="E76" s="3"/>
      <c r="F76" s="21"/>
      <c r="G76" s="24"/>
      <c r="H76" s="22"/>
      <c r="I76" s="21"/>
      <c r="J76" s="24"/>
      <c r="K76" s="22"/>
      <c r="L76" s="21"/>
      <c r="M76" s="24"/>
      <c r="N76" s="22"/>
    </row>
    <row r="77" spans="1:14" ht="16.5" thickTop="1" thickBot="1" x14ac:dyDescent="0.3">
      <c r="A77" s="31" t="s">
        <v>71</v>
      </c>
      <c r="B77" s="21"/>
      <c r="C77" s="24"/>
      <c r="D77" s="22"/>
      <c r="E77" s="3"/>
      <c r="F77" s="21"/>
      <c r="G77" s="24"/>
      <c r="H77" s="22"/>
      <c r="I77" s="21"/>
      <c r="J77" s="24"/>
      <c r="K77" s="22"/>
      <c r="L77" s="21"/>
      <c r="M77" s="24"/>
      <c r="N77" s="22"/>
    </row>
    <row r="78" spans="1:14" ht="16.5" thickTop="1" thickBot="1" x14ac:dyDescent="0.3">
      <c r="A78" s="31" t="s">
        <v>72</v>
      </c>
      <c r="B78" s="21"/>
      <c r="C78" s="24"/>
      <c r="D78" s="22"/>
      <c r="E78" s="3"/>
      <c r="F78" s="21"/>
      <c r="G78" s="24"/>
      <c r="H78" s="22"/>
      <c r="I78" s="21"/>
      <c r="J78" s="24"/>
      <c r="K78" s="22"/>
      <c r="L78" s="21"/>
      <c r="M78" s="24"/>
      <c r="N78" s="22"/>
    </row>
    <row r="79" spans="1:14" ht="15.75" thickTop="1" x14ac:dyDescent="0.25"/>
  </sheetData>
  <mergeCells count="27">
    <mergeCell ref="A14:D14"/>
    <mergeCell ref="A1:D1"/>
    <mergeCell ref="B4:D4"/>
    <mergeCell ref="A5:D5"/>
    <mergeCell ref="A10:D10"/>
    <mergeCell ref="A11:D11"/>
    <mergeCell ref="A28:H28"/>
    <mergeCell ref="A35:H35"/>
    <mergeCell ref="B36:D36"/>
    <mergeCell ref="F36:H36"/>
    <mergeCell ref="B45:C45"/>
    <mergeCell ref="D45:H45"/>
    <mergeCell ref="A47:K47"/>
    <mergeCell ref="B48:D48"/>
    <mergeCell ref="F48:H48"/>
    <mergeCell ref="I48:K48"/>
    <mergeCell ref="A55:H55"/>
    <mergeCell ref="B56:D56"/>
    <mergeCell ref="F56:H56"/>
    <mergeCell ref="A62:H62"/>
    <mergeCell ref="B63:D63"/>
    <mergeCell ref="F63:H63"/>
    <mergeCell ref="A71:N71"/>
    <mergeCell ref="B72:D72"/>
    <mergeCell ref="F72:H72"/>
    <mergeCell ref="I72:K72"/>
    <mergeCell ref="L72:N72"/>
  </mergeCells>
  <pageMargins left="0.19685039370078741" right="0.19685039370078741" top="0.19685039370078741" bottom="0.19685039370078741" header="0.31496062992125984" footer="0.31496062992125984"/>
  <pageSetup scale="80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workbookViewId="0">
      <selection activeCell="B6" sqref="B6"/>
    </sheetView>
  </sheetViews>
  <sheetFormatPr baseColWidth="10" defaultRowHeight="15" x14ac:dyDescent="0.25"/>
  <cols>
    <col min="1" max="1" width="38.5703125" customWidth="1"/>
    <col min="2" max="2" width="8.5703125" customWidth="1"/>
    <col min="3" max="3" width="14.28515625" customWidth="1"/>
    <col min="4" max="4" width="8.5703125" customWidth="1"/>
    <col min="5" max="5" width="38.5703125" customWidth="1"/>
    <col min="6" max="6" width="8.5703125" customWidth="1"/>
    <col min="7" max="7" width="14.28515625" customWidth="1"/>
    <col min="8" max="9" width="8.5703125" customWidth="1"/>
    <col min="11" max="12" width="8.5703125" customWidth="1"/>
    <col min="14" max="14" width="8.5703125" customWidth="1"/>
  </cols>
  <sheetData>
    <row r="1" spans="1:4" x14ac:dyDescent="0.25">
      <c r="A1" s="90" t="s">
        <v>0</v>
      </c>
      <c r="B1" s="90"/>
      <c r="C1" s="90"/>
      <c r="D1" s="90"/>
    </row>
    <row r="2" spans="1:4" x14ac:dyDescent="0.25">
      <c r="A2" s="1" t="s">
        <v>18</v>
      </c>
      <c r="B2" s="7"/>
      <c r="C2" s="1" t="s">
        <v>6</v>
      </c>
      <c r="D2" s="2">
        <v>2014</v>
      </c>
    </row>
    <row r="3" spans="1:4" ht="15.75" thickBot="1" x14ac:dyDescent="0.3"/>
    <row r="4" spans="1:4" ht="16.5" thickTop="1" thickBot="1" x14ac:dyDescent="0.3">
      <c r="A4" s="6"/>
      <c r="B4" s="83" t="s">
        <v>5</v>
      </c>
      <c r="C4" s="83"/>
      <c r="D4" s="83"/>
    </row>
    <row r="5" spans="1:4" ht="16.5" thickTop="1" thickBot="1" x14ac:dyDescent="0.3">
      <c r="A5" s="87" t="s">
        <v>1</v>
      </c>
      <c r="B5" s="88"/>
      <c r="C5" s="88"/>
      <c r="D5" s="89"/>
    </row>
    <row r="6" spans="1:4" ht="16.5" thickTop="1" thickBot="1" x14ac:dyDescent="0.3">
      <c r="A6" s="5" t="s">
        <v>2</v>
      </c>
      <c r="B6" s="3"/>
      <c r="C6" s="14">
        <f>257761.25+266932.5+218160.58+89136.52</f>
        <v>831990.85</v>
      </c>
      <c r="D6" s="3"/>
    </row>
    <row r="7" spans="1:4" ht="16.5" thickTop="1" thickBot="1" x14ac:dyDescent="0.3">
      <c r="A7" s="5" t="s">
        <v>3</v>
      </c>
      <c r="B7" s="3"/>
      <c r="C7" s="14">
        <v>0</v>
      </c>
      <c r="D7" s="3"/>
    </row>
    <row r="8" spans="1:4" ht="16.5" thickTop="1" thickBot="1" x14ac:dyDescent="0.3">
      <c r="A8" s="4" t="s">
        <v>4</v>
      </c>
      <c r="B8" s="3"/>
      <c r="C8" s="14">
        <f>SUM(C6:C7)</f>
        <v>831990.85</v>
      </c>
      <c r="D8" s="3"/>
    </row>
    <row r="9" spans="1:4" ht="7.5" customHeight="1" thickTop="1" thickBot="1" x14ac:dyDescent="0.3">
      <c r="A9" s="3"/>
      <c r="B9" s="3"/>
      <c r="C9" s="3"/>
      <c r="D9" s="3"/>
    </row>
    <row r="10" spans="1:4" ht="16.5" thickTop="1" thickBot="1" x14ac:dyDescent="0.3">
      <c r="A10" s="83" t="s">
        <v>7</v>
      </c>
      <c r="B10" s="83"/>
      <c r="C10" s="83"/>
      <c r="D10" s="83"/>
    </row>
    <row r="11" spans="1:4" ht="16.5" thickTop="1" thickBot="1" x14ac:dyDescent="0.3">
      <c r="A11" s="87" t="s">
        <v>8</v>
      </c>
      <c r="B11" s="88"/>
      <c r="C11" s="88"/>
      <c r="D11" s="89"/>
    </row>
    <row r="12" spans="1:4" ht="16.5" thickTop="1" thickBot="1" x14ac:dyDescent="0.3">
      <c r="A12" s="5" t="s">
        <v>10</v>
      </c>
      <c r="B12" s="3"/>
      <c r="C12" s="14"/>
      <c r="D12" s="3"/>
    </row>
    <row r="13" spans="1:4" ht="16.5" thickTop="1" thickBot="1" x14ac:dyDescent="0.3">
      <c r="A13" s="5" t="s">
        <v>11</v>
      </c>
      <c r="B13" s="3"/>
      <c r="C13" s="14">
        <f>257736.25+266658.69+217813.91+89065.06</f>
        <v>831273.90999999992</v>
      </c>
      <c r="D13" s="3"/>
    </row>
    <row r="14" spans="1:4" ht="16.5" thickTop="1" thickBot="1" x14ac:dyDescent="0.3">
      <c r="A14" s="87" t="s">
        <v>9</v>
      </c>
      <c r="B14" s="88"/>
      <c r="C14" s="88"/>
      <c r="D14" s="89"/>
    </row>
    <row r="15" spans="1:4" ht="16.5" thickTop="1" thickBot="1" x14ac:dyDescent="0.3">
      <c r="A15" s="5" t="s">
        <v>12</v>
      </c>
      <c r="B15" s="3"/>
      <c r="C15" s="14">
        <f>25+273.81+346.67+71.46</f>
        <v>716.94</v>
      </c>
      <c r="D15" s="3"/>
    </row>
    <row r="16" spans="1:4" ht="16.5" thickTop="1" thickBot="1" x14ac:dyDescent="0.3">
      <c r="A16" s="4" t="s">
        <v>4</v>
      </c>
      <c r="B16" s="3"/>
      <c r="C16" s="14">
        <f>+C12+C13+C15</f>
        <v>831990.84999999986</v>
      </c>
      <c r="D16" s="3"/>
    </row>
    <row r="17" spans="1:8" ht="15.75" thickTop="1" x14ac:dyDescent="0.25"/>
    <row r="18" spans="1:8" x14ac:dyDescent="0.25">
      <c r="A18" s="1" t="s">
        <v>14</v>
      </c>
    </row>
    <row r="19" spans="1:8" x14ac:dyDescent="0.25">
      <c r="A19" s="8"/>
      <c r="B19" s="9"/>
      <c r="C19" s="10"/>
    </row>
    <row r="20" spans="1:8" x14ac:dyDescent="0.25">
      <c r="A20" s="11"/>
      <c r="B20" s="12"/>
      <c r="C20" s="13"/>
    </row>
    <row r="22" spans="1:8" x14ac:dyDescent="0.25">
      <c r="A22" s="1" t="s">
        <v>15</v>
      </c>
    </row>
    <row r="23" spans="1:8" x14ac:dyDescent="0.25">
      <c r="A23" s="8"/>
      <c r="B23" s="9"/>
      <c r="C23" s="10"/>
    </row>
    <row r="24" spans="1:8" x14ac:dyDescent="0.25">
      <c r="A24" s="11"/>
      <c r="B24" s="12"/>
      <c r="C24" s="13"/>
    </row>
    <row r="27" spans="1:8" ht="15.75" thickBot="1" x14ac:dyDescent="0.3"/>
    <row r="28" spans="1:8" ht="16.5" thickTop="1" thickBot="1" x14ac:dyDescent="0.3">
      <c r="A28" s="83" t="s">
        <v>19</v>
      </c>
      <c r="B28" s="83"/>
      <c r="C28" s="83"/>
      <c r="D28" s="83"/>
      <c r="E28" s="83"/>
      <c r="F28" s="83"/>
      <c r="G28" s="83"/>
      <c r="H28" s="83"/>
    </row>
    <row r="29" spans="1:8" ht="16.5" thickTop="1" thickBot="1" x14ac:dyDescent="0.3">
      <c r="A29" s="33" t="s">
        <v>20</v>
      </c>
      <c r="B29" s="51"/>
      <c r="C29" s="52">
        <v>0</v>
      </c>
      <c r="D29" s="53"/>
      <c r="E29" s="37" t="s">
        <v>25</v>
      </c>
      <c r="F29" s="54"/>
      <c r="G29" s="23">
        <v>0</v>
      </c>
      <c r="H29" s="22"/>
    </row>
    <row r="30" spans="1:8" ht="27" customHeight="1" thickTop="1" thickBot="1" x14ac:dyDescent="0.3">
      <c r="A30" s="33" t="s">
        <v>21</v>
      </c>
      <c r="B30" s="34"/>
      <c r="C30" s="35">
        <v>229</v>
      </c>
      <c r="D30" s="36"/>
      <c r="E30" s="33" t="s">
        <v>73</v>
      </c>
      <c r="F30" s="21"/>
      <c r="G30" s="35">
        <f>+C30</f>
        <v>229</v>
      </c>
      <c r="H30" s="22"/>
    </row>
    <row r="31" spans="1:8" ht="27" customHeight="1" thickTop="1" thickBot="1" x14ac:dyDescent="0.3">
      <c r="A31" s="33" t="s">
        <v>22</v>
      </c>
      <c r="B31" s="34"/>
      <c r="C31" s="35">
        <v>657</v>
      </c>
      <c r="D31" s="36"/>
      <c r="E31" s="33" t="s">
        <v>74</v>
      </c>
      <c r="F31" s="21"/>
      <c r="G31" s="35">
        <f>+C31</f>
        <v>657</v>
      </c>
      <c r="H31" s="22"/>
    </row>
    <row r="32" spans="1:8" ht="27" customHeight="1" thickTop="1" thickBot="1" x14ac:dyDescent="0.3">
      <c r="A32" s="33" t="s">
        <v>23</v>
      </c>
      <c r="B32" s="34"/>
      <c r="C32" s="35">
        <v>60</v>
      </c>
      <c r="D32" s="36"/>
      <c r="E32" s="33" t="s">
        <v>26</v>
      </c>
      <c r="F32" s="21"/>
      <c r="G32" s="35">
        <v>90</v>
      </c>
      <c r="H32" s="22"/>
    </row>
    <row r="33" spans="1:14" ht="27" customHeight="1" thickTop="1" thickBot="1" x14ac:dyDescent="0.3">
      <c r="A33" s="33" t="s">
        <v>24</v>
      </c>
      <c r="B33" s="34"/>
      <c r="C33" s="41">
        <f>+C13</f>
        <v>831273.90999999992</v>
      </c>
      <c r="D33" s="36"/>
      <c r="E33" s="33" t="s">
        <v>75</v>
      </c>
      <c r="F33" s="21"/>
      <c r="G33" s="41">
        <f>+C33</f>
        <v>831273.90999999992</v>
      </c>
      <c r="H33" s="22"/>
    </row>
    <row r="34" spans="1:14" ht="7.5" customHeight="1" thickTop="1" thickBot="1" x14ac:dyDescent="0.3">
      <c r="A34" s="3"/>
      <c r="B34" s="21"/>
      <c r="C34" s="24"/>
      <c r="D34" s="22"/>
      <c r="E34" s="3"/>
      <c r="F34" s="21"/>
      <c r="G34" s="24"/>
      <c r="H34" s="22"/>
    </row>
    <row r="35" spans="1:14" ht="16.5" thickTop="1" thickBot="1" x14ac:dyDescent="0.3">
      <c r="A35" s="84" t="s">
        <v>27</v>
      </c>
      <c r="B35" s="84"/>
      <c r="C35" s="84"/>
      <c r="D35" s="84"/>
      <c r="E35" s="84"/>
      <c r="F35" s="84"/>
      <c r="G35" s="84"/>
      <c r="H35" s="84"/>
      <c r="I35" s="17"/>
      <c r="J35" s="17"/>
      <c r="K35" s="17"/>
      <c r="L35" s="17"/>
      <c r="M35" s="17"/>
      <c r="N35" s="17"/>
    </row>
    <row r="36" spans="1:14" ht="16.5" thickTop="1" thickBot="1" x14ac:dyDescent="0.3">
      <c r="A36" s="58" t="s">
        <v>28</v>
      </c>
      <c r="B36" s="84" t="s">
        <v>29</v>
      </c>
      <c r="C36" s="84"/>
      <c r="D36" s="84"/>
      <c r="E36" s="57"/>
      <c r="F36" s="83" t="s">
        <v>30</v>
      </c>
      <c r="G36" s="83"/>
      <c r="H36" s="83"/>
      <c r="I36" s="17"/>
      <c r="J36" s="17"/>
      <c r="K36" s="17"/>
      <c r="L36" s="17"/>
      <c r="M36" s="17"/>
      <c r="N36" s="17"/>
    </row>
    <row r="37" spans="1:14" ht="16.5" thickTop="1" thickBot="1" x14ac:dyDescent="0.3">
      <c r="A37" s="37" t="s">
        <v>31</v>
      </c>
      <c r="B37" s="21"/>
      <c r="C37" s="23">
        <v>0</v>
      </c>
      <c r="D37" s="22"/>
      <c r="E37" s="19"/>
      <c r="F37" s="21"/>
      <c r="G37" s="23">
        <v>0</v>
      </c>
      <c r="H37" s="22"/>
    </row>
    <row r="38" spans="1:14" ht="16.5" thickTop="1" thickBot="1" x14ac:dyDescent="0.3">
      <c r="A38" s="37" t="s">
        <v>32</v>
      </c>
      <c r="B38" s="21"/>
      <c r="C38" s="23">
        <v>0</v>
      </c>
      <c r="D38" s="22"/>
      <c r="E38" s="19"/>
      <c r="F38" s="21"/>
      <c r="G38" s="23">
        <v>0</v>
      </c>
      <c r="H38" s="22"/>
    </row>
    <row r="39" spans="1:14" ht="16.5" thickTop="1" thickBot="1" x14ac:dyDescent="0.3">
      <c r="A39" s="37" t="s">
        <v>33</v>
      </c>
      <c r="B39" s="21"/>
      <c r="C39" s="23">
        <v>0</v>
      </c>
      <c r="D39" s="22"/>
      <c r="E39" s="19"/>
      <c r="F39" s="21"/>
      <c r="G39" s="23">
        <v>0</v>
      </c>
      <c r="H39" s="22"/>
    </row>
    <row r="40" spans="1:14" ht="16.5" thickTop="1" thickBot="1" x14ac:dyDescent="0.3">
      <c r="A40" s="37" t="s">
        <v>34</v>
      </c>
      <c r="B40" s="21"/>
      <c r="C40" s="23">
        <v>0</v>
      </c>
      <c r="D40" s="22"/>
      <c r="E40" s="19"/>
      <c r="F40" s="21"/>
      <c r="G40" s="23">
        <v>0</v>
      </c>
      <c r="H40" s="22"/>
    </row>
    <row r="41" spans="1:14" ht="16.5" thickTop="1" thickBot="1" x14ac:dyDescent="0.3">
      <c r="A41" s="37" t="s">
        <v>35</v>
      </c>
      <c r="B41" s="21"/>
      <c r="C41" s="23">
        <v>0</v>
      </c>
      <c r="D41" s="22"/>
      <c r="E41" s="19"/>
      <c r="F41" s="21"/>
      <c r="G41" s="23">
        <v>0</v>
      </c>
      <c r="H41" s="22"/>
    </row>
    <row r="42" spans="1:14" ht="16.5" thickTop="1" thickBot="1" x14ac:dyDescent="0.3">
      <c r="A42" s="37" t="s">
        <v>36</v>
      </c>
      <c r="B42" s="21"/>
      <c r="C42" s="23">
        <v>0</v>
      </c>
      <c r="D42" s="22"/>
      <c r="E42" s="19"/>
      <c r="F42" s="21"/>
      <c r="G42" s="23">
        <v>0</v>
      </c>
      <c r="H42" s="22"/>
    </row>
    <row r="43" spans="1:14" ht="16.5" thickTop="1" thickBot="1" x14ac:dyDescent="0.3">
      <c r="A43" s="37" t="s">
        <v>37</v>
      </c>
      <c r="B43" s="21"/>
      <c r="C43" s="23">
        <v>0</v>
      </c>
      <c r="D43" s="22"/>
      <c r="E43" s="19"/>
      <c r="F43" s="21"/>
      <c r="G43" s="23">
        <v>0</v>
      </c>
      <c r="H43" s="22"/>
    </row>
    <row r="44" spans="1:14" ht="16.5" thickTop="1" thickBot="1" x14ac:dyDescent="0.3">
      <c r="A44" s="37" t="s">
        <v>38</v>
      </c>
      <c r="B44" s="21"/>
      <c r="C44" s="23">
        <v>0</v>
      </c>
      <c r="D44" s="22"/>
      <c r="E44" s="19"/>
      <c r="F44" s="21"/>
      <c r="G44" s="23">
        <v>0</v>
      </c>
      <c r="H44" s="22"/>
    </row>
    <row r="45" spans="1:14" ht="16.5" thickTop="1" thickBot="1" x14ac:dyDescent="0.3">
      <c r="A45" s="38" t="s">
        <v>39</v>
      </c>
      <c r="B45" s="85">
        <v>0</v>
      </c>
      <c r="C45" s="85"/>
      <c r="D45" s="86"/>
      <c r="E45" s="86"/>
      <c r="F45" s="86"/>
      <c r="G45" s="86"/>
      <c r="H45" s="86"/>
    </row>
    <row r="46" spans="1:14" ht="16.5" thickTop="1" thickBot="1" x14ac:dyDescent="0.3"/>
    <row r="47" spans="1:14" ht="16.5" thickTop="1" thickBot="1" x14ac:dyDescent="0.3">
      <c r="A47" s="83" t="s">
        <v>40</v>
      </c>
      <c r="B47" s="83"/>
      <c r="C47" s="83"/>
      <c r="D47" s="83"/>
      <c r="E47" s="83"/>
      <c r="F47" s="83"/>
      <c r="G47" s="83"/>
      <c r="H47" s="83"/>
      <c r="I47" s="83"/>
      <c r="J47" s="83"/>
      <c r="K47" s="83"/>
    </row>
    <row r="48" spans="1:14" ht="16.5" thickTop="1" thickBot="1" x14ac:dyDescent="0.3">
      <c r="A48" s="56" t="s">
        <v>41</v>
      </c>
      <c r="B48" s="82" t="s">
        <v>42</v>
      </c>
      <c r="C48" s="82"/>
      <c r="D48" s="82"/>
      <c r="E48" s="56" t="s">
        <v>43</v>
      </c>
      <c r="F48" s="82" t="s">
        <v>44</v>
      </c>
      <c r="G48" s="82"/>
      <c r="H48" s="82"/>
      <c r="I48" s="82" t="s">
        <v>45</v>
      </c>
      <c r="J48" s="82"/>
      <c r="K48" s="82"/>
      <c r="L48" s="26"/>
      <c r="M48" s="26"/>
      <c r="N48" s="26"/>
    </row>
    <row r="49" spans="1:14" ht="16.5" thickTop="1" thickBot="1" x14ac:dyDescent="0.3">
      <c r="A49" s="31" t="s">
        <v>31</v>
      </c>
      <c r="B49" s="21"/>
      <c r="C49" s="24">
        <v>90</v>
      </c>
      <c r="D49" s="22"/>
      <c r="E49" s="14">
        <v>144039.39000000001</v>
      </c>
      <c r="F49" s="21"/>
      <c r="G49" s="23">
        <v>0</v>
      </c>
      <c r="H49" s="22"/>
      <c r="I49" s="21"/>
      <c r="J49" s="23">
        <v>0</v>
      </c>
      <c r="K49" s="22"/>
    </row>
    <row r="50" spans="1:14" ht="16.5" thickTop="1" thickBot="1" x14ac:dyDescent="0.3">
      <c r="A50" s="31" t="s">
        <v>32</v>
      </c>
      <c r="B50" s="21"/>
      <c r="C50" s="24">
        <v>67</v>
      </c>
      <c r="D50" s="22"/>
      <c r="E50" s="14">
        <v>34613.93</v>
      </c>
      <c r="F50" s="21"/>
      <c r="G50" s="23">
        <v>0</v>
      </c>
      <c r="H50" s="22"/>
      <c r="I50" s="21"/>
      <c r="J50" s="23">
        <v>0</v>
      </c>
      <c r="K50" s="22"/>
    </row>
    <row r="51" spans="1:14" ht="16.5" thickTop="1" thickBot="1" x14ac:dyDescent="0.3">
      <c r="A51" s="31" t="s">
        <v>46</v>
      </c>
      <c r="B51" s="21"/>
      <c r="C51" s="24">
        <v>3</v>
      </c>
      <c r="D51" s="22"/>
      <c r="E51" s="14">
        <v>151.26</v>
      </c>
      <c r="F51" s="21"/>
      <c r="G51" s="23">
        <v>0</v>
      </c>
      <c r="H51" s="22"/>
      <c r="I51" s="21"/>
      <c r="J51" s="23">
        <v>0</v>
      </c>
      <c r="K51" s="22"/>
    </row>
    <row r="52" spans="1:14" ht="16.5" thickTop="1" thickBot="1" x14ac:dyDescent="0.3">
      <c r="E52" s="40"/>
      <c r="J52" s="40"/>
    </row>
    <row r="53" spans="1:14" ht="16.5" thickTop="1" thickBot="1" x14ac:dyDescent="0.3">
      <c r="A53" s="3" t="s">
        <v>47</v>
      </c>
      <c r="B53" s="21"/>
      <c r="C53" s="24">
        <f>SUM(C49:C52)</f>
        <v>160</v>
      </c>
      <c r="D53" s="22"/>
      <c r="E53" s="14">
        <f>SUM(E49:E52)</f>
        <v>178804.58000000002</v>
      </c>
      <c r="F53" s="21"/>
      <c r="G53" s="23">
        <f>SUM(G49:G52)</f>
        <v>0</v>
      </c>
      <c r="H53" s="22"/>
      <c r="I53" s="21"/>
      <c r="J53" s="23">
        <v>0</v>
      </c>
      <c r="K53" s="22"/>
    </row>
    <row r="54" spans="1:14" ht="15.75" thickTop="1" x14ac:dyDescent="0.25">
      <c r="E54" s="40"/>
    </row>
    <row r="55" spans="1:14" x14ac:dyDescent="0.25">
      <c r="A55" s="81" t="s">
        <v>48</v>
      </c>
      <c r="B55" s="81"/>
      <c r="C55" s="81"/>
      <c r="D55" s="81"/>
      <c r="E55" s="81"/>
      <c r="F55" s="81"/>
      <c r="G55" s="81"/>
      <c r="H55" s="81"/>
      <c r="I55" s="29"/>
      <c r="J55" s="29"/>
      <c r="K55" s="29"/>
      <c r="L55" s="1"/>
      <c r="M55" s="1"/>
      <c r="N55" s="1"/>
    </row>
    <row r="56" spans="1:14" ht="15.75" thickBot="1" x14ac:dyDescent="0.3">
      <c r="A56" s="55" t="s">
        <v>41</v>
      </c>
      <c r="B56" s="79" t="s">
        <v>49</v>
      </c>
      <c r="C56" s="79"/>
      <c r="D56" s="79"/>
      <c r="E56" s="55"/>
      <c r="F56" s="79" t="s">
        <v>50</v>
      </c>
      <c r="G56" s="79"/>
      <c r="H56" s="79"/>
      <c r="I56" s="30"/>
      <c r="J56" s="30"/>
      <c r="K56" s="30"/>
      <c r="L56" s="27"/>
      <c r="M56" s="27"/>
      <c r="N56" s="27"/>
    </row>
    <row r="57" spans="1:14" ht="16.5" thickTop="1" thickBot="1" x14ac:dyDescent="0.3">
      <c r="A57" s="31" t="s">
        <v>31</v>
      </c>
      <c r="B57" s="21"/>
      <c r="C57" s="23">
        <v>144066.15</v>
      </c>
      <c r="D57" s="22"/>
      <c r="E57" s="19"/>
      <c r="F57" s="21"/>
      <c r="G57" s="24">
        <v>90</v>
      </c>
      <c r="H57" s="22"/>
    </row>
    <row r="58" spans="1:14" ht="16.5" thickTop="1" thickBot="1" x14ac:dyDescent="0.3">
      <c r="A58" s="31" t="s">
        <v>32</v>
      </c>
      <c r="B58" s="21"/>
      <c r="C58" s="23">
        <v>118619.13</v>
      </c>
      <c r="D58" s="22"/>
      <c r="E58" s="19"/>
      <c r="F58" s="21"/>
      <c r="G58" s="24">
        <v>71</v>
      </c>
      <c r="H58" s="22"/>
    </row>
    <row r="59" spans="1:14" ht="16.5" thickTop="1" thickBot="1" x14ac:dyDescent="0.3">
      <c r="A59" s="31" t="s">
        <v>46</v>
      </c>
      <c r="B59" s="21"/>
      <c r="C59" s="23">
        <v>259300.21</v>
      </c>
      <c r="D59" s="22"/>
      <c r="E59" s="19"/>
      <c r="F59" s="21"/>
      <c r="G59" s="24">
        <v>156</v>
      </c>
      <c r="H59" s="22"/>
    </row>
    <row r="60" spans="1:14" ht="16.5" thickTop="1" thickBot="1" x14ac:dyDescent="0.3">
      <c r="A60" s="3" t="s">
        <v>47</v>
      </c>
      <c r="B60" s="21"/>
      <c r="C60" s="23">
        <f>SUM(C57:C59)</f>
        <v>521985.49</v>
      </c>
      <c r="D60" s="22"/>
      <c r="E60" s="19"/>
      <c r="F60" s="21"/>
      <c r="G60" s="24">
        <f>SUM(G57:G59)</f>
        <v>317</v>
      </c>
      <c r="H60" s="22"/>
    </row>
    <row r="61" spans="1:14" ht="15.75" thickTop="1" x14ac:dyDescent="0.25"/>
    <row r="62" spans="1:14" x14ac:dyDescent="0.25">
      <c r="A62" s="81" t="s">
        <v>51</v>
      </c>
      <c r="B62" s="81"/>
      <c r="C62" s="81"/>
      <c r="D62" s="81"/>
      <c r="E62" s="81"/>
      <c r="F62" s="81"/>
      <c r="G62" s="81"/>
      <c r="H62" s="81"/>
    </row>
    <row r="63" spans="1:14" ht="15.75" thickBot="1" x14ac:dyDescent="0.3">
      <c r="A63" s="20" t="s">
        <v>52</v>
      </c>
      <c r="B63" s="81" t="s">
        <v>53</v>
      </c>
      <c r="C63" s="81"/>
      <c r="D63" s="81"/>
      <c r="E63" s="20"/>
      <c r="F63" s="81" t="s">
        <v>54</v>
      </c>
      <c r="G63" s="81"/>
      <c r="H63" s="81"/>
    </row>
    <row r="64" spans="1:14" ht="16.5" thickTop="1" thickBot="1" x14ac:dyDescent="0.3">
      <c r="A64" s="31" t="s">
        <v>55</v>
      </c>
      <c r="B64" s="21"/>
      <c r="C64" s="24"/>
      <c r="D64" s="22"/>
      <c r="E64" s="19"/>
      <c r="F64" s="21"/>
      <c r="G64" s="24"/>
      <c r="H64" s="22"/>
    </row>
    <row r="65" spans="1:14" ht="16.5" thickTop="1" thickBot="1" x14ac:dyDescent="0.3">
      <c r="A65" s="31" t="s">
        <v>56</v>
      </c>
      <c r="B65" s="21"/>
      <c r="C65" s="24"/>
      <c r="D65" s="22"/>
      <c r="E65" s="19"/>
      <c r="F65" s="21"/>
      <c r="G65" s="24"/>
      <c r="H65" s="22"/>
    </row>
    <row r="66" spans="1:14" ht="16.5" thickTop="1" thickBot="1" x14ac:dyDescent="0.3">
      <c r="A66" s="31" t="s">
        <v>57</v>
      </c>
      <c r="B66" s="21"/>
      <c r="C66" s="24"/>
      <c r="D66" s="22"/>
      <c r="E66" s="19"/>
      <c r="F66" s="21"/>
      <c r="G66" s="24"/>
      <c r="H66" s="22"/>
    </row>
    <row r="67" spans="1:14" ht="16.5" thickTop="1" thickBot="1" x14ac:dyDescent="0.3">
      <c r="A67" s="31" t="s">
        <v>58</v>
      </c>
      <c r="B67" s="21"/>
      <c r="C67" s="24"/>
      <c r="D67" s="22"/>
      <c r="E67" s="19"/>
      <c r="F67" s="21"/>
      <c r="G67" s="24"/>
      <c r="H67" s="22"/>
    </row>
    <row r="68" spans="1:14" ht="16.5" thickTop="1" thickBot="1" x14ac:dyDescent="0.3">
      <c r="A68" s="31" t="s">
        <v>59</v>
      </c>
      <c r="B68" s="21"/>
      <c r="C68" s="24"/>
      <c r="D68" s="22"/>
      <c r="E68" s="19"/>
      <c r="F68" s="21"/>
      <c r="G68" s="24"/>
      <c r="H68" s="22"/>
    </row>
    <row r="69" spans="1:14" ht="16.5" thickTop="1" thickBot="1" x14ac:dyDescent="0.3">
      <c r="A69" s="3" t="s">
        <v>47</v>
      </c>
      <c r="B69" s="21"/>
      <c r="C69" s="24"/>
      <c r="D69" s="22"/>
      <c r="E69" s="19"/>
      <c r="F69" s="21"/>
      <c r="G69" s="24"/>
      <c r="H69" s="22"/>
    </row>
    <row r="70" spans="1:14" ht="15.75" thickTop="1" x14ac:dyDescent="0.25"/>
    <row r="71" spans="1:14" x14ac:dyDescent="0.25">
      <c r="A71" s="80" t="s">
        <v>60</v>
      </c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</row>
    <row r="72" spans="1:14" ht="15.75" thickBot="1" x14ac:dyDescent="0.3">
      <c r="A72" s="32" t="s">
        <v>61</v>
      </c>
      <c r="B72" s="79" t="s">
        <v>62</v>
      </c>
      <c r="C72" s="79"/>
      <c r="D72" s="79"/>
      <c r="E72" s="55" t="s">
        <v>63</v>
      </c>
      <c r="F72" s="79" t="s">
        <v>64</v>
      </c>
      <c r="G72" s="79"/>
      <c r="H72" s="79"/>
      <c r="I72" s="79" t="s">
        <v>65</v>
      </c>
      <c r="J72" s="79"/>
      <c r="K72" s="79"/>
      <c r="L72" s="79" t="s">
        <v>66</v>
      </c>
      <c r="M72" s="79"/>
      <c r="N72" s="79"/>
    </row>
    <row r="73" spans="1:14" ht="16.5" thickTop="1" thickBot="1" x14ac:dyDescent="0.3">
      <c r="A73" s="31" t="s">
        <v>67</v>
      </c>
      <c r="B73" s="21"/>
      <c r="C73" s="24"/>
      <c r="D73" s="22"/>
      <c r="E73" s="3"/>
      <c r="F73" s="21"/>
      <c r="G73" s="24"/>
      <c r="H73" s="22"/>
      <c r="I73" s="21"/>
      <c r="J73" s="24"/>
      <c r="K73" s="22"/>
      <c r="L73" s="21"/>
      <c r="M73" s="24"/>
      <c r="N73" s="22"/>
    </row>
    <row r="74" spans="1:14" ht="16.5" thickTop="1" thickBot="1" x14ac:dyDescent="0.3">
      <c r="A74" s="31" t="s">
        <v>68</v>
      </c>
      <c r="B74" s="21"/>
      <c r="C74" s="24"/>
      <c r="D74" s="22"/>
      <c r="E74" s="3"/>
      <c r="F74" s="21"/>
      <c r="G74" s="24"/>
      <c r="H74" s="22"/>
      <c r="I74" s="21"/>
      <c r="J74" s="24"/>
      <c r="K74" s="22"/>
      <c r="L74" s="21"/>
      <c r="M74" s="24"/>
      <c r="N74" s="22"/>
    </row>
    <row r="75" spans="1:14" ht="16.5" thickTop="1" thickBot="1" x14ac:dyDescent="0.3">
      <c r="A75" s="31" t="s">
        <v>69</v>
      </c>
      <c r="B75" s="21"/>
      <c r="C75" s="24"/>
      <c r="D75" s="22"/>
      <c r="E75" s="3"/>
      <c r="F75" s="21"/>
      <c r="G75" s="24"/>
      <c r="H75" s="22"/>
      <c r="I75" s="21"/>
      <c r="J75" s="24"/>
      <c r="K75" s="22"/>
      <c r="L75" s="21"/>
      <c r="M75" s="24"/>
      <c r="N75" s="22"/>
    </row>
    <row r="76" spans="1:14" ht="16.5" thickTop="1" thickBot="1" x14ac:dyDescent="0.3">
      <c r="A76" s="31" t="s">
        <v>70</v>
      </c>
      <c r="B76" s="21"/>
      <c r="C76" s="24"/>
      <c r="D76" s="22"/>
      <c r="E76" s="3"/>
      <c r="F76" s="21"/>
      <c r="G76" s="24"/>
      <c r="H76" s="22"/>
      <c r="I76" s="21"/>
      <c r="J76" s="24"/>
      <c r="K76" s="22"/>
      <c r="L76" s="21"/>
      <c r="M76" s="24"/>
      <c r="N76" s="22"/>
    </row>
    <row r="77" spans="1:14" ht="16.5" thickTop="1" thickBot="1" x14ac:dyDescent="0.3">
      <c r="A77" s="31" t="s">
        <v>71</v>
      </c>
      <c r="B77" s="21"/>
      <c r="C77" s="24"/>
      <c r="D77" s="22"/>
      <c r="E77" s="3"/>
      <c r="F77" s="21"/>
      <c r="G77" s="24"/>
      <c r="H77" s="22"/>
      <c r="I77" s="21"/>
      <c r="J77" s="24"/>
      <c r="K77" s="22"/>
      <c r="L77" s="21"/>
      <c r="M77" s="24"/>
      <c r="N77" s="22"/>
    </row>
    <row r="78" spans="1:14" ht="16.5" thickTop="1" thickBot="1" x14ac:dyDescent="0.3">
      <c r="A78" s="31" t="s">
        <v>72</v>
      </c>
      <c r="B78" s="21"/>
      <c r="C78" s="24"/>
      <c r="D78" s="22"/>
      <c r="E78" s="3"/>
      <c r="F78" s="21"/>
      <c r="G78" s="24"/>
      <c r="H78" s="22"/>
      <c r="I78" s="21"/>
      <c r="J78" s="24"/>
      <c r="K78" s="22"/>
      <c r="L78" s="21"/>
      <c r="M78" s="24"/>
      <c r="N78" s="22"/>
    </row>
    <row r="79" spans="1:14" ht="15.75" thickTop="1" x14ac:dyDescent="0.25"/>
  </sheetData>
  <mergeCells count="27">
    <mergeCell ref="A14:D14"/>
    <mergeCell ref="A1:D1"/>
    <mergeCell ref="B4:D4"/>
    <mergeCell ref="A5:D5"/>
    <mergeCell ref="A10:D10"/>
    <mergeCell ref="A11:D11"/>
    <mergeCell ref="A28:H28"/>
    <mergeCell ref="A35:H35"/>
    <mergeCell ref="B36:D36"/>
    <mergeCell ref="F36:H36"/>
    <mergeCell ref="B45:C45"/>
    <mergeCell ref="D45:H45"/>
    <mergeCell ref="A47:K47"/>
    <mergeCell ref="B48:D48"/>
    <mergeCell ref="F48:H48"/>
    <mergeCell ref="I48:K48"/>
    <mergeCell ref="A55:H55"/>
    <mergeCell ref="B56:D56"/>
    <mergeCell ref="F56:H56"/>
    <mergeCell ref="A62:H62"/>
    <mergeCell ref="B63:D63"/>
    <mergeCell ref="F63:H63"/>
    <mergeCell ref="A71:N71"/>
    <mergeCell ref="B72:D72"/>
    <mergeCell ref="F72:H72"/>
    <mergeCell ref="I72:K72"/>
    <mergeCell ref="L72:N72"/>
  </mergeCells>
  <pageMargins left="0.19685039370078741" right="0.19685039370078741" top="0.19685039370078741" bottom="0.19685039370078741" header="0.31496062992125984" footer="0.31496062992125984"/>
  <pageSetup scale="80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workbookViewId="0">
      <selection activeCell="E14" sqref="E14"/>
    </sheetView>
  </sheetViews>
  <sheetFormatPr baseColWidth="10" defaultRowHeight="15" x14ac:dyDescent="0.25"/>
  <cols>
    <col min="1" max="1" width="38.5703125" customWidth="1"/>
    <col min="2" max="2" width="8.5703125" customWidth="1"/>
    <col min="3" max="3" width="14.28515625" customWidth="1"/>
    <col min="4" max="4" width="8.5703125" customWidth="1"/>
    <col min="5" max="5" width="38.5703125" customWidth="1"/>
    <col min="6" max="6" width="8.5703125" customWidth="1"/>
    <col min="7" max="7" width="14.28515625" customWidth="1"/>
    <col min="8" max="9" width="8.5703125" customWidth="1"/>
    <col min="11" max="12" width="8.5703125" customWidth="1"/>
    <col min="14" max="14" width="8.5703125" customWidth="1"/>
  </cols>
  <sheetData>
    <row r="1" spans="1:7" x14ac:dyDescent="0.25">
      <c r="A1" s="90" t="s">
        <v>0</v>
      </c>
      <c r="B1" s="90"/>
      <c r="C1" s="90"/>
      <c r="D1" s="90"/>
    </row>
    <row r="2" spans="1:7" x14ac:dyDescent="0.25">
      <c r="A2" s="1" t="s">
        <v>13</v>
      </c>
      <c r="B2" s="7"/>
      <c r="C2" s="1" t="s">
        <v>6</v>
      </c>
      <c r="D2" s="2">
        <v>2014</v>
      </c>
    </row>
    <row r="3" spans="1:7" ht="15.75" thickBot="1" x14ac:dyDescent="0.3"/>
    <row r="4" spans="1:7" ht="16.5" thickTop="1" thickBot="1" x14ac:dyDescent="0.3">
      <c r="A4" s="6"/>
      <c r="B4" s="83" t="s">
        <v>5</v>
      </c>
      <c r="C4" s="83"/>
      <c r="D4" s="83"/>
    </row>
    <row r="5" spans="1:7" ht="16.5" thickTop="1" thickBot="1" x14ac:dyDescent="0.3">
      <c r="A5" s="87" t="s">
        <v>1</v>
      </c>
      <c r="B5" s="88"/>
      <c r="C5" s="88"/>
      <c r="D5" s="89"/>
    </row>
    <row r="6" spans="1:7" ht="16.5" thickTop="1" thickBot="1" x14ac:dyDescent="0.3">
      <c r="A6" s="5" t="s">
        <v>2</v>
      </c>
      <c r="B6" s="3"/>
      <c r="C6" s="14">
        <f>363178.75+297502.33+194678.17-30000+99036.51</f>
        <v>924395.76000000013</v>
      </c>
      <c r="D6" s="3"/>
      <c r="F6" s="91">
        <f>+C6+'2014 2'!C6+'2014 1'!C6+'2014'!C6</f>
        <v>3692328.91</v>
      </c>
      <c r="G6" s="91"/>
    </row>
    <row r="7" spans="1:7" ht="16.5" thickTop="1" thickBot="1" x14ac:dyDescent="0.3">
      <c r="A7" s="5" t="s">
        <v>3</v>
      </c>
      <c r="B7" s="3"/>
      <c r="C7" s="14">
        <f>30000+6825.48+3600</f>
        <v>40425.479999999996</v>
      </c>
      <c r="D7" s="3"/>
      <c r="F7" s="91">
        <f>+C7+'2014 2'!C7+'2014 1'!C7+'2014'!C7</f>
        <v>40425.479999999996</v>
      </c>
      <c r="G7" s="91"/>
    </row>
    <row r="8" spans="1:7" ht="16.5" thickTop="1" thickBot="1" x14ac:dyDescent="0.3">
      <c r="A8" s="4" t="s">
        <v>4</v>
      </c>
      <c r="B8" s="3"/>
      <c r="C8" s="14">
        <f>SUM(C6:C7)</f>
        <v>964821.24000000011</v>
      </c>
      <c r="D8" s="3"/>
      <c r="F8" s="91">
        <f>+C8+'2014 2'!C8+'2014 1'!C8+'2014'!C8</f>
        <v>3732754.39</v>
      </c>
      <c r="G8" s="91"/>
    </row>
    <row r="9" spans="1:7" ht="7.5" customHeight="1" thickTop="1" thickBot="1" x14ac:dyDescent="0.3">
      <c r="A9" s="3"/>
      <c r="B9" s="3"/>
      <c r="C9" s="3"/>
      <c r="D9" s="3"/>
      <c r="F9" s="91"/>
      <c r="G9" s="91"/>
    </row>
    <row r="10" spans="1:7" ht="16.5" thickTop="1" thickBot="1" x14ac:dyDescent="0.3">
      <c r="A10" s="83" t="s">
        <v>7</v>
      </c>
      <c r="B10" s="83"/>
      <c r="C10" s="83"/>
      <c r="D10" s="83"/>
      <c r="F10" s="91"/>
      <c r="G10" s="91"/>
    </row>
    <row r="11" spans="1:7" ht="16.5" thickTop="1" thickBot="1" x14ac:dyDescent="0.3">
      <c r="A11" s="87" t="s">
        <v>8</v>
      </c>
      <c r="B11" s="88"/>
      <c r="C11" s="88"/>
      <c r="D11" s="89"/>
      <c r="F11" s="91"/>
      <c r="G11" s="91"/>
    </row>
    <row r="12" spans="1:7" ht="16.5" thickTop="1" thickBot="1" x14ac:dyDescent="0.3">
      <c r="A12" s="5" t="s">
        <v>10</v>
      </c>
      <c r="B12" s="3"/>
      <c r="C12" s="14"/>
      <c r="D12" s="3"/>
      <c r="F12" s="91"/>
      <c r="G12" s="91"/>
    </row>
    <row r="13" spans="1:7" ht="16.5" thickTop="1" thickBot="1" x14ac:dyDescent="0.3">
      <c r="A13" s="5" t="s">
        <v>11</v>
      </c>
      <c r="B13" s="3"/>
      <c r="C13" s="14">
        <f>362851.87+297472.33+194530.74+102582.59-33600</f>
        <v>923837.52999999991</v>
      </c>
      <c r="D13" s="3"/>
      <c r="F13" s="91">
        <f>+C13+'2014 2'!C13+'2014 1'!C13+'2014'!C13</f>
        <v>3687482.9499999997</v>
      </c>
      <c r="G13" s="91"/>
    </row>
    <row r="14" spans="1:7" ht="16.5" thickTop="1" thickBot="1" x14ac:dyDescent="0.3">
      <c r="A14" s="87" t="s">
        <v>9</v>
      </c>
      <c r="B14" s="88"/>
      <c r="C14" s="88"/>
      <c r="D14" s="89"/>
      <c r="F14" s="91">
        <f>+C14+'2014 2'!C14+'2014 1'!C14+'2014'!C14</f>
        <v>0</v>
      </c>
      <c r="G14" s="91"/>
    </row>
    <row r="15" spans="1:7" ht="16.5" thickTop="1" thickBot="1" x14ac:dyDescent="0.3">
      <c r="A15" s="5" t="s">
        <v>12</v>
      </c>
      <c r="B15" s="3"/>
      <c r="C15" s="14">
        <f>326.88+30+147.43+53.92</f>
        <v>558.23</v>
      </c>
      <c r="D15" s="3"/>
      <c r="F15" s="91">
        <f>+C15+'2014 2'!C15+'2014 1'!C15+'2014'!C15</f>
        <v>4845.97</v>
      </c>
      <c r="G15" s="91"/>
    </row>
    <row r="16" spans="1:7" ht="16.5" thickTop="1" thickBot="1" x14ac:dyDescent="0.3">
      <c r="A16" s="4" t="s">
        <v>4</v>
      </c>
      <c r="B16" s="3"/>
      <c r="C16" s="14">
        <f>+C12+C13+C15</f>
        <v>924395.75999999989</v>
      </c>
      <c r="D16" s="3"/>
      <c r="F16" s="91">
        <f>+C16+'2014 2'!C16+'2014 1'!C16+'2014'!C16</f>
        <v>3692328.92</v>
      </c>
      <c r="G16" s="91"/>
    </row>
    <row r="17" spans="1:8" ht="15.75" thickTop="1" x14ac:dyDescent="0.25">
      <c r="C17" s="15"/>
      <c r="F17" s="91"/>
      <c r="G17" s="91"/>
    </row>
    <row r="18" spans="1:8" x14ac:dyDescent="0.25">
      <c r="A18" s="1" t="s">
        <v>14</v>
      </c>
    </row>
    <row r="19" spans="1:8" x14ac:dyDescent="0.25">
      <c r="A19" s="8"/>
      <c r="B19" s="9"/>
      <c r="C19" s="10"/>
    </row>
    <row r="20" spans="1:8" x14ac:dyDescent="0.25">
      <c r="A20" s="11"/>
      <c r="B20" s="12"/>
      <c r="C20" s="13"/>
    </row>
    <row r="22" spans="1:8" x14ac:dyDescent="0.25">
      <c r="A22" s="1" t="s">
        <v>15</v>
      </c>
    </row>
    <row r="23" spans="1:8" x14ac:dyDescent="0.25">
      <c r="A23" s="8"/>
      <c r="B23" s="9"/>
      <c r="C23" s="10"/>
    </row>
    <row r="24" spans="1:8" x14ac:dyDescent="0.25">
      <c r="A24" s="11"/>
      <c r="B24" s="12"/>
      <c r="C24" s="13"/>
    </row>
    <row r="27" spans="1:8" ht="15.75" thickBot="1" x14ac:dyDescent="0.3"/>
    <row r="28" spans="1:8" ht="16.5" thickTop="1" thickBot="1" x14ac:dyDescent="0.3">
      <c r="A28" s="83" t="s">
        <v>19</v>
      </c>
      <c r="B28" s="83"/>
      <c r="C28" s="83"/>
      <c r="D28" s="83"/>
      <c r="E28" s="83"/>
      <c r="F28" s="83"/>
      <c r="G28" s="83"/>
      <c r="H28" s="83"/>
    </row>
    <row r="29" spans="1:8" ht="16.5" thickTop="1" thickBot="1" x14ac:dyDescent="0.3">
      <c r="A29" s="33" t="s">
        <v>20</v>
      </c>
      <c r="B29" s="51"/>
      <c r="C29" s="52">
        <v>0</v>
      </c>
      <c r="D29" s="53"/>
      <c r="E29" s="37" t="s">
        <v>25</v>
      </c>
      <c r="F29" s="54"/>
      <c r="G29" s="23">
        <v>0</v>
      </c>
      <c r="H29" s="22"/>
    </row>
    <row r="30" spans="1:8" ht="27" customHeight="1" thickTop="1" thickBot="1" x14ac:dyDescent="0.3">
      <c r="A30" s="33" t="s">
        <v>21</v>
      </c>
      <c r="B30" s="34"/>
      <c r="C30" s="35">
        <v>254</v>
      </c>
      <c r="D30" s="36"/>
      <c r="E30" s="33" t="s">
        <v>73</v>
      </c>
      <c r="F30" s="21"/>
      <c r="G30" s="35">
        <f>+C30</f>
        <v>254</v>
      </c>
      <c r="H30" s="22"/>
    </row>
    <row r="31" spans="1:8" ht="27" customHeight="1" thickTop="1" thickBot="1" x14ac:dyDescent="0.3">
      <c r="A31" s="33" t="s">
        <v>22</v>
      </c>
      <c r="B31" s="34"/>
      <c r="C31" s="35">
        <v>647</v>
      </c>
      <c r="D31" s="36"/>
      <c r="E31" s="33" t="s">
        <v>74</v>
      </c>
      <c r="F31" s="21"/>
      <c r="G31" s="35">
        <f>+C31</f>
        <v>647</v>
      </c>
      <c r="H31" s="22"/>
    </row>
    <row r="32" spans="1:8" ht="27" customHeight="1" thickTop="1" thickBot="1" x14ac:dyDescent="0.3">
      <c r="A32" s="33" t="s">
        <v>23</v>
      </c>
      <c r="B32" s="34"/>
      <c r="C32" s="35">
        <v>60</v>
      </c>
      <c r="D32" s="36"/>
      <c r="E32" s="33" t="s">
        <v>26</v>
      </c>
      <c r="F32" s="21"/>
      <c r="G32" s="35">
        <v>90</v>
      </c>
      <c r="H32" s="22"/>
    </row>
    <row r="33" spans="1:14" ht="27" customHeight="1" thickTop="1" thickBot="1" x14ac:dyDescent="0.3">
      <c r="A33" s="33" t="s">
        <v>24</v>
      </c>
      <c r="B33" s="34"/>
      <c r="C33" s="41">
        <f>+C13</f>
        <v>923837.52999999991</v>
      </c>
      <c r="D33" s="36"/>
      <c r="E33" s="33" t="s">
        <v>75</v>
      </c>
      <c r="F33" s="21"/>
      <c r="G33" s="41">
        <f>+C33</f>
        <v>923837.52999999991</v>
      </c>
      <c r="H33" s="22"/>
    </row>
    <row r="34" spans="1:14" ht="7.5" customHeight="1" thickTop="1" thickBot="1" x14ac:dyDescent="0.3">
      <c r="A34" s="3"/>
      <c r="B34" s="21"/>
      <c r="C34" s="24"/>
      <c r="D34" s="22"/>
      <c r="E34" s="3"/>
      <c r="F34" s="21"/>
      <c r="G34" s="24"/>
      <c r="H34" s="22"/>
    </row>
    <row r="35" spans="1:14" ht="16.5" thickTop="1" thickBot="1" x14ac:dyDescent="0.3">
      <c r="A35" s="84" t="s">
        <v>27</v>
      </c>
      <c r="B35" s="84"/>
      <c r="C35" s="84"/>
      <c r="D35" s="84"/>
      <c r="E35" s="84"/>
      <c r="F35" s="84"/>
      <c r="G35" s="84"/>
      <c r="H35" s="84"/>
      <c r="I35" s="17"/>
      <c r="J35" s="17"/>
      <c r="K35" s="17"/>
      <c r="L35" s="17"/>
      <c r="M35" s="17"/>
      <c r="N35" s="17"/>
    </row>
    <row r="36" spans="1:14" ht="16.5" thickTop="1" thickBot="1" x14ac:dyDescent="0.3">
      <c r="A36" s="58" t="s">
        <v>28</v>
      </c>
      <c r="B36" s="84" t="s">
        <v>29</v>
      </c>
      <c r="C36" s="84"/>
      <c r="D36" s="84"/>
      <c r="E36" s="57"/>
      <c r="F36" s="83" t="s">
        <v>30</v>
      </c>
      <c r="G36" s="83"/>
      <c r="H36" s="83"/>
      <c r="I36" s="17"/>
      <c r="J36" s="17"/>
      <c r="K36" s="17"/>
      <c r="L36" s="17"/>
      <c r="M36" s="17"/>
      <c r="N36" s="17"/>
    </row>
    <row r="37" spans="1:14" ht="16.5" thickTop="1" thickBot="1" x14ac:dyDescent="0.3">
      <c r="A37" s="37" t="s">
        <v>31</v>
      </c>
      <c r="B37" s="21"/>
      <c r="C37" s="23">
        <v>0</v>
      </c>
      <c r="D37" s="22"/>
      <c r="E37" s="19"/>
      <c r="F37" s="21"/>
      <c r="G37" s="23">
        <v>0</v>
      </c>
      <c r="H37" s="22"/>
    </row>
    <row r="38" spans="1:14" ht="16.5" thickTop="1" thickBot="1" x14ac:dyDescent="0.3">
      <c r="A38" s="37" t="s">
        <v>32</v>
      </c>
      <c r="B38" s="21"/>
      <c r="C38" s="23">
        <v>0</v>
      </c>
      <c r="D38" s="22"/>
      <c r="E38" s="19"/>
      <c r="F38" s="21"/>
      <c r="G38" s="23">
        <v>0</v>
      </c>
      <c r="H38" s="22"/>
    </row>
    <row r="39" spans="1:14" ht="16.5" thickTop="1" thickBot="1" x14ac:dyDescent="0.3">
      <c r="A39" s="37" t="s">
        <v>33</v>
      </c>
      <c r="B39" s="21"/>
      <c r="C39" s="23">
        <v>0</v>
      </c>
      <c r="D39" s="22"/>
      <c r="E39" s="19"/>
      <c r="F39" s="21"/>
      <c r="G39" s="23">
        <v>0</v>
      </c>
      <c r="H39" s="22"/>
    </row>
    <row r="40" spans="1:14" ht="16.5" thickTop="1" thickBot="1" x14ac:dyDescent="0.3">
      <c r="A40" s="37" t="s">
        <v>34</v>
      </c>
      <c r="B40" s="21"/>
      <c r="C40" s="23">
        <v>0</v>
      </c>
      <c r="D40" s="22"/>
      <c r="E40" s="19"/>
      <c r="F40" s="21"/>
      <c r="G40" s="23">
        <v>0</v>
      </c>
      <c r="H40" s="22"/>
    </row>
    <row r="41" spans="1:14" ht="16.5" thickTop="1" thickBot="1" x14ac:dyDescent="0.3">
      <c r="A41" s="37" t="s">
        <v>35</v>
      </c>
      <c r="B41" s="21"/>
      <c r="C41" s="23">
        <v>0</v>
      </c>
      <c r="D41" s="22"/>
      <c r="E41" s="19"/>
      <c r="F41" s="21"/>
      <c r="G41" s="23">
        <v>0</v>
      </c>
      <c r="H41" s="22"/>
    </row>
    <row r="42" spans="1:14" ht="16.5" thickTop="1" thickBot="1" x14ac:dyDescent="0.3">
      <c r="A42" s="37" t="s">
        <v>36</v>
      </c>
      <c r="B42" s="21"/>
      <c r="C42" s="23">
        <v>0</v>
      </c>
      <c r="D42" s="22"/>
      <c r="E42" s="19"/>
      <c r="F42" s="21"/>
      <c r="G42" s="23">
        <v>0</v>
      </c>
      <c r="H42" s="22"/>
    </row>
    <row r="43" spans="1:14" ht="16.5" thickTop="1" thickBot="1" x14ac:dyDescent="0.3">
      <c r="A43" s="37" t="s">
        <v>37</v>
      </c>
      <c r="B43" s="21"/>
      <c r="C43" s="23">
        <v>0</v>
      </c>
      <c r="D43" s="22"/>
      <c r="E43" s="19"/>
      <c r="F43" s="21"/>
      <c r="G43" s="23">
        <v>0</v>
      </c>
      <c r="H43" s="22"/>
    </row>
    <row r="44" spans="1:14" ht="16.5" thickTop="1" thickBot="1" x14ac:dyDescent="0.3">
      <c r="A44" s="37" t="s">
        <v>38</v>
      </c>
      <c r="B44" s="21"/>
      <c r="C44" s="23">
        <v>0</v>
      </c>
      <c r="D44" s="22"/>
      <c r="E44" s="19"/>
      <c r="F44" s="21"/>
      <c r="G44" s="23">
        <v>0</v>
      </c>
      <c r="H44" s="22"/>
    </row>
    <row r="45" spans="1:14" ht="16.5" thickTop="1" thickBot="1" x14ac:dyDescent="0.3">
      <c r="A45" s="38" t="s">
        <v>39</v>
      </c>
      <c r="B45" s="85">
        <v>0</v>
      </c>
      <c r="C45" s="85"/>
      <c r="D45" s="86"/>
      <c r="E45" s="86"/>
      <c r="F45" s="86"/>
      <c r="G45" s="86"/>
      <c r="H45" s="86"/>
    </row>
    <row r="46" spans="1:14" ht="16.5" thickTop="1" thickBot="1" x14ac:dyDescent="0.3"/>
    <row r="47" spans="1:14" ht="16.5" thickTop="1" thickBot="1" x14ac:dyDescent="0.3">
      <c r="A47" s="83" t="s">
        <v>40</v>
      </c>
      <c r="B47" s="83"/>
      <c r="C47" s="83"/>
      <c r="D47" s="83"/>
      <c r="E47" s="83"/>
      <c r="F47" s="83"/>
      <c r="G47" s="83"/>
      <c r="H47" s="83"/>
      <c r="I47" s="83"/>
      <c r="J47" s="83"/>
      <c r="K47" s="83"/>
    </row>
    <row r="48" spans="1:14" ht="16.5" thickTop="1" thickBot="1" x14ac:dyDescent="0.3">
      <c r="A48" s="56" t="s">
        <v>41</v>
      </c>
      <c r="B48" s="82" t="s">
        <v>42</v>
      </c>
      <c r="C48" s="82"/>
      <c r="D48" s="82"/>
      <c r="E48" s="56" t="s">
        <v>43</v>
      </c>
      <c r="F48" s="82" t="s">
        <v>44</v>
      </c>
      <c r="G48" s="82"/>
      <c r="H48" s="82"/>
      <c r="I48" s="82" t="s">
        <v>45</v>
      </c>
      <c r="J48" s="82"/>
      <c r="K48" s="82"/>
      <c r="L48" s="26"/>
      <c r="M48" s="26"/>
      <c r="N48" s="26"/>
    </row>
    <row r="49" spans="1:14" ht="16.5" thickTop="1" thickBot="1" x14ac:dyDescent="0.3">
      <c r="A49" s="31" t="s">
        <v>31</v>
      </c>
      <c r="B49" s="21"/>
      <c r="C49" s="24">
        <v>107</v>
      </c>
      <c r="D49" s="22"/>
      <c r="E49" s="14">
        <v>224931.36</v>
      </c>
      <c r="F49" s="21"/>
      <c r="G49" s="23">
        <v>0</v>
      </c>
      <c r="H49" s="22"/>
      <c r="I49" s="21"/>
      <c r="J49" s="23">
        <v>0</v>
      </c>
      <c r="K49" s="22"/>
    </row>
    <row r="50" spans="1:14" ht="16.5" thickTop="1" thickBot="1" x14ac:dyDescent="0.3">
      <c r="A50" s="31" t="s">
        <v>32</v>
      </c>
      <c r="B50" s="21"/>
      <c r="C50" s="24">
        <v>79</v>
      </c>
      <c r="D50" s="22"/>
      <c r="E50" s="14">
        <v>90354.79</v>
      </c>
      <c r="F50" s="21"/>
      <c r="G50" s="23">
        <v>0</v>
      </c>
      <c r="H50" s="22"/>
      <c r="I50" s="21"/>
      <c r="J50" s="23">
        <v>0</v>
      </c>
      <c r="K50" s="22"/>
    </row>
    <row r="51" spans="1:14" ht="16.5" thickTop="1" thickBot="1" x14ac:dyDescent="0.3">
      <c r="A51" s="31" t="s">
        <v>46</v>
      </c>
      <c r="B51" s="21"/>
      <c r="C51" s="24">
        <v>10</v>
      </c>
      <c r="D51" s="22"/>
      <c r="E51" s="14">
        <v>8041.78</v>
      </c>
      <c r="F51" s="21"/>
      <c r="G51" s="23">
        <v>0</v>
      </c>
      <c r="H51" s="22"/>
      <c r="I51" s="21"/>
      <c r="J51" s="23">
        <v>0</v>
      </c>
      <c r="K51" s="22"/>
    </row>
    <row r="52" spans="1:14" ht="16.5" thickTop="1" thickBot="1" x14ac:dyDescent="0.3">
      <c r="E52" s="40"/>
      <c r="J52" s="40"/>
    </row>
    <row r="53" spans="1:14" ht="16.5" thickTop="1" thickBot="1" x14ac:dyDescent="0.3">
      <c r="A53" s="3" t="s">
        <v>47</v>
      </c>
      <c r="B53" s="21"/>
      <c r="C53" s="24">
        <f>SUM(C49:C52)</f>
        <v>196</v>
      </c>
      <c r="D53" s="22"/>
      <c r="E53" s="14">
        <f>SUM(E49:E52)</f>
        <v>323327.93</v>
      </c>
      <c r="F53" s="21"/>
      <c r="G53" s="23">
        <f>SUM(G49:G52)</f>
        <v>0</v>
      </c>
      <c r="H53" s="22"/>
      <c r="I53" s="21"/>
      <c r="J53" s="23">
        <v>0</v>
      </c>
      <c r="K53" s="22"/>
    </row>
    <row r="54" spans="1:14" ht="15.75" thickTop="1" x14ac:dyDescent="0.25">
      <c r="E54" s="40"/>
    </row>
    <row r="55" spans="1:14" x14ac:dyDescent="0.25">
      <c r="A55" s="81" t="s">
        <v>48</v>
      </c>
      <c r="B55" s="81"/>
      <c r="C55" s="81"/>
      <c r="D55" s="81"/>
      <c r="E55" s="81"/>
      <c r="F55" s="81"/>
      <c r="G55" s="81"/>
      <c r="H55" s="81"/>
      <c r="I55" s="29"/>
      <c r="J55" s="29"/>
      <c r="K55" s="29"/>
      <c r="L55" s="1"/>
      <c r="M55" s="1"/>
      <c r="N55" s="1"/>
    </row>
    <row r="56" spans="1:14" ht="15.75" thickBot="1" x14ac:dyDescent="0.3">
      <c r="A56" s="55" t="s">
        <v>41</v>
      </c>
      <c r="B56" s="79" t="s">
        <v>49</v>
      </c>
      <c r="C56" s="79"/>
      <c r="D56" s="79"/>
      <c r="E56" s="55"/>
      <c r="F56" s="79" t="s">
        <v>50</v>
      </c>
      <c r="G56" s="79"/>
      <c r="H56" s="79"/>
      <c r="I56" s="30"/>
      <c r="J56" s="30"/>
      <c r="K56" s="30"/>
      <c r="L56" s="27"/>
      <c r="M56" s="27"/>
      <c r="N56" s="27"/>
    </row>
    <row r="57" spans="1:14" ht="16.5" thickTop="1" thickBot="1" x14ac:dyDescent="0.3">
      <c r="A57" s="31" t="s">
        <v>31</v>
      </c>
      <c r="B57" s="21"/>
      <c r="C57" s="23">
        <v>235991.5</v>
      </c>
      <c r="D57" s="22"/>
      <c r="E57" s="19"/>
      <c r="F57" s="21"/>
      <c r="G57" s="24">
        <v>107</v>
      </c>
      <c r="H57" s="22"/>
    </row>
    <row r="58" spans="1:14" ht="16.5" thickTop="1" thickBot="1" x14ac:dyDescent="0.3">
      <c r="A58" s="31" t="s">
        <v>32</v>
      </c>
      <c r="B58" s="21"/>
      <c r="C58" s="23">
        <v>148258.25</v>
      </c>
      <c r="D58" s="22"/>
      <c r="E58" s="19"/>
      <c r="F58" s="21"/>
      <c r="G58" s="24">
        <v>80</v>
      </c>
      <c r="H58" s="22"/>
    </row>
    <row r="59" spans="1:14" ht="16.5" thickTop="1" thickBot="1" x14ac:dyDescent="0.3">
      <c r="A59" s="31" t="s">
        <v>46</v>
      </c>
      <c r="B59" s="21"/>
      <c r="C59" s="23">
        <v>300276.19</v>
      </c>
      <c r="D59" s="22"/>
      <c r="E59" s="19"/>
      <c r="F59" s="21"/>
      <c r="G59" s="24">
        <v>133</v>
      </c>
      <c r="H59" s="22"/>
    </row>
    <row r="60" spans="1:14" ht="16.5" thickTop="1" thickBot="1" x14ac:dyDescent="0.3">
      <c r="A60" s="3" t="s">
        <v>47</v>
      </c>
      <c r="B60" s="21"/>
      <c r="C60" s="23">
        <f>SUM(C57:C59)</f>
        <v>684525.94</v>
      </c>
      <c r="D60" s="22"/>
      <c r="E60" s="19"/>
      <c r="F60" s="21"/>
      <c r="G60" s="24">
        <f>SUM(G57:G59)</f>
        <v>320</v>
      </c>
      <c r="H60" s="22"/>
    </row>
    <row r="61" spans="1:14" ht="15.75" thickTop="1" x14ac:dyDescent="0.25"/>
    <row r="62" spans="1:14" x14ac:dyDescent="0.25">
      <c r="A62" s="81" t="s">
        <v>51</v>
      </c>
      <c r="B62" s="81"/>
      <c r="C62" s="81"/>
      <c r="D62" s="81"/>
      <c r="E62" s="81"/>
      <c r="F62" s="81"/>
      <c r="G62" s="81"/>
      <c r="H62" s="81"/>
    </row>
    <row r="63" spans="1:14" ht="15.75" thickBot="1" x14ac:dyDescent="0.3">
      <c r="A63" s="20" t="s">
        <v>52</v>
      </c>
      <c r="B63" s="81" t="s">
        <v>53</v>
      </c>
      <c r="C63" s="81"/>
      <c r="D63" s="81"/>
      <c r="E63" s="20"/>
      <c r="F63" s="81" t="s">
        <v>54</v>
      </c>
      <c r="G63" s="81"/>
      <c r="H63" s="81"/>
    </row>
    <row r="64" spans="1:14" ht="16.5" thickTop="1" thickBot="1" x14ac:dyDescent="0.3">
      <c r="A64" s="31" t="s">
        <v>55</v>
      </c>
      <c r="B64" s="21"/>
      <c r="C64" s="24"/>
      <c r="D64" s="22"/>
      <c r="E64" s="19"/>
      <c r="F64" s="21"/>
      <c r="G64" s="24"/>
      <c r="H64" s="22"/>
    </row>
    <row r="65" spans="1:14" ht="16.5" thickTop="1" thickBot="1" x14ac:dyDescent="0.3">
      <c r="A65" s="31" t="s">
        <v>56</v>
      </c>
      <c r="B65" s="21"/>
      <c r="C65" s="24"/>
      <c r="D65" s="22"/>
      <c r="E65" s="19"/>
      <c r="F65" s="21"/>
      <c r="G65" s="24"/>
      <c r="H65" s="22"/>
    </row>
    <row r="66" spans="1:14" ht="16.5" thickTop="1" thickBot="1" x14ac:dyDescent="0.3">
      <c r="A66" s="31" t="s">
        <v>57</v>
      </c>
      <c r="B66" s="21"/>
      <c r="C66" s="24"/>
      <c r="D66" s="22"/>
      <c r="E66" s="19"/>
      <c r="F66" s="21"/>
      <c r="G66" s="24"/>
      <c r="H66" s="22"/>
    </row>
    <row r="67" spans="1:14" ht="16.5" thickTop="1" thickBot="1" x14ac:dyDescent="0.3">
      <c r="A67" s="31" t="s">
        <v>58</v>
      </c>
      <c r="B67" s="21"/>
      <c r="C67" s="24"/>
      <c r="D67" s="22"/>
      <c r="E67" s="19"/>
      <c r="F67" s="21"/>
      <c r="G67" s="24"/>
      <c r="H67" s="22"/>
    </row>
    <row r="68" spans="1:14" ht="16.5" thickTop="1" thickBot="1" x14ac:dyDescent="0.3">
      <c r="A68" s="31" t="s">
        <v>59</v>
      </c>
      <c r="B68" s="21"/>
      <c r="C68" s="24"/>
      <c r="D68" s="22"/>
      <c r="E68" s="19"/>
      <c r="F68" s="21"/>
      <c r="G68" s="24"/>
      <c r="H68" s="22"/>
    </row>
    <row r="69" spans="1:14" ht="16.5" thickTop="1" thickBot="1" x14ac:dyDescent="0.3">
      <c r="A69" s="3" t="s">
        <v>47</v>
      </c>
      <c r="B69" s="21"/>
      <c r="C69" s="24"/>
      <c r="D69" s="22"/>
      <c r="E69" s="19"/>
      <c r="F69" s="21"/>
      <c r="G69" s="24"/>
      <c r="H69" s="22"/>
    </row>
    <row r="70" spans="1:14" ht="15.75" thickTop="1" x14ac:dyDescent="0.25"/>
    <row r="71" spans="1:14" x14ac:dyDescent="0.25">
      <c r="A71" s="80" t="s">
        <v>60</v>
      </c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</row>
    <row r="72" spans="1:14" ht="15.75" thickBot="1" x14ac:dyDescent="0.3">
      <c r="A72" s="32" t="s">
        <v>61</v>
      </c>
      <c r="B72" s="79" t="s">
        <v>62</v>
      </c>
      <c r="C72" s="79"/>
      <c r="D72" s="79"/>
      <c r="E72" s="55" t="s">
        <v>63</v>
      </c>
      <c r="F72" s="79" t="s">
        <v>64</v>
      </c>
      <c r="G72" s="79"/>
      <c r="H72" s="79"/>
      <c r="I72" s="79" t="s">
        <v>65</v>
      </c>
      <c r="J72" s="79"/>
      <c r="K72" s="79"/>
      <c r="L72" s="79" t="s">
        <v>66</v>
      </c>
      <c r="M72" s="79"/>
      <c r="N72" s="79"/>
    </row>
    <row r="73" spans="1:14" ht="16.5" thickTop="1" thickBot="1" x14ac:dyDescent="0.3">
      <c r="A73" s="31" t="s">
        <v>67</v>
      </c>
      <c r="B73" s="21"/>
      <c r="C73" s="24"/>
      <c r="D73" s="22"/>
      <c r="E73" s="3"/>
      <c r="F73" s="21"/>
      <c r="G73" s="24"/>
      <c r="H73" s="22"/>
      <c r="I73" s="21"/>
      <c r="J73" s="24"/>
      <c r="K73" s="22"/>
      <c r="L73" s="21"/>
      <c r="M73" s="24"/>
      <c r="N73" s="22"/>
    </row>
    <row r="74" spans="1:14" ht="16.5" thickTop="1" thickBot="1" x14ac:dyDescent="0.3">
      <c r="A74" s="31" t="s">
        <v>68</v>
      </c>
      <c r="B74" s="21"/>
      <c r="C74" s="24"/>
      <c r="D74" s="22"/>
      <c r="E74" s="3"/>
      <c r="F74" s="21"/>
      <c r="G74" s="24"/>
      <c r="H74" s="22"/>
      <c r="I74" s="21"/>
      <c r="J74" s="24"/>
      <c r="K74" s="22"/>
      <c r="L74" s="21"/>
      <c r="M74" s="24"/>
      <c r="N74" s="22"/>
    </row>
    <row r="75" spans="1:14" ht="16.5" thickTop="1" thickBot="1" x14ac:dyDescent="0.3">
      <c r="A75" s="31" t="s">
        <v>69</v>
      </c>
      <c r="B75" s="21"/>
      <c r="C75" s="24"/>
      <c r="D75" s="22"/>
      <c r="E75" s="3"/>
      <c r="F75" s="21"/>
      <c r="G75" s="24"/>
      <c r="H75" s="22"/>
      <c r="I75" s="21"/>
      <c r="J75" s="24"/>
      <c r="K75" s="22"/>
      <c r="L75" s="21"/>
      <c r="M75" s="24"/>
      <c r="N75" s="22"/>
    </row>
    <row r="76" spans="1:14" ht="16.5" thickTop="1" thickBot="1" x14ac:dyDescent="0.3">
      <c r="A76" s="31" t="s">
        <v>70</v>
      </c>
      <c r="B76" s="21"/>
      <c r="C76" s="24"/>
      <c r="D76" s="22"/>
      <c r="E76" s="3"/>
      <c r="F76" s="21"/>
      <c r="G76" s="24"/>
      <c r="H76" s="22"/>
      <c r="I76" s="21"/>
      <c r="J76" s="24"/>
      <c r="K76" s="22"/>
      <c r="L76" s="21"/>
      <c r="M76" s="24"/>
      <c r="N76" s="22"/>
    </row>
    <row r="77" spans="1:14" ht="16.5" thickTop="1" thickBot="1" x14ac:dyDescent="0.3">
      <c r="A77" s="31" t="s">
        <v>71</v>
      </c>
      <c r="B77" s="21"/>
      <c r="C77" s="24"/>
      <c r="D77" s="22"/>
      <c r="E77" s="3"/>
      <c r="F77" s="21"/>
      <c r="G77" s="24"/>
      <c r="H77" s="22"/>
      <c r="I77" s="21"/>
      <c r="J77" s="24"/>
      <c r="K77" s="22"/>
      <c r="L77" s="21"/>
      <c r="M77" s="24"/>
      <c r="N77" s="22"/>
    </row>
    <row r="78" spans="1:14" ht="16.5" thickTop="1" thickBot="1" x14ac:dyDescent="0.3">
      <c r="A78" s="31" t="s">
        <v>72</v>
      </c>
      <c r="B78" s="21"/>
      <c r="C78" s="24"/>
      <c r="D78" s="22"/>
      <c r="E78" s="3"/>
      <c r="F78" s="21"/>
      <c r="G78" s="24"/>
      <c r="H78" s="22"/>
      <c r="I78" s="21"/>
      <c r="J78" s="24"/>
      <c r="K78" s="22"/>
      <c r="L78" s="21"/>
      <c r="M78" s="24"/>
      <c r="N78" s="22"/>
    </row>
    <row r="79" spans="1:14" ht="15.75" thickTop="1" x14ac:dyDescent="0.25"/>
  </sheetData>
  <mergeCells count="39">
    <mergeCell ref="A14:D14"/>
    <mergeCell ref="A1:D1"/>
    <mergeCell ref="B4:D4"/>
    <mergeCell ref="A5:D5"/>
    <mergeCell ref="A10:D10"/>
    <mergeCell ref="A11:D11"/>
    <mergeCell ref="A28:H28"/>
    <mergeCell ref="A35:H35"/>
    <mergeCell ref="B36:D36"/>
    <mergeCell ref="F36:H36"/>
    <mergeCell ref="B45:C45"/>
    <mergeCell ref="D45:H45"/>
    <mergeCell ref="A47:K47"/>
    <mergeCell ref="B48:D48"/>
    <mergeCell ref="F48:H48"/>
    <mergeCell ref="I48:K48"/>
    <mergeCell ref="A55:H55"/>
    <mergeCell ref="B56:D56"/>
    <mergeCell ref="F56:H56"/>
    <mergeCell ref="A62:H62"/>
    <mergeCell ref="B63:D63"/>
    <mergeCell ref="F63:H63"/>
    <mergeCell ref="A71:N71"/>
    <mergeCell ref="B72:D72"/>
    <mergeCell ref="F72:H72"/>
    <mergeCell ref="I72:K72"/>
    <mergeCell ref="L72:N72"/>
    <mergeCell ref="F6:G6"/>
    <mergeCell ref="F7:G7"/>
    <mergeCell ref="F8:G8"/>
    <mergeCell ref="F9:G9"/>
    <mergeCell ref="F10:G10"/>
    <mergeCell ref="F16:G16"/>
    <mergeCell ref="F17:G17"/>
    <mergeCell ref="F11:G11"/>
    <mergeCell ref="F12:G12"/>
    <mergeCell ref="F13:G13"/>
    <mergeCell ref="F14:G14"/>
    <mergeCell ref="F15:G15"/>
  </mergeCells>
  <pageMargins left="0.19685039370078741" right="0.19685039370078741" top="0.19685039370078741" bottom="0.19685039370078741" header="0.31496062992125984" footer="0.31496062992125984"/>
  <pageSetup scale="8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19</vt:i4>
      </vt:variant>
      <vt:variant>
        <vt:lpstr>Rangos con nombre</vt:lpstr>
      </vt:variant>
      <vt:variant>
        <vt:i4>19</vt:i4>
      </vt:variant>
    </vt:vector>
  </HeadingPairs>
  <TitlesOfParts>
    <vt:vector size="38" baseType="lpstr">
      <vt:lpstr>2012</vt:lpstr>
      <vt:lpstr>2013</vt:lpstr>
      <vt:lpstr>2013 1</vt:lpstr>
      <vt:lpstr>2013 2</vt:lpstr>
      <vt:lpstr>2013 3</vt:lpstr>
      <vt:lpstr>2014</vt:lpstr>
      <vt:lpstr>2014 1</vt:lpstr>
      <vt:lpstr>2014 2</vt:lpstr>
      <vt:lpstr>2014 3</vt:lpstr>
      <vt:lpstr>2015</vt:lpstr>
      <vt:lpstr>2015 1</vt:lpstr>
      <vt:lpstr>2015 2</vt:lpstr>
      <vt:lpstr>2015 3</vt:lpstr>
      <vt:lpstr>2016</vt:lpstr>
      <vt:lpstr>2016 1</vt:lpstr>
      <vt:lpstr>2016 2</vt:lpstr>
      <vt:lpstr>2016 3</vt:lpstr>
      <vt:lpstr>2017</vt:lpstr>
      <vt:lpstr>2017 1</vt:lpstr>
      <vt:lpstr>'2012'!Área_de_impresión</vt:lpstr>
      <vt:lpstr>'2013'!Área_de_impresión</vt:lpstr>
      <vt:lpstr>'2013 1'!Área_de_impresión</vt:lpstr>
      <vt:lpstr>'2013 2'!Área_de_impresión</vt:lpstr>
      <vt:lpstr>'2013 3'!Área_de_impresión</vt:lpstr>
      <vt:lpstr>'2014'!Área_de_impresión</vt:lpstr>
      <vt:lpstr>'2014 1'!Área_de_impresión</vt:lpstr>
      <vt:lpstr>'2014 2'!Área_de_impresión</vt:lpstr>
      <vt:lpstr>'2014 3'!Área_de_impresión</vt:lpstr>
      <vt:lpstr>'2015'!Área_de_impresión</vt:lpstr>
      <vt:lpstr>'2015 1'!Área_de_impresión</vt:lpstr>
      <vt:lpstr>'2015 2'!Área_de_impresión</vt:lpstr>
      <vt:lpstr>'2015 3'!Área_de_impresión</vt:lpstr>
      <vt:lpstr>'2016'!Área_de_impresión</vt:lpstr>
      <vt:lpstr>'2016 1'!Área_de_impresión</vt:lpstr>
      <vt:lpstr>'2016 2'!Área_de_impresión</vt:lpstr>
      <vt:lpstr>'2016 3'!Área_de_impresión</vt:lpstr>
      <vt:lpstr>'2017'!Área_de_impresión</vt:lpstr>
      <vt:lpstr>'2017 1'!Área_de_impresión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contabilidad</dc:creator>
  <cp:lastModifiedBy>contabilidad</cp:lastModifiedBy>
  <cp:lastPrinted>2017-06-15T22:02:00Z</cp:lastPrinted>
  <dcterms:created xsi:type="dcterms:W3CDTF">2017-05-03T21:38:44Z</dcterms:created>
  <dcterms:modified xsi:type="dcterms:W3CDTF">2017-07-18T17:20:30Z</dcterms:modified>
</cp:coreProperties>
</file>