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batch\ffmpeg_config\trim_crop_convert\"/>
    </mc:Choice>
  </mc:AlternateContent>
  <bookViews>
    <workbookView xWindow="0" yWindow="0" windowWidth="27105" windowHeight="13965" activeTab="1"/>
  </bookViews>
  <sheets>
    <sheet name="CONFIG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Z9" i="1" s="1"/>
  <c r="K8" i="1"/>
  <c r="Z8" i="1" s="1"/>
  <c r="X8" i="1"/>
  <c r="Z10" i="1"/>
  <c r="Z11" i="1"/>
  <c r="J9" i="1"/>
  <c r="J10" i="1"/>
  <c r="K10" i="1"/>
  <c r="J11" i="1"/>
  <c r="K11" i="1"/>
  <c r="J8" i="1"/>
  <c r="C9" i="1" l="1"/>
  <c r="W9" i="1" s="1"/>
  <c r="C10" i="1"/>
  <c r="W10" i="1" s="1"/>
  <c r="C11" i="1"/>
  <c r="W11" i="1" s="1"/>
  <c r="C8" i="1"/>
  <c r="W8" i="1" s="1"/>
  <c r="B9" i="1"/>
  <c r="B10" i="1"/>
  <c r="B11" i="1"/>
  <c r="B8" i="1"/>
  <c r="T9" i="1"/>
  <c r="U9" i="1"/>
  <c r="X9" i="1" s="1"/>
  <c r="AA9" i="1" s="1"/>
  <c r="T10" i="1"/>
  <c r="U10" i="1"/>
  <c r="X10" i="1" s="1"/>
  <c r="AA10" i="1" s="1"/>
  <c r="T11" i="1"/>
  <c r="U11" i="1"/>
  <c r="X11" i="1" s="1"/>
  <c r="AA11" i="1" s="1"/>
  <c r="U8" i="1"/>
  <c r="T8" i="1"/>
  <c r="L9" i="1"/>
  <c r="L10" i="1"/>
  <c r="L11" i="1"/>
  <c r="M11" i="1" s="1"/>
  <c r="L8" i="1"/>
  <c r="AA8" i="1" l="1"/>
  <c r="N11" i="1"/>
  <c r="O11" i="1" s="1"/>
  <c r="M8" i="1"/>
  <c r="M10" i="1"/>
  <c r="N10" i="1" s="1"/>
  <c r="M9" i="1"/>
  <c r="N9" i="1" s="1"/>
  <c r="O9" i="1" s="1"/>
  <c r="N8" i="1" l="1"/>
  <c r="O8" i="1" s="1"/>
  <c r="O10" i="1"/>
</calcChain>
</file>

<file path=xl/sharedStrings.xml><?xml version="1.0" encoding="utf-8"?>
<sst xmlns="http://schemas.openxmlformats.org/spreadsheetml/2006/main" count="55" uniqueCount="49">
  <si>
    <t>video_file</t>
  </si>
  <si>
    <t>video_start_h</t>
  </si>
  <si>
    <t>video_start_m</t>
  </si>
  <si>
    <t>video_start_s</t>
  </si>
  <si>
    <t>video_end_h</t>
  </si>
  <si>
    <t>video_end_m</t>
  </si>
  <si>
    <t>video_end_s</t>
  </si>
  <si>
    <t>output_folder</t>
  </si>
  <si>
    <t>total_duration_s</t>
  </si>
  <si>
    <t>video_file_folder</t>
  </si>
  <si>
    <t>video_file_name</t>
  </si>
  <si>
    <t>U:\jorrit\vub_obs\captured\01-KC1EN.mkv</t>
  </si>
  <si>
    <t>U:\jorrit\vub_obs\captured\02-Databases lecture 1.mkv</t>
  </si>
  <si>
    <t>U:\jorrit\vub_obs\captured\03-Databases lecture 2.mkv</t>
  </si>
  <si>
    <t>U:\jorrit\vub_obs\captured\04-Databanken 3 Reduction and Normalisation (NL).mkv</t>
  </si>
  <si>
    <t>U:\jorrit\vub_obs\captured and converted</t>
  </si>
  <si>
    <t>duration_h</t>
  </si>
  <si>
    <t>duration_m</t>
  </si>
  <si>
    <t>duration_s</t>
  </si>
  <si>
    <t>startpixel_row</t>
  </si>
  <si>
    <t>startpixel_col</t>
  </si>
  <si>
    <t>endpixel_row</t>
  </si>
  <si>
    <t>endpixel_col</t>
  </si>
  <si>
    <t>size_h</t>
  </si>
  <si>
    <t>size_v</t>
  </si>
  <si>
    <t>output_video_file</t>
  </si>
  <si>
    <t>"C:\Program Files\ffmpeg\5.1\bin\ffmpeg.exe"</t>
  </si>
  <si>
    <t>ffmpeg location with quotes</t>
  </si>
  <si>
    <t>crop_convert_cmd</t>
  </si>
  <si>
    <t>start_string</t>
  </si>
  <si>
    <t>end_string</t>
  </si>
  <si>
    <t>ff_vparam</t>
  </si>
  <si>
    <t>ff_aparam</t>
  </si>
  <si>
    <t>ff_tparam</t>
  </si>
  <si>
    <t>-c:a copy</t>
  </si>
  <si>
    <t>input file</t>
  </si>
  <si>
    <t>timing</t>
  </si>
  <si>
    <t>crop</t>
  </si>
  <si>
    <t>output file</t>
  </si>
  <si>
    <t>ffmpeg</t>
  </si>
  <si>
    <t>legend</t>
  </si>
  <si>
    <t>fill in this data</t>
  </si>
  <si>
    <t>determined by formula</t>
  </si>
  <si>
    <t>"C:\Program Files\ffmpeg\5.1\bin\ffmpeg.exe" -i "U:\jorrit\vub_obs\captured\01-KC1EN.mkv" -c:v libx264 -preset slow -crf 23 -filter:v crop=1287:942:709:203,scale=1600:-2 -c:a copy -ss 00:00:03 -to 00:15:04 -y "U:\jorrit\vub_obs\captured and converted\01-KC1EN.mkv"</t>
  </si>
  <si>
    <t>example</t>
  </si>
  <si>
    <t>README</t>
  </si>
  <si>
    <t>input video file is trimmed</t>
  </si>
  <si>
    <t>then cropped</t>
  </si>
  <si>
    <t>then video stream is converted and audio stream is copied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</si>
</sst>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232629"/>
      <name val="Cascadia Mono"/>
      <family val="3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44">
    <xf numFmtId="0" fontId="0" fillId="0" borderId="0" xfId="0"/>
    <xf numFmtId="0" fontId="3" fillId="7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quotePrefix="1" applyBorder="1" applyAlignment="1">
      <alignment vertical="center" wrapText="1"/>
    </xf>
    <xf numFmtId="0" fontId="0" fillId="0" borderId="0" xfId="0" quotePrefix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6" borderId="2" xfId="5" applyBorder="1" applyAlignment="1">
      <alignment horizontal="center" vertical="center"/>
    </xf>
    <xf numFmtId="0" fontId="2" fillId="6" borderId="3" xfId="5" applyBorder="1" applyAlignment="1">
      <alignment horizontal="center" vertical="center"/>
    </xf>
    <xf numFmtId="0" fontId="2" fillId="6" borderId="4" xfId="5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4" borderId="2" xfId="3" applyBorder="1" applyAlignment="1">
      <alignment horizontal="center" vertical="center" wrapText="1"/>
    </xf>
    <xf numFmtId="0" fontId="2" fillId="4" borderId="4" xfId="3" applyBorder="1" applyAlignment="1">
      <alignment horizontal="center" vertical="center" wrapText="1"/>
    </xf>
    <xf numFmtId="0" fontId="2" fillId="5" borderId="2" xfId="4" applyBorder="1" applyAlignment="1">
      <alignment horizontal="center" vertical="center"/>
    </xf>
    <xf numFmtId="0" fontId="2" fillId="5" borderId="3" xfId="4" applyBorder="1" applyAlignment="1">
      <alignment horizontal="center" vertical="center"/>
    </xf>
    <xf numFmtId="0" fontId="2" fillId="5" borderId="4" xfId="4" applyBorder="1" applyAlignment="1">
      <alignment horizontal="center" vertical="center"/>
    </xf>
    <xf numFmtId="0" fontId="4" fillId="0" borderId="0" xfId="0" applyFont="1"/>
  </cellXfs>
  <cellStyles count="6">
    <cellStyle name="Accent1" xfId="1" builtinId="29"/>
    <cellStyle name="Accent2" xfId="2" builtinId="33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opLeftCell="A4" zoomScale="85" zoomScaleNormal="85" workbookViewId="0">
      <selection activeCell="B9" sqref="B9"/>
    </sheetView>
  </sheetViews>
  <sheetFormatPr defaultColWidth="9.1328125" defaultRowHeight="14.25" x14ac:dyDescent="0.45"/>
  <cols>
    <col min="1" max="1" width="33.86328125" style="8" customWidth="1"/>
    <col min="2" max="3" width="17.86328125" style="8" customWidth="1"/>
    <col min="4" max="9" width="7" style="20" customWidth="1"/>
    <col min="10" max="10" width="9.3984375" style="20" customWidth="1"/>
    <col min="11" max="11" width="10" style="20" customWidth="1"/>
    <col min="12" max="15" width="8.3984375" style="20" customWidth="1"/>
    <col min="16" max="19" width="7.59765625" style="20" customWidth="1"/>
    <col min="20" max="21" width="9.1328125" style="20"/>
    <col min="22" max="23" width="21.73046875" style="9" customWidth="1"/>
    <col min="24" max="24" width="41" style="9" customWidth="1"/>
    <col min="25" max="25" width="14.1328125" style="8" customWidth="1"/>
    <col min="26" max="26" width="22.86328125" style="8" customWidth="1"/>
    <col min="27" max="27" width="57" style="8" customWidth="1"/>
    <col min="28" max="16384" width="9.1328125" style="8"/>
  </cols>
  <sheetData>
    <row r="1" spans="1:27" x14ac:dyDescent="0.45">
      <c r="A1" s="6" t="s">
        <v>27</v>
      </c>
      <c r="B1" s="7" t="s">
        <v>26</v>
      </c>
      <c r="Z1" s="8" t="s">
        <v>44</v>
      </c>
      <c r="AA1" s="8" t="s">
        <v>43</v>
      </c>
    </row>
    <row r="2" spans="1:27" ht="28.5" x14ac:dyDescent="0.45">
      <c r="A2" s="6" t="s">
        <v>40</v>
      </c>
      <c r="B2" s="1" t="s">
        <v>41</v>
      </c>
    </row>
    <row r="3" spans="1:27" ht="28.5" x14ac:dyDescent="0.45">
      <c r="A3" s="6"/>
      <c r="B3" s="2" t="s">
        <v>42</v>
      </c>
    </row>
    <row r="4" spans="1:27" x14ac:dyDescent="0.45">
      <c r="A4" s="6"/>
    </row>
    <row r="6" spans="1:27" x14ac:dyDescent="0.45">
      <c r="A6" s="29" t="s">
        <v>35</v>
      </c>
      <c r="B6" s="30"/>
      <c r="C6" s="31"/>
      <c r="D6" s="32" t="s">
        <v>36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  <c r="P6" s="35" t="s">
        <v>37</v>
      </c>
      <c r="Q6" s="36"/>
      <c r="R6" s="36"/>
      <c r="S6" s="36"/>
      <c r="T6" s="36"/>
      <c r="U6" s="37"/>
      <c r="V6" s="38" t="s">
        <v>38</v>
      </c>
      <c r="W6" s="39"/>
      <c r="X6" s="40" t="s">
        <v>39</v>
      </c>
      <c r="Y6" s="41"/>
      <c r="Z6" s="41"/>
      <c r="AA6" s="42"/>
    </row>
    <row r="7" spans="1:27" ht="42.75" x14ac:dyDescent="0.45">
      <c r="A7" s="3" t="s">
        <v>0</v>
      </c>
      <c r="B7" s="2" t="s">
        <v>9</v>
      </c>
      <c r="C7" s="4" t="s">
        <v>10</v>
      </c>
      <c r="D7" s="3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2" t="s">
        <v>29</v>
      </c>
      <c r="K7" s="2" t="s">
        <v>30</v>
      </c>
      <c r="L7" s="2" t="s">
        <v>8</v>
      </c>
      <c r="M7" s="2" t="s">
        <v>16</v>
      </c>
      <c r="N7" s="2" t="s">
        <v>17</v>
      </c>
      <c r="O7" s="4" t="s">
        <v>18</v>
      </c>
      <c r="P7" s="3" t="s">
        <v>19</v>
      </c>
      <c r="Q7" s="1" t="s">
        <v>20</v>
      </c>
      <c r="R7" s="1" t="s">
        <v>21</v>
      </c>
      <c r="S7" s="1" t="s">
        <v>22</v>
      </c>
      <c r="T7" s="2" t="s">
        <v>24</v>
      </c>
      <c r="U7" s="4" t="s">
        <v>23</v>
      </c>
      <c r="V7" s="3" t="s">
        <v>7</v>
      </c>
      <c r="W7" s="4" t="s">
        <v>25</v>
      </c>
      <c r="X7" s="2" t="s">
        <v>31</v>
      </c>
      <c r="Y7" s="2" t="s">
        <v>32</v>
      </c>
      <c r="Z7" s="2" t="s">
        <v>33</v>
      </c>
      <c r="AA7" s="5" t="s">
        <v>28</v>
      </c>
    </row>
    <row r="8" spans="1:27" ht="71.25" x14ac:dyDescent="0.45">
      <c r="A8" s="11" t="s">
        <v>11</v>
      </c>
      <c r="B8" s="9" t="str">
        <f>LEFT(A8,FIND("?",SUBSTITUTE(A8,"\","?",LEN(A8)-LEN(SUBSTITUTE(A8,"\","")))))</f>
        <v>U:\jorrit\vub_obs\captured\</v>
      </c>
      <c r="C8" s="12" t="str">
        <f>MID(A8,FIND("?",SUBSTITUTE(A8,"\","?",LEN(A8)-LEN(SUBSTITUTE(A8,"\",""))))+1,LEN(A8))</f>
        <v>01-KC1EN.mkv</v>
      </c>
      <c r="D8" s="21">
        <v>0</v>
      </c>
      <c r="E8" s="22">
        <v>0</v>
      </c>
      <c r="F8" s="22">
        <v>3</v>
      </c>
      <c r="G8" s="22">
        <v>0</v>
      </c>
      <c r="H8" s="22">
        <v>15</v>
      </c>
      <c r="I8" s="22">
        <v>4</v>
      </c>
      <c r="J8" s="22" t="str">
        <f>TEXT(D8,REPT("0",2))&amp;":"&amp;TEXT(E8,REPT("0",2))&amp;":"&amp;TEXT(F8,REPT("0",2))</f>
        <v>00:00:03</v>
      </c>
      <c r="K8" s="22" t="str">
        <f t="shared" ref="K8:K11" si="0">TEXT(G8,REPT("0",2))&amp;":"&amp;TEXT(H8,REPT("0",2))&amp;":"&amp;TEXT(I8,REPT("0",2))</f>
        <v>00:15:04</v>
      </c>
      <c r="L8" s="20">
        <f>(G8*3600+H8*60+I8)-(D8*3600+E8*60+F8)</f>
        <v>901</v>
      </c>
      <c r="M8" s="20">
        <f>ROUNDDOWN(L8/3600,0)</f>
        <v>0</v>
      </c>
      <c r="N8" s="20">
        <f>ROUNDDOWN((L8-M8*3600)/60,0)</f>
        <v>15</v>
      </c>
      <c r="O8" s="26">
        <f>ROUNDDOWN((L8-M8*3600-N8*60),0)</f>
        <v>1</v>
      </c>
      <c r="P8" s="23">
        <v>288</v>
      </c>
      <c r="Q8" s="20">
        <v>1016</v>
      </c>
      <c r="R8" s="20">
        <v>1630</v>
      </c>
      <c r="S8" s="20">
        <v>2878</v>
      </c>
      <c r="T8" s="20">
        <f t="shared" ref="T8:U11" si="1">R8-P8</f>
        <v>1342</v>
      </c>
      <c r="U8" s="26">
        <f t="shared" si="1"/>
        <v>1862</v>
      </c>
      <c r="V8" s="11" t="s">
        <v>15</v>
      </c>
      <c r="W8" s="12" t="str">
        <f>V8&amp;"\"&amp;C8</f>
        <v>U:\jorrit\vub_obs\captured and converted\01-KC1EN.mkv</v>
      </c>
      <c r="X8" s="13" t="str">
        <f>"-c:v libx264 -preset slow -crf 23 -filter:v crop="&amp;U8&amp;":"&amp;T8&amp;":"&amp;Q8&amp;":"&amp;P8&amp;",scale=1600:-2"</f>
        <v>-c:v libx264 -preset slow -crf 23 -filter:v crop=1862:1342:1016:288,scale=1600:-2</v>
      </c>
      <c r="Y8" s="14" t="s">
        <v>34</v>
      </c>
      <c r="Z8" s="15" t="str">
        <f>"-ss "&amp;J8&amp;" -to "&amp;K8</f>
        <v>-ss 00:00:03 -to 00:15:04</v>
      </c>
      <c r="AA8" s="12" t="str">
        <f>$B$1&amp;" -i """&amp;A8&amp;""" "&amp;X8&amp;" "&amp;Y8&amp;" "&amp;Z8&amp;" -y """&amp;W8&amp;""""</f>
        <v>"C:\Program Files\ffmpeg\5.1\bin\ffmpeg.exe" -i "U:\jorrit\vub_obs\captured\01-KC1EN.mkv" -c:v libx264 -preset slow -crf 23 -filter:v crop=1862:1342:1016:288,scale=1600:-2 -c:a copy -ss 00:00:03 -to 00:15:04 -y "U:\jorrit\vub_obs\captured and converted\01-KC1EN.mkv"</v>
      </c>
    </row>
    <row r="9" spans="1:27" ht="71.25" x14ac:dyDescent="0.45">
      <c r="A9" s="11" t="s">
        <v>12</v>
      </c>
      <c r="B9" s="9" t="str">
        <f>LEFT(A9,FIND("?",SUBSTITUTE(A9,"\","?",LEN(A9)-LEN(SUBSTITUTE(A9,"\","")))))</f>
        <v>U:\jorrit\vub_obs\captured\</v>
      </c>
      <c r="C9" s="12" t="str">
        <f>MID(A9,FIND("?",SUBSTITUTE(A9,"\","?",LEN(A9)-LEN(SUBSTITUTE(A9,"\",""))))+1,LEN(A9))</f>
        <v>02-Databases lecture 1.mkv</v>
      </c>
      <c r="D9" s="21">
        <v>0</v>
      </c>
      <c r="E9" s="22">
        <v>0</v>
      </c>
      <c r="F9" s="22">
        <v>2</v>
      </c>
      <c r="G9" s="22">
        <v>0</v>
      </c>
      <c r="H9" s="22">
        <v>53</v>
      </c>
      <c r="I9" s="22">
        <v>27</v>
      </c>
      <c r="J9" s="22" t="str">
        <f t="shared" ref="J9:J11" si="2">TEXT(D9,REPT("0",2))&amp;":"&amp;TEXT(E9,REPT("0",2))&amp;":"&amp;TEXT(F9,REPT("0",2))</f>
        <v>00:00:02</v>
      </c>
      <c r="K9" s="22" t="str">
        <f t="shared" si="0"/>
        <v>00:53:27</v>
      </c>
      <c r="L9" s="20">
        <f>(G9*3600+H9*60+I9)-(D9*3600+E9*60+F9)</f>
        <v>3205</v>
      </c>
      <c r="M9" s="20">
        <f t="shared" ref="M9:M11" si="3">ROUNDDOWN(L9/3600,0)</f>
        <v>0</v>
      </c>
      <c r="N9" s="20">
        <f t="shared" ref="N9:N11" si="4">ROUNDDOWN((L9-M9*3600)/60,0)</f>
        <v>53</v>
      </c>
      <c r="O9" s="26">
        <f t="shared" ref="O9:O11" si="5">ROUNDDOWN((L9-M9*3600-N9*60),0)</f>
        <v>25</v>
      </c>
      <c r="P9" s="23">
        <v>288</v>
      </c>
      <c r="Q9" s="20">
        <v>1016</v>
      </c>
      <c r="R9" s="20">
        <v>1630</v>
      </c>
      <c r="S9" s="20">
        <v>2878</v>
      </c>
      <c r="T9" s="20">
        <f t="shared" si="1"/>
        <v>1342</v>
      </c>
      <c r="U9" s="26">
        <f t="shared" si="1"/>
        <v>1862</v>
      </c>
      <c r="V9" s="11" t="s">
        <v>15</v>
      </c>
      <c r="W9" s="12" t="str">
        <f>V9&amp;"\"&amp;C9</f>
        <v>U:\jorrit\vub_obs\captured and converted\02-Databases lecture 1.mkv</v>
      </c>
      <c r="X9" s="13" t="str">
        <f>"-c:v libx264 -preset slow -crf 23 -filter:v crop="&amp;U9&amp;":"&amp;T9&amp;":"&amp;Q9&amp;":"&amp;P9&amp;",scale=1600:-2"</f>
        <v>-c:v libx264 -preset slow -crf 23 -filter:v crop=1862:1342:1016:288,scale=1600:-2</v>
      </c>
      <c r="Y9" s="14" t="s">
        <v>34</v>
      </c>
      <c r="Z9" s="15" t="str">
        <f t="shared" ref="Z9:Z11" si="6">"-ss "&amp;J9&amp;" -to "&amp;K9</f>
        <v>-ss 00:00:02 -to 00:53:27</v>
      </c>
      <c r="AA9" s="12" t="str">
        <f t="shared" ref="AA9:AA11" si="7">$B$1&amp;" -i """&amp;A9&amp;""" "&amp;X9&amp;" "&amp;Y9&amp;" "&amp;Z9&amp;" -y """&amp;W9&amp;""""</f>
        <v>"C:\Program Files\ffmpeg\5.1\bin\ffmpeg.exe" -i "U:\jorrit\vub_obs\captured\02-Databases lecture 1.mkv" -c:v libx264 -preset slow -crf 23 -filter:v crop=1862:1342:1016:288,scale=1600:-2 -c:a copy -ss 00:00:02 -to 00:53:27 -y "U:\jorrit\vub_obs\captured and converted\02-Databases lecture 1.mkv"</v>
      </c>
    </row>
    <row r="10" spans="1:27" ht="71.25" x14ac:dyDescent="0.45">
      <c r="A10" s="11" t="s">
        <v>13</v>
      </c>
      <c r="B10" s="9" t="str">
        <f>LEFT(A10,FIND("?",SUBSTITUTE(A10,"\","?",LEN(A10)-LEN(SUBSTITUTE(A10,"\","")))))</f>
        <v>U:\jorrit\vub_obs\captured\</v>
      </c>
      <c r="C10" s="12" t="str">
        <f>MID(A10,FIND("?",SUBSTITUTE(A10,"\","?",LEN(A10)-LEN(SUBSTITUTE(A10,"\",""))))+1,LEN(A10))</f>
        <v>03-Databases lecture 2.mkv</v>
      </c>
      <c r="D10" s="21">
        <v>0</v>
      </c>
      <c r="E10" s="22">
        <v>0</v>
      </c>
      <c r="F10" s="22">
        <v>3</v>
      </c>
      <c r="G10" s="22">
        <v>1</v>
      </c>
      <c r="H10" s="22">
        <v>8</v>
      </c>
      <c r="I10" s="22">
        <v>46</v>
      </c>
      <c r="J10" s="22" t="str">
        <f t="shared" si="2"/>
        <v>00:00:03</v>
      </c>
      <c r="K10" s="22" t="str">
        <f t="shared" si="0"/>
        <v>01:08:46</v>
      </c>
      <c r="L10" s="20">
        <f>(G10*3600+H10*60+I10)-(D10*3600+E10*60+F10)</f>
        <v>4123</v>
      </c>
      <c r="M10" s="20">
        <f t="shared" si="3"/>
        <v>1</v>
      </c>
      <c r="N10" s="20">
        <f t="shared" si="4"/>
        <v>8</v>
      </c>
      <c r="O10" s="26">
        <f t="shared" si="5"/>
        <v>43</v>
      </c>
      <c r="P10" s="23">
        <v>288</v>
      </c>
      <c r="Q10" s="20">
        <v>1016</v>
      </c>
      <c r="R10" s="20">
        <v>1630</v>
      </c>
      <c r="S10" s="20">
        <v>2878</v>
      </c>
      <c r="T10" s="20">
        <f t="shared" si="1"/>
        <v>1342</v>
      </c>
      <c r="U10" s="26">
        <f t="shared" si="1"/>
        <v>1862</v>
      </c>
      <c r="V10" s="11" t="s">
        <v>15</v>
      </c>
      <c r="W10" s="12" t="str">
        <f>V10&amp;"\"&amp;C10</f>
        <v>U:\jorrit\vub_obs\captured and converted\03-Databases lecture 2.mkv</v>
      </c>
      <c r="X10" s="13" t="str">
        <f t="shared" ref="X10:X11" si="8">"-c:v libx264 -preset slow -crf 23 -filter:v crop="&amp;U10&amp;":"&amp;T10&amp;":"&amp;Q10&amp;":"&amp;P10&amp;",scale=1600:-2"</f>
        <v>-c:v libx264 -preset slow -crf 23 -filter:v crop=1862:1342:1016:288,scale=1600:-2</v>
      </c>
      <c r="Y10" s="14" t="s">
        <v>34</v>
      </c>
      <c r="Z10" s="15" t="str">
        <f t="shared" si="6"/>
        <v>-ss 00:00:03 -to 01:08:46</v>
      </c>
      <c r="AA10" s="12" t="str">
        <f t="shared" si="7"/>
        <v>"C:\Program Files\ffmpeg\5.1\bin\ffmpeg.exe" -i "U:\jorrit\vub_obs\captured\03-Databases lecture 2.mkv" -c:v libx264 -preset slow -crf 23 -filter:v crop=1862:1342:1016:288,scale=1600:-2 -c:a copy -ss 00:00:03 -to 01:08:46 -y "U:\jorrit\vub_obs\captured and converted\03-Databases lecture 2.mkv"</v>
      </c>
    </row>
    <row r="11" spans="1:27" ht="85.5" x14ac:dyDescent="0.45">
      <c r="A11" s="11" t="s">
        <v>14</v>
      </c>
      <c r="B11" s="9" t="str">
        <f>LEFT(A11,FIND("?",SUBSTITUTE(A11,"\","?",LEN(A11)-LEN(SUBSTITUTE(A11,"\","")))))</f>
        <v>U:\jorrit\vub_obs\captured\</v>
      </c>
      <c r="C11" s="12" t="str">
        <f>MID(A11,FIND("?",SUBSTITUTE(A11,"\","?",LEN(A11)-LEN(SUBSTITUTE(A11,"\",""))))+1,LEN(A11))</f>
        <v>04-Databanken 3 Reduction and Normalisation (NL).mkv</v>
      </c>
      <c r="D11" s="21">
        <v>0</v>
      </c>
      <c r="E11" s="22">
        <v>0</v>
      </c>
      <c r="F11" s="22">
        <v>2</v>
      </c>
      <c r="G11" s="22">
        <v>1</v>
      </c>
      <c r="H11" s="22">
        <v>33</v>
      </c>
      <c r="I11" s="22">
        <v>49</v>
      </c>
      <c r="J11" s="22" t="str">
        <f t="shared" si="2"/>
        <v>00:00:02</v>
      </c>
      <c r="K11" s="22" t="str">
        <f t="shared" si="0"/>
        <v>01:33:49</v>
      </c>
      <c r="L11" s="20">
        <f>(G11*3600+H11*60+I11)-(D11*3600+E11*60+F11)</f>
        <v>5627</v>
      </c>
      <c r="M11" s="20">
        <f t="shared" si="3"/>
        <v>1</v>
      </c>
      <c r="N11" s="20">
        <f t="shared" si="4"/>
        <v>33</v>
      </c>
      <c r="O11" s="26">
        <f t="shared" si="5"/>
        <v>47</v>
      </c>
      <c r="P11" s="23">
        <v>288</v>
      </c>
      <c r="Q11" s="20">
        <v>1016</v>
      </c>
      <c r="R11" s="20">
        <v>1630</v>
      </c>
      <c r="S11" s="20">
        <v>2878</v>
      </c>
      <c r="T11" s="20">
        <f t="shared" si="1"/>
        <v>1342</v>
      </c>
      <c r="U11" s="26">
        <f t="shared" si="1"/>
        <v>1862</v>
      </c>
      <c r="V11" s="11" t="s">
        <v>15</v>
      </c>
      <c r="W11" s="12" t="str">
        <f>V11&amp;"\"&amp;C11</f>
        <v>U:\jorrit\vub_obs\captured and converted\04-Databanken 3 Reduction and Normalisation (NL).mkv</v>
      </c>
      <c r="X11" s="13" t="str">
        <f t="shared" si="8"/>
        <v>-c:v libx264 -preset slow -crf 23 -filter:v crop=1862:1342:1016:288,scale=1600:-2</v>
      </c>
      <c r="Y11" s="14" t="s">
        <v>34</v>
      </c>
      <c r="Z11" s="15" t="str">
        <f t="shared" si="6"/>
        <v>-ss 00:00:02 -to 01:33:49</v>
      </c>
      <c r="AA11" s="12" t="str">
        <f t="shared" si="7"/>
        <v>"C:\Program Files\ffmpeg\5.1\bin\ffmpeg.exe" -i "U:\jorrit\vub_obs\captured\04-Databanken 3 Reduction and Normalisation (NL).mkv" -c:v libx264 -preset slow -crf 23 -filter:v crop=1862:1342:1016:288,scale=1600:-2 -c:a copy -ss 00:00:02 -to 01:33:49 -y "U:\jorrit\vub_obs\captured and converted\04-Databanken 3 Reduction and Normalisation (NL).mkv"</v>
      </c>
    </row>
    <row r="12" spans="1:27" x14ac:dyDescent="0.45">
      <c r="A12" s="11"/>
      <c r="B12" s="9"/>
      <c r="C12" s="12"/>
      <c r="D12" s="23"/>
      <c r="O12" s="26"/>
      <c r="P12" s="23"/>
      <c r="U12" s="26"/>
      <c r="V12" s="11"/>
      <c r="W12" s="12"/>
      <c r="X12" s="11"/>
      <c r="AA12" s="10"/>
    </row>
    <row r="13" spans="1:27" x14ac:dyDescent="0.45">
      <c r="A13" s="11"/>
      <c r="B13" s="9"/>
      <c r="C13" s="12"/>
      <c r="D13" s="23"/>
      <c r="O13" s="26"/>
      <c r="P13" s="23"/>
      <c r="U13" s="26"/>
      <c r="V13" s="11"/>
      <c r="W13" s="12"/>
      <c r="X13" s="11"/>
      <c r="AA13" s="10"/>
    </row>
    <row r="14" spans="1:27" x14ac:dyDescent="0.45">
      <c r="A14" s="11"/>
      <c r="B14" s="9"/>
      <c r="C14" s="12"/>
      <c r="D14" s="23"/>
      <c r="O14" s="26"/>
      <c r="P14" s="23"/>
      <c r="U14" s="26"/>
      <c r="V14" s="11"/>
      <c r="W14" s="12"/>
      <c r="X14" s="11"/>
      <c r="AA14" s="10"/>
    </row>
    <row r="15" spans="1:27" x14ac:dyDescent="0.45">
      <c r="A15" s="11"/>
      <c r="B15" s="9"/>
      <c r="C15" s="12"/>
      <c r="D15" s="23"/>
      <c r="O15" s="26"/>
      <c r="P15" s="23"/>
      <c r="U15" s="26"/>
      <c r="V15" s="11"/>
      <c r="W15" s="12"/>
      <c r="X15" s="11"/>
      <c r="AA15" s="10"/>
    </row>
    <row r="16" spans="1:27" x14ac:dyDescent="0.45">
      <c r="A16" s="11"/>
      <c r="B16" s="9"/>
      <c r="C16" s="12"/>
      <c r="D16" s="23"/>
      <c r="O16" s="26"/>
      <c r="P16" s="23"/>
      <c r="U16" s="26"/>
      <c r="V16" s="11"/>
      <c r="W16" s="12"/>
      <c r="X16" s="11"/>
      <c r="AA16" s="10"/>
    </row>
    <row r="17" spans="1:27" x14ac:dyDescent="0.45">
      <c r="A17" s="11"/>
      <c r="B17" s="9"/>
      <c r="C17" s="12"/>
      <c r="D17" s="23"/>
      <c r="O17" s="26"/>
      <c r="P17" s="23"/>
      <c r="U17" s="26"/>
      <c r="V17" s="11"/>
      <c r="W17" s="12"/>
      <c r="X17" s="11"/>
      <c r="AA17" s="10"/>
    </row>
    <row r="18" spans="1:27" x14ac:dyDescent="0.45">
      <c r="A18" s="11"/>
      <c r="B18" s="9"/>
      <c r="C18" s="12"/>
      <c r="D18" s="23"/>
      <c r="O18" s="26"/>
      <c r="P18" s="23"/>
      <c r="U18" s="26"/>
      <c r="V18" s="11"/>
      <c r="W18" s="12"/>
      <c r="X18" s="11"/>
      <c r="AA18" s="10"/>
    </row>
    <row r="19" spans="1:27" x14ac:dyDescent="0.45">
      <c r="A19" s="11"/>
      <c r="B19" s="9"/>
      <c r="C19" s="12"/>
      <c r="D19" s="23"/>
      <c r="O19" s="26"/>
      <c r="P19" s="23"/>
      <c r="U19" s="26"/>
      <c r="V19" s="11"/>
      <c r="W19" s="12"/>
      <c r="X19" s="11"/>
      <c r="AA19" s="10"/>
    </row>
    <row r="20" spans="1:27" x14ac:dyDescent="0.45">
      <c r="A20" s="11"/>
      <c r="B20" s="9"/>
      <c r="C20" s="12"/>
      <c r="D20" s="23"/>
      <c r="O20" s="26"/>
      <c r="P20" s="23"/>
      <c r="U20" s="26"/>
      <c r="V20" s="11"/>
      <c r="W20" s="12"/>
      <c r="X20" s="11"/>
      <c r="AA20" s="10"/>
    </row>
    <row r="21" spans="1:27" x14ac:dyDescent="0.45">
      <c r="A21" s="11"/>
      <c r="B21" s="9"/>
      <c r="C21" s="12"/>
      <c r="D21" s="23"/>
      <c r="O21" s="26"/>
      <c r="P21" s="23"/>
      <c r="U21" s="26"/>
      <c r="V21" s="11"/>
      <c r="W21" s="12"/>
      <c r="X21" s="11"/>
      <c r="AA21" s="10"/>
    </row>
    <row r="22" spans="1:27" x14ac:dyDescent="0.45">
      <c r="A22" s="11"/>
      <c r="B22" s="9"/>
      <c r="C22" s="12"/>
      <c r="D22" s="23"/>
      <c r="O22" s="26"/>
      <c r="P22" s="23"/>
      <c r="U22" s="26"/>
      <c r="V22" s="11"/>
      <c r="W22" s="12"/>
      <c r="X22" s="11"/>
      <c r="AA22" s="10"/>
    </row>
    <row r="23" spans="1:27" x14ac:dyDescent="0.45">
      <c r="A23" s="11"/>
      <c r="B23" s="9"/>
      <c r="C23" s="12"/>
      <c r="D23" s="23"/>
      <c r="O23" s="26"/>
      <c r="P23" s="23"/>
      <c r="U23" s="26"/>
      <c r="V23" s="11"/>
      <c r="W23" s="12"/>
      <c r="X23" s="11"/>
      <c r="AA23" s="10"/>
    </row>
    <row r="24" spans="1:27" x14ac:dyDescent="0.45">
      <c r="A24" s="11"/>
      <c r="B24" s="9"/>
      <c r="C24" s="12"/>
      <c r="D24" s="23"/>
      <c r="O24" s="26"/>
      <c r="P24" s="23"/>
      <c r="U24" s="26"/>
      <c r="V24" s="11"/>
      <c r="W24" s="12"/>
      <c r="X24" s="11"/>
      <c r="AA24" s="10"/>
    </row>
    <row r="25" spans="1:27" x14ac:dyDescent="0.45">
      <c r="A25" s="11"/>
      <c r="B25" s="9"/>
      <c r="C25" s="12"/>
      <c r="D25" s="23"/>
      <c r="O25" s="26"/>
      <c r="P25" s="23"/>
      <c r="U25" s="26"/>
      <c r="V25" s="11"/>
      <c r="W25" s="12"/>
      <c r="X25" s="11"/>
      <c r="AA25" s="10"/>
    </row>
    <row r="26" spans="1:27" x14ac:dyDescent="0.45">
      <c r="A26" s="11"/>
      <c r="B26" s="9"/>
      <c r="C26" s="12"/>
      <c r="D26" s="23"/>
      <c r="O26" s="26"/>
      <c r="P26" s="23"/>
      <c r="U26" s="26"/>
      <c r="V26" s="11"/>
      <c r="W26" s="12"/>
      <c r="X26" s="11"/>
      <c r="AA26" s="10"/>
    </row>
    <row r="27" spans="1:27" x14ac:dyDescent="0.45">
      <c r="A27" s="11"/>
      <c r="B27" s="9"/>
      <c r="C27" s="12"/>
      <c r="D27" s="23"/>
      <c r="O27" s="26"/>
      <c r="P27" s="23"/>
      <c r="U27" s="26"/>
      <c r="V27" s="11"/>
      <c r="W27" s="12"/>
      <c r="X27" s="11"/>
      <c r="AA27" s="10"/>
    </row>
    <row r="28" spans="1:27" x14ac:dyDescent="0.45">
      <c r="A28" s="11"/>
      <c r="B28" s="9"/>
      <c r="C28" s="12"/>
      <c r="D28" s="23"/>
      <c r="O28" s="26"/>
      <c r="P28" s="23"/>
      <c r="U28" s="26"/>
      <c r="V28" s="11"/>
      <c r="W28" s="12"/>
      <c r="X28" s="11"/>
      <c r="AA28" s="10"/>
    </row>
    <row r="29" spans="1:27" x14ac:dyDescent="0.45">
      <c r="A29" s="11"/>
      <c r="B29" s="9"/>
      <c r="C29" s="12"/>
      <c r="D29" s="23"/>
      <c r="O29" s="26"/>
      <c r="P29" s="23"/>
      <c r="U29" s="26"/>
      <c r="V29" s="11"/>
      <c r="W29" s="12"/>
      <c r="X29" s="11"/>
      <c r="AA29" s="10"/>
    </row>
    <row r="30" spans="1:27" x14ac:dyDescent="0.45">
      <c r="A30" s="11"/>
      <c r="B30" s="9"/>
      <c r="C30" s="12"/>
      <c r="D30" s="23"/>
      <c r="O30" s="26"/>
      <c r="P30" s="23"/>
      <c r="U30" s="26"/>
      <c r="V30" s="11"/>
      <c r="W30" s="12"/>
      <c r="X30" s="11"/>
      <c r="AA30" s="10"/>
    </row>
    <row r="31" spans="1:27" x14ac:dyDescent="0.45">
      <c r="A31" s="11"/>
      <c r="B31" s="9"/>
      <c r="C31" s="12"/>
      <c r="D31" s="23"/>
      <c r="O31" s="26"/>
      <c r="P31" s="23"/>
      <c r="U31" s="26"/>
      <c r="V31" s="11"/>
      <c r="W31" s="12"/>
      <c r="X31" s="11"/>
      <c r="AA31" s="10"/>
    </row>
    <row r="32" spans="1:27" x14ac:dyDescent="0.45">
      <c r="A32" s="11"/>
      <c r="B32" s="9"/>
      <c r="C32" s="12"/>
      <c r="D32" s="23"/>
      <c r="O32" s="26"/>
      <c r="P32" s="23"/>
      <c r="U32" s="26"/>
      <c r="V32" s="11"/>
      <c r="W32" s="12"/>
      <c r="X32" s="11"/>
      <c r="AA32" s="10"/>
    </row>
    <row r="33" spans="1:27" x14ac:dyDescent="0.45">
      <c r="A33" s="11"/>
      <c r="B33" s="9"/>
      <c r="C33" s="12"/>
      <c r="D33" s="23"/>
      <c r="O33" s="26"/>
      <c r="P33" s="23"/>
      <c r="U33" s="26"/>
      <c r="V33" s="11"/>
      <c r="W33" s="12"/>
      <c r="X33" s="11"/>
      <c r="AA33" s="10"/>
    </row>
    <row r="34" spans="1:27" x14ac:dyDescent="0.45">
      <c r="A34" s="11"/>
      <c r="B34" s="9"/>
      <c r="C34" s="12"/>
      <c r="D34" s="23"/>
      <c r="O34" s="26"/>
      <c r="P34" s="23"/>
      <c r="U34" s="26"/>
      <c r="V34" s="11"/>
      <c r="W34" s="12"/>
      <c r="X34" s="11"/>
      <c r="AA34" s="10"/>
    </row>
    <row r="35" spans="1:27" x14ac:dyDescent="0.45">
      <c r="A35" s="11"/>
      <c r="B35" s="9"/>
      <c r="C35" s="12"/>
      <c r="D35" s="23"/>
      <c r="O35" s="26"/>
      <c r="P35" s="23"/>
      <c r="U35" s="26"/>
      <c r="V35" s="11"/>
      <c r="W35" s="12"/>
      <c r="X35" s="11"/>
      <c r="AA35" s="10"/>
    </row>
    <row r="36" spans="1:27" x14ac:dyDescent="0.45">
      <c r="A36" s="18"/>
      <c r="B36" s="28"/>
      <c r="C36" s="19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7"/>
      <c r="P36" s="24"/>
      <c r="Q36" s="25"/>
      <c r="R36" s="25"/>
      <c r="S36" s="25"/>
      <c r="T36" s="25"/>
      <c r="U36" s="27"/>
      <c r="V36" s="18"/>
      <c r="W36" s="19"/>
      <c r="X36" s="18"/>
      <c r="Y36" s="16"/>
      <c r="Z36" s="16"/>
      <c r="AA36" s="17"/>
    </row>
  </sheetData>
  <mergeCells count="5">
    <mergeCell ref="A6:C6"/>
    <mergeCell ref="D6:O6"/>
    <mergeCell ref="P6:U6"/>
    <mergeCell ref="V6:W6"/>
    <mergeCell ref="X6:A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E28" sqref="E28"/>
    </sheetView>
  </sheetViews>
  <sheetFormatPr defaultRowHeight="14.25" x14ac:dyDescent="0.45"/>
  <sheetData>
    <row r="1" spans="1:1" ht="25.5" x14ac:dyDescent="0.75">
      <c r="A1" s="43" t="s">
        <v>45</v>
      </c>
    </row>
    <row r="2" spans="1:1" x14ac:dyDescent="0.45">
      <c r="A2" t="s">
        <v>46</v>
      </c>
    </row>
    <row r="3" spans="1:1" x14ac:dyDescent="0.45">
      <c r="A3" t="s">
        <v>47</v>
      </c>
    </row>
    <row r="4" spans="1:1" x14ac:dyDescent="0.45">
      <c r="A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README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JVM</dc:creator>
  <cp:lastModifiedBy>Jorrit Vander Mynsbrugge</cp:lastModifiedBy>
  <dcterms:created xsi:type="dcterms:W3CDTF">2023-03-07T12:27:57Z</dcterms:created>
  <dcterms:modified xsi:type="dcterms:W3CDTF">2024-02-24T16:51:14Z</dcterms:modified>
</cp:coreProperties>
</file>