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8_{C8B78B8F-93DC-4247-8F13-F0D522A4E18E}" xr6:coauthVersionLast="46" xr6:coauthVersionMax="46" xr10:uidLastSave="{00000000-0000-0000-0000-000000000000}"/>
  <bookViews>
    <workbookView xWindow="-50" yWindow="10" windowWidth="20010" windowHeight="20770" tabRatio="415"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3" i="17" l="1"/>
  <c r="T15" i="17"/>
  <c r="T18"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17" i="17"/>
  <c r="U15" i="17"/>
  <c r="U31" i="17"/>
  <c r="U3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1" i="17" l="1"/>
  <c r="V24" i="17"/>
  <c r="V25" i="17"/>
  <c r="V34" i="17"/>
  <c r="V16" i="17"/>
  <c r="V22" i="17"/>
  <c r="V30" i="17"/>
  <c r="U34" i="18"/>
  <c r="V14" i="17"/>
  <c r="W7" i="17"/>
  <c r="W32"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1" i="17" l="1"/>
  <c r="W18" i="17"/>
  <c r="W16" i="17"/>
  <c r="W23" i="17"/>
  <c r="W24" i="17"/>
  <c r="W19" i="17"/>
  <c r="W28" i="17"/>
  <c r="W30" i="17"/>
  <c r="W34" i="17"/>
  <c r="W17" i="17"/>
  <c r="W6" i="17"/>
  <c r="W26" i="17"/>
  <c r="W31" i="17"/>
  <c r="X7" i="17"/>
  <c r="X32" i="17" s="1"/>
  <c r="W12" i="17"/>
  <c r="W33" i="17"/>
  <c r="W20" i="17"/>
  <c r="W25" i="17"/>
  <c r="W9" i="17"/>
  <c r="W21" i="17"/>
  <c r="W35" i="17"/>
  <c r="W15" i="17"/>
  <c r="W22" i="17"/>
  <c r="W13" i="17"/>
  <c r="W27" i="17"/>
  <c r="W14" i="17"/>
  <c r="W2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5" i="17"/>
  <c r="X20" i="17"/>
  <c r="X19" i="17"/>
  <c r="X22" i="17"/>
  <c r="X9" i="17" l="1"/>
  <c r="X16" i="17"/>
  <c r="X30" i="17"/>
  <c r="X15" i="17"/>
  <c r="X12" i="17"/>
  <c r="X27" i="17"/>
  <c r="X17" i="17"/>
  <c r="X13" i="17"/>
  <c r="X21" i="17"/>
  <c r="X14" i="17"/>
  <c r="X28" i="17"/>
  <c r="X11" i="17"/>
  <c r="X34" i="17"/>
  <c r="X18" i="17"/>
  <c r="X35" i="17"/>
  <c r="X33" i="17"/>
  <c r="X31" i="17"/>
  <c r="X23" i="17"/>
  <c r="X29" i="17"/>
  <c r="Y7" i="17"/>
  <c r="Y34" i="17" s="1"/>
  <c r="X26" i="17"/>
  <c r="X2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2" i="17" l="1"/>
  <c r="Y22" i="17"/>
  <c r="Z7" i="17"/>
  <c r="Z27" i="17" s="1"/>
  <c r="Y13" i="17"/>
  <c r="Y18" i="17"/>
  <c r="Y23" i="17"/>
  <c r="Y19" i="17"/>
  <c r="Y24" i="17"/>
  <c r="Y20" i="17"/>
  <c r="Y14" i="17"/>
  <c r="Y17" i="17"/>
  <c r="Y26" i="17"/>
  <c r="Y21" i="17"/>
  <c r="Y32" i="17"/>
  <c r="Y11" i="17"/>
  <c r="Y28" i="17"/>
  <c r="Y25" i="17"/>
  <c r="Y9" i="17"/>
  <c r="Y27" i="17"/>
  <c r="Y15" i="17"/>
  <c r="Y35" i="17"/>
  <c r="Y31" i="17"/>
  <c r="Y30" i="17"/>
  <c r="Y33" i="17"/>
  <c r="Y29" i="17"/>
  <c r="Y1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4" i="17"/>
  <c r="Z17" i="17"/>
  <c r="Z16" i="17"/>
  <c r="Z14" i="17"/>
  <c r="Z28" i="17" l="1"/>
  <c r="Z30" i="17"/>
  <c r="Z29" i="17"/>
  <c r="Z34" i="17"/>
  <c r="AA7" i="17"/>
  <c r="AA34" i="17" s="1"/>
  <c r="Z31" i="17"/>
  <c r="Z25" i="17"/>
  <c r="Z21" i="17"/>
  <c r="Z33" i="17"/>
  <c r="Z11" i="17"/>
  <c r="Z23" i="17"/>
  <c r="Z35" i="17"/>
  <c r="Z32" i="17"/>
  <c r="Z9" i="17"/>
  <c r="Z18" i="17"/>
  <c r="Z15" i="17"/>
  <c r="Z22" i="17"/>
  <c r="Z20" i="17"/>
  <c r="Z19" i="17"/>
  <c r="Z12" i="17"/>
  <c r="Z26" i="17"/>
  <c r="Z1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1" i="17"/>
  <c r="AA26" i="17"/>
  <c r="AA29" i="17"/>
  <c r="AA20" i="17"/>
  <c r="AB7" i="17"/>
  <c r="AA24" i="17"/>
  <c r="AA15" i="17"/>
  <c r="AA12" i="17" l="1"/>
  <c r="AA18" i="17"/>
  <c r="AA27" i="17"/>
  <c r="AA9" i="17"/>
  <c r="AA17" i="17"/>
  <c r="AA11" i="17"/>
  <c r="AA21" i="17"/>
  <c r="AA35" i="17"/>
  <c r="AA28" i="17"/>
  <c r="AA22" i="17"/>
  <c r="AA19" i="17"/>
  <c r="AA23" i="17"/>
  <c r="AA13" i="17"/>
  <c r="AA30" i="17"/>
  <c r="AA25" i="17"/>
  <c r="AA32" i="17"/>
  <c r="AA14" i="17"/>
  <c r="AA16" i="17"/>
  <c r="AA3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2" i="18"/>
  <c r="AK11" i="18"/>
  <c r="AK21" i="18"/>
  <c r="AK22" i="18"/>
  <c r="AK24" i="18"/>
  <c r="AK23" i="18"/>
  <c r="AK14" i="18"/>
  <c r="AK19" i="18"/>
  <c r="AK28" i="18"/>
  <c r="AK31" i="18"/>
  <c r="AK9" i="18"/>
  <c r="AK29" i="18"/>
  <c r="AK15" i="18"/>
  <c r="AK35" i="18"/>
  <c r="AK20" i="18"/>
  <c r="AK26" i="18"/>
  <c r="AK16" i="18"/>
  <c r="AK30" i="18"/>
  <c r="AL7" i="18"/>
  <c r="AL28"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20" i="18" l="1"/>
  <c r="AL26" i="18"/>
  <c r="AL17" i="18"/>
  <c r="AL21" i="18"/>
  <c r="AL22" i="18"/>
  <c r="AL23" i="18"/>
  <c r="AL13" i="18"/>
  <c r="AL29" i="18"/>
  <c r="AL25" i="18"/>
  <c r="AL9" i="18"/>
  <c r="AL35" i="18"/>
  <c r="AL11" i="18"/>
  <c r="AM7" i="18"/>
  <c r="AM31" i="18" s="1"/>
  <c r="AL30" i="18"/>
  <c r="AL12" i="18"/>
  <c r="AL32" i="18"/>
  <c r="AL15" i="18"/>
  <c r="AL34" i="18"/>
  <c r="AL16" i="18"/>
  <c r="AL31" i="18"/>
  <c r="AL33" i="18"/>
  <c r="AL18" i="18"/>
  <c r="AL14" i="18"/>
  <c r="AL27" i="18"/>
  <c r="AL19"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4" i="18" l="1"/>
  <c r="AM18" i="18"/>
  <c r="AM25" i="18"/>
  <c r="AM26" i="18"/>
  <c r="AM16" i="18"/>
  <c r="AM21" i="18"/>
  <c r="AM22" i="18"/>
  <c r="AM23" i="18"/>
  <c r="AM33" i="18"/>
  <c r="AM9" i="18"/>
  <c r="AM34" i="18"/>
  <c r="AM17" i="18"/>
  <c r="AM11" i="18"/>
  <c r="AM35" i="18"/>
  <c r="AN7" i="18"/>
  <c r="AN24" i="18" s="1"/>
  <c r="AM27" i="18"/>
  <c r="AM12" i="18"/>
  <c r="AM24" i="18"/>
  <c r="AM13" i="18"/>
  <c r="AM28" i="18"/>
  <c r="AM15" i="18"/>
  <c r="AM32" i="18"/>
  <c r="AM19" i="18"/>
  <c r="AM29" i="18"/>
  <c r="AM20" i="18"/>
  <c r="AM30" i="18"/>
  <c r="AN35"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O7" i="18" l="1"/>
  <c r="AN15" i="18"/>
  <c r="AN19" i="18"/>
  <c r="AN26" i="18"/>
  <c r="AN22" i="18"/>
  <c r="AN23" i="18"/>
  <c r="AN27" i="18"/>
  <c r="AN30" i="18"/>
  <c r="AN31" i="18"/>
  <c r="AN21" i="18"/>
  <c r="AN32" i="18"/>
  <c r="AN13" i="18"/>
  <c r="AN16" i="18"/>
  <c r="AN9" i="18"/>
  <c r="AN17" i="18"/>
  <c r="AN11" i="18"/>
  <c r="AN14" i="18"/>
  <c r="AN33" i="18"/>
  <c r="AN18" i="18"/>
  <c r="AN34" i="18"/>
  <c r="AN28" i="18"/>
  <c r="AN29" i="18"/>
  <c r="AN20" i="18"/>
  <c r="AN25" i="18"/>
  <c r="AN12" i="18"/>
  <c r="AO26" i="18"/>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C15" i="16"/>
  <c r="BC11" i="16"/>
  <c r="BC9"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<sst xmlns="http://schemas.openxmlformats.org/spreadsheetml/2006/main" count="198" uniqueCount="58">
  <si>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</si>
  <si>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</si>
  <si>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</si>
  <si>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</si>
  <si>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</si>
  <si>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</si>
  <si>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</si>
  <si>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</si>
  <si>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</si>
  <si>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</si>
  <si>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</si>
  <si>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</si>
  <si>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</si>
  <si>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</si>
  <si>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</si>
  <si>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</si>
  <si>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</si>
  <si>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</si>
  <si>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</si>
  <si>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</si>
  <si>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</si>
  <si>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</si>
  <si>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</si>
  <si>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</si>
  <si>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</si>
  <si>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</si>
  <si>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</si>
  <si>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</si>
  <si>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</si>
  <si>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</si>
  <si>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</si>
  <si>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</si>
  <si>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</si>
  <si>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</si>
  <si>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Week 1</t>
  </si>
  <si>
    <t>Week 2</t>
  </si>
  <si>
    <t>Week 3</t>
  </si>
  <si>
    <t>Week 4</t>
  </si>
  <si>
    <t>Week 5</t>
  </si>
  <si>
    <t>Week 6</t>
  </si>
  <si>
    <t>Week 7</t>
  </si>
  <si>
    <t>Player Class</t>
  </si>
  <si>
    <t>Integration of all classes</t>
  </si>
  <si>
    <t>Touch Ups, and problem fixing</t>
  </si>
  <si>
    <t>Professor Class</t>
  </si>
  <si>
    <t>Map Class</t>
  </si>
  <si>
    <t>Events Class</t>
  </si>
  <si>
    <t>Design and Ideas for a project</t>
  </si>
  <si>
    <t>Project Proposal</t>
  </si>
  <si>
    <t>UML</t>
  </si>
  <si>
    <t>TimeLine</t>
  </si>
  <si>
    <t>The next phase is working with the map and implementing funcitons such as save/load and map manipulation. This will be the true start of testing as we can move a player around a map and change dumby variables.</t>
  </si>
  <si>
    <t>The first few weeks is when we work on developing our player/professor class. This is one of the major classes and plays a signifigant role in development/testing</t>
  </si>
  <si>
    <t>When we start work on the events class this is when we create what actually happens to the player in the game. Ex: Puzzles, knowledge fights, ect.</t>
  </si>
  <si>
    <t>The integration of all classes is when we smooth out the handling of each class and how they interact with each other. This will be the time when we do the most testing.</t>
  </si>
  <si>
    <t>Finally we clean up with problem fixes and attempt to tighten the handling of the game as well as we can.</t>
  </si>
  <si>
    <t xml:space="preserve"> The top graph is where we start coding the actual project. Week 1 for this is when we start the project.</t>
  </si>
  <si>
    <t>This second graph is the work we have done starting from the beginning of the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</si>
</sst>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b/>
      <sz val="22"/>
      <color theme="1" tint="4.9989318521683403E-2"/>
      <name val="Corbel"/>
      <family val="2"/>
    </font>
    <font>
      <b/>
      <sz val="22"/>
      <color theme="1" tint="4.9989318521683403E-2"/>
      <name val="Calibri"/>
      <family val="2"/>
      <scheme val="major"/>
    </font>
    <font>
      <b/>
      <sz val="22"/>
      <color theme="1" tint="4.9989318521683403E-2"/>
      <name val="Calibri"/>
      <family val="2"/>
      <scheme val="minor"/>
    </font>
    <font>
      <b/>
      <sz val="20"/>
      <color theme="1" tint="4.9989318521683403E-2"/>
      <name val="Calibri"/>
      <family val="2"/>
      <scheme val="minor"/>
    </font>
    <font>
      <sz val="16"/>
      <color theme="1" tint="4.9989318521683403E-2"/>
      <name val="Calibri"/>
      <family val="2"/>
      <scheme val="minor"/>
    </font>
    <font>
      <sz val="16"/>
      <color theme="1" tint="4.9989318521683403E-2"/>
      <name val="Calibri"/>
      <family val="2"/>
      <scheme val="major"/>
    </font>
  </fonts>
  <fills count="2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4"/>
        <bgColor indexed="64"/>
      </patternFill>
    </fill>
    <fill>
      <patternFill patternType="solid">
        <fgColor theme="7"/>
        <bgColor indexed="64"/>
      </patternFill>
    </fill>
    <fill>
      <patternFill patternType="solid">
        <fgColor rgb="FFFF0000"/>
        <bgColor indexed="64"/>
      </patternFill>
    </fill>
    <fill>
      <patternFill patternType="solid">
        <fgColor rgb="FFFFFF00"/>
        <bgColor indexed="64"/>
      </patternFill>
    </fill>
    <fill>
      <patternFill patternType="solid">
        <fgColor theme="8"/>
        <bgColor indexed="64"/>
      </patternFill>
    </fill>
    <fill>
      <patternFill patternType="solid">
        <fgColor theme="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1" fillId="15" borderId="0" xfId="6" applyFont="1" applyFill="1" applyAlignment="1">
      <alignment vertical="center" wrapText="1"/>
    </xf>
    <xf numFmtId="0" fontId="32" fillId="16" borderId="0" xfId="6" applyFont="1" applyFill="1" applyAlignment="1">
      <alignment vertical="center" wrapText="1"/>
    </xf>
    <xf numFmtId="0" fontId="32" fillId="15" borderId="0" xfId="6" applyFont="1" applyFill="1" applyAlignment="1">
      <alignment vertical="center"/>
    </xf>
    <xf numFmtId="0" fontId="32" fillId="15" borderId="0" xfId="0" applyFont="1" applyFill="1"/>
    <xf numFmtId="0" fontId="32" fillId="0" borderId="0" xfId="0" applyFont="1"/>
    <xf numFmtId="0" fontId="32" fillId="0" borderId="0" xfId="0" applyFont="1" applyAlignment="1">
      <alignment horizontal="center" wrapText="1"/>
    </xf>
    <xf numFmtId="0" fontId="33" fillId="0" borderId="0" xfId="0" applyFont="1"/>
    <xf numFmtId="0" fontId="33" fillId="15" borderId="0" xfId="0" applyFont="1" applyFill="1" applyAlignment="1">
      <alignment wrapText="1"/>
    </xf>
    <xf numFmtId="0" fontId="33" fillId="0" borderId="0" xfId="0" applyFont="1" applyAlignment="1">
      <alignment vertical="top"/>
    </xf>
    <xf numFmtId="0" fontId="33" fillId="0" borderId="0" xfId="0" applyFont="1" applyAlignment="1">
      <alignment horizontal="center" wrapText="1"/>
    </xf>
    <xf numFmtId="0" fontId="33" fillId="0" borderId="0" xfId="0" applyFont="1" applyAlignment="1">
      <alignment wrapText="1"/>
    </xf>
    <xf numFmtId="0" fontId="33" fillId="0" borderId="0" xfId="0" applyFont="1" applyAlignment="1">
      <alignment vertical="top" wrapText="1"/>
    </xf>
    <xf numFmtId="0" fontId="34" fillId="19" borderId="0" xfId="0" applyFont="1" applyFill="1" applyAlignment="1">
      <alignment vertical="center" wrapText="1"/>
    </xf>
    <xf numFmtId="0" fontId="33" fillId="5" borderId="0" xfId="0" applyFont="1" applyFill="1" applyAlignment="1">
      <alignment horizontal="center" wrapText="1"/>
    </xf>
    <xf numFmtId="0" fontId="33" fillId="20" borderId="0" xfId="0" applyFont="1" applyFill="1" applyAlignment="1">
      <alignment horizontal="center" wrapText="1"/>
    </xf>
    <xf numFmtId="0" fontId="33" fillId="21" borderId="0" xfId="0" applyFont="1" applyFill="1" applyAlignment="1">
      <alignment horizontal="center" wrapText="1"/>
    </xf>
    <xf numFmtId="0" fontId="33" fillId="19" borderId="0" xfId="0" applyFont="1" applyFill="1" applyAlignment="1">
      <alignment horizontal="center" vertical="top" wrapText="1"/>
    </xf>
    <xf numFmtId="0" fontId="32" fillId="5" borderId="0" xfId="0" applyFont="1" applyFill="1" applyAlignment="1">
      <alignment horizontal="center"/>
    </xf>
    <xf numFmtId="0" fontId="32" fillId="8" borderId="0" xfId="0" applyFont="1" applyFill="1" applyAlignment="1">
      <alignment horizontal="center" vertical="center"/>
    </xf>
    <xf numFmtId="0" fontId="31" fillId="17" borderId="0" xfId="6" applyFont="1" applyFill="1" applyAlignment="1">
      <alignment horizontal="center" vertical="center" wrapText="1"/>
    </xf>
    <xf numFmtId="0" fontId="31" fillId="18" borderId="0" xfId="6" applyFont="1" applyFill="1" applyAlignment="1">
      <alignment horizontal="center" vertical="center" wrapText="1"/>
    </xf>
    <xf numFmtId="0" fontId="35" fillId="0" borderId="0" xfId="0" applyFont="1" applyAlignment="1">
      <alignment vertical="center" wrapText="1"/>
    </xf>
    <xf numFmtId="0" fontId="35" fillId="0" borderId="0" xfId="0" applyFont="1" applyAlignment="1">
      <alignment vertical="center"/>
    </xf>
    <xf numFmtId="0" fontId="35" fillId="0" borderId="0" xfId="0" applyFont="1" applyAlignment="1">
      <alignment horizontal="center" vertical="center" wrapText="1"/>
    </xf>
    <xf numFmtId="0" fontId="36" fillId="0" borderId="0" xfId="0" applyFont="1" applyAlignment="1">
      <alignment horizontal="center" wrapText="1"/>
    </xf>
    <xf numFmtId="0" fontId="35" fillId="0" borderId="0" xfId="0" applyFont="1" applyAlignment="1">
      <alignment horizontal="center" wrapTex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32"/>
  <sheetViews>
    <sheetView showGridLines="0" tabSelected="1" zoomScaleNormal="100" workbookViewId="0">
      <selection activeCell="F14" sqref="F14"/>
    </sheetView>
  </sheetViews>
  <sheetFormatPr defaultColWidth="9.08984375" defaultRowHeight="13" x14ac:dyDescent="0.3"/>
  <cols>
    <col min="1" max="1" width="22.81640625" style="8" customWidth="1"/>
    <col min="2" max="2" width="25.54296875" style="8" customWidth="1"/>
    <col min="3" max="3" width="24.6328125" style="6" customWidth="1"/>
    <col min="4" max="4" width="25.36328125" style="6" customWidth="1"/>
    <col min="5" max="5" width="24.6328125" style="6" customWidth="1"/>
    <col min="6" max="6" width="24.81640625" style="6" customWidth="1"/>
    <col min="7" max="7" width="25.08984375" style="6" customWidth="1"/>
    <col min="8" max="16384" width="9.08984375" style="6"/>
  </cols>
  <sheetData>
    <row r="1" spans="1:13" s="7" customFormat="1" ht="28.5" x14ac:dyDescent="0.6">
      <c r="A1" s="7" t="s">
        <v>34</v>
      </c>
      <c r="B1" s="7" t="s">
        <v>35</v>
      </c>
      <c r="C1" s="7" t="s">
        <v>36</v>
      </c>
      <c r="D1" s="125" t="s">
        <v>37</v>
      </c>
      <c r="E1" s="7" t="s">
        <v>38</v>
      </c>
      <c r="F1" s="7" t="s">
        <v>39</v>
      </c>
      <c r="G1" s="7" t="s">
        <v>40</v>
      </c>
    </row>
    <row r="2" spans="1:13" ht="67" customHeight="1" x14ac:dyDescent="0.65">
      <c r="A2" s="168" t="s">
        <v>41</v>
      </c>
      <c r="B2" s="168"/>
      <c r="C2" s="152" t="s">
        <v>44</v>
      </c>
      <c r="D2" s="153"/>
      <c r="E2" s="153"/>
      <c r="F2" s="154"/>
      <c r="G2" s="155"/>
      <c r="H2" s="7"/>
      <c r="I2" s="7"/>
      <c r="J2" s="7"/>
      <c r="K2" s="7"/>
      <c r="L2" s="7"/>
      <c r="M2" s="7"/>
    </row>
    <row r="3" spans="1:13" ht="67" customHeight="1" x14ac:dyDescent="0.65">
      <c r="A3" s="155"/>
      <c r="B3" s="154"/>
      <c r="C3" s="169" t="s">
        <v>45</v>
      </c>
      <c r="D3" s="169"/>
      <c r="E3" s="154"/>
      <c r="F3" s="154"/>
      <c r="G3" s="154"/>
      <c r="H3" s="7"/>
      <c r="I3" s="7"/>
      <c r="J3" s="7"/>
      <c r="K3" s="7"/>
      <c r="L3" s="7"/>
      <c r="M3" s="7"/>
    </row>
    <row r="4" spans="1:13" s="8" customFormat="1" ht="67" customHeight="1" x14ac:dyDescent="0.65">
      <c r="A4" s="175" t="s">
        <v>56</v>
      </c>
      <c r="B4" s="156"/>
      <c r="C4" s="156"/>
      <c r="D4" s="170" t="s">
        <v>46</v>
      </c>
      <c r="E4" s="170"/>
      <c r="F4" s="154"/>
      <c r="G4" s="155"/>
      <c r="H4" s="7"/>
      <c r="I4" s="7"/>
      <c r="J4" s="7"/>
      <c r="K4" s="7"/>
      <c r="L4" s="7"/>
      <c r="M4" s="7"/>
    </row>
    <row r="5" spans="1:13" s="8" customFormat="1" ht="67" customHeight="1" x14ac:dyDescent="0.65">
      <c r="A5" s="155"/>
      <c r="B5" s="154"/>
      <c r="C5" s="151"/>
      <c r="D5" s="151"/>
      <c r="E5" s="171" t="s">
        <v>42</v>
      </c>
      <c r="F5" s="171"/>
      <c r="G5" s="155"/>
      <c r="H5" s="7"/>
      <c r="I5" s="7"/>
      <c r="J5" s="7"/>
      <c r="K5" s="7"/>
      <c r="L5" s="7"/>
      <c r="M5" s="7"/>
    </row>
    <row r="6" spans="1:13" ht="67.5" customHeight="1" x14ac:dyDescent="0.65">
      <c r="A6" s="164" t="s">
        <v>47</v>
      </c>
      <c r="B6" s="164"/>
      <c r="C6" s="164"/>
      <c r="D6" s="158"/>
      <c r="E6" s="158"/>
      <c r="F6" s="158"/>
      <c r="G6" s="163" t="s">
        <v>43</v>
      </c>
    </row>
    <row r="7" spans="1:13" ht="50.15" customHeight="1" x14ac:dyDescent="0.65">
      <c r="A7" s="161"/>
      <c r="B7" s="161"/>
      <c r="C7" s="165" t="s">
        <v>48</v>
      </c>
      <c r="D7" s="165"/>
      <c r="E7" s="158"/>
      <c r="F7" s="158"/>
      <c r="G7" s="158"/>
    </row>
    <row r="8" spans="1:13" ht="67" customHeight="1" x14ac:dyDescent="0.65">
      <c r="A8" s="176" t="s">
        <v>57</v>
      </c>
      <c r="B8" s="160"/>
      <c r="C8" s="160"/>
      <c r="D8" s="166" t="s">
        <v>49</v>
      </c>
      <c r="E8" s="166"/>
      <c r="F8" s="161"/>
      <c r="G8" s="161"/>
    </row>
    <row r="9" spans="1:13" ht="67" customHeight="1" x14ac:dyDescent="0.3">
      <c r="A9" s="162"/>
      <c r="B9" s="162"/>
      <c r="C9" s="162"/>
      <c r="D9" s="162"/>
      <c r="E9" s="162"/>
      <c r="F9" s="167" t="s">
        <v>50</v>
      </c>
      <c r="G9" s="167"/>
      <c r="H9" s="8"/>
    </row>
    <row r="10" spans="1:13" ht="30.5" customHeight="1" x14ac:dyDescent="0.65">
      <c r="A10" s="174" t="s">
        <v>52</v>
      </c>
      <c r="B10" s="174"/>
      <c r="C10" s="174"/>
      <c r="D10" s="174"/>
      <c r="E10" s="172"/>
      <c r="F10" s="161"/>
      <c r="G10" s="161"/>
    </row>
    <row r="11" spans="1:13" ht="30.5" customHeight="1" x14ac:dyDescent="0.65">
      <c r="A11" s="174"/>
      <c r="B11" s="174"/>
      <c r="C11" s="174"/>
      <c r="D11" s="174"/>
      <c r="E11" s="172"/>
      <c r="F11" s="161"/>
      <c r="G11" s="161"/>
    </row>
    <row r="12" spans="1:13" ht="30.5" customHeight="1" x14ac:dyDescent="0.65">
      <c r="A12" s="174" t="s">
        <v>51</v>
      </c>
      <c r="B12" s="174"/>
      <c r="C12" s="174"/>
      <c r="D12" s="174"/>
      <c r="E12" s="172"/>
      <c r="F12" s="161"/>
      <c r="G12" s="161"/>
    </row>
    <row r="13" spans="1:13" ht="30.5" customHeight="1" x14ac:dyDescent="0.65">
      <c r="A13" s="174"/>
      <c r="B13" s="174"/>
      <c r="C13" s="174"/>
      <c r="D13" s="174"/>
      <c r="E13" s="172"/>
      <c r="F13" s="161"/>
      <c r="G13" s="161"/>
    </row>
    <row r="14" spans="1:13" ht="30.5" customHeight="1" x14ac:dyDescent="0.65">
      <c r="A14" s="174" t="s">
        <v>53</v>
      </c>
      <c r="B14" s="174"/>
      <c r="C14" s="174"/>
      <c r="D14" s="174"/>
      <c r="E14" s="172"/>
      <c r="F14" s="161"/>
      <c r="G14" s="161"/>
    </row>
    <row r="15" spans="1:13" ht="30.5" customHeight="1" x14ac:dyDescent="0.65">
      <c r="A15" s="174"/>
      <c r="B15" s="174"/>
      <c r="C15" s="174"/>
      <c r="D15" s="174"/>
      <c r="E15" s="173"/>
      <c r="F15" s="157"/>
      <c r="G15" s="157"/>
    </row>
    <row r="16" spans="1:13" ht="30.5" customHeight="1" x14ac:dyDescent="0.65">
      <c r="A16" s="174" t="s">
        <v>54</v>
      </c>
      <c r="B16" s="174"/>
      <c r="C16" s="174"/>
      <c r="D16" s="174"/>
      <c r="E16" s="173"/>
      <c r="F16" s="157"/>
      <c r="G16" s="157"/>
    </row>
    <row r="17" spans="1:7" ht="28.5" x14ac:dyDescent="0.65">
      <c r="A17" s="174"/>
      <c r="B17" s="174"/>
      <c r="C17" s="174"/>
      <c r="D17" s="174"/>
      <c r="E17" s="173"/>
      <c r="F17" s="157"/>
      <c r="G17" s="157"/>
    </row>
    <row r="18" spans="1:7" ht="28.5" x14ac:dyDescent="0.65">
      <c r="A18" s="174" t="s">
        <v>55</v>
      </c>
      <c r="B18" s="174"/>
      <c r="C18" s="174"/>
      <c r="D18" s="174"/>
      <c r="E18" s="173"/>
      <c r="F18" s="157"/>
      <c r="G18" s="157"/>
    </row>
    <row r="19" spans="1:7" ht="28.5" x14ac:dyDescent="0.65">
      <c r="A19" s="174"/>
      <c r="B19" s="174"/>
      <c r="C19" s="174"/>
      <c r="D19" s="174"/>
      <c r="E19" s="173"/>
      <c r="F19" s="157"/>
      <c r="G19" s="157"/>
    </row>
    <row r="20" spans="1:7" ht="28.5" x14ac:dyDescent="0.65">
      <c r="A20" s="173"/>
      <c r="B20" s="173"/>
      <c r="C20" s="173"/>
      <c r="D20" s="173"/>
      <c r="E20" s="173"/>
      <c r="F20" s="157"/>
      <c r="G20" s="157"/>
    </row>
    <row r="21" spans="1:7" ht="28.5" x14ac:dyDescent="0.65">
      <c r="A21" s="173"/>
      <c r="B21" s="173"/>
      <c r="C21" s="173"/>
      <c r="D21" s="173"/>
      <c r="E21" s="173"/>
      <c r="F21" s="157"/>
      <c r="G21" s="157"/>
    </row>
    <row r="22" spans="1:7" ht="28.5" x14ac:dyDescent="0.65">
      <c r="A22" s="173"/>
      <c r="B22" s="173"/>
      <c r="C22" s="173"/>
      <c r="D22" s="173"/>
      <c r="E22" s="173"/>
      <c r="F22" s="157"/>
      <c r="G22" s="157"/>
    </row>
    <row r="23" spans="1:7" ht="28.5" x14ac:dyDescent="0.65">
      <c r="A23" s="159"/>
      <c r="B23" s="159"/>
      <c r="C23" s="157"/>
      <c r="D23" s="157"/>
      <c r="E23" s="157"/>
      <c r="F23" s="157"/>
      <c r="G23" s="157"/>
    </row>
    <row r="24" spans="1:7" ht="28.5" x14ac:dyDescent="0.65">
      <c r="A24" s="159"/>
      <c r="B24" s="159"/>
      <c r="C24" s="157"/>
      <c r="D24" s="157"/>
      <c r="E24" s="157"/>
      <c r="F24" s="157"/>
      <c r="G24" s="157"/>
    </row>
    <row r="25" spans="1:7" ht="28.5" x14ac:dyDescent="0.65">
      <c r="A25" s="159"/>
      <c r="B25" s="159"/>
      <c r="C25" s="157"/>
      <c r="D25" s="157"/>
      <c r="E25" s="157"/>
      <c r="F25" s="157"/>
      <c r="G25" s="157"/>
    </row>
    <row r="26" spans="1:7" ht="28.5" x14ac:dyDescent="0.65">
      <c r="A26" s="159"/>
      <c r="B26" s="159"/>
      <c r="C26" s="157"/>
      <c r="D26" s="157"/>
      <c r="E26" s="157"/>
      <c r="F26" s="157"/>
      <c r="G26" s="157"/>
    </row>
    <row r="27" spans="1:7" ht="28.5" x14ac:dyDescent="0.65">
      <c r="A27" s="159"/>
      <c r="B27" s="159"/>
      <c r="C27" s="157"/>
      <c r="D27" s="157"/>
      <c r="E27" s="157"/>
      <c r="F27" s="157"/>
      <c r="G27" s="157"/>
    </row>
    <row r="28" spans="1:7" ht="28.5" x14ac:dyDescent="0.65">
      <c r="A28" s="159"/>
      <c r="B28" s="159"/>
      <c r="C28" s="157"/>
      <c r="D28" s="157"/>
      <c r="E28" s="157"/>
      <c r="F28" s="157"/>
      <c r="G28" s="157"/>
    </row>
    <row r="29" spans="1:7" ht="28.5" x14ac:dyDescent="0.65">
      <c r="A29" s="159"/>
      <c r="B29" s="159"/>
      <c r="C29" s="157"/>
      <c r="D29" s="157"/>
      <c r="E29" s="157"/>
      <c r="F29" s="157"/>
      <c r="G29" s="157"/>
    </row>
    <row r="30" spans="1:7" ht="28.5" x14ac:dyDescent="0.65">
      <c r="A30" s="159"/>
      <c r="B30" s="159"/>
      <c r="C30" s="157"/>
      <c r="D30" s="157"/>
      <c r="E30" s="157"/>
      <c r="F30" s="157"/>
      <c r="G30" s="157"/>
    </row>
    <row r="31" spans="1:7" ht="28.5" x14ac:dyDescent="0.65">
      <c r="A31" s="159"/>
      <c r="B31" s="159"/>
      <c r="C31" s="157"/>
      <c r="D31" s="157"/>
      <c r="E31" s="157"/>
      <c r="F31" s="157"/>
      <c r="G31" s="157"/>
    </row>
    <row r="32" spans="1:7" ht="28.5" x14ac:dyDescent="0.65">
      <c r="A32" s="159"/>
      <c r="B32" s="159"/>
      <c r="C32" s="157"/>
      <c r="D32" s="157"/>
      <c r="E32" s="157"/>
      <c r="F32" s="157"/>
      <c r="G32" s="157"/>
    </row>
  </sheetData>
  <mergeCells count="15">
    <mergeCell ref="A18:D19"/>
    <mergeCell ref="A10:D11"/>
    <mergeCell ref="A12:D13"/>
    <mergeCell ref="A14:D15"/>
    <mergeCell ref="A16:D17"/>
    <mergeCell ref="D8:E8"/>
    <mergeCell ref="C7:D7"/>
    <mergeCell ref="F9:G9"/>
    <mergeCell ref="A8:C8"/>
    <mergeCell ref="A2:B2"/>
    <mergeCell ref="C3:D3"/>
    <mergeCell ref="D4:E4"/>
    <mergeCell ref="E5:F5"/>
    <mergeCell ref="A4:C4"/>
    <mergeCell ref="A6:C6"/>
  </mergeCells>
  <pageMargins left="0.5" right="0.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style="12" customWidth="1"/>
    <col min="3" max="3" width="13.36328125" style="12" bestFit="1" customWidth="1"/>
    <col min="4" max="4" width="20.54296875" style="12" customWidth="1"/>
    <col min="5" max="5" width="15.81640625" style="12" customWidth="1"/>
    <col min="6" max="6" width="10.453125" style="2" customWidth="1"/>
    <col min="7" max="7" width="10.453125" style="12" customWidth="1"/>
    <col min="8" max="8" width="2.6328125" style="12" customWidth="1"/>
    <col min="9" max="64" width="3.54296875" style="12" customWidth="1"/>
    <col min="65" max="65" width="2.6328125" style="12" customWidth="1"/>
    <col min="66" max="16384" width="8.90625" style="12"/>
  </cols>
  <sheetData>
    <row r="1" spans="1:68" ht="25" customHeight="1" x14ac:dyDescent="0.35"/>
    <row r="2" spans="1:68" ht="50" customHeight="1" x14ac:dyDescent="0.35">
      <c r="A2" s="10"/>
      <c r="B2" s="138" t="s">
        <v>5</v>
      </c>
      <c r="C2" s="138"/>
      <c r="D2" s="138"/>
      <c r="E2" s="138"/>
      <c r="F2" s="138"/>
      <c r="G2" s="138"/>
      <c r="H2" s="138"/>
      <c r="I2" s="139"/>
      <c r="J2" s="139"/>
      <c r="K2" s="139"/>
      <c r="L2" s="139"/>
      <c r="M2" s="139"/>
      <c r="N2" s="139"/>
      <c r="O2" s="140"/>
      <c r="P2" s="140"/>
      <c r="Q2" s="140"/>
      <c r="R2" s="140"/>
      <c r="S2" s="140"/>
      <c r="T2" s="140"/>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 customHeight="1" x14ac:dyDescent="0.3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5">
      <c r="A4" s="10"/>
      <c r="B4" s="81" t="s">
        <v>22</v>
      </c>
      <c r="C4" s="82"/>
      <c r="D4" s="83"/>
      <c r="E4" s="84"/>
      <c r="F4" s="85"/>
      <c r="G4" s="86" t="s">
        <v>18</v>
      </c>
      <c r="H4" s="84"/>
      <c r="I4" s="141" t="s">
        <v>26</v>
      </c>
      <c r="J4" s="141"/>
      <c r="K4" s="141"/>
      <c r="L4" s="141"/>
      <c r="M4" s="99"/>
      <c r="N4" s="142" t="s">
        <v>27</v>
      </c>
      <c r="O4" s="142"/>
      <c r="P4" s="142"/>
      <c r="Q4" s="142"/>
      <c r="R4" s="99"/>
      <c r="S4" s="143" t="s">
        <v>28</v>
      </c>
      <c r="T4" s="143"/>
      <c r="U4" s="143"/>
      <c r="V4" s="143"/>
      <c r="W4" s="99"/>
      <c r="X4" s="136" t="s">
        <v>29</v>
      </c>
      <c r="Y4" s="136"/>
      <c r="Z4" s="136"/>
      <c r="AA4" s="136"/>
      <c r="AB4" s="99"/>
      <c r="AC4" s="137" t="s">
        <v>19</v>
      </c>
      <c r="AD4" s="137"/>
      <c r="AE4" s="137"/>
      <c r="AF4" s="13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5">
      <c r="A6" s="10"/>
      <c r="B6" s="89" t="s">
        <v>17</v>
      </c>
      <c r="C6" s="90" cm="1">
        <f t="array" aca="1" ref="C6" ca="1">IFERROR(IF(MIN(Milestones4352[Start])=0,TODAY(),B11(Milestones4352[Start])),TODAY())</f>
        <v>44273</v>
      </c>
      <c r="D6" s="91"/>
      <c r="E6" s="84"/>
      <c r="F6" s="92"/>
      <c r="G6" s="84"/>
      <c r="H6" s="84"/>
      <c r="I6" s="109" t="str">
        <f ca="1">TEXT(I7,"mmmm")</f>
        <v>March</v>
      </c>
      <c r="J6" s="109"/>
      <c r="K6" s="109"/>
      <c r="L6" s="109"/>
      <c r="M6" s="109"/>
      <c r="N6" s="109"/>
      <c r="O6" s="109"/>
      <c r="P6" s="109" t="str">
        <f ca="1">IF(TEXT(P7,"mmmm")=I6,"",TEXT(P7,"mmmm"))</f>
        <v/>
      </c>
      <c r="Q6" s="109"/>
      <c r="R6" s="109"/>
      <c r="S6" s="109"/>
      <c r="T6" s="109"/>
      <c r="U6" s="109"/>
      <c r="V6" s="109"/>
      <c r="W6" s="109" t="str">
        <f ca="1">IF(OR(TEXT(W7,"mmmm")=P6,TEXT(W7,"mmmm")=I6),"",TEXT(W7,"mmmm"))</f>
        <v>April</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May</v>
      </c>
      <c r="BG6" s="108"/>
      <c r="BH6" s="108"/>
      <c r="BI6" s="108"/>
      <c r="BJ6" s="108"/>
      <c r="BK6" s="108"/>
      <c r="BL6" s="108"/>
      <c r="BM6" s="99"/>
    </row>
    <row r="7" spans="1:68" ht="30" customHeight="1" x14ac:dyDescent="0.35">
      <c r="A7" s="10"/>
      <c r="B7" s="89" t="s">
        <v>12</v>
      </c>
      <c r="C7" s="93">
        <v>1</v>
      </c>
      <c r="D7" s="83"/>
      <c r="E7" s="84"/>
      <c r="F7" s="88"/>
      <c r="G7" s="88"/>
      <c r="H7" s="94"/>
      <c r="I7" s="116">
        <f ca="1">IFERROR(Project_Start+Scrolling_Increment,TODAY())</f>
        <v>44274</v>
      </c>
      <c r="J7" s="117">
        <f ca="1">I7+1</f>
        <v>44275</v>
      </c>
      <c r="K7" s="117">
        <f t="shared" ref="K7:AX7" ca="1" si="0">J7+1</f>
        <v>44276</v>
      </c>
      <c r="L7" s="117">
        <f t="shared" ca="1" si="0"/>
        <v>44277</v>
      </c>
      <c r="M7" s="117">
        <f t="shared" ca="1" si="0"/>
        <v>44278</v>
      </c>
      <c r="N7" s="117">
        <f t="shared" ca="1" si="0"/>
        <v>44279</v>
      </c>
      <c r="O7" s="118">
        <f t="shared" ca="1" si="0"/>
        <v>44280</v>
      </c>
      <c r="P7" s="117">
        <f ca="1">O7+1</f>
        <v>44281</v>
      </c>
      <c r="Q7" s="117">
        <f ca="1">P7+1</f>
        <v>44282</v>
      </c>
      <c r="R7" s="117">
        <f t="shared" ca="1" si="0"/>
        <v>44283</v>
      </c>
      <c r="S7" s="117">
        <f t="shared" ca="1" si="0"/>
        <v>44284</v>
      </c>
      <c r="T7" s="117">
        <f t="shared" ca="1" si="0"/>
        <v>44285</v>
      </c>
      <c r="U7" s="117">
        <f t="shared" ca="1" si="0"/>
        <v>44286</v>
      </c>
      <c r="V7" s="118">
        <f t="shared" ca="1" si="0"/>
        <v>44287</v>
      </c>
      <c r="W7" s="117">
        <f ca="1">V7+1</f>
        <v>44288</v>
      </c>
      <c r="X7" s="117">
        <f ca="1">W7+1</f>
        <v>44289</v>
      </c>
      <c r="Y7" s="117">
        <f t="shared" ca="1" si="0"/>
        <v>44290</v>
      </c>
      <c r="Z7" s="117">
        <f t="shared" ca="1" si="0"/>
        <v>44291</v>
      </c>
      <c r="AA7" s="117">
        <f t="shared" ca="1" si="0"/>
        <v>44292</v>
      </c>
      <c r="AB7" s="117">
        <f t="shared" ca="1" si="0"/>
        <v>44293</v>
      </c>
      <c r="AC7" s="118">
        <f t="shared" ca="1" si="0"/>
        <v>44294</v>
      </c>
      <c r="AD7" s="117">
        <f ca="1">AC7+1</f>
        <v>44295</v>
      </c>
      <c r="AE7" s="117">
        <f ca="1">AD7+1</f>
        <v>44296</v>
      </c>
      <c r="AF7" s="117">
        <f t="shared" ca="1" si="0"/>
        <v>44297</v>
      </c>
      <c r="AG7" s="117">
        <f t="shared" ca="1" si="0"/>
        <v>44298</v>
      </c>
      <c r="AH7" s="117">
        <f t="shared" ca="1" si="0"/>
        <v>44299</v>
      </c>
      <c r="AI7" s="117">
        <f t="shared" ca="1" si="0"/>
        <v>44300</v>
      </c>
      <c r="AJ7" s="118">
        <f t="shared" ca="1" si="0"/>
        <v>44301</v>
      </c>
      <c r="AK7" s="117">
        <f ca="1">AJ7+1</f>
        <v>44302</v>
      </c>
      <c r="AL7" s="117">
        <f ca="1">AK7+1</f>
        <v>44303</v>
      </c>
      <c r="AM7" s="117">
        <f t="shared" ca="1" si="0"/>
        <v>44304</v>
      </c>
      <c r="AN7" s="117">
        <f t="shared" ca="1" si="0"/>
        <v>44305</v>
      </c>
      <c r="AO7" s="117">
        <f t="shared" ca="1" si="0"/>
        <v>44306</v>
      </c>
      <c r="AP7" s="117">
        <f t="shared" ca="1" si="0"/>
        <v>44307</v>
      </c>
      <c r="AQ7" s="118">
        <f t="shared" ca="1" si="0"/>
        <v>44308</v>
      </c>
      <c r="AR7" s="117">
        <f ca="1">AQ7+1</f>
        <v>44309</v>
      </c>
      <c r="AS7" s="117">
        <f ca="1">AR7+1</f>
        <v>44310</v>
      </c>
      <c r="AT7" s="117">
        <f t="shared" ca="1" si="0"/>
        <v>44311</v>
      </c>
      <c r="AU7" s="117">
        <f t="shared" ca="1" si="0"/>
        <v>44312</v>
      </c>
      <c r="AV7" s="117">
        <f t="shared" ca="1" si="0"/>
        <v>44313</v>
      </c>
      <c r="AW7" s="117">
        <f t="shared" ca="1" si="0"/>
        <v>44314</v>
      </c>
      <c r="AX7" s="118">
        <f t="shared" ca="1" si="0"/>
        <v>44315</v>
      </c>
      <c r="AY7" s="117">
        <f ca="1">AX7+1</f>
        <v>44316</v>
      </c>
      <c r="AZ7" s="117">
        <f ca="1">AY7+1</f>
        <v>44317</v>
      </c>
      <c r="BA7" s="117">
        <f t="shared" ref="BA7:BE7" ca="1" si="1">AZ7+1</f>
        <v>44318</v>
      </c>
      <c r="BB7" s="117">
        <f t="shared" ca="1" si="1"/>
        <v>44319</v>
      </c>
      <c r="BC7" s="117">
        <f t="shared" ca="1" si="1"/>
        <v>44320</v>
      </c>
      <c r="BD7" s="117">
        <f t="shared" ca="1" si="1"/>
        <v>44321</v>
      </c>
      <c r="BE7" s="118">
        <f t="shared" ca="1" si="1"/>
        <v>44322</v>
      </c>
      <c r="BF7" s="117">
        <f ca="1">BE7+1</f>
        <v>44323</v>
      </c>
      <c r="BG7" s="117">
        <f ca="1">BF7+1</f>
        <v>44324</v>
      </c>
      <c r="BH7" s="117">
        <f t="shared" ref="BH7:BL7" ca="1" si="2">BG7+1</f>
        <v>44325</v>
      </c>
      <c r="BI7" s="117">
        <f t="shared" ca="1" si="2"/>
        <v>44326</v>
      </c>
      <c r="BJ7" s="117">
        <f t="shared" ca="1" si="2"/>
        <v>44327</v>
      </c>
      <c r="BK7" s="117">
        <f t="shared" ca="1" si="2"/>
        <v>44328</v>
      </c>
      <c r="BL7" s="118">
        <f t="shared" ca="1" si="2"/>
        <v>44329</v>
      </c>
      <c r="BM7" s="99"/>
    </row>
    <row r="8" spans="1:68" ht="20" customHeight="1" x14ac:dyDescent="0.3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35">
      <c r="A9" s="10"/>
      <c r="B9" s="126" t="s">
        <v>23</v>
      </c>
      <c r="C9" s="127" t="s">
        <v>7</v>
      </c>
      <c r="D9" s="127" t="s">
        <v>24</v>
      </c>
      <c r="E9" s="127" t="s">
        <v>10</v>
      </c>
      <c r="F9" s="127" t="s">
        <v>11</v>
      </c>
      <c r="G9" s="127"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4">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35">
      <c r="A11" s="10"/>
      <c r="B11" s="128"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 customHeight="1" x14ac:dyDescent="0.35">
      <c r="A12" s="10"/>
      <c r="B12" s="71" t="s">
        <v>3</v>
      </c>
      <c r="C12" s="67" t="s">
        <v>8</v>
      </c>
      <c r="D12" s="67" t="s">
        <v>6</v>
      </c>
      <c r="E12" s="68">
        <v>0.25</v>
      </c>
      <c r="F12" s="69">
        <f ca="1">TODAY()</f>
        <v>44273</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 customHeight="1" x14ac:dyDescent="0.35">
      <c r="A13" s="10"/>
      <c r="B13" s="71" t="s">
        <v>4</v>
      </c>
      <c r="C13" s="67" t="s">
        <v>9</v>
      </c>
      <c r="D13" s="67"/>
      <c r="E13" s="68"/>
      <c r="F13" s="69">
        <f ca="1">TODAY()+5</f>
        <v>44278</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 customHeight="1" x14ac:dyDescent="0.35">
      <c r="A14" s="9"/>
      <c r="B14" s="71" t="s">
        <v>0</v>
      </c>
      <c r="C14" s="67" t="s">
        <v>14</v>
      </c>
      <c r="D14" s="67"/>
      <c r="E14" s="68">
        <v>0.5</v>
      </c>
      <c r="F14" s="69">
        <f ca="1">F12-3</f>
        <v>44270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 customHeight="1" x14ac:dyDescent="0.35">
      <c r="A15" s="9"/>
      <c r="B15" s="71" t="s">
        <v>1</v>
      </c>
      <c r="C15" s="67" t="s">
        <v>9</v>
      </c>
      <c r="D15" s="67"/>
      <c r="E15" s="68"/>
      <c r="F15" s="69">
        <f ca="1">F12+20</f>
        <v>44293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 customHeight="1" x14ac:dyDescent="0.35">
      <c r="A16" s="9"/>
      <c r="B16" s="71" t="s">
        <v>2</v>
      </c>
      <c r="C16" s="67" t="s">
        <v>13</v>
      </c>
      <c r="D16" s="67"/>
      <c r="E16" s="68">
        <v>0.1</v>
      </c>
      <c r="F16" s="69">
        <f ca="1">F12+6</f>
        <v>44279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 customHeight="1" x14ac:dyDescent="0.35">
      <c r="A17" s="10"/>
      <c r="B17" s="128"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 customHeight="1" x14ac:dyDescent="0.35">
      <c r="A18" s="10"/>
      <c r="B18" s="71" t="s">
        <v>3</v>
      </c>
      <c r="C18" s="67" t="s">
        <v>15</v>
      </c>
      <c r="D18" s="67"/>
      <c r="E18" s="68">
        <v>0.6</v>
      </c>
      <c r="F18" s="69">
        <f ca="1">F12+6</f>
        <v>44279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 customHeight="1" x14ac:dyDescent="0.35">
      <c r="A19" s="9"/>
      <c r="B19" s="71" t="s">
        <v>4</v>
      </c>
      <c r="C19" s="67" t="s">
        <v>16</v>
      </c>
      <c r="D19" s="67"/>
      <c r="E19" s="68">
        <v>0.5</v>
      </c>
      <c r="F19" s="69">
        <f ca="1">F18+2</f>
        <v>44281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 customHeight="1" x14ac:dyDescent="0.35">
      <c r="A20" s="9"/>
      <c r="B20" s="71" t="s">
        <v>0</v>
      </c>
      <c r="C20" s="67" t="s">
        <v>14</v>
      </c>
      <c r="D20" s="67"/>
      <c r="E20" s="68">
        <v>0.33</v>
      </c>
      <c r="F20" s="69">
        <f ca="1">F19+5</f>
        <v>44286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 customHeight="1" x14ac:dyDescent="0.35">
      <c r="A21" s="9"/>
      <c r="B21" s="71" t="s">
        <v>1</v>
      </c>
      <c r="C21" s="67" t="s">
        <v>9</v>
      </c>
      <c r="D21" s="67"/>
      <c r="E21" s="68"/>
      <c r="F21" s="69">
        <f ca="1">F20+2</f>
        <v>44288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 customHeight="1" x14ac:dyDescent="0.35">
      <c r="A22" s="9"/>
      <c r="B22" s="71" t="s">
        <v>2</v>
      </c>
      <c r="C22" s="67"/>
      <c r="D22" s="67"/>
      <c r="E22" s="68"/>
      <c r="F22" s="69">
        <f ca="1">F21+1</f>
        <v>44289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 customHeight="1" x14ac:dyDescent="0.35">
      <c r="A23" s="9"/>
      <c r="B23" s="128"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 customHeight="1" x14ac:dyDescent="0.35">
      <c r="A24" s="9"/>
      <c r="B24" s="71" t="s">
        <v>3</v>
      </c>
      <c r="C24" s="67" t="s">
        <v>16</v>
      </c>
      <c r="D24" s="67"/>
      <c r="E24" s="68"/>
      <c r="F24" s="69">
        <f ca="1">F12+15</f>
        <v>44288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 customHeight="1" x14ac:dyDescent="0.35">
      <c r="A25" s="9"/>
      <c r="B25" s="71" t="s">
        <v>4</v>
      </c>
      <c r="C25" s="67" t="s">
        <v>13</v>
      </c>
      <c r="D25" s="67"/>
      <c r="E25" s="68"/>
      <c r="F25" s="69">
        <f ca="1">F24+3</f>
        <v>44291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 customHeight="1" x14ac:dyDescent="0.35">
      <c r="A26" s="9"/>
      <c r="B26" s="71" t="s">
        <v>0</v>
      </c>
      <c r="C26" s="67" t="s">
        <v>16</v>
      </c>
      <c r="D26" s="67"/>
      <c r="E26" s="68"/>
      <c r="F26" s="69">
        <f ca="1">F25+15</f>
        <v>44306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 customHeight="1" x14ac:dyDescent="0.35">
      <c r="A27" s="9"/>
      <c r="B27" s="71" t="s">
        <v>1</v>
      </c>
      <c r="C27" s="67" t="s">
        <v>8</v>
      </c>
      <c r="D27" s="67"/>
      <c r="E27" s="68"/>
      <c r="F27" s="69">
        <f ca="1">F21+22</f>
        <v>44310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 customHeight="1" x14ac:dyDescent="0.35">
      <c r="A28" s="9"/>
      <c r="B28" s="71" t="s">
        <v>2</v>
      </c>
      <c r="C28" s="67" t="s">
        <v>14</v>
      </c>
      <c r="D28" s="67"/>
      <c r="E28" s="68"/>
      <c r="F28" s="69">
        <f ca="1">F16</f>
        <v>44279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 customHeight="1" x14ac:dyDescent="0.35">
      <c r="A29" s="9"/>
      <c r="B29" s="128"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 customHeight="1" x14ac:dyDescent="0.35">
      <c r="A30" s="9"/>
      <c r="B30" s="71" t="s">
        <v>3</v>
      </c>
      <c r="C30" s="67"/>
      <c r="D30" s="67"/>
      <c r="E30" s="68"/>
      <c r="F30" s="69">
        <f ca="1">F27+3</f>
        <v>44313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 customHeight="1" x14ac:dyDescent="0.35">
      <c r="A31" s="9"/>
      <c r="B31" s="71" t="s">
        <v>4</v>
      </c>
      <c r="C31" s="67"/>
      <c r="D31" s="67"/>
      <c r="E31" s="68"/>
      <c r="F31" s="69">
        <f ca="1">F30+14</f>
        <v>44327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 customHeight="1" x14ac:dyDescent="0.35">
      <c r="A32" s="9"/>
      <c r="B32" s="71" t="s">
        <v>0</v>
      </c>
      <c r="C32" s="67" t="s">
        <v>9</v>
      </c>
      <c r="D32" s="67"/>
      <c r="E32" s="68"/>
      <c r="F32" s="69">
        <f ca="1">F31+42</f>
        <v>44369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 customHeight="1" x14ac:dyDescent="0.3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 customHeight="1" x14ac:dyDescent="0.3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 customHeight="1" x14ac:dyDescent="0.3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 customHeight="1" x14ac:dyDescent="0.35">
      <c r="A36" s="10"/>
      <c r="B36" s="130"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style="12" customWidth="1"/>
    <col min="3" max="3" width="13.36328125" style="12" bestFit="1" customWidth="1"/>
    <col min="4" max="4" width="20.54296875" style="12" customWidth="1"/>
    <col min="5" max="5" width="15.81640625" style="12" customWidth="1"/>
    <col min="6" max="6" width="10.453125" style="2" customWidth="1"/>
    <col min="7" max="7" width="10.453125" style="12" customWidth="1"/>
    <col min="8" max="8" width="2.6328125" style="12" customWidth="1"/>
    <col min="9" max="64" width="3.54296875" style="12" customWidth="1"/>
    <col min="65" max="65" width="2.6328125" style="12" customWidth="1"/>
    <col min="66" max="16384" width="8.90625" style="12"/>
  </cols>
  <sheetData>
    <row r="1" spans="1:68" ht="25" customHeight="1" x14ac:dyDescent="0.35"/>
    <row r="2" spans="1:68" ht="50" customHeight="1" x14ac:dyDescent="0.35">
      <c r="A2" s="10"/>
      <c r="B2" s="144" t="s">
        <v>5</v>
      </c>
      <c r="C2" s="144"/>
      <c r="D2" s="144"/>
      <c r="E2" s="144"/>
      <c r="F2" s="144"/>
      <c r="G2" s="144"/>
      <c r="H2" s="144"/>
      <c r="I2" s="145"/>
      <c r="J2" s="145"/>
      <c r="K2" s="145"/>
      <c r="L2" s="145"/>
      <c r="M2" s="145"/>
      <c r="N2" s="145"/>
      <c r="O2" s="146"/>
      <c r="P2" s="147"/>
      <c r="Q2" s="147"/>
      <c r="R2" s="147"/>
      <c r="S2" s="147"/>
      <c r="T2" s="147"/>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x14ac:dyDescent="0.3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5">
      <c r="A4" s="10"/>
      <c r="B4" s="62" t="s">
        <v>22</v>
      </c>
      <c r="C4" s="57"/>
      <c r="D4" s="58"/>
      <c r="E4" s="32"/>
      <c r="F4" s="33"/>
      <c r="G4" s="34" t="s">
        <v>18</v>
      </c>
      <c r="H4" s="32"/>
      <c r="I4" s="141" t="s">
        <v>26</v>
      </c>
      <c r="J4" s="141"/>
      <c r="K4" s="141"/>
      <c r="L4" s="141"/>
      <c r="M4" s="35"/>
      <c r="N4" s="142" t="s">
        <v>27</v>
      </c>
      <c r="O4" s="142"/>
      <c r="P4" s="142"/>
      <c r="Q4" s="142"/>
      <c r="R4" s="35"/>
      <c r="S4" s="143" t="s">
        <v>28</v>
      </c>
      <c r="T4" s="143"/>
      <c r="U4" s="143"/>
      <c r="V4" s="143"/>
      <c r="W4" s="35"/>
      <c r="X4" s="136" t="s">
        <v>29</v>
      </c>
      <c r="Y4" s="136"/>
      <c r="Z4" s="136"/>
      <c r="AA4" s="136"/>
      <c r="AB4" s="35"/>
      <c r="AC4" s="137" t="s">
        <v>19</v>
      </c>
      <c r="AD4" s="137"/>
      <c r="AE4" s="137"/>
      <c r="AF4" s="137"/>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5">
      <c r="A6" s="10"/>
      <c r="B6" s="56" t="s">
        <v>17</v>
      </c>
      <c r="C6" s="39" cm="1">
        <f t="array" aca="1" ref="C6" ca="1">IFERROR(IF(MIN(Milestones435[Start])=0,TODAY(),B11(Milestones435[Start])),TODAY())</f>
        <v>44273</v>
      </c>
      <c r="D6" s="60"/>
      <c r="E6" s="35"/>
      <c r="F6" s="40"/>
      <c r="G6" s="35"/>
      <c r="H6" s="32"/>
      <c r="I6" s="112" t="str">
        <f ca="1">TEXT(I7,"mmmm")</f>
        <v>March</v>
      </c>
      <c r="J6" s="112"/>
      <c r="K6" s="112"/>
      <c r="L6" s="112"/>
      <c r="M6" s="112"/>
      <c r="N6" s="112"/>
      <c r="O6" s="112"/>
      <c r="P6" s="112" t="str">
        <f ca="1">IF(TEXT(P7,"mmmm")=I6,"",TEXT(P7,"mmmm"))</f>
        <v/>
      </c>
      <c r="Q6" s="112"/>
      <c r="R6" s="112"/>
      <c r="S6" s="112"/>
      <c r="T6" s="112"/>
      <c r="U6" s="112"/>
      <c r="V6" s="112"/>
      <c r="W6" s="112" t="str">
        <f ca="1">IF(OR(TEXT(W7,"mmmm")=P6,TEXT(W7,"mmmm")=I6),"",TEXT(W7,"mmmm"))</f>
        <v>April</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May</v>
      </c>
      <c r="BG6" s="73"/>
      <c r="BH6" s="73"/>
      <c r="BI6" s="73"/>
      <c r="BJ6" s="73"/>
      <c r="BK6" s="73"/>
      <c r="BL6" s="73"/>
      <c r="BM6" s="35"/>
    </row>
    <row r="7" spans="1:68" ht="30" customHeight="1" x14ac:dyDescent="0.35">
      <c r="A7" s="10"/>
      <c r="B7" s="56" t="s">
        <v>12</v>
      </c>
      <c r="C7" s="41">
        <v>1</v>
      </c>
      <c r="D7" s="59"/>
      <c r="E7" s="32"/>
      <c r="F7" s="38"/>
      <c r="G7" s="38"/>
      <c r="H7" s="38"/>
      <c r="I7" s="114">
        <f ca="1">IFERROR(Project_Start+Scrolling_Increment,TODAY())</f>
        <v>44274</v>
      </c>
      <c r="J7" s="19">
        <f ca="1">I7+1</f>
        <v>44275</v>
      </c>
      <c r="K7" s="19">
        <f t="shared" ref="K7:AX7" ca="1" si="0">J7+1</f>
        <v>44276</v>
      </c>
      <c r="L7" s="19">
        <f t="shared" ca="1" si="0"/>
        <v>44277</v>
      </c>
      <c r="M7" s="19">
        <f t="shared" ca="1" si="0"/>
        <v>44278</v>
      </c>
      <c r="N7" s="19">
        <f t="shared" ca="1" si="0"/>
        <v>44279</v>
      </c>
      <c r="O7" s="72">
        <f t="shared" ca="1" si="0"/>
        <v>44280</v>
      </c>
      <c r="P7" s="19">
        <f ca="1">O7+1</f>
        <v>44281</v>
      </c>
      <c r="Q7" s="19">
        <f ca="1">P7+1</f>
        <v>44282</v>
      </c>
      <c r="R7" s="19">
        <f t="shared" ca="1" si="0"/>
        <v>44283</v>
      </c>
      <c r="S7" s="19">
        <f t="shared" ca="1" si="0"/>
        <v>44284</v>
      </c>
      <c r="T7" s="19">
        <f t="shared" ca="1" si="0"/>
        <v>44285</v>
      </c>
      <c r="U7" s="19">
        <f t="shared" ca="1" si="0"/>
        <v>44286</v>
      </c>
      <c r="V7" s="72">
        <f t="shared" ca="1" si="0"/>
        <v>44287</v>
      </c>
      <c r="W7" s="19">
        <f ca="1">V7+1</f>
        <v>44288</v>
      </c>
      <c r="X7" s="19">
        <f ca="1">W7+1</f>
        <v>44289</v>
      </c>
      <c r="Y7" s="19">
        <f t="shared" ca="1" si="0"/>
        <v>44290</v>
      </c>
      <c r="Z7" s="19">
        <f t="shared" ca="1" si="0"/>
        <v>44291</v>
      </c>
      <c r="AA7" s="19">
        <f t="shared" ca="1" si="0"/>
        <v>44292</v>
      </c>
      <c r="AB7" s="19">
        <f t="shared" ca="1" si="0"/>
        <v>44293</v>
      </c>
      <c r="AC7" s="72">
        <f t="shared" ca="1" si="0"/>
        <v>44294</v>
      </c>
      <c r="AD7" s="19">
        <f ca="1">AC7+1</f>
        <v>44295</v>
      </c>
      <c r="AE7" s="19">
        <f ca="1">AD7+1</f>
        <v>44296</v>
      </c>
      <c r="AF7" s="19">
        <f t="shared" ca="1" si="0"/>
        <v>44297</v>
      </c>
      <c r="AG7" s="19">
        <f t="shared" ca="1" si="0"/>
        <v>44298</v>
      </c>
      <c r="AH7" s="19">
        <f t="shared" ca="1" si="0"/>
        <v>44299</v>
      </c>
      <c r="AI7" s="19">
        <f t="shared" ca="1" si="0"/>
        <v>44300</v>
      </c>
      <c r="AJ7" s="72">
        <f t="shared" ca="1" si="0"/>
        <v>44301</v>
      </c>
      <c r="AK7" s="19">
        <f ca="1">AJ7+1</f>
        <v>44302</v>
      </c>
      <c r="AL7" s="19">
        <f ca="1">AK7+1</f>
        <v>44303</v>
      </c>
      <c r="AM7" s="19">
        <f t="shared" ca="1" si="0"/>
        <v>44304</v>
      </c>
      <c r="AN7" s="19">
        <f t="shared" ca="1" si="0"/>
        <v>44305</v>
      </c>
      <c r="AO7" s="19">
        <f t="shared" ca="1" si="0"/>
        <v>44306</v>
      </c>
      <c r="AP7" s="19">
        <f t="shared" ca="1" si="0"/>
        <v>44307</v>
      </c>
      <c r="AQ7" s="72">
        <f t="shared" ca="1" si="0"/>
        <v>44308</v>
      </c>
      <c r="AR7" s="19">
        <f ca="1">AQ7+1</f>
        <v>44309</v>
      </c>
      <c r="AS7" s="19">
        <f ca="1">AR7+1</f>
        <v>44310</v>
      </c>
      <c r="AT7" s="19">
        <f t="shared" ca="1" si="0"/>
        <v>44311</v>
      </c>
      <c r="AU7" s="19">
        <f t="shared" ca="1" si="0"/>
        <v>44312</v>
      </c>
      <c r="AV7" s="19">
        <f t="shared" ca="1" si="0"/>
        <v>44313</v>
      </c>
      <c r="AW7" s="19">
        <f t="shared" ca="1" si="0"/>
        <v>44314</v>
      </c>
      <c r="AX7" s="72">
        <f t="shared" ca="1" si="0"/>
        <v>44315</v>
      </c>
      <c r="AY7" s="19">
        <f ca="1">AX7+1</f>
        <v>44316</v>
      </c>
      <c r="AZ7" s="19">
        <f ca="1">AY7+1</f>
        <v>44317</v>
      </c>
      <c r="BA7" s="19">
        <f t="shared" ref="BA7:BE7" ca="1" si="1">AZ7+1</f>
        <v>44318</v>
      </c>
      <c r="BB7" s="19">
        <f t="shared" ca="1" si="1"/>
        <v>44319</v>
      </c>
      <c r="BC7" s="19">
        <f t="shared" ca="1" si="1"/>
        <v>44320</v>
      </c>
      <c r="BD7" s="19">
        <f t="shared" ca="1" si="1"/>
        <v>44321</v>
      </c>
      <c r="BE7" s="72">
        <f t="shared" ca="1" si="1"/>
        <v>44322</v>
      </c>
      <c r="BF7" s="19">
        <f ca="1">BE7+1</f>
        <v>44323</v>
      </c>
      <c r="BG7" s="19">
        <f ca="1">BF7+1</f>
        <v>44324</v>
      </c>
      <c r="BH7" s="19">
        <f t="shared" ref="BH7:BL7" ca="1" si="2">BG7+1</f>
        <v>44325</v>
      </c>
      <c r="BI7" s="19">
        <f t="shared" ca="1" si="2"/>
        <v>44326</v>
      </c>
      <c r="BJ7" s="19">
        <f t="shared" ca="1" si="2"/>
        <v>44327</v>
      </c>
      <c r="BK7" s="19">
        <f t="shared" ca="1" si="2"/>
        <v>44328</v>
      </c>
      <c r="BL7" s="20">
        <f t="shared" ca="1" si="2"/>
        <v>44329</v>
      </c>
      <c r="BM7" s="35"/>
    </row>
    <row r="8" spans="1:68" ht="20" customHeight="1" x14ac:dyDescent="0.3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 customHeight="1" x14ac:dyDescent="0.35">
      <c r="A9" s="10"/>
      <c r="B9" s="131" t="s">
        <v>23</v>
      </c>
      <c r="C9" s="132" t="s">
        <v>7</v>
      </c>
      <c r="D9" s="132" t="s">
        <v>24</v>
      </c>
      <c r="E9" s="132" t="s">
        <v>10</v>
      </c>
      <c r="F9" s="132" t="s">
        <v>11</v>
      </c>
      <c r="G9" s="132" t="s">
        <v>25</v>
      </c>
      <c r="H9" s="55"/>
      <c r="I9" s="43" t="str">
        <f t="shared" ref="I9:BL9" ca="1" si="3">LEFT(TEXT(I7,"ddd"),1)</f>
        <v>F</v>
      </c>
      <c r="J9" s="43" t="str">
        <f t="shared" ca="1" si="3"/>
        <v>S</v>
      </c>
      <c r="K9" s="43" t="str">
        <f t="shared" ca="1" si="3"/>
        <v>S</v>
      </c>
      <c r="L9" s="43" t="str">
        <f t="shared" ca="1" si="3"/>
        <v>M</v>
      </c>
      <c r="M9" s="43" t="str">
        <f t="shared" ca="1" si="3"/>
        <v>T</v>
      </c>
      <c r="N9" s="43" t="str">
        <f t="shared" ca="1" si="3"/>
        <v>W</v>
      </c>
      <c r="O9" s="43" t="str">
        <f t="shared" ca="1" si="3"/>
        <v>T</v>
      </c>
      <c r="P9" s="43" t="str">
        <f t="shared" ca="1" si="3"/>
        <v>F</v>
      </c>
      <c r="Q9" s="43" t="str">
        <f t="shared" ca="1" si="3"/>
        <v>S</v>
      </c>
      <c r="R9" s="43" t="str">
        <f t="shared" ca="1" si="3"/>
        <v>S</v>
      </c>
      <c r="S9" s="43" t="str">
        <f t="shared" ca="1" si="3"/>
        <v>M</v>
      </c>
      <c r="T9" s="43" t="str">
        <f t="shared" ca="1" si="3"/>
        <v>T</v>
      </c>
      <c r="U9" s="43" t="str">
        <f t="shared" ca="1" si="3"/>
        <v>W</v>
      </c>
      <c r="V9" s="43" t="str">
        <f t="shared" ca="1" si="3"/>
        <v>T</v>
      </c>
      <c r="W9" s="43" t="str">
        <f t="shared" ca="1" si="3"/>
        <v>F</v>
      </c>
      <c r="X9" s="43" t="str">
        <f t="shared" ca="1" si="3"/>
        <v>S</v>
      </c>
      <c r="Y9" s="43" t="str">
        <f t="shared" ca="1" si="3"/>
        <v>S</v>
      </c>
      <c r="Z9" s="43" t="str">
        <f t="shared" ca="1" si="3"/>
        <v>M</v>
      </c>
      <c r="AA9" s="43" t="str">
        <f t="shared" ca="1" si="3"/>
        <v>T</v>
      </c>
      <c r="AB9" s="43" t="str">
        <f t="shared" ca="1" si="3"/>
        <v>W</v>
      </c>
      <c r="AC9" s="43" t="str">
        <f t="shared" ca="1" si="3"/>
        <v>T</v>
      </c>
      <c r="AD9" s="43" t="str">
        <f t="shared" ca="1" si="3"/>
        <v>F</v>
      </c>
      <c r="AE9" s="43" t="str">
        <f t="shared" ca="1" si="3"/>
        <v>S</v>
      </c>
      <c r="AF9" s="43" t="str">
        <f t="shared" ca="1" si="3"/>
        <v>S</v>
      </c>
      <c r="AG9" s="43" t="str">
        <f t="shared" ca="1" si="3"/>
        <v>M</v>
      </c>
      <c r="AH9" s="43" t="str">
        <f t="shared" ca="1" si="3"/>
        <v>T</v>
      </c>
      <c r="AI9" s="43" t="str">
        <f t="shared" ca="1" si="3"/>
        <v>W</v>
      </c>
      <c r="AJ9" s="43" t="str">
        <f t="shared" ca="1" si="3"/>
        <v>T</v>
      </c>
      <c r="AK9" s="43" t="str">
        <f t="shared" ca="1" si="3"/>
        <v>F</v>
      </c>
      <c r="AL9" s="43" t="str">
        <f t="shared" ca="1" si="3"/>
        <v>S</v>
      </c>
      <c r="AM9" s="43" t="str">
        <f t="shared" ca="1" si="3"/>
        <v>S</v>
      </c>
      <c r="AN9" s="43" t="str">
        <f t="shared" ca="1" si="3"/>
        <v>M</v>
      </c>
      <c r="AO9" s="43" t="str">
        <f t="shared" ca="1" si="3"/>
        <v>T</v>
      </c>
      <c r="AP9" s="43" t="str">
        <f t="shared" ca="1" si="3"/>
        <v>W</v>
      </c>
      <c r="AQ9" s="43" t="str">
        <f t="shared" ca="1" si="3"/>
        <v>T</v>
      </c>
      <c r="AR9" s="43" t="str">
        <f t="shared" ca="1" si="3"/>
        <v>F</v>
      </c>
      <c r="AS9" s="43" t="str">
        <f t="shared" ca="1" si="3"/>
        <v>S</v>
      </c>
      <c r="AT9" s="43" t="str">
        <f t="shared" ca="1" si="3"/>
        <v>S</v>
      </c>
      <c r="AU9" s="43" t="str">
        <f t="shared" ca="1" si="3"/>
        <v>M</v>
      </c>
      <c r="AV9" s="43" t="str">
        <f t="shared" ca="1" si="3"/>
        <v>T</v>
      </c>
      <c r="AW9" s="43" t="str">
        <f t="shared" ca="1" si="3"/>
        <v>W</v>
      </c>
      <c r="AX9" s="43" t="str">
        <f t="shared" ca="1" si="3"/>
        <v>T</v>
      </c>
      <c r="AY9" s="43" t="str">
        <f t="shared" ca="1" si="3"/>
        <v>F</v>
      </c>
      <c r="AZ9" s="43" t="str">
        <f t="shared" ca="1" si="3"/>
        <v>S</v>
      </c>
      <c r="BA9" s="43" t="str">
        <f t="shared" ca="1" si="3"/>
        <v>S</v>
      </c>
      <c r="BB9" s="43" t="str">
        <f t="shared" ca="1" si="3"/>
        <v>M</v>
      </c>
      <c r="BC9" s="43" t="str">
        <f t="shared" ca="1" si="3"/>
        <v>T</v>
      </c>
      <c r="BD9" s="43" t="str">
        <f t="shared" ca="1" si="3"/>
        <v>W</v>
      </c>
      <c r="BE9" s="43" t="str">
        <f t="shared" ca="1" si="3"/>
        <v>T</v>
      </c>
      <c r="BF9" s="43" t="str">
        <f t="shared" ca="1" si="3"/>
        <v>F</v>
      </c>
      <c r="BG9" s="43" t="str">
        <f t="shared" ca="1" si="3"/>
        <v>S</v>
      </c>
      <c r="BH9" s="43" t="str">
        <f t="shared" ca="1" si="3"/>
        <v>S</v>
      </c>
      <c r="BI9" s="43" t="str">
        <f t="shared" ca="1" si="3"/>
        <v>M</v>
      </c>
      <c r="BJ9" s="43" t="str">
        <f t="shared" ca="1" si="3"/>
        <v>T</v>
      </c>
      <c r="BK9" s="43" t="str">
        <f t="shared" ca="1" si="3"/>
        <v>W</v>
      </c>
      <c r="BL9" s="43" t="str">
        <f t="shared" ca="1" si="3"/>
        <v>T</v>
      </c>
      <c r="BM9" s="35"/>
    </row>
    <row r="10" spans="1:68" ht="30" hidden="1" customHeight="1" thickBot="1" x14ac:dyDescent="0.4">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 customHeight="1" x14ac:dyDescent="0.35">
      <c r="A11" s="10"/>
      <c r="B11" s="133"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 customHeight="1" x14ac:dyDescent="0.35">
      <c r="A12" s="10"/>
      <c r="B12" s="28" t="s">
        <v>3</v>
      </c>
      <c r="C12" s="24" t="s">
        <v>8</v>
      </c>
      <c r="D12" s="24" t="s">
        <v>6</v>
      </c>
      <c r="E12" s="25">
        <v>0.25</v>
      </c>
      <c r="F12" s="26">
        <f ca="1">TODAY()</f>
        <v>44273</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 customHeight="1" x14ac:dyDescent="0.35">
      <c r="A13" s="10"/>
      <c r="B13" s="28" t="s">
        <v>4</v>
      </c>
      <c r="C13" s="24" t="s">
        <v>9</v>
      </c>
      <c r="D13" s="24"/>
      <c r="E13" s="25"/>
      <c r="F13" s="26">
        <f ca="1">TODAY()+5</f>
        <v>44278</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 customHeight="1" x14ac:dyDescent="0.35">
      <c r="A14" s="9"/>
      <c r="B14" s="28" t="s">
        <v>0</v>
      </c>
      <c r="C14" s="24" t="s">
        <v>14</v>
      </c>
      <c r="D14" s="24"/>
      <c r="E14" s="25">
        <v>0.5</v>
      </c>
      <c r="F14" s="26">
        <f ca="1">F12-3</f>
        <v>44270</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 customHeight="1" x14ac:dyDescent="0.35">
      <c r="A15" s="9"/>
      <c r="B15" s="28" t="s">
        <v>1</v>
      </c>
      <c r="C15" s="24" t="s">
        <v>9</v>
      </c>
      <c r="D15" s="24"/>
      <c r="E15" s="25"/>
      <c r="F15" s="26">
        <f ca="1">F12+20</f>
        <v>44293</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 customHeight="1" x14ac:dyDescent="0.35">
      <c r="A16" s="9"/>
      <c r="B16" s="28" t="s">
        <v>2</v>
      </c>
      <c r="C16" s="24" t="s">
        <v>13</v>
      </c>
      <c r="D16" s="24"/>
      <c r="E16" s="25">
        <v>0.1</v>
      </c>
      <c r="F16" s="26">
        <f ca="1">F12+6</f>
        <v>44279</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 customHeight="1" x14ac:dyDescent="0.35">
      <c r="A17" s="10"/>
      <c r="B17" s="133"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 customHeight="1" x14ac:dyDescent="0.35">
      <c r="A18" s="10"/>
      <c r="B18" s="28" t="s">
        <v>3</v>
      </c>
      <c r="C18" s="24" t="s">
        <v>15</v>
      </c>
      <c r="D18" s="24"/>
      <c r="E18" s="25">
        <v>0.6</v>
      </c>
      <c r="F18" s="26">
        <f ca="1">F12+6</f>
        <v>44279</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 customHeight="1" x14ac:dyDescent="0.35">
      <c r="A19" s="9"/>
      <c r="B19" s="28" t="s">
        <v>4</v>
      </c>
      <c r="C19" s="24" t="s">
        <v>16</v>
      </c>
      <c r="D19" s="24"/>
      <c r="E19" s="25">
        <v>0.5</v>
      </c>
      <c r="F19" s="26">
        <f ca="1">F18+2</f>
        <v>44281</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 customHeight="1" x14ac:dyDescent="0.35">
      <c r="A20" s="9"/>
      <c r="B20" s="28" t="s">
        <v>0</v>
      </c>
      <c r="C20" s="24" t="s">
        <v>14</v>
      </c>
      <c r="D20" s="24"/>
      <c r="E20" s="25">
        <v>0.33</v>
      </c>
      <c r="F20" s="26">
        <f ca="1">F19+5</f>
        <v>44286</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 customHeight="1" x14ac:dyDescent="0.35">
      <c r="A21" s="9"/>
      <c r="B21" s="28" t="s">
        <v>1</v>
      </c>
      <c r="C21" s="24" t="s">
        <v>9</v>
      </c>
      <c r="D21" s="24"/>
      <c r="E21" s="25"/>
      <c r="F21" s="26">
        <f ca="1">F20+2</f>
        <v>44288</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 customHeight="1" x14ac:dyDescent="0.35">
      <c r="A22" s="9"/>
      <c r="B22" s="28" t="s">
        <v>2</v>
      </c>
      <c r="C22" s="24"/>
      <c r="D22" s="24"/>
      <c r="E22" s="25"/>
      <c r="F22" s="26">
        <f ca="1">F21+1</f>
        <v>44289</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 customHeight="1" x14ac:dyDescent="0.35">
      <c r="A23" s="9"/>
      <c r="B23" s="133"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 customHeight="1" x14ac:dyDescent="0.35">
      <c r="A24" s="9"/>
      <c r="B24" s="28" t="s">
        <v>3</v>
      </c>
      <c r="C24" s="24" t="s">
        <v>16</v>
      </c>
      <c r="D24" s="24"/>
      <c r="E24" s="25"/>
      <c r="F24" s="26">
        <f ca="1">F12+15</f>
        <v>44288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 customHeight="1" x14ac:dyDescent="0.35">
      <c r="A25" s="9"/>
      <c r="B25" s="28" t="s">
        <v>4</v>
      </c>
      <c r="C25" s="24" t="s">
        <v>13</v>
      </c>
      <c r="D25" s="24"/>
      <c r="E25" s="25"/>
      <c r="F25" s="26">
        <f ca="1">F24+3</f>
        <v>44291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 customHeight="1" x14ac:dyDescent="0.35">
      <c r="A26" s="9"/>
      <c r="B26" s="28" t="s">
        <v>0</v>
      </c>
      <c r="C26" s="24" t="s">
        <v>16</v>
      </c>
      <c r="D26" s="24"/>
      <c r="E26" s="25"/>
      <c r="F26" s="26">
        <f ca="1">F25+15</f>
        <v>44306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 customHeight="1" x14ac:dyDescent="0.35">
      <c r="A27" s="9"/>
      <c r="B27" s="28" t="s">
        <v>1</v>
      </c>
      <c r="C27" s="24" t="s">
        <v>8</v>
      </c>
      <c r="D27" s="24"/>
      <c r="E27" s="25"/>
      <c r="F27" s="26">
        <f ca="1">F21+22</f>
        <v>44310</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 customHeight="1" x14ac:dyDescent="0.35">
      <c r="A28" s="9"/>
      <c r="B28" s="28" t="s">
        <v>2</v>
      </c>
      <c r="C28" s="24" t="s">
        <v>14</v>
      </c>
      <c r="D28" s="24"/>
      <c r="E28" s="25"/>
      <c r="F28" s="26">
        <f ca="1">F16</f>
        <v>44279</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 customHeight="1" x14ac:dyDescent="0.35">
      <c r="A29" s="9"/>
      <c r="B29" s="133"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 customHeight="1" x14ac:dyDescent="0.35">
      <c r="A30" s="9"/>
      <c r="B30" s="28" t="s">
        <v>3</v>
      </c>
      <c r="C30" s="24"/>
      <c r="D30" s="24"/>
      <c r="E30" s="25"/>
      <c r="F30" s="26">
        <f ca="1">F27+3</f>
        <v>44313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 customHeight="1" x14ac:dyDescent="0.35">
      <c r="A31" s="9"/>
      <c r="B31" s="28" t="s">
        <v>4</v>
      </c>
      <c r="C31" s="24"/>
      <c r="D31" s="24"/>
      <c r="E31" s="25"/>
      <c r="F31" s="26">
        <f ca="1">F30+14</f>
        <v>44327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 customHeight="1" x14ac:dyDescent="0.35">
      <c r="A32" s="9"/>
      <c r="B32" s="28" t="s">
        <v>0</v>
      </c>
      <c r="C32" s="24" t="s">
        <v>9</v>
      </c>
      <c r="D32" s="24"/>
      <c r="E32" s="25"/>
      <c r="F32" s="26">
        <f ca="1">F31+42</f>
        <v>44369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 customHeight="1" x14ac:dyDescent="0.3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 customHeight="1" x14ac:dyDescent="0.3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 customHeight="1" x14ac:dyDescent="0.3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 customHeight="1" x14ac:dyDescent="0.35">
      <c r="A36" s="10"/>
      <c r="B36" s="129"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style="12" customWidth="1"/>
    <col min="3" max="3" width="13.36328125" style="12" bestFit="1" customWidth="1"/>
    <col min="4" max="4" width="20.54296875" style="12" customWidth="1"/>
    <col min="5" max="5" width="15.81640625" style="12" customWidth="1"/>
    <col min="6" max="6" width="10.453125" style="2" customWidth="1"/>
    <col min="7" max="7" width="10.453125" style="12" customWidth="1"/>
    <col min="8" max="8" width="2.6328125" style="12" customWidth="1"/>
    <col min="9" max="64" width="3.54296875" style="12" customWidth="1"/>
    <col min="65" max="65" width="2.6328125" style="12" customWidth="1"/>
    <col min="66" max="16384" width="8.90625" style="12"/>
  </cols>
  <sheetData>
    <row r="1" spans="1:68" ht="25" customHeight="1" x14ac:dyDescent="0.35"/>
    <row r="2" spans="1:68" ht="50" customHeight="1" x14ac:dyDescent="0.35">
      <c r="A2" s="10"/>
      <c r="B2" s="148" t="s">
        <v>5</v>
      </c>
      <c r="C2" s="148"/>
      <c r="D2" s="148"/>
      <c r="E2" s="148"/>
      <c r="F2" s="148"/>
      <c r="G2" s="148"/>
      <c r="H2" s="148"/>
      <c r="I2" s="149"/>
      <c r="J2" s="149"/>
      <c r="K2" s="149"/>
      <c r="L2" s="149"/>
      <c r="M2" s="149"/>
      <c r="N2" s="149"/>
      <c r="O2" s="150"/>
      <c r="P2" s="150"/>
      <c r="Q2" s="150"/>
      <c r="R2" s="150"/>
      <c r="S2" s="150"/>
      <c r="T2" s="150"/>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x14ac:dyDescent="0.3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5">
      <c r="A4" s="10"/>
      <c r="B4" s="81" t="s">
        <v>22</v>
      </c>
      <c r="C4" s="82"/>
      <c r="D4" s="83"/>
      <c r="E4" s="84"/>
      <c r="F4" s="85"/>
      <c r="G4" s="86" t="s">
        <v>18</v>
      </c>
      <c r="H4" s="84"/>
      <c r="I4" s="141" t="s">
        <v>26</v>
      </c>
      <c r="J4" s="141"/>
      <c r="K4" s="141"/>
      <c r="L4" s="141"/>
      <c r="M4" s="99"/>
      <c r="N4" s="142" t="s">
        <v>27</v>
      </c>
      <c r="O4" s="142"/>
      <c r="P4" s="142"/>
      <c r="Q4" s="142"/>
      <c r="R4" s="99"/>
      <c r="S4" s="143" t="s">
        <v>28</v>
      </c>
      <c r="T4" s="143"/>
      <c r="U4" s="143"/>
      <c r="V4" s="143"/>
      <c r="W4" s="99"/>
      <c r="X4" s="136" t="s">
        <v>29</v>
      </c>
      <c r="Y4" s="136"/>
      <c r="Z4" s="136"/>
      <c r="AA4" s="136"/>
      <c r="AB4" s="99"/>
      <c r="AC4" s="137" t="s">
        <v>19</v>
      </c>
      <c r="AD4" s="137"/>
      <c r="AE4" s="137"/>
      <c r="AF4" s="13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5">
      <c r="A6" s="10"/>
      <c r="B6" s="89" t="s">
        <v>17</v>
      </c>
      <c r="C6" s="90" cm="1">
        <f t="array" aca="1" ref="C6" ca="1">IFERROR(IF(MIN(Milestones43524[Start])=0,TODAY(),B11(Milestones43524[Start])),TODAY())</f>
        <v>44273</v>
      </c>
      <c r="D6" s="91"/>
      <c r="E6" s="84"/>
      <c r="F6" s="92"/>
      <c r="G6" s="84"/>
      <c r="H6" s="84"/>
      <c r="I6" s="109" t="str">
        <f ca="1">TEXT(I7,"mmmm")</f>
        <v>March</v>
      </c>
      <c r="J6" s="109"/>
      <c r="K6" s="109"/>
      <c r="L6" s="109"/>
      <c r="M6" s="109"/>
      <c r="N6" s="109"/>
      <c r="O6" s="109"/>
      <c r="P6" s="109" t="str">
        <f ca="1">IF(TEXT(P7,"mmmm")=I6,"",TEXT(P7,"mmmm"))</f>
        <v/>
      </c>
      <c r="Q6" s="109"/>
      <c r="R6" s="109"/>
      <c r="S6" s="109"/>
      <c r="T6" s="109"/>
      <c r="U6" s="109"/>
      <c r="V6" s="109"/>
      <c r="W6" s="109" t="str">
        <f ca="1">IF(OR(TEXT(W7,"mmmm")=P6,TEXT(W7,"mmmm")=I6),"",TEXT(W7,"mmmm"))</f>
        <v>April</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May</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5">
      <c r="A7" s="10"/>
      <c r="B7" s="89" t="s">
        <v>12</v>
      </c>
      <c r="C7" s="93">
        <v>5</v>
      </c>
      <c r="D7" s="83"/>
      <c r="E7" s="84"/>
      <c r="F7" s="88"/>
      <c r="G7" s="88"/>
      <c r="H7" s="94"/>
      <c r="I7" s="116">
        <f ca="1">IFERROR(Project_Start+Scrolling_Increment,TODAY())</f>
        <v>44278</v>
      </c>
      <c r="J7" s="117">
        <f ca="1">I7+1</f>
        <v>44279</v>
      </c>
      <c r="K7" s="117">
        <f t="shared" ref="K7:AX7" ca="1" si="0">J7+1</f>
        <v>44280</v>
      </c>
      <c r="L7" s="117">
        <f t="shared" ca="1" si="0"/>
        <v>44281</v>
      </c>
      <c r="M7" s="117">
        <f t="shared" ca="1" si="0"/>
        <v>44282</v>
      </c>
      <c r="N7" s="117">
        <f t="shared" ca="1" si="0"/>
        <v>44283</v>
      </c>
      <c r="O7" s="118">
        <f t="shared" ca="1" si="0"/>
        <v>44284</v>
      </c>
      <c r="P7" s="117">
        <f ca="1">O7+1</f>
        <v>44285</v>
      </c>
      <c r="Q7" s="117">
        <f ca="1">P7+1</f>
        <v>44286</v>
      </c>
      <c r="R7" s="117">
        <f t="shared" ca="1" si="0"/>
        <v>44287</v>
      </c>
      <c r="S7" s="117">
        <f t="shared" ca="1" si="0"/>
        <v>44288</v>
      </c>
      <c r="T7" s="117">
        <f t="shared" ca="1" si="0"/>
        <v>44289</v>
      </c>
      <c r="U7" s="117">
        <f t="shared" ca="1" si="0"/>
        <v>44290</v>
      </c>
      <c r="V7" s="118">
        <f t="shared" ca="1" si="0"/>
        <v>44291</v>
      </c>
      <c r="W7" s="117">
        <f ca="1">V7+1</f>
        <v>44292</v>
      </c>
      <c r="X7" s="117">
        <f ca="1">W7+1</f>
        <v>44293</v>
      </c>
      <c r="Y7" s="117">
        <f t="shared" ca="1" si="0"/>
        <v>44294</v>
      </c>
      <c r="Z7" s="117">
        <f t="shared" ca="1" si="0"/>
        <v>44295</v>
      </c>
      <c r="AA7" s="117">
        <f t="shared" ca="1" si="0"/>
        <v>44296</v>
      </c>
      <c r="AB7" s="117">
        <f t="shared" ca="1" si="0"/>
        <v>44297</v>
      </c>
      <c r="AC7" s="118">
        <f t="shared" ca="1" si="0"/>
        <v>44298</v>
      </c>
      <c r="AD7" s="117">
        <f ca="1">AC7+1</f>
        <v>44299</v>
      </c>
      <c r="AE7" s="117">
        <f ca="1">AD7+1</f>
        <v>44300</v>
      </c>
      <c r="AF7" s="117">
        <f t="shared" ca="1" si="0"/>
        <v>44301</v>
      </c>
      <c r="AG7" s="117">
        <f t="shared" ca="1" si="0"/>
        <v>44302</v>
      </c>
      <c r="AH7" s="117">
        <f t="shared" ca="1" si="0"/>
        <v>44303</v>
      </c>
      <c r="AI7" s="117">
        <f t="shared" ca="1" si="0"/>
        <v>44304</v>
      </c>
      <c r="AJ7" s="118">
        <f t="shared" ca="1" si="0"/>
        <v>44305</v>
      </c>
      <c r="AK7" s="117">
        <f ca="1">AJ7+1</f>
        <v>44306</v>
      </c>
      <c r="AL7" s="117">
        <f ca="1">AK7+1</f>
        <v>44307</v>
      </c>
      <c r="AM7" s="117">
        <f t="shared" ca="1" si="0"/>
        <v>44308</v>
      </c>
      <c r="AN7" s="117">
        <f t="shared" ca="1" si="0"/>
        <v>44309</v>
      </c>
      <c r="AO7" s="117">
        <f t="shared" ca="1" si="0"/>
        <v>44310</v>
      </c>
      <c r="AP7" s="117">
        <f t="shared" ca="1" si="0"/>
        <v>44311</v>
      </c>
      <c r="AQ7" s="118">
        <f t="shared" ca="1" si="0"/>
        <v>44312</v>
      </c>
      <c r="AR7" s="117">
        <f ca="1">AQ7+1</f>
        <v>44313</v>
      </c>
      <c r="AS7" s="117">
        <f ca="1">AR7+1</f>
        <v>44314</v>
      </c>
      <c r="AT7" s="117">
        <f t="shared" ca="1" si="0"/>
        <v>44315</v>
      </c>
      <c r="AU7" s="117">
        <f t="shared" ca="1" si="0"/>
        <v>44316</v>
      </c>
      <c r="AV7" s="117">
        <f t="shared" ca="1" si="0"/>
        <v>44317</v>
      </c>
      <c r="AW7" s="117">
        <f t="shared" ca="1" si="0"/>
        <v>44318</v>
      </c>
      <c r="AX7" s="118">
        <f t="shared" ca="1" si="0"/>
        <v>44319</v>
      </c>
      <c r="AY7" s="117">
        <f ca="1">AX7+1</f>
        <v>44320</v>
      </c>
      <c r="AZ7" s="117">
        <f ca="1">AY7+1</f>
        <v>44321</v>
      </c>
      <c r="BA7" s="117">
        <f t="shared" ref="BA7:BE7" ca="1" si="1">AZ7+1</f>
        <v>44322</v>
      </c>
      <c r="BB7" s="117">
        <f t="shared" ca="1" si="1"/>
        <v>44323</v>
      </c>
      <c r="BC7" s="117">
        <f t="shared" ca="1" si="1"/>
        <v>44324</v>
      </c>
      <c r="BD7" s="117">
        <f t="shared" ca="1" si="1"/>
        <v>44325</v>
      </c>
      <c r="BE7" s="118">
        <f t="shared" ca="1" si="1"/>
        <v>44326</v>
      </c>
      <c r="BF7" s="117">
        <f ca="1">BE7+1</f>
        <v>44327</v>
      </c>
      <c r="BG7" s="117">
        <f ca="1">BF7+1</f>
        <v>44328</v>
      </c>
      <c r="BH7" s="117">
        <f t="shared" ref="BH7:BL7" ca="1" si="2">BG7+1</f>
        <v>44329</v>
      </c>
      <c r="BI7" s="117">
        <f t="shared" ca="1" si="2"/>
        <v>44330</v>
      </c>
      <c r="BJ7" s="117">
        <f t="shared" ca="1" si="2"/>
        <v>44331</v>
      </c>
      <c r="BK7" s="117">
        <f t="shared" ca="1" si="2"/>
        <v>44332</v>
      </c>
      <c r="BL7" s="118">
        <f t="shared" ca="1" si="2"/>
        <v>44333</v>
      </c>
      <c r="BM7" s="99"/>
    </row>
    <row r="8" spans="1:68" ht="20" customHeight="1" x14ac:dyDescent="0.3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35">
      <c r="A9" s="10"/>
      <c r="B9" s="134" t="s">
        <v>23</v>
      </c>
      <c r="C9" s="135" t="s">
        <v>7</v>
      </c>
      <c r="D9" s="135" t="s">
        <v>24</v>
      </c>
      <c r="E9" s="135" t="s">
        <v>10</v>
      </c>
      <c r="F9" s="135" t="s">
        <v>11</v>
      </c>
      <c r="G9" s="135"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4">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35">
      <c r="A11" s="10"/>
      <c r="B11" s="128"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 customHeight="1" x14ac:dyDescent="0.35">
      <c r="A12" s="10"/>
      <c r="B12" s="71" t="s">
        <v>3</v>
      </c>
      <c r="C12" s="67" t="s">
        <v>8</v>
      </c>
      <c r="D12" s="67" t="s">
        <v>6</v>
      </c>
      <c r="E12" s="68">
        <v>0.25</v>
      </c>
      <c r="F12" s="69">
        <f ca="1">TODAY()</f>
        <v>44273</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 customHeight="1" x14ac:dyDescent="0.35">
      <c r="A13" s="10"/>
      <c r="B13" s="71" t="s">
        <v>4</v>
      </c>
      <c r="C13" s="67" t="s">
        <v>9</v>
      </c>
      <c r="D13" s="67"/>
      <c r="E13" s="68"/>
      <c r="F13" s="69">
        <f ca="1">TODAY()+5</f>
        <v>44278</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 customHeight="1" x14ac:dyDescent="0.35">
      <c r="A14" s="9"/>
      <c r="B14" s="71" t="s">
        <v>0</v>
      </c>
      <c r="C14" s="67" t="s">
        <v>14</v>
      </c>
      <c r="D14" s="67"/>
      <c r="E14" s="68">
        <v>0.5</v>
      </c>
      <c r="F14" s="69">
        <f ca="1">F12-3</f>
        <v>44270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 customHeight="1" x14ac:dyDescent="0.35">
      <c r="A15" s="9"/>
      <c r="B15" s="71" t="s">
        <v>1</v>
      </c>
      <c r="C15" s="67" t="s">
        <v>9</v>
      </c>
      <c r="D15" s="67"/>
      <c r="E15" s="68"/>
      <c r="F15" s="69">
        <f ca="1">F12+20</f>
        <v>44293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 customHeight="1" x14ac:dyDescent="0.35">
      <c r="A16" s="9"/>
      <c r="B16" s="71" t="s">
        <v>2</v>
      </c>
      <c r="C16" s="67" t="s">
        <v>13</v>
      </c>
      <c r="D16" s="67"/>
      <c r="E16" s="68">
        <v>0.1</v>
      </c>
      <c r="F16" s="69">
        <f ca="1">F12+6</f>
        <v>44279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 customHeight="1" x14ac:dyDescent="0.35">
      <c r="A17" s="10"/>
      <c r="B17" s="128"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 customHeight="1" x14ac:dyDescent="0.35">
      <c r="A18" s="10"/>
      <c r="B18" s="71" t="s">
        <v>3</v>
      </c>
      <c r="C18" s="67" t="s">
        <v>15</v>
      </c>
      <c r="D18" s="67"/>
      <c r="E18" s="68">
        <v>0.6</v>
      </c>
      <c r="F18" s="69">
        <f ca="1">F12+6</f>
        <v>44279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 customHeight="1" x14ac:dyDescent="0.35">
      <c r="A19" s="9"/>
      <c r="B19" s="71" t="s">
        <v>4</v>
      </c>
      <c r="C19" s="67" t="s">
        <v>16</v>
      </c>
      <c r="D19" s="67"/>
      <c r="E19" s="68">
        <v>0.5</v>
      </c>
      <c r="F19" s="69">
        <f ca="1">F18+2</f>
        <v>44281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 customHeight="1" x14ac:dyDescent="0.35">
      <c r="A20" s="9"/>
      <c r="B20" s="71" t="s">
        <v>0</v>
      </c>
      <c r="C20" s="67" t="s">
        <v>14</v>
      </c>
      <c r="D20" s="67"/>
      <c r="E20" s="68">
        <v>0.33</v>
      </c>
      <c r="F20" s="69">
        <f ca="1">F19+5</f>
        <v>44286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 customHeight="1" x14ac:dyDescent="0.35">
      <c r="A21" s="9"/>
      <c r="B21" s="71" t="s">
        <v>1</v>
      </c>
      <c r="C21" s="67" t="s">
        <v>9</v>
      </c>
      <c r="D21" s="67"/>
      <c r="E21" s="68"/>
      <c r="F21" s="69">
        <f ca="1">F20+2</f>
        <v>44288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 customHeight="1" x14ac:dyDescent="0.35">
      <c r="A22" s="9"/>
      <c r="B22" s="71" t="s">
        <v>2</v>
      </c>
      <c r="C22" s="67"/>
      <c r="D22" s="67"/>
      <c r="E22" s="68"/>
      <c r="F22" s="69">
        <f ca="1">F21+1</f>
        <v>44289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 customHeight="1" x14ac:dyDescent="0.35">
      <c r="A23" s="9"/>
      <c r="B23" s="128"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 customHeight="1" x14ac:dyDescent="0.35">
      <c r="A24" s="9"/>
      <c r="B24" s="71" t="s">
        <v>3</v>
      </c>
      <c r="C24" s="67" t="s">
        <v>16</v>
      </c>
      <c r="D24" s="67"/>
      <c r="E24" s="68"/>
      <c r="F24" s="69">
        <f ca="1">F12+15</f>
        <v>44288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 customHeight="1" x14ac:dyDescent="0.35">
      <c r="A25" s="9"/>
      <c r="B25" s="71" t="s">
        <v>4</v>
      </c>
      <c r="C25" s="67" t="s">
        <v>13</v>
      </c>
      <c r="D25" s="67"/>
      <c r="E25" s="68"/>
      <c r="F25" s="69">
        <f ca="1">F24+3</f>
        <v>44291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 customHeight="1" x14ac:dyDescent="0.35">
      <c r="A26" s="9"/>
      <c r="B26" s="71" t="s">
        <v>0</v>
      </c>
      <c r="C26" s="67" t="s">
        <v>16</v>
      </c>
      <c r="D26" s="67"/>
      <c r="E26" s="68"/>
      <c r="F26" s="69">
        <f ca="1">F25+15</f>
        <v>44306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 customHeight="1" x14ac:dyDescent="0.35">
      <c r="A27" s="9"/>
      <c r="B27" s="71" t="s">
        <v>1</v>
      </c>
      <c r="C27" s="67" t="s">
        <v>8</v>
      </c>
      <c r="D27" s="67"/>
      <c r="E27" s="68"/>
      <c r="F27" s="69">
        <f ca="1">F21+22</f>
        <v>44310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 customHeight="1" x14ac:dyDescent="0.35">
      <c r="A28" s="9"/>
      <c r="B28" s="71" t="s">
        <v>2</v>
      </c>
      <c r="C28" s="67" t="s">
        <v>14</v>
      </c>
      <c r="D28" s="67"/>
      <c r="E28" s="68"/>
      <c r="F28" s="69">
        <f ca="1">F16</f>
        <v>44279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 customHeight="1" x14ac:dyDescent="0.35">
      <c r="A29" s="9"/>
      <c r="B29" s="128"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 customHeight="1" x14ac:dyDescent="0.35">
      <c r="A30" s="9"/>
      <c r="B30" s="71" t="s">
        <v>3</v>
      </c>
      <c r="C30" s="67"/>
      <c r="D30" s="67"/>
      <c r="E30" s="68"/>
      <c r="F30" s="69">
        <f ca="1">F27+3</f>
        <v>44313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 customHeight="1" x14ac:dyDescent="0.35">
      <c r="A31" s="9"/>
      <c r="B31" s="71" t="s">
        <v>4</v>
      </c>
      <c r="C31" s="67"/>
      <c r="D31" s="67"/>
      <c r="E31" s="68"/>
      <c r="F31" s="69">
        <f ca="1">F30+14</f>
        <v>44327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 customHeight="1" x14ac:dyDescent="0.35">
      <c r="A32" s="9"/>
      <c r="B32" s="71" t="s">
        <v>0</v>
      </c>
      <c r="C32" s="67" t="s">
        <v>9</v>
      </c>
      <c r="D32" s="67"/>
      <c r="E32" s="68"/>
      <c r="F32" s="69">
        <f ca="1">F31+42</f>
        <v>44369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 customHeight="1" x14ac:dyDescent="0.3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 customHeight="1" x14ac:dyDescent="0.3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 customHeight="1" x14ac:dyDescent="0.3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 customHeight="1" x14ac:dyDescent="0.35">
      <c r="A36" s="10"/>
      <c r="B36" s="130"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2021-03-19T01:19:57Z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