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IntDUC24\Fase 2\Evidencias Grupales\"/>
    </mc:Choice>
  </mc:AlternateContent>
  <xr:revisionPtr revIDLastSave="0" documentId="13_ncr:1_{99735EBC-C0D0-4982-B2EB-11F9885DF33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EVALUACION" sheetId="1" r:id="rId1"/>
    <sheet name="RUBRICA" sheetId="6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C40" i="1"/>
  <c r="C30" i="1"/>
  <c r="C21" i="1"/>
  <c r="J47" i="1"/>
  <c r="K47" i="1" s="1"/>
  <c r="H47" i="1"/>
  <c r="I47" i="1" s="1"/>
  <c r="F47" i="1"/>
  <c r="G47" i="1" s="1"/>
  <c r="D47" i="1"/>
  <c r="E47" i="1" s="1"/>
  <c r="J38" i="1"/>
  <c r="K38" i="1" s="1"/>
  <c r="H38" i="1"/>
  <c r="I38" i="1" s="1"/>
  <c r="F38" i="1"/>
  <c r="G38" i="1" s="1"/>
  <c r="D38" i="1"/>
  <c r="E38" i="1" s="1"/>
  <c r="D19" i="1"/>
  <c r="E19" i="1" s="1"/>
  <c r="F19" i="1"/>
  <c r="G19" i="1" s="1"/>
  <c r="H19" i="1"/>
  <c r="I19" i="1" s="1"/>
  <c r="J19" i="1"/>
  <c r="K19" i="1" s="1"/>
  <c r="D17" i="1"/>
  <c r="E17" i="1" s="1"/>
  <c r="F17" i="1"/>
  <c r="G17" i="1" s="1"/>
  <c r="H17" i="1"/>
  <c r="I17" i="1" s="1"/>
  <c r="J17" i="1"/>
  <c r="K17" i="1" s="1"/>
  <c r="F28" i="1"/>
  <c r="G28" i="1" s="1"/>
  <c r="H28" i="1"/>
  <c r="I28" i="1" s="1"/>
  <c r="J28" i="1"/>
  <c r="K28" i="1" s="1"/>
  <c r="F14" i="1"/>
  <c r="G14" i="1" s="1"/>
  <c r="H14" i="1"/>
  <c r="I14" i="1" s="1"/>
  <c r="J14" i="1"/>
  <c r="K14" i="1" s="1"/>
  <c r="C43" i="1"/>
  <c r="C34" i="1"/>
  <c r="B47" i="1"/>
  <c r="B38" i="1"/>
  <c r="B28" i="1"/>
  <c r="D28" i="1"/>
  <c r="E28" i="1" s="1"/>
  <c r="B15" i="1"/>
  <c r="B16" i="1"/>
  <c r="B17" i="1"/>
  <c r="B18" i="1"/>
  <c r="B19" i="1"/>
  <c r="B14" i="1"/>
  <c r="B13" i="1"/>
  <c r="E48" i="1" l="1"/>
  <c r="F48" i="1"/>
  <c r="H48" i="1"/>
  <c r="J48" i="1"/>
  <c r="E29" i="1"/>
  <c r="I29" i="1"/>
  <c r="K29" i="1"/>
  <c r="G29" i="1"/>
  <c r="G48" i="1"/>
  <c r="I48" i="1"/>
  <c r="K48" i="1"/>
  <c r="E39" i="1"/>
  <c r="G39" i="1"/>
  <c r="I39" i="1"/>
  <c r="K39" i="1"/>
  <c r="D13" i="1"/>
  <c r="E13" i="1" s="1"/>
  <c r="D14" i="1"/>
  <c r="E14" i="1" s="1"/>
  <c r="D15" i="1"/>
  <c r="E15" i="1" s="1"/>
  <c r="D16" i="1"/>
  <c r="E16" i="1" s="1"/>
  <c r="D18" i="1"/>
  <c r="E18" i="1" s="1"/>
  <c r="C48" i="1" l="1"/>
  <c r="C39" i="1"/>
  <c r="C24" i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3" i="1"/>
  <c r="K13" i="1" s="1"/>
  <c r="H13" i="1"/>
  <c r="I13" i="1" s="1"/>
  <c r="F13" i="1"/>
  <c r="G13" i="1" s="1"/>
  <c r="D6" i="1" l="1"/>
  <c r="D5" i="1"/>
  <c r="E20" i="1"/>
  <c r="G20" i="1"/>
  <c r="I20" i="1"/>
  <c r="C29" i="1" l="1"/>
  <c r="K20" i="1"/>
  <c r="C20" i="1" s="1"/>
  <c r="D4" i="1" l="1"/>
  <c r="C6" i="1"/>
  <c r="E6" i="1" s="1"/>
  <c r="C5" i="1"/>
  <c r="E5" i="1" s="1"/>
  <c r="C4" i="1"/>
  <c r="E4" i="1" l="1"/>
</calcChain>
</file>

<file path=xl/sharedStrings.xml><?xml version="1.0" encoding="utf-8"?>
<sst xmlns="http://schemas.openxmlformats.org/spreadsheetml/2006/main" count="123" uniqueCount="73">
  <si>
    <t>PUNTOS</t>
  </si>
  <si>
    <t>NOTA</t>
  </si>
  <si>
    <t>INTEGRANTES</t>
  </si>
  <si>
    <t xml:space="preserve">IEP o IEE: </t>
  </si>
  <si>
    <t>EMPLEAB</t>
  </si>
  <si>
    <t>Relevancia</t>
  </si>
  <si>
    <t>Puntaje</t>
  </si>
  <si>
    <t>Completamente logrado</t>
  </si>
  <si>
    <t>Logrado</t>
  </si>
  <si>
    <t>Medianamente logrado</t>
  </si>
  <si>
    <t>No logrado</t>
  </si>
  <si>
    <t>Muy Relevante</t>
  </si>
  <si>
    <t>GRUPAL</t>
  </si>
  <si>
    <t>Nivel de Logro</t>
  </si>
  <si>
    <t>NIVELES DE LOGRO Y PUNTAJES</t>
  </si>
  <si>
    <t>Aspectos a Evaluar</t>
  </si>
  <si>
    <t>Nota</t>
  </si>
  <si>
    <t>PUNTAJE</t>
  </si>
  <si>
    <t>INDIVIDUAL</t>
  </si>
  <si>
    <t>NOMBRE ALUMNO</t>
  </si>
  <si>
    <t>Capacidad de Trabajo en Equipo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</si>
  <si>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</si>
  <si>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</si>
  <si>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</si>
  <si>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</si>
  <si>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</si>
  <si>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</si>
  <si>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El texto presenta de 1 a 5 errores de ortografía, redacción o en las citas y referencias del informe.</t>
  </si>
  <si>
    <t>Total</t>
  </si>
  <si>
    <t>Logro Incipiente</t>
  </si>
  <si>
    <t>Logro incipiente</t>
  </si>
  <si>
    <t>1. Propone ajustes al proyecto APT considerando dificultades, facilitadores y retroalimentación.</t>
  </si>
  <si>
    <t>Señala los ajustes que realizó o realizará y los justifica considerando las dificultades, facilitadores y retroalimentación del docente.</t>
  </si>
  <si>
    <t>2. Aplica una metodología que permite el logro de los objetivos propuestos, de acuerdo a los estándares de la disciplina.</t>
  </si>
  <si>
    <t>Aplica la metodología definida de acuerdo a los estándares de la disciplina, alcanzando los objetivos propuestos para el avance del proyecto..</t>
  </si>
  <si>
    <t>3. Genera evidencias que dan cuenta del avance del Proyecto APT en relación a documentación, programación y almacenamiento de datos, de acuerdo a lo planificado por el equipo y que cumpla con estándares de desarrollo de la industria.</t>
  </si>
  <si>
    <t>Presenta evidencias de avance que cumplen con lo planificado por el equipo en relación a documentación, programación y almacenamiento de datos, entregando evidencias que cumplan con estándares de desarrollo que actualmente se encuentran presentes en la industria.</t>
  </si>
  <si>
    <t>4. Utiliza de manera precisa el lenguaje técnico de acuerdo con lo requerido por la disciplina.</t>
  </si>
  <si>
    <t>Utiliza lenguaje técnico de su disciplina en la mayoría de los entregables de avance del proyecto.</t>
  </si>
  <si>
    <t>5.Utiliza reglas de redacción, ortografía (literal, puntual, acentual) y las normas para citas y referencias.</t>
  </si>
  <si>
    <t>Vicente Espinosa</t>
  </si>
  <si>
    <t>Fabian Jaque</t>
  </si>
  <si>
    <t>Jorge Sandoval</t>
  </si>
  <si>
    <t>Señala algunos de los ajustes que realizó o realizará y los justifica considerando las dificultades, facilitadores y retroalimentación del docente.</t>
  </si>
  <si>
    <t>Señala los ajustes que realizó o realizará, pero no los justifica</t>
  </si>
  <si>
    <t>No incluye ajustes ni justifica por qué mantiene su plan inicial.</t>
  </si>
  <si>
    <t>Aplica la metodología definida de acuerdo a los estándares de la disciplina, pero no se observa el cumplimiento de objetivos propuestos para el avance del proyecto.</t>
  </si>
  <si>
    <t>Aplica la metodología definida cumpliendo parcialmente con los estándares de la disciplina y con los objetivos propuestos para el avance del proyecto.</t>
  </si>
  <si>
    <t>Aplica la metodología definida sin cumplir los estándares de la disciplina ni los objetivos propuestos para el avance del proyecto.</t>
  </si>
  <si>
    <t>Presenta evidencias de avance sin cumplir con lo planificado por el equipo en relación a documentación, programación y almacenamiento de datos, pero si sus entregas evidencian el cumplimiento de estándares de desarrollo que actualmente se encuentran presentes en la industria.</t>
  </si>
  <si>
    <t>Presenta evidencias de avance que cumplen con lo planificado por el equipo en relación a documentación, programación y almacenamiento de datos, entregando evidencias que no cumplen con estándares de desarrollo que actualmente se encuentran presentes en la industria.</t>
  </si>
  <si>
    <t>Presenta evidencias de avance sin cumplir con lo planificado por el equipo en relación a documentación, programación y almacenamiento de datos y las evidencias no cumplen con estándares de desarrollo que actualmente se encuentran presentes en la industria.</t>
  </si>
  <si>
    <t>Utiliza lenguaje técnico de su disciplina en todos los entregables de avance del proyecto.</t>
  </si>
  <si>
    <t>Utiliza lenguaje técnico de su disciplina en la menos de la mitad de los entregables de avance del proyecto.</t>
  </si>
  <si>
    <t>No utiliza lenguaje técnico de su disciplina en los entregables de avance del proyecto.</t>
  </si>
  <si>
    <t>El texto cumple con las reglas ortografía y de redacción en todos sus apartados y utiliza correctamente todas las normas de citación y referencias.</t>
  </si>
  <si>
    <t>El texto presenta de 6 a 10 errores de ortografía, redacción o en las citas y referencias del informe.</t>
  </si>
  <si>
    <t>El texto presenta más de 10 errores de ortografía, redacción o en las citas y referencias del informe.</t>
  </si>
  <si>
    <t>Entrega la documentación y evidencias requeridas por la asignatura de acuerdo a la estrucutra y nombres solicitados, guardando todas las evidencias de avances en Git.</t>
  </si>
  <si>
    <t>Entrega la documentación y evidencias requeridas por la asignatura de acuerdo a la estrucutra y nombres solicitados, guardando algunas de las evidencias de avances en Git.</t>
  </si>
  <si>
    <t>Entrega la documentación y evidencias requeridas por la asignatura sin una la estrucutra y nombres solicitados, guardando algunas de las evidencias de avances en Git.</t>
  </si>
  <si>
    <t>No entrega a través de Git la documentación y evidencias de avance requeridas por la asignatura.</t>
  </si>
  <si>
    <t>6. Entrega la documentación y evidencias requerida por la asignatura de acuerdo a la estructura y nombres solicitados, guardando todas las evidencias de avances en Git.</t>
  </si>
  <si>
    <t>Generan evidencias dentro del repositorio del proyecto del aporte de cada uno de los integrantes del equipo que permitan identificar la equidad en el trabajo y la participación de cada estudiante.</t>
  </si>
  <si>
    <t>Generan evidencias dentro del repositorio del proyecto del aporte de cada uno de los integrantes del equipo pero la evidencia no demuestra una equidad en la participación de cada estudiante.</t>
  </si>
  <si>
    <t>Generan evidencias dentro del repositorio del proyecto del aporte de cada uno de los integrantes del equipo pero la evidencia no demuestra la participación de algunos(s) participante(s) del equipo.</t>
  </si>
  <si>
    <t>No generan evidencias dentro del repositorio del proyecto del aporte de cada uno de los integrantes del equipo por lo que no se permite identificar la equidad en el trabajo y la participación de cada estudiante.</t>
  </si>
  <si>
    <t>Redacta los textos en inglés siguiendo una secuencia lógica en la que todas las oraciones se conectan de manera fluida y comprensible, utilizando en forma correcta las estructuras gramaticales y el vocabulario pertinentes al tema.</t>
  </si>
  <si>
    <t>Redacta los textos en inglés siguiendo una secuencia lógica en la que gran parte de las oraciones se conectan de manera fluida y comprensible, utilizando en forma correcta la mayoría de las estructuras gramaticales y el vocabulario pertinentes al tema.</t>
  </si>
  <si>
    <t>Redacta los textos en inglés usando una secuencia limitada o desorganizada que dificulta la comprensión de las ideas, utilizando inadecuadamente las estructuras gramaticales y el vocabulario pertinentes al tema.</t>
  </si>
  <si>
    <t>No produce texto en inglés o escribe frases sueltas que no se relacionan entre ellas impidiendo la comprensión de las ideas, utilizando estructuras gramaticales y vocabulario con errores graves.</t>
  </si>
  <si>
    <t>7. Generan evidencias claras dentro del repositorio del aporte de cada uno de los integrantes del equipo que permitan identificar la equidad en el trabajo y la participación de cada estudiante.</t>
  </si>
  <si>
    <t>8. Demuestra un trabajo en equipo en donde todos los miembros del equipo expresan con fluidez el conocimiento del tema expuesto y participan de las actividades planificadas en 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</si>
</sst>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E2EFD9"/>
        <bgColor rgb="FFE2EFD9"/>
      </patternFill>
    </fill>
    <fill>
      <patternFill patternType="solid">
        <fgColor rgb="FF262626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0" fontId="1" fillId="4" borderId="10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center" wrapText="1"/>
    </xf>
    <xf numFmtId="0" fontId="1" fillId="4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8" fillId="0" borderId="1" xfId="0" applyFont="1" applyBorder="1"/>
    <xf numFmtId="0" fontId="0" fillId="6" borderId="1" xfId="0" applyFill="1" applyBorder="1"/>
    <xf numFmtId="164" fontId="8" fillId="0" borderId="1" xfId="0" applyNumberFormat="1" applyFont="1" applyBorder="1"/>
    <xf numFmtId="0" fontId="1" fillId="0" borderId="1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/>
    <xf numFmtId="0" fontId="5" fillId="4" borderId="2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23" xfId="0" applyFont="1" applyBorder="1" applyAlignment="1">
      <alignment horizontal="left" vertical="center" wrapText="1"/>
    </xf>
    <xf numFmtId="0" fontId="15" fillId="4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0" fillId="3" borderId="2" xfId="0" applyFill="1" applyBorder="1" applyAlignment="1">
      <alignment horizontal="right" vertical="center"/>
    </xf>
    <xf numFmtId="0" fontId="2" fillId="0" borderId="3" xfId="0" applyFont="1" applyBorder="1"/>
    <xf numFmtId="0" fontId="9" fillId="0" borderId="17" xfId="0" applyFont="1" applyBorder="1" applyAlignment="1">
      <alignment horizontal="left" vertical="center"/>
    </xf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22" xfId="0" applyFont="1" applyBorder="1"/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0" fillId="7" borderId="2" xfId="0" applyFill="1" applyBorder="1" applyAlignment="1">
      <alignment horizontal="center" vertical="center" textRotation="255"/>
    </xf>
    <xf numFmtId="0" fontId="2" fillId="0" borderId="16" xfId="0" applyFont="1" applyBorder="1"/>
    <xf numFmtId="9" fontId="0" fillId="3" borderId="2" xfId="0" applyNumberForma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255"/>
    </xf>
    <xf numFmtId="0" fontId="2" fillId="0" borderId="24" xfId="0" applyFont="1" applyBorder="1"/>
    <xf numFmtId="0" fontId="1" fillId="4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10" fillId="8" borderId="25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2" fillId="8" borderId="25" xfId="0" applyFont="1" applyFill="1" applyBorder="1" applyAlignment="1">
      <alignment horizontal="center" vertical="center" wrapText="1"/>
    </xf>
    <xf numFmtId="0" fontId="10" fillId="8" borderId="25" xfId="0" applyFont="1" applyFill="1" applyBorder="1" applyAlignment="1">
      <alignment horizontal="center" vertical="center" wrapText="1"/>
    </xf>
    <xf numFmtId="9" fontId="10" fillId="8" borderId="25" xfId="0" applyNumberFormat="1" applyFont="1" applyFill="1" applyBorder="1" applyAlignment="1">
      <alignment horizontal="center" vertical="center" wrapText="1"/>
    </xf>
    <xf numFmtId="0" fontId="7" fillId="0" borderId="25" xfId="0" applyFont="1" applyBorder="1" applyAlignment="1">
      <alignment horizontal="justify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right" vertical="center" wrapText="1"/>
    </xf>
    <xf numFmtId="9" fontId="13" fillId="0" borderId="2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920"/>
  <sheetViews>
    <sheetView topLeftCell="A16" zoomScale="80" zoomScaleNormal="80" workbookViewId="0">
      <selection activeCell="C54" sqref="C54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1.2851562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">
        <v>0.75</v>
      </c>
      <c r="D2" s="2">
        <v>0.25</v>
      </c>
      <c r="E2" s="50">
        <v>1</v>
      </c>
    </row>
    <row r="3" spans="1:11" x14ac:dyDescent="0.25">
      <c r="B3" s="3" t="s">
        <v>2</v>
      </c>
      <c r="C3" s="4" t="s">
        <v>3</v>
      </c>
      <c r="D3" s="2" t="s">
        <v>4</v>
      </c>
      <c r="E3" s="37"/>
    </row>
    <row r="4" spans="1:11" x14ac:dyDescent="0.25">
      <c r="A4" s="5">
        <v>1</v>
      </c>
      <c r="B4" s="26" t="s">
        <v>40</v>
      </c>
      <c r="C4" s="6">
        <f>EVALUACION!$C$21</f>
        <v>6.6</v>
      </c>
      <c r="D4" s="6">
        <f>$C$30</f>
        <v>7</v>
      </c>
      <c r="E4" s="33">
        <f>C4*C$2+D4*D$2</f>
        <v>6.6999999999999993</v>
      </c>
      <c r="G4" s="1"/>
    </row>
    <row r="5" spans="1:11" x14ac:dyDescent="0.25">
      <c r="A5" s="5">
        <v>2</v>
      </c>
      <c r="B5" s="26" t="s">
        <v>41</v>
      </c>
      <c r="C5" s="6">
        <f>EVALUACION!$C$21</f>
        <v>6.6</v>
      </c>
      <c r="D5" s="6">
        <f>C40</f>
        <v>7</v>
      </c>
      <c r="E5" s="33">
        <f t="shared" ref="E5:E6" si="0">C5*C$2+D5*D$2</f>
        <v>6.6999999999999993</v>
      </c>
      <c r="G5" s="1"/>
    </row>
    <row r="6" spans="1:11" x14ac:dyDescent="0.25">
      <c r="A6" s="5">
        <v>3</v>
      </c>
      <c r="B6" s="26" t="s">
        <v>42</v>
      </c>
      <c r="C6" s="6">
        <f>EVALUACION!$C$21</f>
        <v>6.6</v>
      </c>
      <c r="D6" s="6">
        <f>C49</f>
        <v>7</v>
      </c>
      <c r="E6" s="33">
        <f t="shared" si="0"/>
        <v>6.6999999999999993</v>
      </c>
      <c r="G6" s="1"/>
    </row>
    <row r="11" spans="1:11" ht="18.75" outlineLevel="1" x14ac:dyDescent="0.25">
      <c r="A11" s="52" t="s">
        <v>12</v>
      </c>
      <c r="B11" s="15"/>
      <c r="C11" s="44" t="s">
        <v>13</v>
      </c>
      <c r="D11" s="45" t="s">
        <v>14</v>
      </c>
      <c r="E11" s="46"/>
      <c r="F11" s="46"/>
      <c r="G11" s="46"/>
      <c r="H11" s="46"/>
      <c r="I11" s="46"/>
      <c r="J11" s="46"/>
      <c r="K11" s="47"/>
    </row>
    <row r="12" spans="1:11" outlineLevel="1" x14ac:dyDescent="0.25">
      <c r="A12" s="49"/>
      <c r="B12" s="25" t="s">
        <v>15</v>
      </c>
      <c r="C12" s="37"/>
      <c r="D12" s="45" t="s">
        <v>7</v>
      </c>
      <c r="E12" s="47"/>
      <c r="F12" s="45" t="s">
        <v>8</v>
      </c>
      <c r="G12" s="47"/>
      <c r="H12" s="51" t="s">
        <v>29</v>
      </c>
      <c r="I12" s="47"/>
      <c r="J12" s="45" t="s">
        <v>10</v>
      </c>
      <c r="K12" s="47"/>
    </row>
    <row r="13" spans="1:11" ht="24" outlineLevel="1" x14ac:dyDescent="0.25">
      <c r="A13" s="53"/>
      <c r="B13" s="29" t="str">
        <f>RUBRICA!A5</f>
        <v>1. Propone ajustes al proyecto APT considerando dificultades, facilitadores y retroalimentación.</v>
      </c>
      <c r="C13" s="27" t="s">
        <v>7</v>
      </c>
      <c r="D13" s="17" t="str">
        <f t="shared" ref="D13:D16" si="1">IF($C13=CL,"X","")</f>
        <v>X</v>
      </c>
      <c r="E13" s="17">
        <f>IF(D13="X",100*0.1,"")</f>
        <v>10</v>
      </c>
      <c r="F13" s="17" t="str">
        <f t="shared" ref="F13:F16" si="2">IF($C13=L,"X","")</f>
        <v/>
      </c>
      <c r="G13" s="17" t="str">
        <f>IF(F13="X",60*0.1,"")</f>
        <v/>
      </c>
      <c r="H13" s="17" t="str">
        <f t="shared" ref="H13:H16" si="3">IF($C13=ML,"X","")</f>
        <v/>
      </c>
      <c r="I13" s="17" t="str">
        <f>IF(H13="X",30*0.1,"")</f>
        <v/>
      </c>
      <c r="J13" s="17" t="str">
        <f t="shared" ref="J13:J16" si="4">IF($C13=NL,"X","")</f>
        <v/>
      </c>
      <c r="K13" s="17" t="str">
        <f t="shared" ref="K13:K16" si="5">IF($J13="X",0,"")</f>
        <v/>
      </c>
    </row>
    <row r="14" spans="1:11" ht="24" outlineLevel="1" x14ac:dyDescent="0.25">
      <c r="A14" s="53"/>
      <c r="B14" s="29" t="str">
        <f>RUBRICA!A6</f>
        <v>2. Aplica una metodología que permite el logro de los objetivos propuestos, de acuerdo a los estándares de la disciplina.</v>
      </c>
      <c r="C14" s="27" t="s">
        <v>7</v>
      </c>
      <c r="D14" s="17" t="str">
        <f t="shared" si="1"/>
        <v>X</v>
      </c>
      <c r="E14" s="17">
        <f>IF(D14="X",100*0.1,"")</f>
        <v>10</v>
      </c>
      <c r="F14" s="17" t="str">
        <f t="shared" si="2"/>
        <v/>
      </c>
      <c r="G14" s="17" t="str">
        <f t="shared" ref="G14" si="6">IF(F14="X",60*0.05,"")</f>
        <v/>
      </c>
      <c r="H14" s="17" t="str">
        <f t="shared" si="3"/>
        <v/>
      </c>
      <c r="I14" s="17" t="str">
        <f t="shared" ref="I14" si="7">IF(H14="X",30*0.05,"")</f>
        <v/>
      </c>
      <c r="J14" s="17" t="str">
        <f t="shared" si="4"/>
        <v/>
      </c>
      <c r="K14" s="17" t="str">
        <f t="shared" si="5"/>
        <v/>
      </c>
    </row>
    <row r="15" spans="1:11" ht="24" outlineLevel="1" x14ac:dyDescent="0.25">
      <c r="A15" s="53"/>
      <c r="B15" s="29" t="str">
        <f>RUBRICA!A8</f>
        <v>4. Utiliza de manera precisa el lenguaje técnico de acuerdo con lo requerido por la disciplina.</v>
      </c>
      <c r="C15" s="27" t="s">
        <v>7</v>
      </c>
      <c r="D15" s="17" t="str">
        <f t="shared" si="1"/>
        <v>X</v>
      </c>
      <c r="E15" s="17">
        <f>IF(D15="X",100*0.03,"")</f>
        <v>3</v>
      </c>
      <c r="F15" s="17" t="str">
        <f t="shared" si="2"/>
        <v/>
      </c>
      <c r="G15" s="17" t="str">
        <f t="shared" ref="G15" si="8">IF(F15="X",60*0.05,"")</f>
        <v/>
      </c>
      <c r="H15" s="17" t="str">
        <f t="shared" si="3"/>
        <v/>
      </c>
      <c r="I15" s="17" t="str">
        <f t="shared" ref="I15" si="9">IF(H15="X",30*0.05,"")</f>
        <v/>
      </c>
      <c r="J15" s="17" t="str">
        <f t="shared" si="4"/>
        <v/>
      </c>
      <c r="K15" s="17" t="str">
        <f t="shared" si="5"/>
        <v/>
      </c>
    </row>
    <row r="16" spans="1:11" ht="24" outlineLevel="1" x14ac:dyDescent="0.25">
      <c r="A16" s="53"/>
      <c r="B16" s="29" t="str">
        <f>RUBRICA!A9</f>
        <v>5.Utiliza reglas de redacción, ortografía (literal, puntual, acentual) y las normas para citas y referencias.</v>
      </c>
      <c r="C16" s="27" t="s">
        <v>7</v>
      </c>
      <c r="D16" s="17" t="str">
        <f t="shared" si="1"/>
        <v>X</v>
      </c>
      <c r="E16" s="17">
        <f>IF(D16="X",100*0.03,"")</f>
        <v>3</v>
      </c>
      <c r="F16" s="17" t="str">
        <f t="shared" si="2"/>
        <v/>
      </c>
      <c r="G16" s="17" t="str">
        <f>IF(F16="X",60*0.05,"")</f>
        <v/>
      </c>
      <c r="H16" s="17" t="str">
        <f t="shared" si="3"/>
        <v/>
      </c>
      <c r="I16" s="17" t="str">
        <f>IF(H16="X",30*0.05,"")</f>
        <v/>
      </c>
      <c r="J16" s="17" t="str">
        <f t="shared" si="4"/>
        <v/>
      </c>
      <c r="K16" s="17" t="str">
        <f t="shared" si="5"/>
        <v/>
      </c>
    </row>
    <row r="17" spans="1:11" ht="36" outlineLevel="1" x14ac:dyDescent="0.25">
      <c r="A17" s="53"/>
      <c r="B17" s="29" t="str">
        <f>RUBRICA!A10</f>
        <v>6. Entrega la documentación y evidencias requerida por la asignatura de acuerdo a la estructura y nombres solicitados, guardando todas las evidencias de avances en Git.</v>
      </c>
      <c r="C17" s="27" t="s">
        <v>7</v>
      </c>
      <c r="D17" s="17" t="str">
        <f t="shared" ref="D17:D19" si="10">IF($C17=CL,"X","")</f>
        <v>X</v>
      </c>
      <c r="E17" s="17">
        <f>IF(D17="X",100*0.2,"")</f>
        <v>20</v>
      </c>
      <c r="F17" s="17" t="str">
        <f t="shared" ref="F17:F19" si="11">IF($C17=L,"X","")</f>
        <v/>
      </c>
      <c r="G17" s="17" t="str">
        <f t="shared" ref="G17" si="12">IF(F17="X",60*0.1,"")</f>
        <v/>
      </c>
      <c r="H17" s="17" t="str">
        <f t="shared" ref="H17:H19" si="13">IF($C17=ML,"X","")</f>
        <v/>
      </c>
      <c r="I17" s="17" t="str">
        <f t="shared" ref="I17" si="14">IF(H17="X",30*0.1,"")</f>
        <v/>
      </c>
      <c r="J17" s="17" t="str">
        <f t="shared" ref="J17:J19" si="15">IF($C17=NL,"X","")</f>
        <v/>
      </c>
      <c r="K17" s="17" t="str">
        <f t="shared" ref="K17:K19" si="16">IF($J17="X",0,"")</f>
        <v/>
      </c>
    </row>
    <row r="18" spans="1:11" ht="36" outlineLevel="1" x14ac:dyDescent="0.25">
      <c r="A18" s="53"/>
      <c r="B18" s="29" t="str">
        <f>RUBRICA!A11</f>
        <v>7. Generan evidencias claras dentro del repositorio del aporte de cada uno de los integrantes del equipo que permitan identificar la equidad en el trabajo y la participación de cada estudiante.</v>
      </c>
      <c r="C18" s="27" t="s">
        <v>7</v>
      </c>
      <c r="D18" s="17" t="str">
        <f t="shared" si="10"/>
        <v>X</v>
      </c>
      <c r="E18" s="17">
        <f>IF(D18="X",100*0.15,"")</f>
        <v>15</v>
      </c>
      <c r="F18" s="17" t="str">
        <f t="shared" si="11"/>
        <v/>
      </c>
      <c r="G18" s="17" t="str">
        <f t="shared" ref="G18" si="17">IF(F18="X",60*0.1,"")</f>
        <v/>
      </c>
      <c r="H18" s="17" t="str">
        <f t="shared" si="13"/>
        <v/>
      </c>
      <c r="I18" s="17" t="str">
        <f t="shared" ref="I18" si="18">IF(H18="X",30*0.1,"")</f>
        <v/>
      </c>
      <c r="J18" s="17" t="str">
        <f t="shared" si="15"/>
        <v/>
      </c>
      <c r="K18" s="17" t="str">
        <f t="shared" si="16"/>
        <v/>
      </c>
    </row>
    <row r="19" spans="1:11" ht="36" outlineLevel="1" x14ac:dyDescent="0.25">
      <c r="A19" s="53"/>
      <c r="B19" s="29" t="str">
        <f>RUBRICA!A12</f>
        <v>8. Demuestra un trabajo en equipo en donde todos los miembros del equipo expresan con fluidez el conocimiento del tema expuesto y participan de las actividades planificadas en el proyecto.</v>
      </c>
      <c r="C19" s="27" t="s">
        <v>7</v>
      </c>
      <c r="D19" s="17" t="str">
        <f t="shared" si="10"/>
        <v>X</v>
      </c>
      <c r="E19" s="17">
        <f>IF(D19="X",100*0.05,"")</f>
        <v>5</v>
      </c>
      <c r="F19" s="17" t="str">
        <f t="shared" si="11"/>
        <v/>
      </c>
      <c r="G19" s="17" t="str">
        <f t="shared" ref="G19" si="19">IF(F19="X",60*0.05,"")</f>
        <v/>
      </c>
      <c r="H19" s="17" t="str">
        <f t="shared" si="13"/>
        <v/>
      </c>
      <c r="I19" s="17" t="str">
        <f t="shared" ref="I19" si="20">IF(H19="X",30*0.05,"")</f>
        <v/>
      </c>
      <c r="J19" s="17" t="str">
        <f t="shared" si="15"/>
        <v/>
      </c>
      <c r="K19" s="17" t="str">
        <f t="shared" si="16"/>
        <v/>
      </c>
    </row>
    <row r="20" spans="1:11" ht="15.75" customHeight="1" outlineLevel="1" x14ac:dyDescent="0.3">
      <c r="A20" s="49"/>
      <c r="B20" s="28" t="s">
        <v>6</v>
      </c>
      <c r="C20" s="32">
        <f>E20+G20+I20+K20</f>
        <v>66</v>
      </c>
      <c r="D20" s="20"/>
      <c r="E20" s="20">
        <f>SUM(E13:E19)</f>
        <v>66</v>
      </c>
      <c r="F20" s="20"/>
      <c r="G20" s="20">
        <f>SUM(G13:G19)</f>
        <v>0</v>
      </c>
      <c r="H20" s="20"/>
      <c r="I20" s="20">
        <f>SUM(I13:I19)</f>
        <v>0</v>
      </c>
      <c r="J20" s="20"/>
      <c r="K20" s="20">
        <f>SUM(K13:K19)</f>
        <v>0</v>
      </c>
    </row>
    <row r="21" spans="1:11" ht="15.75" customHeight="1" outlineLevel="1" x14ac:dyDescent="0.3">
      <c r="A21" s="37"/>
      <c r="B21" s="31" t="s">
        <v>16</v>
      </c>
      <c r="C21" s="21">
        <f>VLOOKUP(C20,ESCALA_TRAB_EQUIP!A1:B142,2,FALSE)</f>
        <v>6.6</v>
      </c>
    </row>
    <row r="22" spans="1:11" ht="15.75" customHeight="1" x14ac:dyDescent="0.25"/>
    <row r="23" spans="1:11" ht="15.75" customHeight="1" x14ac:dyDescent="0.25"/>
    <row r="24" spans="1:11" ht="15.75" customHeight="1" x14ac:dyDescent="0.25">
      <c r="A24" s="48" t="s">
        <v>18</v>
      </c>
      <c r="B24" s="36" t="s">
        <v>19</v>
      </c>
      <c r="C24" s="38" t="str">
        <f>$B$4</f>
        <v>Vicente Espinosa</v>
      </c>
      <c r="D24" s="39"/>
      <c r="E24" s="39"/>
      <c r="F24" s="39"/>
      <c r="G24" s="39"/>
      <c r="H24" s="39"/>
      <c r="I24" s="39"/>
      <c r="J24" s="39"/>
      <c r="K24" s="40"/>
    </row>
    <row r="25" spans="1:11" ht="15.75" customHeight="1" x14ac:dyDescent="0.25">
      <c r="A25" s="49"/>
      <c r="B25" s="37"/>
      <c r="C25" s="41"/>
      <c r="D25" s="42"/>
      <c r="E25" s="42"/>
      <c r="F25" s="42"/>
      <c r="G25" s="42"/>
      <c r="H25" s="42"/>
      <c r="I25" s="42"/>
      <c r="J25" s="42"/>
      <c r="K25" s="43"/>
    </row>
    <row r="26" spans="1:11" ht="15.75" customHeight="1" x14ac:dyDescent="0.25">
      <c r="A26" s="49"/>
      <c r="B26" s="15" t="s">
        <v>20</v>
      </c>
      <c r="C26" s="44" t="s">
        <v>13</v>
      </c>
      <c r="D26" s="45" t="s">
        <v>14</v>
      </c>
      <c r="E26" s="46"/>
      <c r="F26" s="46"/>
      <c r="G26" s="46"/>
      <c r="H26" s="46"/>
      <c r="I26" s="46"/>
      <c r="J26" s="46"/>
      <c r="K26" s="47"/>
    </row>
    <row r="27" spans="1:11" ht="15.75" customHeight="1" x14ac:dyDescent="0.25">
      <c r="A27" s="49"/>
      <c r="B27" s="16" t="s">
        <v>15</v>
      </c>
      <c r="C27" s="37"/>
      <c r="D27" s="45" t="s">
        <v>7</v>
      </c>
      <c r="E27" s="47"/>
      <c r="F27" s="45" t="s">
        <v>8</v>
      </c>
      <c r="G27" s="47"/>
      <c r="H27" s="45" t="s">
        <v>9</v>
      </c>
      <c r="I27" s="47"/>
      <c r="J27" s="45" t="s">
        <v>10</v>
      </c>
      <c r="K27" s="47"/>
    </row>
    <row r="28" spans="1:11" ht="48" x14ac:dyDescent="0.25">
      <c r="A28" s="49"/>
      <c r="B28" s="29" t="str">
        <f>RUBRICA!A7</f>
        <v>3. Genera evidencias que dan cuenta del avance del Proyecto APT en relación a documentación, programación y almacenamiento de datos, de acuerdo a lo planificado por el equipo y que cumpla con estándares de desarrollo de la industria.</v>
      </c>
      <c r="C28" s="27" t="s">
        <v>7</v>
      </c>
      <c r="D28" s="17" t="str">
        <f t="shared" ref="D28" si="21">IF($C28=CL,"X","")</f>
        <v>X</v>
      </c>
      <c r="E28" s="17">
        <f>IF(D28="X",100*0.25,"")</f>
        <v>25</v>
      </c>
      <c r="F28" s="17" t="str">
        <f t="shared" ref="F28" si="22">IF($C28=L,"X","")</f>
        <v/>
      </c>
      <c r="G28" s="17" t="str">
        <f>IF(F28="X",60*0.1,"")</f>
        <v/>
      </c>
      <c r="H28" s="17" t="str">
        <f t="shared" ref="H28" si="23">IF($C28=ML,"X","")</f>
        <v/>
      </c>
      <c r="I28" s="17" t="str">
        <f>IF(H28="X",30*0.1,"")</f>
        <v/>
      </c>
      <c r="J28" s="17" t="str">
        <f t="shared" ref="J28" si="24">IF($C28=NL,"X","")</f>
        <v/>
      </c>
      <c r="K28" s="17" t="str">
        <f t="shared" ref="K28" si="25">IF($J28="X",0,"")</f>
        <v/>
      </c>
    </row>
    <row r="29" spans="1:11" ht="15.75" customHeight="1" x14ac:dyDescent="0.3">
      <c r="A29" s="49"/>
      <c r="B29" s="22" t="s">
        <v>17</v>
      </c>
      <c r="C29" s="19">
        <f>E29+G29+I29+K29</f>
        <v>25</v>
      </c>
      <c r="D29" s="20"/>
      <c r="E29" s="20">
        <f>SUM(E28:E28)</f>
        <v>25</v>
      </c>
      <c r="F29" s="20"/>
      <c r="G29" s="20">
        <f>SUM(G28:G28)</f>
        <v>0</v>
      </c>
      <c r="H29" s="20"/>
      <c r="I29" s="20">
        <f>SUM(I28:I28)</f>
        <v>0</v>
      </c>
      <c r="J29" s="20"/>
      <c r="K29" s="20">
        <f>SUM(K28:K28)</f>
        <v>0</v>
      </c>
    </row>
    <row r="30" spans="1:11" ht="15.75" customHeight="1" x14ac:dyDescent="0.3">
      <c r="A30" s="37"/>
      <c r="B30" s="18" t="s">
        <v>16</v>
      </c>
      <c r="C30" s="21">
        <f>VLOOKUP(C29,ESCALA_IEP!A1:B52,2,FALSE)</f>
        <v>7</v>
      </c>
    </row>
    <row r="31" spans="1:11" ht="15.75" customHeight="1" x14ac:dyDescent="0.3">
      <c r="B31" s="23"/>
      <c r="C31" s="24"/>
    </row>
    <row r="32" spans="1:11" ht="15.75" customHeight="1" x14ac:dyDescent="0.3">
      <c r="B32" s="23"/>
      <c r="C32" s="24"/>
    </row>
    <row r="33" spans="1:11" ht="15.75" customHeight="1" x14ac:dyDescent="0.25"/>
    <row r="34" spans="1:11" ht="15.75" customHeight="1" x14ac:dyDescent="0.25">
      <c r="A34" s="48" t="s">
        <v>18</v>
      </c>
      <c r="B34" s="36" t="s">
        <v>19</v>
      </c>
      <c r="C34" s="38" t="str">
        <f>B5</f>
        <v>Fabian Jaque</v>
      </c>
      <c r="D34" s="39"/>
      <c r="E34" s="39"/>
      <c r="F34" s="39"/>
      <c r="G34" s="39"/>
      <c r="H34" s="39"/>
      <c r="I34" s="39"/>
      <c r="J34" s="39"/>
      <c r="K34" s="40"/>
    </row>
    <row r="35" spans="1:11" ht="15.75" customHeight="1" x14ac:dyDescent="0.25">
      <c r="A35" s="49"/>
      <c r="B35" s="37"/>
      <c r="C35" s="41"/>
      <c r="D35" s="42"/>
      <c r="E35" s="42"/>
      <c r="F35" s="42"/>
      <c r="G35" s="42"/>
      <c r="H35" s="42"/>
      <c r="I35" s="42"/>
      <c r="J35" s="42"/>
      <c r="K35" s="43"/>
    </row>
    <row r="36" spans="1:11" ht="15.75" customHeight="1" x14ac:dyDescent="0.25">
      <c r="A36" s="49"/>
      <c r="B36" s="15" t="s">
        <v>20</v>
      </c>
      <c r="C36" s="44" t="s">
        <v>13</v>
      </c>
      <c r="D36" s="45" t="s">
        <v>14</v>
      </c>
      <c r="E36" s="46"/>
      <c r="F36" s="46"/>
      <c r="G36" s="46"/>
      <c r="H36" s="46"/>
      <c r="I36" s="46"/>
      <c r="J36" s="46"/>
      <c r="K36" s="47"/>
    </row>
    <row r="37" spans="1:11" ht="15.75" customHeight="1" x14ac:dyDescent="0.25">
      <c r="A37" s="49"/>
      <c r="B37" s="16" t="s">
        <v>15</v>
      </c>
      <c r="C37" s="37"/>
      <c r="D37" s="45" t="s">
        <v>7</v>
      </c>
      <c r="E37" s="47"/>
      <c r="F37" s="45" t="s">
        <v>8</v>
      </c>
      <c r="G37" s="47"/>
      <c r="H37" s="45" t="s">
        <v>9</v>
      </c>
      <c r="I37" s="47"/>
      <c r="J37" s="45" t="s">
        <v>10</v>
      </c>
      <c r="K37" s="47"/>
    </row>
    <row r="38" spans="1:11" ht="48" x14ac:dyDescent="0.25">
      <c r="A38" s="49"/>
      <c r="B38" s="29" t="str">
        <f>RUBRICA!A7</f>
        <v>3. Genera evidencias que dan cuenta del avance del Proyecto APT en relación a documentación, programación y almacenamiento de datos, de acuerdo a lo planificado por el equipo y que cumpla con estándares de desarrollo de la industria.</v>
      </c>
      <c r="C38" s="27" t="s">
        <v>7</v>
      </c>
      <c r="D38" s="17" t="str">
        <f t="shared" ref="D38" si="26">IF($C38=CL,"X","")</f>
        <v>X</v>
      </c>
      <c r="E38" s="17">
        <f>IF(D38="X",100*0.25,"")</f>
        <v>25</v>
      </c>
      <c r="F38" s="17" t="str">
        <f t="shared" ref="F38" si="27">IF($C38=L,"X","")</f>
        <v/>
      </c>
      <c r="G38" s="17" t="str">
        <f>IF(F38="X",60*0.1,"")</f>
        <v/>
      </c>
      <c r="H38" s="17" t="str">
        <f t="shared" ref="H38" si="28">IF($C38=ML,"X","")</f>
        <v/>
      </c>
      <c r="I38" s="17" t="str">
        <f>IF(H38="X",30*0.1,"")</f>
        <v/>
      </c>
      <c r="J38" s="17" t="str">
        <f t="shared" ref="J38" si="29">IF($C38=NL,"X","")</f>
        <v/>
      </c>
      <c r="K38" s="17" t="str">
        <f t="shared" ref="K38" si="30">IF($J38="X",0,"")</f>
        <v/>
      </c>
    </row>
    <row r="39" spans="1:11" ht="15.75" customHeight="1" x14ac:dyDescent="0.3">
      <c r="A39" s="49"/>
      <c r="B39" s="22" t="s">
        <v>17</v>
      </c>
      <c r="C39" s="19">
        <f>E39+G39+I39+K39</f>
        <v>25</v>
      </c>
      <c r="D39" s="20"/>
      <c r="E39" s="20">
        <f>SUM(E38:E38)</f>
        <v>25</v>
      </c>
      <c r="F39" s="20"/>
      <c r="G39" s="20">
        <f>SUM(G38:G38)</f>
        <v>0</v>
      </c>
      <c r="H39" s="20"/>
      <c r="I39" s="20">
        <f>SUM(I38:I38)</f>
        <v>0</v>
      </c>
      <c r="J39" s="20"/>
      <c r="K39" s="20">
        <f>SUM(K38:K38)</f>
        <v>0</v>
      </c>
    </row>
    <row r="40" spans="1:11" ht="15.75" customHeight="1" x14ac:dyDescent="0.3">
      <c r="A40" s="37"/>
      <c r="B40" s="18" t="s">
        <v>16</v>
      </c>
      <c r="C40" s="21">
        <f>VLOOKUP(C39,ESCALA_IEP!A1:B52,2,FALSE)</f>
        <v>7</v>
      </c>
    </row>
    <row r="41" spans="1:11" ht="15.75" customHeight="1" x14ac:dyDescent="0.3">
      <c r="B41" s="23"/>
      <c r="C41" s="24"/>
    </row>
    <row r="42" spans="1:11" ht="15.75" customHeight="1" x14ac:dyDescent="0.3">
      <c r="B42" s="23"/>
      <c r="C42" s="24"/>
    </row>
    <row r="43" spans="1:11" ht="15.75" customHeight="1" x14ac:dyDescent="0.25">
      <c r="A43" s="48" t="s">
        <v>18</v>
      </c>
      <c r="B43" s="36" t="s">
        <v>19</v>
      </c>
      <c r="C43" s="38" t="str">
        <f>B6</f>
        <v>Jorge Sandoval</v>
      </c>
      <c r="D43" s="39"/>
      <c r="E43" s="39"/>
      <c r="F43" s="39"/>
      <c r="G43" s="39"/>
      <c r="H43" s="39"/>
      <c r="I43" s="39"/>
      <c r="J43" s="39"/>
      <c r="K43" s="40"/>
    </row>
    <row r="44" spans="1:11" ht="15.75" customHeight="1" x14ac:dyDescent="0.25">
      <c r="A44" s="49"/>
      <c r="B44" s="37"/>
      <c r="C44" s="41"/>
      <c r="D44" s="42"/>
      <c r="E44" s="42"/>
      <c r="F44" s="42"/>
      <c r="G44" s="42"/>
      <c r="H44" s="42"/>
      <c r="I44" s="42"/>
      <c r="J44" s="42"/>
      <c r="K44" s="43"/>
    </row>
    <row r="45" spans="1:11" ht="15.75" customHeight="1" x14ac:dyDescent="0.25">
      <c r="A45" s="49"/>
      <c r="B45" s="15" t="s">
        <v>20</v>
      </c>
      <c r="C45" s="44" t="s">
        <v>13</v>
      </c>
      <c r="D45" s="45" t="s">
        <v>14</v>
      </c>
      <c r="E45" s="46"/>
      <c r="F45" s="46"/>
      <c r="G45" s="46"/>
      <c r="H45" s="46"/>
      <c r="I45" s="46"/>
      <c r="J45" s="46"/>
      <c r="K45" s="47"/>
    </row>
    <row r="46" spans="1:11" ht="15.75" customHeight="1" x14ac:dyDescent="0.25">
      <c r="A46" s="49"/>
      <c r="B46" s="16" t="s">
        <v>15</v>
      </c>
      <c r="C46" s="37"/>
      <c r="D46" s="45" t="s">
        <v>7</v>
      </c>
      <c r="E46" s="47"/>
      <c r="F46" s="45" t="s">
        <v>8</v>
      </c>
      <c r="G46" s="47"/>
      <c r="H46" s="45" t="s">
        <v>9</v>
      </c>
      <c r="I46" s="47"/>
      <c r="J46" s="45" t="s">
        <v>10</v>
      </c>
      <c r="K46" s="47"/>
    </row>
    <row r="47" spans="1:11" ht="48" x14ac:dyDescent="0.25">
      <c r="A47" s="49"/>
      <c r="B47" s="29" t="str">
        <f>RUBRICA!A7</f>
        <v>3. Genera evidencias que dan cuenta del avance del Proyecto APT en relación a documentación, programación y almacenamiento de datos, de acuerdo a lo planificado por el equipo y que cumpla con estándares de desarrollo de la industria.</v>
      </c>
      <c r="C47" s="27" t="s">
        <v>7</v>
      </c>
      <c r="D47" s="17" t="str">
        <f t="shared" ref="D47" si="31">IF($C47=CL,"X","")</f>
        <v>X</v>
      </c>
      <c r="E47" s="17">
        <f>IF(D47="X",100*0.25,"")</f>
        <v>25</v>
      </c>
      <c r="F47" s="17" t="str">
        <f t="shared" ref="F47" si="32">IF($C47=L,"X","")</f>
        <v/>
      </c>
      <c r="G47" s="17" t="str">
        <f>IF(F47="X",60*0.1,"")</f>
        <v/>
      </c>
      <c r="H47" s="17" t="str">
        <f t="shared" ref="H47" si="33">IF($C47=ML,"X","")</f>
        <v/>
      </c>
      <c r="I47" s="17" t="str">
        <f>IF(H47="X",30*0.1,"")</f>
        <v/>
      </c>
      <c r="J47" s="17" t="str">
        <f t="shared" ref="J47" si="34">IF($C47=NL,"X","")</f>
        <v/>
      </c>
      <c r="K47" s="17" t="str">
        <f t="shared" ref="K47" si="35">IF($J47="X",0,"")</f>
        <v/>
      </c>
    </row>
    <row r="48" spans="1:11" ht="15.75" customHeight="1" x14ac:dyDescent="0.3">
      <c r="A48" s="49"/>
      <c r="B48" s="22" t="s">
        <v>17</v>
      </c>
      <c r="C48" s="19">
        <f>E48+G48+I48+K48</f>
        <v>25</v>
      </c>
      <c r="D48" s="20"/>
      <c r="E48" s="20">
        <f t="shared" ref="E48:K48" si="36">SUM(E47:E47)</f>
        <v>25</v>
      </c>
      <c r="F48" s="20">
        <f t="shared" si="36"/>
        <v>0</v>
      </c>
      <c r="G48" s="20">
        <f t="shared" si="36"/>
        <v>0</v>
      </c>
      <c r="H48" s="20">
        <f t="shared" si="36"/>
        <v>0</v>
      </c>
      <c r="I48" s="20">
        <f t="shared" si="36"/>
        <v>0</v>
      </c>
      <c r="J48" s="20">
        <f t="shared" si="36"/>
        <v>0</v>
      </c>
      <c r="K48" s="20">
        <f t="shared" si="36"/>
        <v>0</v>
      </c>
    </row>
    <row r="49" spans="1:3" ht="15.75" customHeight="1" x14ac:dyDescent="0.3">
      <c r="A49" s="37"/>
      <c r="B49" s="18" t="s">
        <v>16</v>
      </c>
      <c r="C49" s="21">
        <f>VLOOKUP(C48,ESCALA_IEP!A1:B52,2,FALSE)</f>
        <v>7</v>
      </c>
    </row>
    <row r="50" spans="1:3" ht="15.75" customHeight="1" x14ac:dyDescent="0.3">
      <c r="B50" s="23"/>
      <c r="C50" s="24"/>
    </row>
    <row r="51" spans="1:3" ht="15.75" customHeight="1" x14ac:dyDescent="0.25"/>
    <row r="52" spans="1:3" ht="15.75" customHeight="1" x14ac:dyDescent="0.25"/>
    <row r="53" spans="1:3" ht="15.75" customHeight="1" x14ac:dyDescent="0.25"/>
    <row r="54" spans="1:3" ht="15.75" customHeight="1" x14ac:dyDescent="0.25"/>
    <row r="55" spans="1:3" ht="15.75" customHeight="1" x14ac:dyDescent="0.25"/>
    <row r="56" spans="1:3" ht="15.75" customHeight="1" x14ac:dyDescent="0.25"/>
    <row r="57" spans="1:3" ht="15.75" customHeight="1" x14ac:dyDescent="0.25"/>
    <row r="58" spans="1:3" ht="15.75" customHeight="1" x14ac:dyDescent="0.25"/>
    <row r="59" spans="1:3" ht="15.75" customHeight="1" x14ac:dyDescent="0.25"/>
    <row r="60" spans="1:3" ht="15.75" customHeight="1" x14ac:dyDescent="0.25"/>
    <row r="61" spans="1:3" ht="15.75" customHeight="1" x14ac:dyDescent="0.25"/>
    <row r="62" spans="1:3" ht="15.75" customHeight="1" x14ac:dyDescent="0.25"/>
    <row r="63" spans="1:3" ht="15.75" customHeight="1" x14ac:dyDescent="0.25"/>
    <row r="64" spans="1:3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</sheetData>
  <mergeCells count="35">
    <mergeCell ref="B43:B44"/>
    <mergeCell ref="C45:C46"/>
    <mergeCell ref="C43:K44"/>
    <mergeCell ref="J46:K46"/>
    <mergeCell ref="A43:A49"/>
    <mergeCell ref="H27:I27"/>
    <mergeCell ref="J27:K27"/>
    <mergeCell ref="D45:K45"/>
    <mergeCell ref="D46:E46"/>
    <mergeCell ref="F46:G46"/>
    <mergeCell ref="H46:I46"/>
    <mergeCell ref="A34:A40"/>
    <mergeCell ref="A24:A30"/>
    <mergeCell ref="E2:E3"/>
    <mergeCell ref="C11:C12"/>
    <mergeCell ref="D12:E12"/>
    <mergeCell ref="D11:K11"/>
    <mergeCell ref="F12:G12"/>
    <mergeCell ref="H12:I12"/>
    <mergeCell ref="J12:K12"/>
    <mergeCell ref="A11:A21"/>
    <mergeCell ref="B24:B25"/>
    <mergeCell ref="C24:K25"/>
    <mergeCell ref="C26:C27"/>
    <mergeCell ref="D26:K26"/>
    <mergeCell ref="D27:E27"/>
    <mergeCell ref="F27:G27"/>
    <mergeCell ref="B34:B35"/>
    <mergeCell ref="C34:K35"/>
    <mergeCell ref="C36:C37"/>
    <mergeCell ref="D36:K36"/>
    <mergeCell ref="D37:E37"/>
    <mergeCell ref="F37:G37"/>
    <mergeCell ref="H37:I37"/>
    <mergeCell ref="J37:K37"/>
  </mergeCells>
  <conditionalFormatting sqref="C4:E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E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C47 C38 C28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3"/>
  <sheetViews>
    <sheetView tabSelected="1" zoomScale="80" zoomScaleNormal="80" workbookViewId="0">
      <selection activeCell="G12" sqref="G12"/>
    </sheetView>
  </sheetViews>
  <sheetFormatPr baseColWidth="10" defaultRowHeight="15" x14ac:dyDescent="0.25"/>
  <cols>
    <col min="1" max="1" width="39.42578125" customWidth="1"/>
    <col min="2" max="2" width="40.28515625" customWidth="1"/>
    <col min="3" max="3" width="31.7109375" customWidth="1"/>
    <col min="4" max="4" width="38.7109375" customWidth="1"/>
    <col min="5" max="5" width="38.42578125" customWidth="1"/>
  </cols>
  <sheetData>
    <row r="2" spans="1:6" x14ac:dyDescent="0.25">
      <c r="A2" s="56" t="s">
        <v>21</v>
      </c>
      <c r="B2" s="56" t="s">
        <v>22</v>
      </c>
      <c r="C2" s="56"/>
      <c r="D2" s="56"/>
      <c r="E2" s="56"/>
      <c r="F2" s="56" t="s">
        <v>23</v>
      </c>
    </row>
    <row r="3" spans="1:6" x14ac:dyDescent="0.25">
      <c r="A3" s="56"/>
      <c r="B3" s="57" t="s">
        <v>24</v>
      </c>
      <c r="C3" s="57" t="s">
        <v>25</v>
      </c>
      <c r="D3" s="58" t="s">
        <v>26</v>
      </c>
      <c r="E3" s="59" t="s">
        <v>10</v>
      </c>
      <c r="F3" s="56"/>
    </row>
    <row r="4" spans="1:6" ht="57.6" customHeight="1" x14ac:dyDescent="0.25">
      <c r="A4" s="56"/>
      <c r="B4" s="57"/>
      <c r="C4" s="57"/>
      <c r="D4" s="60">
        <v>-0.3</v>
      </c>
      <c r="E4" s="60">
        <v>0</v>
      </c>
      <c r="F4" s="56"/>
    </row>
    <row r="5" spans="1:6" ht="63.75" x14ac:dyDescent="0.25">
      <c r="A5" s="61" t="s">
        <v>31</v>
      </c>
      <c r="B5" s="61" t="s">
        <v>32</v>
      </c>
      <c r="C5" s="61" t="s">
        <v>43</v>
      </c>
      <c r="D5" s="61" t="s">
        <v>44</v>
      </c>
      <c r="E5" s="61" t="s">
        <v>45</v>
      </c>
      <c r="F5" s="62">
        <v>10</v>
      </c>
    </row>
    <row r="6" spans="1:6" ht="76.5" x14ac:dyDescent="0.25">
      <c r="A6" s="61" t="s">
        <v>33</v>
      </c>
      <c r="B6" s="61" t="s">
        <v>34</v>
      </c>
      <c r="C6" s="61" t="s">
        <v>46</v>
      </c>
      <c r="D6" s="61" t="s">
        <v>47</v>
      </c>
      <c r="E6" s="61" t="s">
        <v>48</v>
      </c>
      <c r="F6" s="62">
        <v>10</v>
      </c>
    </row>
    <row r="7" spans="1:6" ht="102" x14ac:dyDescent="0.25">
      <c r="A7" s="61" t="s">
        <v>35</v>
      </c>
      <c r="B7" s="61" t="s">
        <v>36</v>
      </c>
      <c r="C7" s="61" t="s">
        <v>49</v>
      </c>
      <c r="D7" s="61" t="s">
        <v>50</v>
      </c>
      <c r="E7" s="61" t="s">
        <v>51</v>
      </c>
      <c r="F7" s="62">
        <v>25</v>
      </c>
    </row>
    <row r="8" spans="1:6" ht="38.25" x14ac:dyDescent="0.25">
      <c r="A8" s="61" t="s">
        <v>37</v>
      </c>
      <c r="B8" s="61" t="s">
        <v>52</v>
      </c>
      <c r="C8" s="61" t="s">
        <v>38</v>
      </c>
      <c r="D8" s="61" t="s">
        <v>53</v>
      </c>
      <c r="E8" s="61" t="s">
        <v>54</v>
      </c>
      <c r="F8" s="62">
        <v>5</v>
      </c>
    </row>
    <row r="9" spans="1:6" ht="51" x14ac:dyDescent="0.25">
      <c r="A9" s="61" t="s">
        <v>39</v>
      </c>
      <c r="B9" s="61" t="s">
        <v>55</v>
      </c>
      <c r="C9" s="61" t="s">
        <v>27</v>
      </c>
      <c r="D9" s="61" t="s">
        <v>56</v>
      </c>
      <c r="E9" s="61" t="s">
        <v>57</v>
      </c>
      <c r="F9" s="62">
        <v>5</v>
      </c>
    </row>
    <row r="10" spans="1:6" ht="76.5" x14ac:dyDescent="0.25">
      <c r="A10" s="61" t="s">
        <v>62</v>
      </c>
      <c r="B10" s="61" t="s">
        <v>58</v>
      </c>
      <c r="C10" s="61" t="s">
        <v>59</v>
      </c>
      <c r="D10" s="61" t="s">
        <v>60</v>
      </c>
      <c r="E10" s="61" t="s">
        <v>61</v>
      </c>
      <c r="F10" s="62">
        <v>20</v>
      </c>
    </row>
    <row r="11" spans="1:6" ht="76.5" x14ac:dyDescent="0.25">
      <c r="A11" s="61" t="s">
        <v>71</v>
      </c>
      <c r="B11" s="61" t="s">
        <v>63</v>
      </c>
      <c r="C11" s="61" t="s">
        <v>64</v>
      </c>
      <c r="D11" s="61" t="s">
        <v>65</v>
      </c>
      <c r="E11" s="61" t="s">
        <v>66</v>
      </c>
      <c r="F11" s="62">
        <v>15</v>
      </c>
    </row>
    <row r="12" spans="1:6" ht="102" x14ac:dyDescent="0.25">
      <c r="A12" s="61" t="s">
        <v>72</v>
      </c>
      <c r="B12" s="61" t="s">
        <v>67</v>
      </c>
      <c r="C12" s="61" t="s">
        <v>68</v>
      </c>
      <c r="D12" s="61" t="s">
        <v>69</v>
      </c>
      <c r="E12" s="61" t="s">
        <v>70</v>
      </c>
      <c r="F12" s="62">
        <v>10</v>
      </c>
    </row>
    <row r="13" spans="1:6" x14ac:dyDescent="0.25">
      <c r="A13" s="63" t="s">
        <v>28</v>
      </c>
      <c r="B13" s="63"/>
      <c r="C13" s="63"/>
      <c r="D13" s="63"/>
      <c r="E13" s="63"/>
      <c r="F13" s="64">
        <v>1</v>
      </c>
    </row>
  </sheetData>
  <mergeCells count="6">
    <mergeCell ref="A13:E13"/>
    <mergeCell ref="A2:A4"/>
    <mergeCell ref="B2:E2"/>
    <mergeCell ref="F2:F4"/>
    <mergeCell ref="B3:B4"/>
    <mergeCell ref="C3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28" zoomScale="80" zoomScaleNormal="80" workbookViewId="0">
      <selection sqref="A1:B52"/>
    </sheetView>
  </sheetViews>
  <sheetFormatPr baseColWidth="10" defaultColWidth="14.42578125" defaultRowHeight="15" customHeight="1" x14ac:dyDescent="0.25"/>
  <cols>
    <col min="1" max="21" width="10.7109375" customWidth="1"/>
  </cols>
  <sheetData>
    <row r="1" spans="1:2" x14ac:dyDescent="0.25">
      <c r="A1" t="s">
        <v>6</v>
      </c>
      <c r="B1" t="s">
        <v>16</v>
      </c>
    </row>
    <row r="2" spans="1:2" x14ac:dyDescent="0.25">
      <c r="A2" s="35">
        <v>0</v>
      </c>
      <c r="B2" s="35">
        <v>1</v>
      </c>
    </row>
    <row r="3" spans="1:2" x14ac:dyDescent="0.25">
      <c r="A3" s="35">
        <v>0.5</v>
      </c>
      <c r="B3" s="35">
        <v>1.1000000000000001</v>
      </c>
    </row>
    <row r="4" spans="1:2" x14ac:dyDescent="0.25">
      <c r="A4" s="35">
        <v>1</v>
      </c>
      <c r="B4" s="35">
        <v>1.2</v>
      </c>
    </row>
    <row r="5" spans="1:2" x14ac:dyDescent="0.25">
      <c r="A5" s="35">
        <v>1.5</v>
      </c>
      <c r="B5" s="35">
        <v>1.4</v>
      </c>
    </row>
    <row r="6" spans="1:2" x14ac:dyDescent="0.25">
      <c r="A6" s="35">
        <v>2</v>
      </c>
      <c r="B6" s="35">
        <v>1.5</v>
      </c>
    </row>
    <row r="7" spans="1:2" x14ac:dyDescent="0.25">
      <c r="A7" s="35">
        <v>2.5</v>
      </c>
      <c r="B7" s="35">
        <v>1.6</v>
      </c>
    </row>
    <row r="8" spans="1:2" x14ac:dyDescent="0.25">
      <c r="A8" s="35">
        <v>3</v>
      </c>
      <c r="B8" s="35">
        <v>1.7</v>
      </c>
    </row>
    <row r="9" spans="1:2" x14ac:dyDescent="0.25">
      <c r="A9" s="35">
        <v>3.5</v>
      </c>
      <c r="B9" s="35">
        <v>1.8</v>
      </c>
    </row>
    <row r="10" spans="1:2" x14ac:dyDescent="0.25">
      <c r="A10" s="35">
        <v>4</v>
      </c>
      <c r="B10" s="35">
        <v>2</v>
      </c>
    </row>
    <row r="11" spans="1:2" x14ac:dyDescent="0.25">
      <c r="A11" s="35">
        <v>4.5</v>
      </c>
      <c r="B11" s="35">
        <v>2.1</v>
      </c>
    </row>
    <row r="12" spans="1:2" x14ac:dyDescent="0.25">
      <c r="A12" s="35">
        <v>5</v>
      </c>
      <c r="B12" s="35">
        <v>2.2000000000000002</v>
      </c>
    </row>
    <row r="13" spans="1:2" x14ac:dyDescent="0.25">
      <c r="A13" s="35">
        <v>5.5</v>
      </c>
      <c r="B13" s="35">
        <v>2.2999999999999998</v>
      </c>
    </row>
    <row r="14" spans="1:2" x14ac:dyDescent="0.25">
      <c r="A14" s="35">
        <v>6</v>
      </c>
      <c r="B14" s="35">
        <v>2.4</v>
      </c>
    </row>
    <row r="15" spans="1:2" x14ac:dyDescent="0.25">
      <c r="A15" s="35">
        <v>6.5</v>
      </c>
      <c r="B15" s="35">
        <v>2.6</v>
      </c>
    </row>
    <row r="16" spans="1:2" x14ac:dyDescent="0.25">
      <c r="A16" s="35">
        <v>7</v>
      </c>
      <c r="B16" s="35">
        <v>2.7</v>
      </c>
    </row>
    <row r="17" spans="1:2" x14ac:dyDescent="0.25">
      <c r="A17" s="35">
        <v>7.5</v>
      </c>
      <c r="B17" s="35">
        <v>2.8</v>
      </c>
    </row>
    <row r="18" spans="1:2" x14ac:dyDescent="0.25">
      <c r="A18" s="35">
        <v>8</v>
      </c>
      <c r="B18" s="35">
        <v>2.9</v>
      </c>
    </row>
    <row r="19" spans="1:2" x14ac:dyDescent="0.25">
      <c r="A19" s="35">
        <v>8.5</v>
      </c>
      <c r="B19" s="35">
        <v>3</v>
      </c>
    </row>
    <row r="20" spans="1:2" x14ac:dyDescent="0.25">
      <c r="A20" s="35">
        <v>9</v>
      </c>
      <c r="B20" s="35">
        <v>3.2</v>
      </c>
    </row>
    <row r="21" spans="1:2" ht="15.75" customHeight="1" x14ac:dyDescent="0.25">
      <c r="A21" s="35">
        <v>9.5</v>
      </c>
      <c r="B21" s="35">
        <v>3.3</v>
      </c>
    </row>
    <row r="22" spans="1:2" ht="15.75" customHeight="1" x14ac:dyDescent="0.25">
      <c r="A22" s="35">
        <v>10</v>
      </c>
      <c r="B22" s="35">
        <v>3.4</v>
      </c>
    </row>
    <row r="23" spans="1:2" ht="15.75" customHeight="1" x14ac:dyDescent="0.25">
      <c r="A23" s="35">
        <v>10.5</v>
      </c>
      <c r="B23" s="35">
        <v>3.5</v>
      </c>
    </row>
    <row r="24" spans="1:2" ht="15.75" customHeight="1" x14ac:dyDescent="0.25">
      <c r="A24" s="35">
        <v>11</v>
      </c>
      <c r="B24" s="35">
        <v>3.6</v>
      </c>
    </row>
    <row r="25" spans="1:2" ht="15.75" customHeight="1" x14ac:dyDescent="0.25">
      <c r="A25" s="35">
        <v>11.5</v>
      </c>
      <c r="B25" s="35">
        <v>3.8</v>
      </c>
    </row>
    <row r="26" spans="1:2" ht="15.75" customHeight="1" x14ac:dyDescent="0.25">
      <c r="A26" s="35">
        <v>12</v>
      </c>
      <c r="B26" s="35">
        <v>3.9</v>
      </c>
    </row>
    <row r="27" spans="1:2" ht="15.75" customHeight="1" x14ac:dyDescent="0.25">
      <c r="A27" s="35">
        <v>12.5</v>
      </c>
      <c r="B27" s="35">
        <v>4</v>
      </c>
    </row>
    <row r="28" spans="1:2" ht="15.75" customHeight="1" x14ac:dyDescent="0.25">
      <c r="A28" s="35">
        <v>13</v>
      </c>
      <c r="B28" s="35">
        <v>4.0999999999999996</v>
      </c>
    </row>
    <row r="29" spans="1:2" ht="15.75" customHeight="1" x14ac:dyDescent="0.25">
      <c r="A29" s="35">
        <v>13.5</v>
      </c>
      <c r="B29" s="35">
        <v>4.2</v>
      </c>
    </row>
    <row r="30" spans="1:2" ht="15.75" customHeight="1" x14ac:dyDescent="0.25">
      <c r="A30" s="35">
        <v>14</v>
      </c>
      <c r="B30" s="35">
        <v>4.4000000000000004</v>
      </c>
    </row>
    <row r="31" spans="1:2" ht="15.75" customHeight="1" x14ac:dyDescent="0.25">
      <c r="A31" s="35">
        <v>14.5</v>
      </c>
      <c r="B31" s="35">
        <v>4.5</v>
      </c>
    </row>
    <row r="32" spans="1:2" ht="15.75" customHeight="1" x14ac:dyDescent="0.25">
      <c r="A32" s="35">
        <v>15</v>
      </c>
      <c r="B32" s="35">
        <v>4.5999999999999996</v>
      </c>
    </row>
    <row r="33" spans="1:2" ht="15.75" customHeight="1" x14ac:dyDescent="0.25">
      <c r="A33" s="35">
        <v>15.5</v>
      </c>
      <c r="B33" s="35">
        <v>4.7</v>
      </c>
    </row>
    <row r="34" spans="1:2" ht="15.75" customHeight="1" x14ac:dyDescent="0.25">
      <c r="A34" s="35">
        <v>16</v>
      </c>
      <c r="B34" s="35">
        <v>4.8</v>
      </c>
    </row>
    <row r="35" spans="1:2" ht="15.75" customHeight="1" x14ac:dyDescent="0.25">
      <c r="A35" s="35">
        <v>16.5</v>
      </c>
      <c r="B35" s="35">
        <v>5</v>
      </c>
    </row>
    <row r="36" spans="1:2" ht="15.75" customHeight="1" x14ac:dyDescent="0.25">
      <c r="A36" s="35">
        <v>17</v>
      </c>
      <c r="B36" s="35">
        <v>5.0999999999999996</v>
      </c>
    </row>
    <row r="37" spans="1:2" ht="15.75" customHeight="1" x14ac:dyDescent="0.25">
      <c r="A37" s="35">
        <v>17.5</v>
      </c>
      <c r="B37" s="35">
        <v>5.2</v>
      </c>
    </row>
    <row r="38" spans="1:2" ht="15.75" customHeight="1" x14ac:dyDescent="0.25">
      <c r="A38" s="35">
        <v>18</v>
      </c>
      <c r="B38" s="35">
        <v>5.3</v>
      </c>
    </row>
    <row r="39" spans="1:2" ht="15.75" customHeight="1" x14ac:dyDescent="0.25">
      <c r="A39" s="35">
        <v>18.5</v>
      </c>
      <c r="B39" s="35">
        <v>5.4</v>
      </c>
    </row>
    <row r="40" spans="1:2" ht="15.75" customHeight="1" x14ac:dyDescent="0.25">
      <c r="A40" s="35">
        <v>19</v>
      </c>
      <c r="B40" s="35">
        <v>5.6</v>
      </c>
    </row>
    <row r="41" spans="1:2" ht="15.75" customHeight="1" x14ac:dyDescent="0.25">
      <c r="A41" s="35">
        <v>19.5</v>
      </c>
      <c r="B41" s="35">
        <v>5.7</v>
      </c>
    </row>
    <row r="42" spans="1:2" ht="15.75" customHeight="1" x14ac:dyDescent="0.25">
      <c r="A42" s="35">
        <v>20</v>
      </c>
      <c r="B42" s="35">
        <v>5.8</v>
      </c>
    </row>
    <row r="43" spans="1:2" ht="15.75" customHeight="1" x14ac:dyDescent="0.25">
      <c r="A43" s="35">
        <v>20.5</v>
      </c>
      <c r="B43" s="35">
        <v>5.9</v>
      </c>
    </row>
    <row r="44" spans="1:2" ht="15.75" customHeight="1" x14ac:dyDescent="0.25">
      <c r="A44" s="35">
        <v>21</v>
      </c>
      <c r="B44" s="35">
        <v>6</v>
      </c>
    </row>
    <row r="45" spans="1:2" ht="15.75" customHeight="1" x14ac:dyDescent="0.25">
      <c r="A45" s="35">
        <v>21.5</v>
      </c>
      <c r="B45" s="35">
        <v>6.2</v>
      </c>
    </row>
    <row r="46" spans="1:2" ht="15.75" customHeight="1" x14ac:dyDescent="0.25">
      <c r="A46" s="35">
        <v>22</v>
      </c>
      <c r="B46" s="35">
        <v>6.3</v>
      </c>
    </row>
    <row r="47" spans="1:2" ht="15.75" customHeight="1" x14ac:dyDescent="0.25">
      <c r="A47" s="35">
        <v>22.5</v>
      </c>
      <c r="B47" s="35">
        <v>6.4</v>
      </c>
    </row>
    <row r="48" spans="1:2" ht="15.75" customHeight="1" x14ac:dyDescent="0.25">
      <c r="A48" s="35">
        <v>23</v>
      </c>
      <c r="B48" s="35">
        <v>6.5</v>
      </c>
    </row>
    <row r="49" spans="1:2" ht="15.75" customHeight="1" x14ac:dyDescent="0.25">
      <c r="A49" s="35">
        <v>23.5</v>
      </c>
      <c r="B49" s="35">
        <v>6.6</v>
      </c>
    </row>
    <row r="50" spans="1:2" ht="15.75" customHeight="1" x14ac:dyDescent="0.25">
      <c r="A50" s="35">
        <v>24</v>
      </c>
      <c r="B50" s="35">
        <v>6.8</v>
      </c>
    </row>
    <row r="51" spans="1:2" ht="15.75" customHeight="1" x14ac:dyDescent="0.25">
      <c r="A51" s="35">
        <v>24.5</v>
      </c>
      <c r="B51" s="35">
        <v>6.9</v>
      </c>
    </row>
    <row r="52" spans="1:2" ht="15.75" customHeight="1" x14ac:dyDescent="0.25">
      <c r="A52" s="35">
        <v>25</v>
      </c>
      <c r="B52" s="35">
        <v>7</v>
      </c>
    </row>
    <row r="53" spans="1:2" ht="15.75" customHeight="1" x14ac:dyDescent="0.25"/>
    <row r="54" spans="1:2" ht="15.75" customHeight="1" x14ac:dyDescent="0.25"/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95" zoomScale="80" zoomScaleNormal="80" workbookViewId="0">
      <selection sqref="A1:B142"/>
    </sheetView>
  </sheetViews>
  <sheetFormatPr baseColWidth="10" defaultColWidth="14.42578125" defaultRowHeight="15" customHeight="1" x14ac:dyDescent="0.25"/>
  <cols>
    <col min="1" max="22" width="10.7109375" customWidth="1"/>
  </cols>
  <sheetData>
    <row r="1" spans="1:2" x14ac:dyDescent="0.25">
      <c r="A1" t="s">
        <v>6</v>
      </c>
      <c r="B1" t="s">
        <v>16</v>
      </c>
    </row>
    <row r="2" spans="1:2" x14ac:dyDescent="0.25">
      <c r="A2">
        <v>0</v>
      </c>
      <c r="B2" s="34">
        <v>1</v>
      </c>
    </row>
    <row r="3" spans="1:2" x14ac:dyDescent="0.25">
      <c r="A3">
        <v>0.5</v>
      </c>
      <c r="B3" s="34">
        <v>1</v>
      </c>
    </row>
    <row r="4" spans="1:2" x14ac:dyDescent="0.25">
      <c r="A4">
        <v>1</v>
      </c>
      <c r="B4" s="34">
        <v>1.1000000000000001</v>
      </c>
    </row>
    <row r="5" spans="1:2" x14ac:dyDescent="0.25">
      <c r="A5">
        <v>1.5</v>
      </c>
      <c r="B5" s="34">
        <v>1.1000000000000001</v>
      </c>
    </row>
    <row r="6" spans="1:2" x14ac:dyDescent="0.25">
      <c r="A6">
        <v>2</v>
      </c>
      <c r="B6" s="34">
        <v>1.1000000000000001</v>
      </c>
    </row>
    <row r="7" spans="1:2" x14ac:dyDescent="0.25">
      <c r="A7">
        <v>2.5</v>
      </c>
      <c r="B7" s="34">
        <v>1.2</v>
      </c>
    </row>
    <row r="8" spans="1:2" x14ac:dyDescent="0.25">
      <c r="A8">
        <v>3</v>
      </c>
      <c r="B8" s="34">
        <v>1.2</v>
      </c>
    </row>
    <row r="9" spans="1:2" x14ac:dyDescent="0.25">
      <c r="A9">
        <v>3.5</v>
      </c>
      <c r="B9" s="34">
        <v>1.3</v>
      </c>
    </row>
    <row r="10" spans="1:2" x14ac:dyDescent="0.25">
      <c r="A10">
        <v>4</v>
      </c>
      <c r="B10" s="34">
        <v>1.3</v>
      </c>
    </row>
    <row r="11" spans="1:2" x14ac:dyDescent="0.25">
      <c r="A11">
        <v>4.5</v>
      </c>
      <c r="B11" s="34">
        <v>1.3</v>
      </c>
    </row>
    <row r="12" spans="1:2" x14ac:dyDescent="0.25">
      <c r="A12">
        <v>5</v>
      </c>
      <c r="B12" s="34">
        <v>1.4</v>
      </c>
    </row>
    <row r="13" spans="1:2" x14ac:dyDescent="0.25">
      <c r="A13">
        <v>5.5</v>
      </c>
      <c r="B13" s="34">
        <v>1.4</v>
      </c>
    </row>
    <row r="14" spans="1:2" x14ac:dyDescent="0.25">
      <c r="A14">
        <v>6</v>
      </c>
      <c r="B14" s="34">
        <v>1.4</v>
      </c>
    </row>
    <row r="15" spans="1:2" x14ac:dyDescent="0.25">
      <c r="A15">
        <v>6.5</v>
      </c>
      <c r="B15" s="34">
        <v>1.5</v>
      </c>
    </row>
    <row r="16" spans="1:2" x14ac:dyDescent="0.25">
      <c r="A16">
        <v>7</v>
      </c>
      <c r="B16" s="34">
        <v>1.5</v>
      </c>
    </row>
    <row r="17" spans="1:2" x14ac:dyDescent="0.25">
      <c r="A17">
        <v>7.5</v>
      </c>
      <c r="B17" s="34">
        <v>1.5</v>
      </c>
    </row>
    <row r="18" spans="1:2" x14ac:dyDescent="0.25">
      <c r="A18">
        <v>8</v>
      </c>
      <c r="B18" s="34">
        <v>1.6</v>
      </c>
    </row>
    <row r="19" spans="1:2" x14ac:dyDescent="0.25">
      <c r="A19">
        <v>8.5</v>
      </c>
      <c r="B19" s="34">
        <v>1.6</v>
      </c>
    </row>
    <row r="20" spans="1:2" x14ac:dyDescent="0.25">
      <c r="A20">
        <v>9</v>
      </c>
      <c r="B20" s="34">
        <v>1.6</v>
      </c>
    </row>
    <row r="21" spans="1:2" ht="15.75" customHeight="1" x14ac:dyDescent="0.25">
      <c r="A21">
        <v>9.5</v>
      </c>
      <c r="B21" s="34">
        <v>1.7</v>
      </c>
    </row>
    <row r="22" spans="1:2" ht="15.75" customHeight="1" x14ac:dyDescent="0.25">
      <c r="A22">
        <v>10</v>
      </c>
      <c r="B22" s="34">
        <v>1.7</v>
      </c>
    </row>
    <row r="23" spans="1:2" ht="15.75" customHeight="1" x14ac:dyDescent="0.25">
      <c r="A23">
        <v>10.5</v>
      </c>
      <c r="B23" s="34">
        <v>1.8</v>
      </c>
    </row>
    <row r="24" spans="1:2" ht="15.75" customHeight="1" x14ac:dyDescent="0.25">
      <c r="A24">
        <v>11</v>
      </c>
      <c r="B24" s="34">
        <v>1.8</v>
      </c>
    </row>
    <row r="25" spans="1:2" ht="15.75" customHeight="1" x14ac:dyDescent="0.25">
      <c r="A25">
        <v>11.5</v>
      </c>
      <c r="B25" s="34">
        <v>1.8</v>
      </c>
    </row>
    <row r="26" spans="1:2" ht="15.75" customHeight="1" x14ac:dyDescent="0.25">
      <c r="A26">
        <v>12</v>
      </c>
      <c r="B26" s="34">
        <v>1.9</v>
      </c>
    </row>
    <row r="27" spans="1:2" ht="15.75" customHeight="1" x14ac:dyDescent="0.25">
      <c r="A27">
        <v>12.5</v>
      </c>
      <c r="B27" s="34">
        <v>1.9</v>
      </c>
    </row>
    <row r="28" spans="1:2" ht="15.75" customHeight="1" x14ac:dyDescent="0.25">
      <c r="A28">
        <v>13</v>
      </c>
      <c r="B28" s="34">
        <v>1.9</v>
      </c>
    </row>
    <row r="29" spans="1:2" ht="15.75" customHeight="1" x14ac:dyDescent="0.25">
      <c r="A29">
        <v>13.5</v>
      </c>
      <c r="B29" s="34">
        <v>2</v>
      </c>
    </row>
    <row r="30" spans="1:2" ht="15.75" customHeight="1" x14ac:dyDescent="0.25">
      <c r="A30">
        <v>14</v>
      </c>
      <c r="B30" s="34">
        <v>2</v>
      </c>
    </row>
    <row r="31" spans="1:2" ht="15.75" customHeight="1" x14ac:dyDescent="0.25">
      <c r="A31">
        <v>14.5</v>
      </c>
      <c r="B31" s="34">
        <v>2</v>
      </c>
    </row>
    <row r="32" spans="1:2" ht="15.75" customHeight="1" x14ac:dyDescent="0.25">
      <c r="A32">
        <v>15</v>
      </c>
      <c r="B32" s="34">
        <v>2.1</v>
      </c>
    </row>
    <row r="33" spans="1:2" ht="15.75" customHeight="1" x14ac:dyDescent="0.25">
      <c r="A33">
        <v>15.5</v>
      </c>
      <c r="B33" s="34">
        <v>2.1</v>
      </c>
    </row>
    <row r="34" spans="1:2" ht="15.75" customHeight="1" x14ac:dyDescent="0.25">
      <c r="A34">
        <v>16</v>
      </c>
      <c r="B34" s="34">
        <v>2.1</v>
      </c>
    </row>
    <row r="35" spans="1:2" ht="15.75" customHeight="1" x14ac:dyDescent="0.25">
      <c r="A35">
        <v>16.5</v>
      </c>
      <c r="B35" s="34">
        <v>2.2000000000000002</v>
      </c>
    </row>
    <row r="36" spans="1:2" ht="15.75" customHeight="1" x14ac:dyDescent="0.25">
      <c r="A36">
        <v>17</v>
      </c>
      <c r="B36" s="34">
        <v>2.2000000000000002</v>
      </c>
    </row>
    <row r="37" spans="1:2" ht="15.75" customHeight="1" x14ac:dyDescent="0.25">
      <c r="A37">
        <v>17.5</v>
      </c>
      <c r="B37" s="34">
        <v>2.2999999999999998</v>
      </c>
    </row>
    <row r="38" spans="1:2" ht="15.75" customHeight="1" x14ac:dyDescent="0.25">
      <c r="A38">
        <v>18</v>
      </c>
      <c r="B38" s="34">
        <v>2.2999999999999998</v>
      </c>
    </row>
    <row r="39" spans="1:2" ht="15.75" customHeight="1" x14ac:dyDescent="0.25">
      <c r="A39">
        <v>18.5</v>
      </c>
      <c r="B39" s="34">
        <v>2.2999999999999998</v>
      </c>
    </row>
    <row r="40" spans="1:2" ht="15.75" customHeight="1" x14ac:dyDescent="0.25">
      <c r="A40">
        <v>19</v>
      </c>
      <c r="B40" s="34">
        <v>2.4</v>
      </c>
    </row>
    <row r="41" spans="1:2" ht="15.75" customHeight="1" x14ac:dyDescent="0.25">
      <c r="A41">
        <v>19.5</v>
      </c>
      <c r="B41" s="34">
        <v>2.4</v>
      </c>
    </row>
    <row r="42" spans="1:2" ht="15.75" customHeight="1" x14ac:dyDescent="0.25">
      <c r="A42">
        <v>20</v>
      </c>
      <c r="B42" s="34">
        <v>2.4</v>
      </c>
    </row>
    <row r="43" spans="1:2" ht="15.75" customHeight="1" x14ac:dyDescent="0.25">
      <c r="A43">
        <v>20.5</v>
      </c>
      <c r="B43" s="34">
        <v>2.5</v>
      </c>
    </row>
    <row r="44" spans="1:2" ht="15.75" customHeight="1" x14ac:dyDescent="0.25">
      <c r="A44">
        <v>21</v>
      </c>
      <c r="B44" s="34">
        <v>2.5</v>
      </c>
    </row>
    <row r="45" spans="1:2" ht="15.75" customHeight="1" x14ac:dyDescent="0.25">
      <c r="A45">
        <v>21.5</v>
      </c>
      <c r="B45" s="34">
        <v>2.5</v>
      </c>
    </row>
    <row r="46" spans="1:2" ht="15.75" customHeight="1" x14ac:dyDescent="0.25">
      <c r="A46">
        <v>22</v>
      </c>
      <c r="B46" s="34">
        <v>2.6</v>
      </c>
    </row>
    <row r="47" spans="1:2" ht="15.75" customHeight="1" x14ac:dyDescent="0.25">
      <c r="A47">
        <v>22.5</v>
      </c>
      <c r="B47" s="34">
        <v>2.6</v>
      </c>
    </row>
    <row r="48" spans="1:2" ht="15.75" customHeight="1" x14ac:dyDescent="0.25">
      <c r="A48">
        <v>23</v>
      </c>
      <c r="B48" s="34">
        <v>2.6</v>
      </c>
    </row>
    <row r="49" spans="1:2" ht="15.75" customHeight="1" x14ac:dyDescent="0.25">
      <c r="A49">
        <v>23.5</v>
      </c>
      <c r="B49" s="34">
        <v>2.7</v>
      </c>
    </row>
    <row r="50" spans="1:2" ht="15.75" customHeight="1" x14ac:dyDescent="0.25">
      <c r="A50">
        <v>24</v>
      </c>
      <c r="B50" s="34">
        <v>2.7</v>
      </c>
    </row>
    <row r="51" spans="1:2" ht="15.75" customHeight="1" x14ac:dyDescent="0.25">
      <c r="A51">
        <v>24.5</v>
      </c>
      <c r="B51" s="34">
        <v>2.8</v>
      </c>
    </row>
    <row r="52" spans="1:2" ht="15.75" customHeight="1" x14ac:dyDescent="0.25">
      <c r="A52">
        <v>25</v>
      </c>
      <c r="B52" s="34">
        <v>2.8</v>
      </c>
    </row>
    <row r="53" spans="1:2" ht="15.75" customHeight="1" x14ac:dyDescent="0.25">
      <c r="A53">
        <v>25.5</v>
      </c>
      <c r="B53" s="34">
        <v>2.8</v>
      </c>
    </row>
    <row r="54" spans="1:2" ht="15.75" customHeight="1" x14ac:dyDescent="0.25">
      <c r="A54">
        <v>26</v>
      </c>
      <c r="B54" s="34">
        <v>2.9</v>
      </c>
    </row>
    <row r="55" spans="1:2" ht="15.75" customHeight="1" x14ac:dyDescent="0.25">
      <c r="A55">
        <v>26.5</v>
      </c>
      <c r="B55" s="34">
        <v>2.9</v>
      </c>
    </row>
    <row r="56" spans="1:2" ht="15.75" customHeight="1" x14ac:dyDescent="0.25">
      <c r="A56">
        <v>27</v>
      </c>
      <c r="B56" s="34">
        <v>2.9</v>
      </c>
    </row>
    <row r="57" spans="1:2" ht="15.75" customHeight="1" x14ac:dyDescent="0.25">
      <c r="A57">
        <v>27.5</v>
      </c>
      <c r="B57" s="34">
        <v>3</v>
      </c>
    </row>
    <row r="58" spans="1:2" ht="15.75" customHeight="1" x14ac:dyDescent="0.25">
      <c r="A58">
        <v>28</v>
      </c>
      <c r="B58" s="34">
        <v>3</v>
      </c>
    </row>
    <row r="59" spans="1:2" ht="15.75" customHeight="1" x14ac:dyDescent="0.25">
      <c r="A59">
        <v>28.5</v>
      </c>
      <c r="B59" s="34">
        <v>3</v>
      </c>
    </row>
    <row r="60" spans="1:2" ht="15.75" customHeight="1" x14ac:dyDescent="0.25">
      <c r="A60">
        <v>29</v>
      </c>
      <c r="B60" s="34">
        <v>3.1</v>
      </c>
    </row>
    <row r="61" spans="1:2" ht="15.75" customHeight="1" x14ac:dyDescent="0.25">
      <c r="A61">
        <v>29.5</v>
      </c>
      <c r="B61" s="34">
        <v>3.1</v>
      </c>
    </row>
    <row r="62" spans="1:2" ht="15.75" customHeight="1" x14ac:dyDescent="0.25">
      <c r="A62">
        <v>30</v>
      </c>
      <c r="B62" s="34">
        <v>3.1</v>
      </c>
    </row>
    <row r="63" spans="1:2" ht="15.75" customHeight="1" x14ac:dyDescent="0.25">
      <c r="A63">
        <v>30.5</v>
      </c>
      <c r="B63" s="34">
        <v>3.2</v>
      </c>
    </row>
    <row r="64" spans="1:2" ht="15.75" customHeight="1" x14ac:dyDescent="0.25">
      <c r="A64">
        <v>31</v>
      </c>
      <c r="B64" s="34">
        <v>3.2</v>
      </c>
    </row>
    <row r="65" spans="1:2" ht="15.75" customHeight="1" x14ac:dyDescent="0.25">
      <c r="A65">
        <v>31.5</v>
      </c>
      <c r="B65" s="34">
        <v>3.3</v>
      </c>
    </row>
    <row r="66" spans="1:2" ht="15.75" customHeight="1" x14ac:dyDescent="0.25">
      <c r="A66">
        <v>32</v>
      </c>
      <c r="B66" s="34">
        <v>3.3</v>
      </c>
    </row>
    <row r="67" spans="1:2" ht="15.75" customHeight="1" x14ac:dyDescent="0.25">
      <c r="A67">
        <v>32.5</v>
      </c>
      <c r="B67" s="34">
        <v>3.3</v>
      </c>
    </row>
    <row r="68" spans="1:2" ht="15.75" customHeight="1" x14ac:dyDescent="0.25">
      <c r="A68">
        <v>33</v>
      </c>
      <c r="B68" s="34">
        <v>3.4</v>
      </c>
    </row>
    <row r="69" spans="1:2" ht="15.75" customHeight="1" x14ac:dyDescent="0.25">
      <c r="A69">
        <v>33.5</v>
      </c>
      <c r="B69" s="34">
        <v>3.4</v>
      </c>
    </row>
    <row r="70" spans="1:2" ht="15.75" customHeight="1" x14ac:dyDescent="0.25">
      <c r="A70">
        <v>34</v>
      </c>
      <c r="B70" s="34">
        <v>3.4</v>
      </c>
    </row>
    <row r="71" spans="1:2" ht="15.75" customHeight="1" x14ac:dyDescent="0.25">
      <c r="A71">
        <v>34.5</v>
      </c>
      <c r="B71" s="34">
        <v>3.5</v>
      </c>
    </row>
    <row r="72" spans="1:2" ht="15.75" customHeight="1" x14ac:dyDescent="0.25">
      <c r="A72">
        <v>35</v>
      </c>
      <c r="B72" s="34">
        <v>3.5</v>
      </c>
    </row>
    <row r="73" spans="1:2" ht="15.75" customHeight="1" x14ac:dyDescent="0.25">
      <c r="A73">
        <v>35.5</v>
      </c>
      <c r="B73" s="34">
        <v>3.5</v>
      </c>
    </row>
    <row r="74" spans="1:2" ht="15.75" customHeight="1" x14ac:dyDescent="0.25">
      <c r="A74">
        <v>36</v>
      </c>
      <c r="B74" s="34">
        <v>3.6</v>
      </c>
    </row>
    <row r="75" spans="1:2" ht="15.75" customHeight="1" x14ac:dyDescent="0.25">
      <c r="A75">
        <v>36.5</v>
      </c>
      <c r="B75" s="34">
        <v>3.6</v>
      </c>
    </row>
    <row r="76" spans="1:2" ht="15.75" customHeight="1" x14ac:dyDescent="0.25">
      <c r="A76">
        <v>37</v>
      </c>
      <c r="B76" s="34">
        <v>3.6</v>
      </c>
    </row>
    <row r="77" spans="1:2" ht="15.75" customHeight="1" x14ac:dyDescent="0.25">
      <c r="A77">
        <v>37.5</v>
      </c>
      <c r="B77" s="34">
        <v>3.7</v>
      </c>
    </row>
    <row r="78" spans="1:2" ht="15.75" customHeight="1" x14ac:dyDescent="0.25">
      <c r="A78">
        <v>38</v>
      </c>
      <c r="B78" s="34">
        <v>3.7</v>
      </c>
    </row>
    <row r="79" spans="1:2" ht="15.75" customHeight="1" x14ac:dyDescent="0.25">
      <c r="A79">
        <v>38.5</v>
      </c>
      <c r="B79" s="34">
        <v>3.8</v>
      </c>
    </row>
    <row r="80" spans="1:2" ht="15.75" customHeight="1" x14ac:dyDescent="0.25">
      <c r="A80">
        <v>39</v>
      </c>
      <c r="B80" s="34">
        <v>3.8</v>
      </c>
    </row>
    <row r="81" spans="1:2" ht="15.75" customHeight="1" x14ac:dyDescent="0.25">
      <c r="A81">
        <v>39.5</v>
      </c>
      <c r="B81" s="34">
        <v>3.8</v>
      </c>
    </row>
    <row r="82" spans="1:2" ht="15.75" customHeight="1" x14ac:dyDescent="0.25">
      <c r="A82">
        <v>40</v>
      </c>
      <c r="B82" s="34">
        <v>3.9</v>
      </c>
    </row>
    <row r="83" spans="1:2" ht="15.75" customHeight="1" x14ac:dyDescent="0.25">
      <c r="A83">
        <v>40.5</v>
      </c>
      <c r="B83" s="34">
        <v>3.9</v>
      </c>
    </row>
    <row r="84" spans="1:2" ht="15.75" customHeight="1" x14ac:dyDescent="0.25">
      <c r="A84">
        <v>41</v>
      </c>
      <c r="B84" s="34">
        <v>3.9</v>
      </c>
    </row>
    <row r="85" spans="1:2" ht="15.75" customHeight="1" x14ac:dyDescent="0.25">
      <c r="A85">
        <v>41.5</v>
      </c>
      <c r="B85" s="34">
        <v>4</v>
      </c>
    </row>
    <row r="86" spans="1:2" ht="15.75" customHeight="1" x14ac:dyDescent="0.25">
      <c r="A86">
        <v>42</v>
      </c>
      <c r="B86" s="34">
        <v>4</v>
      </c>
    </row>
    <row r="87" spans="1:2" ht="15.75" customHeight="1" x14ac:dyDescent="0.25">
      <c r="A87">
        <v>42.5</v>
      </c>
      <c r="B87" s="34">
        <v>4.0999999999999996</v>
      </c>
    </row>
    <row r="88" spans="1:2" ht="15.75" customHeight="1" x14ac:dyDescent="0.25">
      <c r="A88">
        <v>43</v>
      </c>
      <c r="B88" s="34">
        <v>4.0999999999999996</v>
      </c>
    </row>
    <row r="89" spans="1:2" ht="15.75" customHeight="1" x14ac:dyDescent="0.25">
      <c r="A89">
        <v>43.5</v>
      </c>
      <c r="B89" s="34">
        <v>4.2</v>
      </c>
    </row>
    <row r="90" spans="1:2" ht="15.75" customHeight="1" x14ac:dyDescent="0.25">
      <c r="A90">
        <v>44</v>
      </c>
      <c r="B90" s="34">
        <v>4.2</v>
      </c>
    </row>
    <row r="91" spans="1:2" ht="15.75" customHeight="1" x14ac:dyDescent="0.25">
      <c r="A91">
        <v>44.5</v>
      </c>
      <c r="B91" s="34">
        <v>4.3</v>
      </c>
    </row>
    <row r="92" spans="1:2" ht="15.75" customHeight="1" x14ac:dyDescent="0.25">
      <c r="A92">
        <v>45</v>
      </c>
      <c r="B92" s="34">
        <v>4.3</v>
      </c>
    </row>
    <row r="93" spans="1:2" ht="15.75" customHeight="1" x14ac:dyDescent="0.25">
      <c r="A93">
        <v>45.5</v>
      </c>
      <c r="B93" s="34">
        <v>4.4000000000000004</v>
      </c>
    </row>
    <row r="94" spans="1:2" ht="15.75" customHeight="1" x14ac:dyDescent="0.25">
      <c r="A94">
        <v>46</v>
      </c>
      <c r="B94" s="34">
        <v>4.4000000000000004</v>
      </c>
    </row>
    <row r="95" spans="1:2" ht="15.75" customHeight="1" x14ac:dyDescent="0.25">
      <c r="A95">
        <v>46.5</v>
      </c>
      <c r="B95" s="34">
        <v>4.5</v>
      </c>
    </row>
    <row r="96" spans="1:2" ht="15.75" customHeight="1" x14ac:dyDescent="0.25">
      <c r="A96">
        <v>47</v>
      </c>
      <c r="B96" s="34">
        <v>4.5</v>
      </c>
    </row>
    <row r="97" spans="1:2" ht="15.75" customHeight="1" x14ac:dyDescent="0.25">
      <c r="A97">
        <v>47.5</v>
      </c>
      <c r="B97" s="34">
        <v>4.5999999999999996</v>
      </c>
    </row>
    <row r="98" spans="1:2" ht="15.75" customHeight="1" x14ac:dyDescent="0.25">
      <c r="A98">
        <v>48</v>
      </c>
      <c r="B98" s="34">
        <v>4.5999999999999996</v>
      </c>
    </row>
    <row r="99" spans="1:2" ht="15.75" customHeight="1" x14ac:dyDescent="0.25">
      <c r="A99">
        <v>48.5</v>
      </c>
      <c r="B99" s="34">
        <v>4.7</v>
      </c>
    </row>
    <row r="100" spans="1:2" ht="15.75" customHeight="1" x14ac:dyDescent="0.25">
      <c r="A100">
        <v>49</v>
      </c>
      <c r="B100" s="34">
        <v>4.8</v>
      </c>
    </row>
    <row r="101" spans="1:2" ht="15.75" customHeight="1" x14ac:dyDescent="0.25">
      <c r="A101">
        <v>49.5</v>
      </c>
      <c r="B101" s="34">
        <v>4.8</v>
      </c>
    </row>
    <row r="102" spans="1:2" ht="15.75" customHeight="1" x14ac:dyDescent="0.25">
      <c r="A102">
        <v>50</v>
      </c>
      <c r="B102" s="34">
        <v>4.9000000000000004</v>
      </c>
    </row>
    <row r="103" spans="1:2" ht="15.75" customHeight="1" x14ac:dyDescent="0.25">
      <c r="A103">
        <v>50.5</v>
      </c>
      <c r="B103" s="34">
        <v>4.9000000000000004</v>
      </c>
    </row>
    <row r="104" spans="1:2" ht="15.75" customHeight="1" x14ac:dyDescent="0.25">
      <c r="A104">
        <v>51</v>
      </c>
      <c r="B104" s="34">
        <v>5</v>
      </c>
    </row>
    <row r="105" spans="1:2" ht="15.75" customHeight="1" x14ac:dyDescent="0.25">
      <c r="A105">
        <v>51.5</v>
      </c>
      <c r="B105" s="34">
        <v>5</v>
      </c>
    </row>
    <row r="106" spans="1:2" ht="15.75" customHeight="1" x14ac:dyDescent="0.25">
      <c r="A106">
        <v>52</v>
      </c>
      <c r="B106" s="34">
        <v>5.0999999999999996</v>
      </c>
    </row>
    <row r="107" spans="1:2" ht="15.75" customHeight="1" x14ac:dyDescent="0.25">
      <c r="A107">
        <v>52.5</v>
      </c>
      <c r="B107" s="34">
        <v>5.0999999999999996</v>
      </c>
    </row>
    <row r="108" spans="1:2" ht="15.75" customHeight="1" x14ac:dyDescent="0.25">
      <c r="A108">
        <v>53</v>
      </c>
      <c r="B108" s="34">
        <v>5.2</v>
      </c>
    </row>
    <row r="109" spans="1:2" ht="15.75" customHeight="1" x14ac:dyDescent="0.25">
      <c r="A109">
        <v>53.5</v>
      </c>
      <c r="B109" s="34">
        <v>5.2</v>
      </c>
    </row>
    <row r="110" spans="1:2" ht="15.75" customHeight="1" x14ac:dyDescent="0.25">
      <c r="A110">
        <v>54</v>
      </c>
      <c r="B110" s="34">
        <v>5.3</v>
      </c>
    </row>
    <row r="111" spans="1:2" ht="15.75" customHeight="1" x14ac:dyDescent="0.25">
      <c r="A111">
        <v>54.5</v>
      </c>
      <c r="B111" s="34">
        <v>5.3</v>
      </c>
    </row>
    <row r="112" spans="1:2" ht="15.75" customHeight="1" x14ac:dyDescent="0.25">
      <c r="A112">
        <v>55</v>
      </c>
      <c r="B112" s="34">
        <v>5.4</v>
      </c>
    </row>
    <row r="113" spans="1:2" ht="15.75" customHeight="1" x14ac:dyDescent="0.25">
      <c r="A113">
        <v>55.5</v>
      </c>
      <c r="B113" s="34">
        <v>5.4</v>
      </c>
    </row>
    <row r="114" spans="1:2" ht="15.75" customHeight="1" x14ac:dyDescent="0.25">
      <c r="A114">
        <v>56</v>
      </c>
      <c r="B114" s="34">
        <v>5.5</v>
      </c>
    </row>
    <row r="115" spans="1:2" ht="15.75" customHeight="1" x14ac:dyDescent="0.25">
      <c r="A115">
        <v>56.5</v>
      </c>
      <c r="B115" s="34">
        <v>5.6</v>
      </c>
    </row>
    <row r="116" spans="1:2" ht="15.75" customHeight="1" x14ac:dyDescent="0.25">
      <c r="A116">
        <v>57</v>
      </c>
      <c r="B116" s="34">
        <v>5.6</v>
      </c>
    </row>
    <row r="117" spans="1:2" ht="15.75" customHeight="1" x14ac:dyDescent="0.25">
      <c r="A117">
        <v>57.5</v>
      </c>
      <c r="B117" s="34">
        <v>5.7</v>
      </c>
    </row>
    <row r="118" spans="1:2" ht="15.75" customHeight="1" x14ac:dyDescent="0.25">
      <c r="A118">
        <v>58</v>
      </c>
      <c r="B118" s="34">
        <v>5.7</v>
      </c>
    </row>
    <row r="119" spans="1:2" ht="15.75" customHeight="1" x14ac:dyDescent="0.25">
      <c r="A119">
        <v>58.5</v>
      </c>
      <c r="B119" s="34">
        <v>5.8</v>
      </c>
    </row>
    <row r="120" spans="1:2" ht="15.75" customHeight="1" x14ac:dyDescent="0.25">
      <c r="A120">
        <v>59</v>
      </c>
      <c r="B120" s="34">
        <v>5.8</v>
      </c>
    </row>
    <row r="121" spans="1:2" ht="15.75" customHeight="1" x14ac:dyDescent="0.25">
      <c r="A121">
        <v>59.5</v>
      </c>
      <c r="B121" s="34">
        <v>5.9</v>
      </c>
    </row>
    <row r="122" spans="1:2" ht="15.75" customHeight="1" x14ac:dyDescent="0.25">
      <c r="A122">
        <v>60</v>
      </c>
      <c r="B122" s="34">
        <v>5.9</v>
      </c>
    </row>
    <row r="123" spans="1:2" ht="15.75" customHeight="1" x14ac:dyDescent="0.25">
      <c r="A123">
        <v>60.5</v>
      </c>
      <c r="B123" s="34">
        <v>6</v>
      </c>
    </row>
    <row r="124" spans="1:2" ht="15.75" customHeight="1" x14ac:dyDescent="0.25">
      <c r="A124">
        <v>61</v>
      </c>
      <c r="B124" s="34">
        <v>6</v>
      </c>
    </row>
    <row r="125" spans="1:2" ht="15.75" customHeight="1" x14ac:dyDescent="0.25">
      <c r="A125">
        <v>61.5</v>
      </c>
      <c r="B125" s="34">
        <v>6.1</v>
      </c>
    </row>
    <row r="126" spans="1:2" ht="15.75" customHeight="1" x14ac:dyDescent="0.25">
      <c r="A126">
        <v>62</v>
      </c>
      <c r="B126" s="34">
        <v>6.1</v>
      </c>
    </row>
    <row r="127" spans="1:2" ht="15.75" customHeight="1" x14ac:dyDescent="0.25">
      <c r="A127">
        <v>62.5</v>
      </c>
      <c r="B127" s="34">
        <v>6.2</v>
      </c>
    </row>
    <row r="128" spans="1:2" ht="15.75" customHeight="1" x14ac:dyDescent="0.25">
      <c r="A128">
        <v>63</v>
      </c>
      <c r="B128" s="34">
        <v>6.3</v>
      </c>
    </row>
    <row r="129" spans="1:2" ht="15.75" customHeight="1" x14ac:dyDescent="0.25">
      <c r="A129">
        <v>63.5</v>
      </c>
      <c r="B129" s="34">
        <v>6.3</v>
      </c>
    </row>
    <row r="130" spans="1:2" ht="15.75" customHeight="1" x14ac:dyDescent="0.25">
      <c r="A130">
        <v>64</v>
      </c>
      <c r="B130" s="34">
        <v>6.4</v>
      </c>
    </row>
    <row r="131" spans="1:2" ht="15.75" customHeight="1" x14ac:dyDescent="0.25">
      <c r="A131">
        <v>64.5</v>
      </c>
      <c r="B131" s="34">
        <v>6.4</v>
      </c>
    </row>
    <row r="132" spans="1:2" ht="15.75" customHeight="1" x14ac:dyDescent="0.25">
      <c r="A132">
        <v>65</v>
      </c>
      <c r="B132" s="34">
        <v>6.5</v>
      </c>
    </row>
    <row r="133" spans="1:2" ht="15.75" customHeight="1" x14ac:dyDescent="0.25">
      <c r="A133">
        <v>65.5</v>
      </c>
      <c r="B133" s="34">
        <v>6.5</v>
      </c>
    </row>
    <row r="134" spans="1:2" ht="15.75" customHeight="1" x14ac:dyDescent="0.25">
      <c r="A134">
        <v>66</v>
      </c>
      <c r="B134" s="34">
        <v>6.6</v>
      </c>
    </row>
    <row r="135" spans="1:2" ht="15.75" customHeight="1" x14ac:dyDescent="0.25">
      <c r="A135">
        <v>66.5</v>
      </c>
      <c r="B135" s="34">
        <v>6.6</v>
      </c>
    </row>
    <row r="136" spans="1:2" ht="15.75" customHeight="1" x14ac:dyDescent="0.25">
      <c r="A136">
        <v>67</v>
      </c>
      <c r="B136" s="34">
        <v>6.7</v>
      </c>
    </row>
    <row r="137" spans="1:2" ht="15.75" customHeight="1" x14ac:dyDescent="0.25">
      <c r="A137">
        <v>67.5</v>
      </c>
      <c r="B137" s="34">
        <v>6.7</v>
      </c>
    </row>
    <row r="138" spans="1:2" ht="15.75" customHeight="1" x14ac:dyDescent="0.25">
      <c r="A138">
        <v>68</v>
      </c>
      <c r="B138" s="34">
        <v>6.8</v>
      </c>
    </row>
    <row r="139" spans="1:2" ht="15.75" customHeight="1" x14ac:dyDescent="0.25">
      <c r="A139">
        <v>68.5</v>
      </c>
      <c r="B139" s="34">
        <v>6.8</v>
      </c>
    </row>
    <row r="140" spans="1:2" ht="15.75" customHeight="1" x14ac:dyDescent="0.25">
      <c r="A140">
        <v>69</v>
      </c>
      <c r="B140" s="34">
        <v>6.9</v>
      </c>
    </row>
    <row r="141" spans="1:2" ht="15.75" customHeight="1" x14ac:dyDescent="0.25">
      <c r="A141">
        <v>69.5</v>
      </c>
      <c r="B141" s="34">
        <v>6.9</v>
      </c>
    </row>
    <row r="142" spans="1:2" ht="15.75" customHeight="1" x14ac:dyDescent="0.25">
      <c r="A142">
        <v>70</v>
      </c>
      <c r="B142" s="34">
        <v>7</v>
      </c>
    </row>
    <row r="143" spans="1:2" ht="15.75" customHeight="1" x14ac:dyDescent="0.25"/>
    <row r="144" spans="1:2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4" t="s">
        <v>5</v>
      </c>
      <c r="B1" s="7" t="s">
        <v>6</v>
      </c>
      <c r="C1" s="8"/>
      <c r="D1" s="8"/>
      <c r="E1" s="9"/>
    </row>
    <row r="2" spans="1:5" ht="45.75" thickBot="1" x14ac:dyDescent="0.3">
      <c r="A2" s="55"/>
      <c r="B2" s="10" t="s">
        <v>7</v>
      </c>
      <c r="C2" s="11" t="s">
        <v>8</v>
      </c>
      <c r="D2" s="30" t="s">
        <v>30</v>
      </c>
      <c r="E2" s="12" t="s">
        <v>10</v>
      </c>
    </row>
    <row r="3" spans="1:5" ht="30.75" thickBot="1" x14ac:dyDescent="0.3">
      <c r="A3" s="13" t="s">
        <v>11</v>
      </c>
      <c r="B3" s="14">
        <v>4</v>
      </c>
      <c r="C3" s="14">
        <v>3</v>
      </c>
      <c r="D3" s="14">
        <v>2</v>
      </c>
      <c r="E3" s="14">
        <v>0</v>
      </c>
    </row>
    <row r="4" spans="1:5" ht="15.75" thickBot="1" x14ac:dyDescent="0.3">
      <c r="A4" s="13"/>
      <c r="B4" s="14"/>
      <c r="C4" s="14"/>
      <c r="D4" s="14"/>
      <c r="E4" s="14"/>
    </row>
    <row r="5" spans="1:5" ht="15.75" thickBot="1" x14ac:dyDescent="0.3">
      <c r="A5" s="13"/>
      <c r="B5" s="14"/>
      <c r="C5" s="14"/>
      <c r="D5" s="14"/>
      <c r="E5" s="14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FABIAN . Jaque Villalobos</cp:lastModifiedBy>
  <dcterms:created xsi:type="dcterms:W3CDTF">2023-08-07T04:08:01Z</dcterms:created>
  <dcterms:modified xsi:type="dcterms:W3CDTF">2024-12-13T23:28:19Z</dcterms:modified>
</cp:coreProperties>
</file>