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IntDUC24\Fase 3\Evidencias Grupales\"/>
    </mc:Choice>
  </mc:AlternateContent>
  <xr:revisionPtr revIDLastSave="0" documentId="13_ncr:1_{91634D63-D4E0-4E71-8012-7BC049C332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VALUACION" sheetId="1" r:id="rId1"/>
    <sheet name="RUBRICA" sheetId="6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41" i="1"/>
  <c r="C29" i="1"/>
  <c r="C18" i="1"/>
  <c r="E49" i="1"/>
  <c r="E48" i="1"/>
  <c r="E38" i="1"/>
  <c r="E37" i="1"/>
  <c r="B50" i="1"/>
  <c r="B39" i="1"/>
  <c r="B49" i="1"/>
  <c r="B38" i="1"/>
  <c r="E16" i="1"/>
  <c r="E26" i="1"/>
  <c r="E25" i="1"/>
  <c r="E14" i="1"/>
  <c r="E13" i="1"/>
  <c r="B16" i="1"/>
  <c r="B27" i="1"/>
  <c r="B26" i="1"/>
  <c r="D26" i="1"/>
  <c r="F26" i="1"/>
  <c r="G26" i="1" s="1"/>
  <c r="H26" i="1"/>
  <c r="I26" i="1" s="1"/>
  <c r="J26" i="1"/>
  <c r="K26" i="1" s="1"/>
  <c r="D27" i="1"/>
  <c r="E27" i="1" s="1"/>
  <c r="F27" i="1"/>
  <c r="G27" i="1" s="1"/>
  <c r="H27" i="1"/>
  <c r="I27" i="1"/>
  <c r="J27" i="1"/>
  <c r="K27" i="1"/>
  <c r="D38" i="1"/>
  <c r="F38" i="1"/>
  <c r="G38" i="1" s="1"/>
  <c r="H38" i="1"/>
  <c r="I38" i="1" s="1"/>
  <c r="J38" i="1"/>
  <c r="K38" i="1" s="1"/>
  <c r="D39" i="1"/>
  <c r="E39" i="1" s="1"/>
  <c r="F39" i="1"/>
  <c r="G39" i="1"/>
  <c r="H39" i="1"/>
  <c r="I39" i="1" s="1"/>
  <c r="J39" i="1"/>
  <c r="K39" i="1"/>
  <c r="D49" i="1"/>
  <c r="F49" i="1"/>
  <c r="G49" i="1"/>
  <c r="H49" i="1"/>
  <c r="I49" i="1" s="1"/>
  <c r="J49" i="1"/>
  <c r="K49" i="1" s="1"/>
  <c r="D50" i="1"/>
  <c r="E50" i="1" s="1"/>
  <c r="F50" i="1"/>
  <c r="G50" i="1" s="1"/>
  <c r="H50" i="1"/>
  <c r="I50" i="1" s="1"/>
  <c r="J50" i="1"/>
  <c r="K50" i="1" s="1"/>
  <c r="J48" i="1" l="1"/>
  <c r="K48" i="1" s="1"/>
  <c r="H48" i="1"/>
  <c r="I48" i="1" s="1"/>
  <c r="F48" i="1"/>
  <c r="G48" i="1" s="1"/>
  <c r="D48" i="1"/>
  <c r="J37" i="1"/>
  <c r="K37" i="1" s="1"/>
  <c r="H37" i="1"/>
  <c r="I37" i="1" s="1"/>
  <c r="F37" i="1"/>
  <c r="G37" i="1" s="1"/>
  <c r="D37" i="1"/>
  <c r="F25" i="1"/>
  <c r="G25" i="1" s="1"/>
  <c r="H25" i="1"/>
  <c r="I25" i="1" s="1"/>
  <c r="J25" i="1"/>
  <c r="K25" i="1" s="1"/>
  <c r="F14" i="1"/>
  <c r="G14" i="1" s="1"/>
  <c r="H14" i="1"/>
  <c r="I14" i="1" s="1"/>
  <c r="J14" i="1"/>
  <c r="K14" i="1" s="1"/>
  <c r="C44" i="1"/>
  <c r="C33" i="1"/>
  <c r="B48" i="1"/>
  <c r="B37" i="1"/>
  <c r="D51" i="1"/>
  <c r="B25" i="1"/>
  <c r="D25" i="1"/>
  <c r="B15" i="1"/>
  <c r="B14" i="1"/>
  <c r="B13" i="1"/>
  <c r="E51" i="1" l="1"/>
  <c r="F51" i="1"/>
  <c r="H51" i="1"/>
  <c r="J51" i="1"/>
  <c r="E28" i="1"/>
  <c r="I28" i="1"/>
  <c r="K28" i="1"/>
  <c r="G28" i="1"/>
  <c r="G51" i="1"/>
  <c r="I51" i="1"/>
  <c r="K51" i="1"/>
  <c r="E40" i="1"/>
  <c r="G40" i="1"/>
  <c r="I40" i="1"/>
  <c r="K40" i="1"/>
  <c r="D13" i="1"/>
  <c r="D14" i="1"/>
  <c r="D15" i="1"/>
  <c r="E15" i="1" s="1"/>
  <c r="D16" i="1"/>
  <c r="C51" i="1" l="1"/>
  <c r="C40" i="1"/>
  <c r="C21" i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3" i="1"/>
  <c r="K13" i="1" s="1"/>
  <c r="H13" i="1"/>
  <c r="I13" i="1" s="1"/>
  <c r="F13" i="1"/>
  <c r="G13" i="1" s="1"/>
  <c r="D5" i="1" l="1"/>
  <c r="D6" i="1"/>
  <c r="E17" i="1"/>
  <c r="G17" i="1"/>
  <c r="I17" i="1"/>
  <c r="C28" i="1" l="1"/>
  <c r="K17" i="1"/>
  <c r="C17" i="1" s="1"/>
  <c r="D4" i="1" l="1"/>
  <c r="C6" i="1"/>
  <c r="E6" i="1" s="1"/>
  <c r="C5" i="1"/>
  <c r="E5" i="1" s="1"/>
  <c r="C4" i="1"/>
  <c r="E4" i="1" l="1"/>
</calcChain>
</file>

<file path=xl/sharedStrings.xml><?xml version="1.0" encoding="utf-8"?>
<sst xmlns="http://schemas.openxmlformats.org/spreadsheetml/2006/main" count="121" uniqueCount="67">
  <si>
    <t>PUNTOS</t>
  </si>
  <si>
    <t>NOTA</t>
  </si>
  <si>
    <t>INTEGRANTES</t>
  </si>
  <si>
    <t xml:space="preserve">IEP o IEE: </t>
  </si>
  <si>
    <t>EMPLEAB</t>
  </si>
  <si>
    <t>Relevancia</t>
  </si>
  <si>
    <t>Puntaje</t>
  </si>
  <si>
    <t>Completamente logrado</t>
  </si>
  <si>
    <t>Logrado</t>
  </si>
  <si>
    <t>Medianamente logrado</t>
  </si>
  <si>
    <t>No logrado</t>
  </si>
  <si>
    <t>Muy Relevante</t>
  </si>
  <si>
    <t>GRUPAL</t>
  </si>
  <si>
    <t>Nivel de Logro</t>
  </si>
  <si>
    <t>NIVELES DE LOGRO Y PUNTAJES</t>
  </si>
  <si>
    <t>Aspectos a Evaluar</t>
  </si>
  <si>
    <t>Nota</t>
  </si>
  <si>
    <t>PUNTAJE</t>
  </si>
  <si>
    <t>INDIVIDUAL</t>
  </si>
  <si>
    <t>NOMBRE ALUMNO</t>
  </si>
  <si>
    <t>Capacidad de Trabajo en Equipo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</si>
  <si>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</si>
  <si>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</si>
  <si>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</si>
  <si>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</si>
  <si>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</si>
  <si>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</si>
  <si>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Total</t>
  </si>
  <si>
    <t>Logro Incipiente</t>
  </si>
  <si>
    <t>Logro incipiente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</si>
  <si>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</si>
  <si>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</si>
  <si>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</si>
  <si>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Vicente Espinosa</t>
  </si>
  <si>
    <t>Fabian Jaque</t>
  </si>
  <si>
    <t>Jorge Sandoval</t>
  </si>
  <si>
    <t>Presenta el proyecto mencionando la relevancia, objetivos, metodología y desarrollo de este. Y Todos los aspectos presentados cumplen con los estándares de calidad de la disciplina.</t>
  </si>
  <si>
    <t>Presenta el proyecto mencionando solo 2 o 3 aspectos de este (relevancia, objetivos, metodología y desarrollo). Y Todos los aspectos mencionados cumplen con los estándares de calidad de la disciplina.</t>
  </si>
  <si>
    <t>Presenta el proyecto mencionado algunos o todos los aspectos de este (relevancia, objetivos, metodología y desarrollo). Y la mayoría de ellos no cumple con los estándares de calidad de la disciplina.</t>
  </si>
  <si>
    <t>Presenta el proyecto y los aspectos considerados no cumplen con los estándares de la disciplina.</t>
  </si>
  <si>
    <t>Presenta evidencias que cumplen los estándares de la disciplina y dan cuenta del cumplimiento de los objetivos del Proyecto APT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</si>
  <si>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</si>
  <si>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</si>
  <si>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>Presenta evidencias finales que no cumplen los estándares de la disciplina O No presenta evidencias del Proyecto APT.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</si>
  <si>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</si>
  <si>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</t>
  </si>
  <si>
    <t>Responde todas o algunas de las preguntas realizadas por la comisión, pero presenta importantes fallas de acuerdo a los estándares de calidad de la disciplina.</t>
  </si>
  <si>
    <t>No responde las preguntas de la comisión O Las respuestas no cumplen con los estándares de calidad de la disciplina.</t>
  </si>
  <si>
    <t>1. Presenta el proyecto considerando la relevancia, objetivos, metodología y desarrollo, de acuerdo a los estándares de calidad de la disciplina</t>
  </si>
  <si>
    <t>2. Presenta las evidencias del Proyecto APT, dando cuenta del cumplimiento de los objetivos y de acuerdo a los estándares de la disciplina</t>
  </si>
  <si>
    <t>3. Responde las preguntas realizadas por la comisión, cumpliendo con los estándares de calidad de la disciplina.</t>
  </si>
  <si>
    <t>Expone el Proyecto APT, respetando el formato y tiempo establecidos por la disciplina.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</si>
  <si>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</si>
  <si>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</si>
  <si>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>4. Expone el Proyecto APT, considerando el formato y el tiempo establecido para la presentación.</t>
  </si>
  <si>
    <t>Expresa sus ideas con fluidez, claridad y precisión. Y Siempre utiliza adecuadamente el lenguaje técnico de la disciplina.</t>
  </si>
  <si>
    <t>Expresa sus ideas cumpliendo con uno o dos de los tres elementos: fluidez, claridad y/o precisión. Y Presenta errores menores en el lenguaje técnico de la disciplina.</t>
  </si>
  <si>
    <t>Expresa sus ideas cumpliendo con al menos uno de los tres elementos: fluidez, claridad y/o precisión. Y Presenta errores importantes en el lenguaje técnico de la disciplina.</t>
  </si>
  <si>
    <t>No expresa sus ideas con fluidez, ni claridad ni precisión ni con un lenguaje técnico de la disciplina que sea adecuado.</t>
  </si>
  <si>
    <t>5. Expresa sus ideas con fluidez, claridad y precisión, utilizando lenguaje técnico propio de la disciplina.</t>
  </si>
  <si>
    <t>Entrega la documentación y evidencias requeridas por la asignatura de acuerdo a la estructura y nombres solicitados, guardando todas las evidencias de avances en Git.</t>
  </si>
  <si>
    <t>Entrega la documentación y evidencias requeridas por la asignatura de acuerdo a la estructura y nombres solicitados, guardando algunas de las evidencias de avances en Git.</t>
  </si>
  <si>
    <t>Entrega la documentación y evidencias requeridas por la asignatura sin una la estructura y nombres solicitados, guardando algunas de las evidencias de avances en Git.</t>
  </si>
  <si>
    <t>No entrega a través de Git la documentación y evidencias de avance requeridas por la asignatura.</t>
  </si>
  <si>
    <t>6. Entrega la documentación y evidencias requerida por la asignatura de acuerdo a la estructura y nombres solicitados, guardando todas las evidencias de avances en Git.</t>
  </si>
  <si>
    <t>Expone el tema utilizando un lenguaje técnico disciplinar al presentar la propuesta y responde evidenciando un manejo de la información en todo momento.</t>
  </si>
  <si>
    <t>7. Expone el tema utilizando un lenguaje técnico disciplinar al presentar la propuesta y responde evidenciando un manejo de la información.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</si>
</sst>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262626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2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0" fontId="9" fillId="0" borderId="1" xfId="0" applyFont="1" applyBorder="1"/>
    <xf numFmtId="0" fontId="0" fillId="6" borderId="1" xfId="0" applyFill="1" applyBorder="1"/>
    <xf numFmtId="164" fontId="9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64" fontId="9" fillId="0" borderId="0" xfId="0" applyNumberFormat="1" applyFont="1"/>
    <xf numFmtId="0" fontId="6" fillId="4" borderId="2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 wrapText="1"/>
    </xf>
    <xf numFmtId="0" fontId="7" fillId="0" borderId="23" xfId="0" applyFont="1" applyBorder="1" applyAlignment="1">
      <alignment horizontal="left" vertical="center" wrapText="1"/>
    </xf>
    <xf numFmtId="0" fontId="17" fillId="4" borderId="11" xfId="0" applyFont="1" applyFill="1" applyBorder="1" applyAlignment="1">
      <alignment vertical="center" wrapText="1"/>
    </xf>
    <xf numFmtId="0" fontId="7" fillId="0" borderId="4" xfId="0" applyFont="1" applyBorder="1" applyAlignment="1">
      <alignment horizontal="right" vertical="center" wrapText="1"/>
    </xf>
    <xf numFmtId="0" fontId="9" fillId="0" borderId="2" xfId="0" applyFont="1" applyBorder="1"/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0" borderId="0" xfId="0" applyNumberFormat="1" applyAlignment="1">
      <alignment horizontal="right"/>
    </xf>
    <xf numFmtId="0" fontId="11" fillId="8" borderId="25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9" fontId="11" fillId="8" borderId="25" xfId="0" applyNumberFormat="1" applyFont="1" applyFill="1" applyBorder="1" applyAlignment="1">
      <alignment horizontal="center" vertical="center" wrapText="1"/>
    </xf>
    <xf numFmtId="9" fontId="15" fillId="0" borderId="25" xfId="0" applyNumberFormat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justify" vertical="center" wrapText="1"/>
    </xf>
    <xf numFmtId="0" fontId="14" fillId="0" borderId="25" xfId="0" applyFont="1" applyBorder="1" applyAlignment="1">
      <alignment horizontal="justify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0" xfId="1"/>
    <xf numFmtId="0" fontId="0" fillId="3" borderId="2" xfId="0" applyFill="1" applyBorder="1" applyAlignment="1">
      <alignment horizontal="right" vertical="center"/>
    </xf>
    <xf numFmtId="0" fontId="3" fillId="0" borderId="3" xfId="0" applyFont="1" applyBorder="1"/>
    <xf numFmtId="0" fontId="6" fillId="4" borderId="2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6" fillId="4" borderId="4" xfId="0" applyFont="1" applyFill="1" applyBorder="1" applyAlignment="1">
      <alignment horizontal="center" vertical="center"/>
    </xf>
    <xf numFmtId="0" fontId="3" fillId="0" borderId="15" xfId="0" applyFont="1" applyBorder="1"/>
    <xf numFmtId="0" fontId="0" fillId="7" borderId="2" xfId="0" applyFill="1" applyBorder="1" applyAlignment="1">
      <alignment horizontal="center" vertical="center" textRotation="255"/>
    </xf>
    <xf numFmtId="0" fontId="3" fillId="0" borderId="16" xfId="0" applyFont="1" applyBorder="1"/>
    <xf numFmtId="0" fontId="3" fillId="0" borderId="14" xfId="0" applyFont="1" applyBorder="1"/>
    <xf numFmtId="9" fontId="0" fillId="3" borderId="2" xfId="0" applyNumberForma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255"/>
    </xf>
    <xf numFmtId="0" fontId="3" fillId="0" borderId="24" xfId="0" applyFont="1" applyBorder="1"/>
    <xf numFmtId="0" fontId="15" fillId="0" borderId="25" xfId="0" applyFont="1" applyBorder="1" applyAlignment="1">
      <alignment horizontal="right" vertical="center" wrapText="1"/>
    </xf>
    <xf numFmtId="0" fontId="11" fillId="8" borderId="25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3" fillId="0" borderId="9" xfId="0" applyFont="1" applyBorder="1"/>
  </cellXfs>
  <cellStyles count="2">
    <cellStyle name="Normal" xfId="0" builtinId="0"/>
    <cellStyle name="Normal 2" xfId="1" xr:uid="{D9B65FE1-F73D-4DC9-A3DD-BFCCE025ED26}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23"/>
  <sheetViews>
    <sheetView tabSelected="1" zoomScale="90" zoomScaleNormal="90" workbookViewId="0">
      <selection activeCell="H54" sqref="H54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">
        <v>0.75</v>
      </c>
      <c r="D2" s="2">
        <v>0.25</v>
      </c>
      <c r="E2" s="57">
        <v>1</v>
      </c>
    </row>
    <row r="3" spans="1:11" x14ac:dyDescent="0.25">
      <c r="B3" s="3" t="s">
        <v>2</v>
      </c>
      <c r="C3" s="4" t="s">
        <v>3</v>
      </c>
      <c r="D3" s="2" t="s">
        <v>4</v>
      </c>
      <c r="E3" s="44"/>
    </row>
    <row r="4" spans="1:11" x14ac:dyDescent="0.25">
      <c r="A4" s="5">
        <v>1</v>
      </c>
      <c r="B4" s="26" t="s">
        <v>33</v>
      </c>
      <c r="C4" s="6">
        <f>EVALUACION!$C$18</f>
        <v>7</v>
      </c>
      <c r="D4" s="6">
        <f>$C$29</f>
        <v>7</v>
      </c>
      <c r="E4" s="33">
        <f>C4*C$2+D4*D$2</f>
        <v>7</v>
      </c>
      <c r="G4" s="1"/>
    </row>
    <row r="5" spans="1:11" x14ac:dyDescent="0.25">
      <c r="A5" s="5">
        <v>2</v>
      </c>
      <c r="B5" s="26" t="s">
        <v>34</v>
      </c>
      <c r="C5" s="6">
        <f>EVALUACION!$C$18</f>
        <v>7</v>
      </c>
      <c r="D5" s="6">
        <f>C41</f>
        <v>7</v>
      </c>
      <c r="E5" s="33">
        <f t="shared" ref="E5:E6" si="0">C5*C$2+D5*D$2</f>
        <v>7</v>
      </c>
      <c r="G5" s="1"/>
    </row>
    <row r="6" spans="1:11" x14ac:dyDescent="0.25">
      <c r="A6" s="5">
        <v>3</v>
      </c>
      <c r="B6" s="26" t="s">
        <v>35</v>
      </c>
      <c r="C6" s="6">
        <f>EVALUACION!$C$18</f>
        <v>7</v>
      </c>
      <c r="D6" s="6">
        <f>C52</f>
        <v>7</v>
      </c>
      <c r="E6" s="33">
        <f t="shared" si="0"/>
        <v>7</v>
      </c>
      <c r="G6" s="1"/>
    </row>
    <row r="11" spans="1:11" ht="18.75" outlineLevel="1" x14ac:dyDescent="0.25">
      <c r="A11" s="59" t="s">
        <v>12</v>
      </c>
      <c r="B11" s="15"/>
      <c r="C11" s="45" t="s">
        <v>13</v>
      </c>
      <c r="D11" s="52" t="s">
        <v>14</v>
      </c>
      <c r="E11" s="56"/>
      <c r="F11" s="56"/>
      <c r="G11" s="56"/>
      <c r="H11" s="56"/>
      <c r="I11" s="56"/>
      <c r="J11" s="56"/>
      <c r="K11" s="53"/>
    </row>
    <row r="12" spans="1:11" outlineLevel="1" x14ac:dyDescent="0.25">
      <c r="A12" s="55"/>
      <c r="B12" s="25" t="s">
        <v>15</v>
      </c>
      <c r="C12" s="44"/>
      <c r="D12" s="52" t="s">
        <v>7</v>
      </c>
      <c r="E12" s="53"/>
      <c r="F12" s="52" t="s">
        <v>8</v>
      </c>
      <c r="G12" s="53"/>
      <c r="H12" s="58" t="s">
        <v>28</v>
      </c>
      <c r="I12" s="53"/>
      <c r="J12" s="52" t="s">
        <v>10</v>
      </c>
      <c r="K12" s="53"/>
    </row>
    <row r="13" spans="1:11" ht="24" outlineLevel="1" x14ac:dyDescent="0.25">
      <c r="A13" s="60"/>
      <c r="B13" s="29" t="str">
        <f>RUBRICA!A5</f>
        <v>1. Presenta el proyecto considerando la relevancia, objetivos, metodología y desarrollo, de acuerdo a los estándares de calidad de la disciplina</v>
      </c>
      <c r="C13" s="27" t="s">
        <v>7</v>
      </c>
      <c r="D13" s="17" t="str">
        <f t="shared" ref="D13:D16" si="1">IF($C13=CL,"X","")</f>
        <v>X</v>
      </c>
      <c r="E13" s="17">
        <f>IF(D13="X",100*0.15,"")</f>
        <v>15</v>
      </c>
      <c r="F13" s="17" t="str">
        <f t="shared" ref="F13:F16" si="2">IF($C13=L,"X","")</f>
        <v/>
      </c>
      <c r="G13" s="17" t="str">
        <f>IF(F13="X",60*0.1,"")</f>
        <v/>
      </c>
      <c r="H13" s="17" t="str">
        <f t="shared" ref="H13:H16" si="3">IF($C13=ML,"X","")</f>
        <v/>
      </c>
      <c r="I13" s="17" t="str">
        <f>IF(H13="X",30*0.1,"")</f>
        <v/>
      </c>
      <c r="J13" s="17" t="str">
        <f t="shared" ref="J13:J16" si="4">IF($C13=NL,"X","")</f>
        <v/>
      </c>
      <c r="K13" s="17" t="str">
        <f t="shared" ref="K13:K16" si="5">IF($J13="X",0,"")</f>
        <v/>
      </c>
    </row>
    <row r="14" spans="1:11" ht="26.45" customHeight="1" outlineLevel="1" x14ac:dyDescent="0.25">
      <c r="A14" s="60"/>
      <c r="B14" s="29" t="str">
        <f>RUBRICA!A6</f>
        <v>2. Presenta las evidencias del Proyecto APT, dando cuenta del cumplimiento de los objetivos y de acuerdo a los estándares de la disciplina</v>
      </c>
      <c r="C14" s="27" t="s">
        <v>7</v>
      </c>
      <c r="D14" s="17" t="str">
        <f t="shared" si="1"/>
        <v>X</v>
      </c>
      <c r="E14" s="17">
        <f>IF(D14="X",100*0.25,"")</f>
        <v>25</v>
      </c>
      <c r="F14" s="17" t="str">
        <f t="shared" si="2"/>
        <v/>
      </c>
      <c r="G14" s="17" t="str">
        <f t="shared" ref="G14" si="6">IF(F14="X",60*0.05,"")</f>
        <v/>
      </c>
      <c r="H14" s="17" t="str">
        <f t="shared" si="3"/>
        <v/>
      </c>
      <c r="I14" s="17" t="str">
        <f t="shared" ref="I14" si="7">IF(H14="X",30*0.05,"")</f>
        <v/>
      </c>
      <c r="J14" s="17" t="str">
        <f t="shared" si="4"/>
        <v/>
      </c>
      <c r="K14" s="17" t="str">
        <f t="shared" si="5"/>
        <v/>
      </c>
    </row>
    <row r="15" spans="1:11" ht="24" outlineLevel="1" x14ac:dyDescent="0.25">
      <c r="A15" s="60"/>
      <c r="B15" s="29" t="str">
        <f>RUBRICA!A8</f>
        <v>4. Expone el Proyecto APT, considerando el formato y el tiempo establecido para la presentación.</v>
      </c>
      <c r="C15" s="27" t="s">
        <v>7</v>
      </c>
      <c r="D15" s="17" t="str">
        <f t="shared" si="1"/>
        <v>X</v>
      </c>
      <c r="E15" s="17">
        <f t="shared" ref="E15" si="8">IF(D15="X",100*0.05,"")</f>
        <v>5</v>
      </c>
      <c r="F15" s="17" t="str">
        <f t="shared" si="2"/>
        <v/>
      </c>
      <c r="G15" s="17" t="str">
        <f t="shared" ref="G15" si="9">IF(F15="X",60*0.05,"")</f>
        <v/>
      </c>
      <c r="H15" s="17" t="str">
        <f t="shared" si="3"/>
        <v/>
      </c>
      <c r="I15" s="17" t="str">
        <f t="shared" ref="I15" si="10">IF(H15="X",30*0.05,"")</f>
        <v/>
      </c>
      <c r="J15" s="17" t="str">
        <f t="shared" si="4"/>
        <v/>
      </c>
      <c r="K15" s="17" t="str">
        <f t="shared" si="5"/>
        <v/>
      </c>
    </row>
    <row r="16" spans="1:11" ht="36" outlineLevel="1" x14ac:dyDescent="0.25">
      <c r="A16" s="60"/>
      <c r="B16" s="29" t="str">
        <f>RUBRICA!A10</f>
        <v>6. Entrega la documentación y evidencias requerida por la asignatura de acuerdo a la estructura y nombres solicitados, guardando todas las evidencias de avances en Git.</v>
      </c>
      <c r="C16" s="27" t="s">
        <v>7</v>
      </c>
      <c r="D16" s="17" t="str">
        <f t="shared" si="1"/>
        <v>X</v>
      </c>
      <c r="E16" s="17">
        <f>IF(D16="X",100*0.2,"")</f>
        <v>20</v>
      </c>
      <c r="F16" s="17" t="str">
        <f t="shared" si="2"/>
        <v/>
      </c>
      <c r="G16" s="17" t="str">
        <f>IF(F16="X",60*0.05,"")</f>
        <v/>
      </c>
      <c r="H16" s="17" t="str">
        <f t="shared" si="3"/>
        <v/>
      </c>
      <c r="I16" s="17" t="str">
        <f>IF(H16="X",30*0.05,"")</f>
        <v/>
      </c>
      <c r="J16" s="17" t="str">
        <f t="shared" si="4"/>
        <v/>
      </c>
      <c r="K16" s="17" t="str">
        <f t="shared" si="5"/>
        <v/>
      </c>
    </row>
    <row r="17" spans="1:11" ht="15.75" customHeight="1" outlineLevel="1" x14ac:dyDescent="0.3">
      <c r="A17" s="55"/>
      <c r="B17" s="28" t="s">
        <v>6</v>
      </c>
      <c r="C17" s="32">
        <f>E17+G17+I17+K17</f>
        <v>65</v>
      </c>
      <c r="D17" s="20"/>
      <c r="E17" s="20">
        <f>SUM(E13:E16)</f>
        <v>65</v>
      </c>
      <c r="F17" s="20"/>
      <c r="G17" s="20">
        <f>SUM(G13:G16)</f>
        <v>0</v>
      </c>
      <c r="H17" s="20"/>
      <c r="I17" s="20">
        <f>SUM(I13:I16)</f>
        <v>0</v>
      </c>
      <c r="J17" s="20"/>
      <c r="K17" s="20">
        <f>SUM(K13:K16)</f>
        <v>0</v>
      </c>
    </row>
    <row r="18" spans="1:11" ht="15.75" customHeight="1" outlineLevel="1" x14ac:dyDescent="0.3">
      <c r="A18" s="44"/>
      <c r="B18" s="31" t="s">
        <v>16</v>
      </c>
      <c r="C18" s="21">
        <f>VLOOKUP(C17,ESCALA_TRAB_EQUIP!A1:B132,2,FALSE)</f>
        <v>7</v>
      </c>
    </row>
    <row r="19" spans="1:11" ht="15.75" customHeight="1" x14ac:dyDescent="0.25"/>
    <row r="20" spans="1:11" ht="15.75" customHeight="1" x14ac:dyDescent="0.25"/>
    <row r="21" spans="1:11" ht="15.75" customHeight="1" x14ac:dyDescent="0.25">
      <c r="A21" s="54" t="s">
        <v>18</v>
      </c>
      <c r="B21" s="43" t="s">
        <v>19</v>
      </c>
      <c r="C21" s="46" t="str">
        <f>$B$4</f>
        <v>Vicente Espinosa</v>
      </c>
      <c r="D21" s="47"/>
      <c r="E21" s="47"/>
      <c r="F21" s="47"/>
      <c r="G21" s="47"/>
      <c r="H21" s="47"/>
      <c r="I21" s="47"/>
      <c r="J21" s="47"/>
      <c r="K21" s="48"/>
    </row>
    <row r="22" spans="1:11" ht="15.75" customHeight="1" x14ac:dyDescent="0.25">
      <c r="A22" s="55"/>
      <c r="B22" s="44"/>
      <c r="C22" s="49"/>
      <c r="D22" s="50"/>
      <c r="E22" s="50"/>
      <c r="F22" s="50"/>
      <c r="G22" s="50"/>
      <c r="H22" s="50"/>
      <c r="I22" s="50"/>
      <c r="J22" s="50"/>
      <c r="K22" s="51"/>
    </row>
    <row r="23" spans="1:11" ht="15.75" customHeight="1" x14ac:dyDescent="0.25">
      <c r="A23" s="55"/>
      <c r="B23" s="15" t="s">
        <v>20</v>
      </c>
      <c r="C23" s="45" t="s">
        <v>13</v>
      </c>
      <c r="D23" s="52" t="s">
        <v>14</v>
      </c>
      <c r="E23" s="56"/>
      <c r="F23" s="56"/>
      <c r="G23" s="56"/>
      <c r="H23" s="56"/>
      <c r="I23" s="56"/>
      <c r="J23" s="56"/>
      <c r="K23" s="53"/>
    </row>
    <row r="24" spans="1:11" ht="15.75" customHeight="1" x14ac:dyDescent="0.25">
      <c r="A24" s="55"/>
      <c r="B24" s="16" t="s">
        <v>15</v>
      </c>
      <c r="C24" s="44"/>
      <c r="D24" s="52" t="s">
        <v>7</v>
      </c>
      <c r="E24" s="53"/>
      <c r="F24" s="52" t="s">
        <v>8</v>
      </c>
      <c r="G24" s="53"/>
      <c r="H24" s="52" t="s">
        <v>9</v>
      </c>
      <c r="I24" s="53"/>
      <c r="J24" s="52" t="s">
        <v>10</v>
      </c>
      <c r="K24" s="53"/>
    </row>
    <row r="25" spans="1:11" ht="24.6" customHeight="1" x14ac:dyDescent="0.25">
      <c r="A25" s="55"/>
      <c r="B25" s="29" t="str">
        <f>RUBRICA!A7</f>
        <v>3. Responde las preguntas realizadas por la comisión, cumpliendo con los estándares de calidad de la disciplina.</v>
      </c>
      <c r="C25" s="27" t="s">
        <v>7</v>
      </c>
      <c r="D25" s="17" t="str">
        <f t="shared" ref="D25:D26" si="11">IF($C25=CL,"X","")</f>
        <v>X</v>
      </c>
      <c r="E25" s="17">
        <f>IF(D25="X",100*0.2,"")</f>
        <v>20</v>
      </c>
      <c r="F25" s="17" t="str">
        <f t="shared" ref="F25:F26" si="12">IF($C25=L,"X","")</f>
        <v/>
      </c>
      <c r="G25" s="17" t="str">
        <f>IF(F25="X",60*0.1,"")</f>
        <v/>
      </c>
      <c r="H25" s="17" t="str">
        <f t="shared" ref="H25:H26" si="13">IF($C25=ML,"X","")</f>
        <v/>
      </c>
      <c r="I25" s="17" t="str">
        <f>IF(H25="X",30*0.1,"")</f>
        <v/>
      </c>
      <c r="J25" s="17" t="str">
        <f t="shared" ref="J25:J26" si="14">IF($C25=NL,"X","")</f>
        <v/>
      </c>
      <c r="K25" s="17" t="str">
        <f t="shared" ref="K25:K26" si="15">IF($J25="X",0,"")</f>
        <v/>
      </c>
    </row>
    <row r="26" spans="1:11" ht="25.9" customHeight="1" x14ac:dyDescent="0.25">
      <c r="A26" s="55"/>
      <c r="B26" s="29" t="str">
        <f>RUBRICA!A9</f>
        <v>5. Expresa sus ideas con fluidez, claridad y precisión, utilizando lenguaje técnico propio de la disciplina.</v>
      </c>
      <c r="C26" s="27" t="s">
        <v>7</v>
      </c>
      <c r="D26" s="17" t="str">
        <f t="shared" si="11"/>
        <v>X</v>
      </c>
      <c r="E26" s="17">
        <f>IF(D26="X",100*0.05,"")</f>
        <v>5</v>
      </c>
      <c r="F26" s="17" t="str">
        <f t="shared" si="12"/>
        <v/>
      </c>
      <c r="G26" s="17" t="str">
        <f>IF(F26="X",60*0.1,"")</f>
        <v/>
      </c>
      <c r="H26" s="17" t="str">
        <f t="shared" si="13"/>
        <v/>
      </c>
      <c r="I26" s="17" t="str">
        <f>IF(H26="X",30*0.1,"")</f>
        <v/>
      </c>
      <c r="J26" s="17" t="str">
        <f t="shared" si="14"/>
        <v/>
      </c>
      <c r="K26" s="17" t="str">
        <f t="shared" si="15"/>
        <v/>
      </c>
    </row>
    <row r="27" spans="1:11" ht="24" x14ac:dyDescent="0.25">
      <c r="A27" s="55"/>
      <c r="B27" s="29" t="str">
        <f>RUBRICA!A11</f>
        <v>7. Expone el tema utilizando un lenguaje técnico disciplinar al presentar la propuesta y responde evidenciando un manejo de la información.</v>
      </c>
      <c r="C27" s="27" t="s">
        <v>7</v>
      </c>
      <c r="D27" s="17" t="str">
        <f>IF($C27=CL,"X","")</f>
        <v>X</v>
      </c>
      <c r="E27" s="17">
        <f>IF(D27="X",100*0.1,"")</f>
        <v>10</v>
      </c>
      <c r="F27" s="17" t="str">
        <f>IF($C27=L,"X","")</f>
        <v/>
      </c>
      <c r="G27" s="17" t="str">
        <f>IF(F27="X",60*0.1,"")</f>
        <v/>
      </c>
      <c r="H27" s="17" t="str">
        <f>IF($C27=ML,"X","")</f>
        <v/>
      </c>
      <c r="I27" s="17" t="str">
        <f>IF(H27="X",30*0.1,"")</f>
        <v/>
      </c>
      <c r="J27" s="17" t="str">
        <f>IF($C27=NL,"X","")</f>
        <v/>
      </c>
      <c r="K27" s="17" t="str">
        <f>IF($J27="X",0,"")</f>
        <v/>
      </c>
    </row>
    <row r="28" spans="1:11" ht="15.75" customHeight="1" x14ac:dyDescent="0.3">
      <c r="A28" s="55"/>
      <c r="B28" s="22" t="s">
        <v>17</v>
      </c>
      <c r="C28" s="19">
        <f>E28+G28+I28+K28</f>
        <v>35</v>
      </c>
      <c r="D28" s="20"/>
      <c r="E28" s="20">
        <f>SUM(E25:E27)</f>
        <v>35</v>
      </c>
      <c r="F28" s="20"/>
      <c r="G28" s="20">
        <f>SUM(G25:G27)</f>
        <v>0</v>
      </c>
      <c r="H28" s="20"/>
      <c r="I28" s="20">
        <f>SUM(I25:I27)</f>
        <v>0</v>
      </c>
      <c r="J28" s="20"/>
      <c r="K28" s="20">
        <f>SUM(K25:K27)</f>
        <v>0</v>
      </c>
    </row>
    <row r="29" spans="1:11" ht="15.75" customHeight="1" x14ac:dyDescent="0.3">
      <c r="A29" s="44"/>
      <c r="B29" s="18" t="s">
        <v>16</v>
      </c>
      <c r="C29" s="21">
        <f>VLOOKUP(C28,ESCALA_IEP!A1:B72,2,FALSE)</f>
        <v>7</v>
      </c>
    </row>
    <row r="30" spans="1:11" ht="15.75" customHeight="1" x14ac:dyDescent="0.3">
      <c r="B30" s="23"/>
      <c r="C30" s="24"/>
    </row>
    <row r="31" spans="1:11" ht="15.75" customHeight="1" x14ac:dyDescent="0.3">
      <c r="B31" s="23"/>
      <c r="C31" s="24"/>
    </row>
    <row r="32" spans="1:11" ht="15.75" customHeight="1" x14ac:dyDescent="0.25"/>
    <row r="33" spans="1:11" ht="15.75" customHeight="1" x14ac:dyDescent="0.25">
      <c r="A33" s="54" t="s">
        <v>18</v>
      </c>
      <c r="B33" s="43" t="s">
        <v>19</v>
      </c>
      <c r="C33" s="46" t="str">
        <f>B5</f>
        <v>Fabian Jaque</v>
      </c>
      <c r="D33" s="47"/>
      <c r="E33" s="47"/>
      <c r="F33" s="47"/>
      <c r="G33" s="47"/>
      <c r="H33" s="47"/>
      <c r="I33" s="47"/>
      <c r="J33" s="47"/>
      <c r="K33" s="48"/>
    </row>
    <row r="34" spans="1:11" ht="15.75" customHeight="1" x14ac:dyDescent="0.25">
      <c r="A34" s="55"/>
      <c r="B34" s="44"/>
      <c r="C34" s="49"/>
      <c r="D34" s="50"/>
      <c r="E34" s="50"/>
      <c r="F34" s="50"/>
      <c r="G34" s="50"/>
      <c r="H34" s="50"/>
      <c r="I34" s="50"/>
      <c r="J34" s="50"/>
      <c r="K34" s="51"/>
    </row>
    <row r="35" spans="1:11" ht="15.75" customHeight="1" x14ac:dyDescent="0.25">
      <c r="A35" s="55"/>
      <c r="B35" s="15" t="s">
        <v>20</v>
      </c>
      <c r="C35" s="45" t="s">
        <v>13</v>
      </c>
      <c r="D35" s="52" t="s">
        <v>14</v>
      </c>
      <c r="E35" s="56"/>
      <c r="F35" s="56"/>
      <c r="G35" s="56"/>
      <c r="H35" s="56"/>
      <c r="I35" s="56"/>
      <c r="J35" s="56"/>
      <c r="K35" s="53"/>
    </row>
    <row r="36" spans="1:11" ht="15.75" customHeight="1" x14ac:dyDescent="0.25">
      <c r="A36" s="55"/>
      <c r="B36" s="16" t="s">
        <v>15</v>
      </c>
      <c r="C36" s="44"/>
      <c r="D36" s="52" t="s">
        <v>7</v>
      </c>
      <c r="E36" s="53"/>
      <c r="F36" s="52" t="s">
        <v>8</v>
      </c>
      <c r="G36" s="53"/>
      <c r="H36" s="52" t="s">
        <v>9</v>
      </c>
      <c r="I36" s="53"/>
      <c r="J36" s="52" t="s">
        <v>10</v>
      </c>
      <c r="K36" s="53"/>
    </row>
    <row r="37" spans="1:11" ht="25.9" customHeight="1" x14ac:dyDescent="0.25">
      <c r="A37" s="55"/>
      <c r="B37" s="29" t="str">
        <f>RUBRICA!A7</f>
        <v>3. Responde las preguntas realizadas por la comisión, cumpliendo con los estándares de calidad de la disciplina.</v>
      </c>
      <c r="C37" s="27" t="s">
        <v>7</v>
      </c>
      <c r="D37" s="17" t="str">
        <f t="shared" ref="D37:D38" si="16">IF($C37=CL,"X","")</f>
        <v>X</v>
      </c>
      <c r="E37" s="17">
        <f>IF(D37="X",100*0.2,"")</f>
        <v>20</v>
      </c>
      <c r="F37" s="17" t="str">
        <f t="shared" ref="F37:F38" si="17">IF($C37=L,"X","")</f>
        <v/>
      </c>
      <c r="G37" s="17" t="str">
        <f>IF(F37="X",60*0.1,"")</f>
        <v/>
      </c>
      <c r="H37" s="17" t="str">
        <f t="shared" ref="H37:H38" si="18">IF($C37=ML,"X","")</f>
        <v/>
      </c>
      <c r="I37" s="17" t="str">
        <f>IF(H37="X",30*0.1,"")</f>
        <v/>
      </c>
      <c r="J37" s="17" t="str">
        <f t="shared" ref="J37:J38" si="19">IF($C37=NL,"X","")</f>
        <v/>
      </c>
      <c r="K37" s="17" t="str">
        <f t="shared" ref="K37:K38" si="20">IF($J37="X",0,"")</f>
        <v/>
      </c>
    </row>
    <row r="38" spans="1:11" ht="24" x14ac:dyDescent="0.25">
      <c r="A38" s="55"/>
      <c r="B38" s="29" t="str">
        <f>RUBRICA!A9</f>
        <v>5. Expresa sus ideas con fluidez, claridad y precisión, utilizando lenguaje técnico propio de la disciplina.</v>
      </c>
      <c r="C38" s="27" t="s">
        <v>7</v>
      </c>
      <c r="D38" s="17" t="str">
        <f t="shared" si="16"/>
        <v>X</v>
      </c>
      <c r="E38" s="17">
        <f>IF(D38="X",100*0.05,"")</f>
        <v>5</v>
      </c>
      <c r="F38" s="17" t="str">
        <f t="shared" si="17"/>
        <v/>
      </c>
      <c r="G38" s="17" t="str">
        <f>IF(F38="X",60*0.1,"")</f>
        <v/>
      </c>
      <c r="H38" s="17" t="str">
        <f t="shared" si="18"/>
        <v/>
      </c>
      <c r="I38" s="17" t="str">
        <f>IF(H38="X",30*0.1,"")</f>
        <v/>
      </c>
      <c r="J38" s="17" t="str">
        <f t="shared" si="19"/>
        <v/>
      </c>
      <c r="K38" s="17" t="str">
        <f t="shared" si="20"/>
        <v/>
      </c>
    </row>
    <row r="39" spans="1:11" ht="24" x14ac:dyDescent="0.25">
      <c r="A39" s="55"/>
      <c r="B39" s="29" t="str">
        <f>RUBRICA!A11</f>
        <v>7. Expone el tema utilizando un lenguaje técnico disciplinar al presentar la propuesta y responde evidenciando un manejo de la información.</v>
      </c>
      <c r="C39" s="27" t="s">
        <v>7</v>
      </c>
      <c r="D39" s="17" t="str">
        <f>IF($C39=CL,"X","")</f>
        <v>X</v>
      </c>
      <c r="E39" s="17">
        <f>IF(D39="X",100*0.1,"")</f>
        <v>10</v>
      </c>
      <c r="F39" s="17" t="str">
        <f>IF($C39=L,"X","")</f>
        <v/>
      </c>
      <c r="G39" s="17" t="str">
        <f>IF(F39="X",60*0.1,"")</f>
        <v/>
      </c>
      <c r="H39" s="17" t="str">
        <f>IF($C39=ML,"X","")</f>
        <v/>
      </c>
      <c r="I39" s="17" t="str">
        <f>IF(H39="X",30*0.1,"")</f>
        <v/>
      </c>
      <c r="J39" s="17" t="str">
        <f>IF($C39=NL,"X","")</f>
        <v/>
      </c>
      <c r="K39" s="17" t="str">
        <f>IF($J39="X",0,"")</f>
        <v/>
      </c>
    </row>
    <row r="40" spans="1:11" ht="15.75" customHeight="1" x14ac:dyDescent="0.3">
      <c r="A40" s="55"/>
      <c r="B40" s="22" t="s">
        <v>17</v>
      </c>
      <c r="C40" s="19">
        <f>E40+G40+I40+K40</f>
        <v>35</v>
      </c>
      <c r="D40" s="20"/>
      <c r="E40" s="20">
        <f>SUM(E37:E39)</f>
        <v>35</v>
      </c>
      <c r="F40" s="20"/>
      <c r="G40" s="20">
        <f>SUM(G37:G39)</f>
        <v>0</v>
      </c>
      <c r="H40" s="20"/>
      <c r="I40" s="20">
        <f>SUM(I37:I39)</f>
        <v>0</v>
      </c>
      <c r="J40" s="20"/>
      <c r="K40" s="20">
        <f>SUM(K37:K39)</f>
        <v>0</v>
      </c>
    </row>
    <row r="41" spans="1:11" ht="15.75" customHeight="1" x14ac:dyDescent="0.3">
      <c r="A41" s="44"/>
      <c r="B41" s="18" t="s">
        <v>16</v>
      </c>
      <c r="C41" s="21">
        <f>VLOOKUP(C40,ESCALA_IEP!A1:B72,2,FALSE)</f>
        <v>7</v>
      </c>
    </row>
    <row r="42" spans="1:11" ht="15.75" customHeight="1" x14ac:dyDescent="0.3">
      <c r="B42" s="23"/>
      <c r="C42" s="24"/>
    </row>
    <row r="43" spans="1:11" ht="15.75" customHeight="1" x14ac:dyDescent="0.3">
      <c r="B43" s="23"/>
      <c r="C43" s="24"/>
    </row>
    <row r="44" spans="1:11" ht="15.75" customHeight="1" x14ac:dyDescent="0.25">
      <c r="A44" s="54" t="s">
        <v>18</v>
      </c>
      <c r="B44" s="43" t="s">
        <v>19</v>
      </c>
      <c r="C44" s="46" t="str">
        <f>B6</f>
        <v>Jorge Sandoval</v>
      </c>
      <c r="D44" s="47"/>
      <c r="E44" s="47"/>
      <c r="F44" s="47"/>
      <c r="G44" s="47"/>
      <c r="H44" s="47"/>
      <c r="I44" s="47"/>
      <c r="J44" s="47"/>
      <c r="K44" s="48"/>
    </row>
    <row r="45" spans="1:11" ht="15.75" customHeight="1" x14ac:dyDescent="0.25">
      <c r="A45" s="55"/>
      <c r="B45" s="44"/>
      <c r="C45" s="49"/>
      <c r="D45" s="50"/>
      <c r="E45" s="50"/>
      <c r="F45" s="50"/>
      <c r="G45" s="50"/>
      <c r="H45" s="50"/>
      <c r="I45" s="50"/>
      <c r="J45" s="50"/>
      <c r="K45" s="51"/>
    </row>
    <row r="46" spans="1:11" ht="15.75" customHeight="1" x14ac:dyDescent="0.25">
      <c r="A46" s="55"/>
      <c r="B46" s="15" t="s">
        <v>20</v>
      </c>
      <c r="C46" s="45" t="s">
        <v>13</v>
      </c>
      <c r="D46" s="52" t="s">
        <v>14</v>
      </c>
      <c r="E46" s="56"/>
      <c r="F46" s="56"/>
      <c r="G46" s="56"/>
      <c r="H46" s="56"/>
      <c r="I46" s="56"/>
      <c r="J46" s="56"/>
      <c r="K46" s="53"/>
    </row>
    <row r="47" spans="1:11" ht="15.75" customHeight="1" x14ac:dyDescent="0.25">
      <c r="A47" s="55"/>
      <c r="B47" s="16" t="s">
        <v>15</v>
      </c>
      <c r="C47" s="44"/>
      <c r="D47" s="52" t="s">
        <v>7</v>
      </c>
      <c r="E47" s="53"/>
      <c r="F47" s="52" t="s">
        <v>8</v>
      </c>
      <c r="G47" s="53"/>
      <c r="H47" s="52" t="s">
        <v>9</v>
      </c>
      <c r="I47" s="53"/>
      <c r="J47" s="52" t="s">
        <v>10</v>
      </c>
      <c r="K47" s="53"/>
    </row>
    <row r="48" spans="1:11" ht="25.9" customHeight="1" x14ac:dyDescent="0.25">
      <c r="A48" s="55"/>
      <c r="B48" s="29" t="str">
        <f>RUBRICA!A7</f>
        <v>3. Responde las preguntas realizadas por la comisión, cumpliendo con los estándares de calidad de la disciplina.</v>
      </c>
      <c r="C48" s="27" t="s">
        <v>7</v>
      </c>
      <c r="D48" s="17" t="str">
        <f t="shared" ref="D48:D49" si="21">IF($C48=CL,"X","")</f>
        <v>X</v>
      </c>
      <c r="E48" s="17">
        <f>IF(D48="X",100*0.2,"")</f>
        <v>20</v>
      </c>
      <c r="F48" s="17" t="str">
        <f t="shared" ref="F48:F49" si="22">IF($C48=L,"X","")</f>
        <v/>
      </c>
      <c r="G48" s="17" t="str">
        <f>IF(F48="X",60*0.1,"")</f>
        <v/>
      </c>
      <c r="H48" s="17" t="str">
        <f t="shared" ref="H48:H49" si="23">IF($C48=ML,"X","")</f>
        <v/>
      </c>
      <c r="I48" s="17" t="str">
        <f>IF(H48="X",30*0.1,"")</f>
        <v/>
      </c>
      <c r="J48" s="17" t="str">
        <f t="shared" ref="J48:J49" si="24">IF($C48=NL,"X","")</f>
        <v/>
      </c>
      <c r="K48" s="17" t="str">
        <f t="shared" ref="K48:K49" si="25">IF($J48="X",0,"")</f>
        <v/>
      </c>
    </row>
    <row r="49" spans="1:11" ht="24" x14ac:dyDescent="0.25">
      <c r="A49" s="55"/>
      <c r="B49" s="29" t="str">
        <f>RUBRICA!A9</f>
        <v>5. Expresa sus ideas con fluidez, claridad y precisión, utilizando lenguaje técnico propio de la disciplina.</v>
      </c>
      <c r="C49" s="27" t="s">
        <v>7</v>
      </c>
      <c r="D49" s="17" t="str">
        <f t="shared" si="21"/>
        <v>X</v>
      </c>
      <c r="E49" s="17">
        <f>IF(D49="X",100*0.05,"")</f>
        <v>5</v>
      </c>
      <c r="F49" s="17" t="str">
        <f t="shared" si="22"/>
        <v/>
      </c>
      <c r="G49" s="17" t="str">
        <f>IF(F49="X",60*0.1,"")</f>
        <v/>
      </c>
      <c r="H49" s="17" t="str">
        <f t="shared" si="23"/>
        <v/>
      </c>
      <c r="I49" s="17" t="str">
        <f>IF(H49="X",30*0.1,"")</f>
        <v/>
      </c>
      <c r="J49" s="17" t="str">
        <f t="shared" si="24"/>
        <v/>
      </c>
      <c r="K49" s="17" t="str">
        <f t="shared" si="25"/>
        <v/>
      </c>
    </row>
    <row r="50" spans="1:11" ht="24" x14ac:dyDescent="0.25">
      <c r="A50" s="55"/>
      <c r="B50" s="29" t="str">
        <f>RUBRICA!A11</f>
        <v>7. Expone el tema utilizando un lenguaje técnico disciplinar al presentar la propuesta y responde evidenciando un manejo de la información.</v>
      </c>
      <c r="C50" s="27" t="s">
        <v>7</v>
      </c>
      <c r="D50" s="17" t="str">
        <f>IF($C50=CL,"X","")</f>
        <v>X</v>
      </c>
      <c r="E50" s="17">
        <f>IF(D50="X",100*0.1,"")</f>
        <v>10</v>
      </c>
      <c r="F50" s="17" t="str">
        <f>IF($C50=L,"X","")</f>
        <v/>
      </c>
      <c r="G50" s="17" t="str">
        <f>IF(F50="X",60*0.1,"")</f>
        <v/>
      </c>
      <c r="H50" s="17" t="str">
        <f>IF($C50=ML,"X","")</f>
        <v/>
      </c>
      <c r="I50" s="17" t="str">
        <f>IF(H50="X",30*0.1,"")</f>
        <v/>
      </c>
      <c r="J50" s="17" t="str">
        <f>IF($C50=NL,"X","")</f>
        <v/>
      </c>
      <c r="K50" s="17" t="str">
        <f>IF($J50="X",0,"")</f>
        <v/>
      </c>
    </row>
    <row r="51" spans="1:11" ht="15.75" customHeight="1" x14ac:dyDescent="0.3">
      <c r="A51" s="55"/>
      <c r="B51" s="22" t="s">
        <v>17</v>
      </c>
      <c r="C51" s="19">
        <f>E51+G51+I51+K51</f>
        <v>35</v>
      </c>
      <c r="D51" s="20">
        <f>COUNTIF(D49:D50,"X")</f>
        <v>2</v>
      </c>
      <c r="E51" s="20">
        <f t="shared" ref="E51:K51" si="26">SUM(E48:E50)</f>
        <v>35</v>
      </c>
      <c r="F51" s="20">
        <f t="shared" si="26"/>
        <v>0</v>
      </c>
      <c r="G51" s="20">
        <f t="shared" si="26"/>
        <v>0</v>
      </c>
      <c r="H51" s="20">
        <f t="shared" si="26"/>
        <v>0</v>
      </c>
      <c r="I51" s="20">
        <f t="shared" si="26"/>
        <v>0</v>
      </c>
      <c r="J51" s="20">
        <f t="shared" si="26"/>
        <v>0</v>
      </c>
      <c r="K51" s="20">
        <f t="shared" si="26"/>
        <v>0</v>
      </c>
    </row>
    <row r="52" spans="1:11" ht="15.75" customHeight="1" x14ac:dyDescent="0.3">
      <c r="A52" s="44"/>
      <c r="B52" s="18" t="s">
        <v>16</v>
      </c>
      <c r="C52" s="21">
        <f>VLOOKUP(C51,ESCALA_IEP!A1:B72,2,FALSE)</f>
        <v>7</v>
      </c>
    </row>
    <row r="53" spans="1:11" ht="15.75" customHeight="1" x14ac:dyDescent="0.3">
      <c r="B53" s="23"/>
      <c r="C53" s="24"/>
    </row>
    <row r="54" spans="1:11" ht="15.75" customHeight="1" x14ac:dyDescent="0.25"/>
    <row r="55" spans="1:11" ht="15.75" customHeight="1" x14ac:dyDescent="0.25"/>
    <row r="56" spans="1:11" ht="15.75" customHeight="1" x14ac:dyDescent="0.25"/>
    <row r="57" spans="1:11" ht="15.75" customHeight="1" x14ac:dyDescent="0.25"/>
    <row r="58" spans="1:11" ht="15.75" customHeight="1" x14ac:dyDescent="0.25"/>
    <row r="59" spans="1:11" ht="15.75" customHeight="1" x14ac:dyDescent="0.25"/>
    <row r="60" spans="1:11" ht="15.75" customHeight="1" x14ac:dyDescent="0.25"/>
    <row r="61" spans="1:11" ht="15.75" customHeight="1" x14ac:dyDescent="0.25"/>
    <row r="62" spans="1:11" ht="15.75" customHeight="1" x14ac:dyDescent="0.25"/>
    <row r="63" spans="1:11" ht="15.75" customHeight="1" x14ac:dyDescent="0.25"/>
    <row r="64" spans="1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</sheetData>
  <mergeCells count="35">
    <mergeCell ref="B33:B34"/>
    <mergeCell ref="C33:K34"/>
    <mergeCell ref="C35:C36"/>
    <mergeCell ref="D35:K35"/>
    <mergeCell ref="D36:E36"/>
    <mergeCell ref="F36:G36"/>
    <mergeCell ref="H36:I36"/>
    <mergeCell ref="J36:K36"/>
    <mergeCell ref="A33:A41"/>
    <mergeCell ref="A21:A29"/>
    <mergeCell ref="E2:E3"/>
    <mergeCell ref="C11:C12"/>
    <mergeCell ref="D12:E12"/>
    <mergeCell ref="D11:K11"/>
    <mergeCell ref="F12:G12"/>
    <mergeCell ref="H12:I12"/>
    <mergeCell ref="J12:K12"/>
    <mergeCell ref="A11:A18"/>
    <mergeCell ref="B21:B22"/>
    <mergeCell ref="C21:K22"/>
    <mergeCell ref="C23:C24"/>
    <mergeCell ref="D23:K23"/>
    <mergeCell ref="D24:E24"/>
    <mergeCell ref="F24:G24"/>
    <mergeCell ref="H24:I24"/>
    <mergeCell ref="J24:K24"/>
    <mergeCell ref="D46:K46"/>
    <mergeCell ref="D47:E47"/>
    <mergeCell ref="F47:G47"/>
    <mergeCell ref="H47:I47"/>
    <mergeCell ref="B44:B45"/>
    <mergeCell ref="C46:C47"/>
    <mergeCell ref="C44:K45"/>
    <mergeCell ref="J47:K47"/>
    <mergeCell ref="A44:A5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E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'RELEVANCIA-PUNTAJE'!$B$2:$E$2</xm:f>
          </x14:formula1>
          <xm:sqref>C13:C16 C48:C50 C37:C39 C25:C27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2"/>
  <sheetViews>
    <sheetView zoomScale="70" zoomScaleNormal="70" workbookViewId="0">
      <selection activeCell="A11" sqref="A11"/>
    </sheetView>
  </sheetViews>
  <sheetFormatPr baseColWidth="10" defaultRowHeight="15" x14ac:dyDescent="0.25"/>
  <cols>
    <col min="1" max="1" width="39.42578125" customWidth="1"/>
    <col min="2" max="2" width="40.28515625" customWidth="1"/>
    <col min="3" max="3" width="31.7109375" customWidth="1"/>
    <col min="4" max="4" width="38.7109375" customWidth="1"/>
    <col min="5" max="5" width="38.42578125" customWidth="1"/>
  </cols>
  <sheetData>
    <row r="2" spans="1:6" x14ac:dyDescent="0.25">
      <c r="A2" s="62" t="s">
        <v>21</v>
      </c>
      <c r="B2" s="62" t="s">
        <v>22</v>
      </c>
      <c r="C2" s="62"/>
      <c r="D2" s="62"/>
      <c r="E2" s="62"/>
      <c r="F2" s="62" t="s">
        <v>23</v>
      </c>
    </row>
    <row r="3" spans="1:6" x14ac:dyDescent="0.25">
      <c r="A3" s="62"/>
      <c r="B3" s="63" t="s">
        <v>24</v>
      </c>
      <c r="C3" s="63" t="s">
        <v>25</v>
      </c>
      <c r="D3" s="36" t="s">
        <v>26</v>
      </c>
      <c r="E3" s="35" t="s">
        <v>10</v>
      </c>
      <c r="F3" s="62"/>
    </row>
    <row r="4" spans="1:6" ht="57.6" customHeight="1" x14ac:dyDescent="0.25">
      <c r="A4" s="62"/>
      <c r="B4" s="63"/>
      <c r="C4" s="63"/>
      <c r="D4" s="37">
        <v>-0.3</v>
      </c>
      <c r="E4" s="37">
        <v>0</v>
      </c>
      <c r="F4" s="62"/>
    </row>
    <row r="5" spans="1:6" ht="89.25" x14ac:dyDescent="0.25">
      <c r="A5" s="39" t="s">
        <v>48</v>
      </c>
      <c r="B5" s="40" t="s">
        <v>36</v>
      </c>
      <c r="C5" s="40" t="s">
        <v>37</v>
      </c>
      <c r="D5" s="40" t="s">
        <v>38</v>
      </c>
      <c r="E5" s="40" t="s">
        <v>39</v>
      </c>
      <c r="F5" s="41">
        <v>15</v>
      </c>
    </row>
    <row r="6" spans="1:6" ht="63.75" x14ac:dyDescent="0.25">
      <c r="A6" s="39" t="s">
        <v>49</v>
      </c>
      <c r="B6" s="40" t="s">
        <v>40</v>
      </c>
      <c r="C6" s="40" t="s">
        <v>41</v>
      </c>
      <c r="D6" s="40" t="s">
        <v>42</v>
      </c>
      <c r="E6" s="40" t="s">
        <v>43</v>
      </c>
      <c r="F6" s="41">
        <v>25</v>
      </c>
    </row>
    <row r="7" spans="1:6" ht="63.75" x14ac:dyDescent="0.25">
      <c r="A7" s="39" t="s">
        <v>50</v>
      </c>
      <c r="B7" s="40" t="s">
        <v>44</v>
      </c>
      <c r="C7" s="40" t="s">
        <v>45</v>
      </c>
      <c r="D7" s="40" t="s">
        <v>46</v>
      </c>
      <c r="E7" s="40" t="s">
        <v>47</v>
      </c>
      <c r="F7" s="41">
        <v>20</v>
      </c>
    </row>
    <row r="8" spans="1:6" ht="63.75" x14ac:dyDescent="0.25">
      <c r="A8" s="39" t="s">
        <v>54</v>
      </c>
      <c r="B8" s="40" t="s">
        <v>51</v>
      </c>
      <c r="C8" s="40" t="s">
        <v>52</v>
      </c>
      <c r="D8" s="40" t="s">
        <v>53</v>
      </c>
      <c r="E8" s="40" t="s">
        <v>53</v>
      </c>
      <c r="F8" s="41">
        <v>5</v>
      </c>
    </row>
    <row r="9" spans="1:6" ht="63.75" x14ac:dyDescent="0.25">
      <c r="A9" s="39" t="s">
        <v>59</v>
      </c>
      <c r="B9" s="40" t="s">
        <v>55</v>
      </c>
      <c r="C9" s="40" t="s">
        <v>56</v>
      </c>
      <c r="D9" s="40" t="s">
        <v>57</v>
      </c>
      <c r="E9" s="40" t="s">
        <v>58</v>
      </c>
      <c r="F9" s="41">
        <v>5</v>
      </c>
    </row>
    <row r="10" spans="1:6" ht="76.5" x14ac:dyDescent="0.25">
      <c r="A10" s="39" t="s">
        <v>64</v>
      </c>
      <c r="B10" s="40" t="s">
        <v>60</v>
      </c>
      <c r="C10" s="40" t="s">
        <v>61</v>
      </c>
      <c r="D10" s="40" t="s">
        <v>62</v>
      </c>
      <c r="E10" s="40" t="s">
        <v>63</v>
      </c>
      <c r="F10" s="41">
        <v>20</v>
      </c>
    </row>
    <row r="11" spans="1:6" ht="63.75" x14ac:dyDescent="0.25">
      <c r="A11" s="39" t="s">
        <v>66</v>
      </c>
      <c r="B11" s="40" t="s">
        <v>65</v>
      </c>
      <c r="C11" s="40" t="s">
        <v>30</v>
      </c>
      <c r="D11" s="40" t="s">
        <v>31</v>
      </c>
      <c r="E11" s="40" t="s">
        <v>32</v>
      </c>
      <c r="F11" s="41">
        <v>10</v>
      </c>
    </row>
    <row r="12" spans="1:6" x14ac:dyDescent="0.25">
      <c r="A12" s="61" t="s">
        <v>27</v>
      </c>
      <c r="B12" s="61"/>
      <c r="C12" s="61"/>
      <c r="D12" s="61"/>
      <c r="E12" s="61"/>
      <c r="F12" s="38">
        <v>1</v>
      </c>
    </row>
  </sheetData>
  <mergeCells count="6">
    <mergeCell ref="A12:E12"/>
    <mergeCell ref="A2:A4"/>
    <mergeCell ref="B2:E2"/>
    <mergeCell ref="F2:F4"/>
    <mergeCell ref="B3:B4"/>
    <mergeCell ref="C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48" zoomScale="80" zoomScaleNormal="80" workbookViewId="0">
      <selection activeCell="A2" sqref="A2:B72"/>
    </sheetView>
  </sheetViews>
  <sheetFormatPr baseColWidth="10" defaultColWidth="14.42578125" defaultRowHeight="15" customHeight="1" x14ac:dyDescent="0.25"/>
  <cols>
    <col min="1" max="21" width="10.7109375" customWidth="1"/>
  </cols>
  <sheetData>
    <row r="1" spans="1:2" x14ac:dyDescent="0.25">
      <c r="A1" t="s">
        <v>6</v>
      </c>
      <c r="B1" t="s">
        <v>16</v>
      </c>
    </row>
    <row r="2" spans="1:2" x14ac:dyDescent="0.25">
      <c r="A2" s="42">
        <v>0</v>
      </c>
      <c r="B2" s="42">
        <v>1</v>
      </c>
    </row>
    <row r="3" spans="1:2" x14ac:dyDescent="0.25">
      <c r="A3" s="42">
        <v>0.5</v>
      </c>
      <c r="B3" s="42">
        <v>1.1000000000000001</v>
      </c>
    </row>
    <row r="4" spans="1:2" x14ac:dyDescent="0.25">
      <c r="A4" s="42">
        <v>1</v>
      </c>
      <c r="B4" s="42">
        <v>1.2</v>
      </c>
    </row>
    <row r="5" spans="1:2" x14ac:dyDescent="0.25">
      <c r="A5" s="42">
        <v>1.5</v>
      </c>
      <c r="B5" s="42">
        <v>1.3</v>
      </c>
    </row>
    <row r="6" spans="1:2" x14ac:dyDescent="0.25">
      <c r="A6" s="42">
        <v>2</v>
      </c>
      <c r="B6" s="42">
        <v>1.3</v>
      </c>
    </row>
    <row r="7" spans="1:2" x14ac:dyDescent="0.25">
      <c r="A7" s="42">
        <v>2.5</v>
      </c>
      <c r="B7" s="42">
        <v>1.4</v>
      </c>
    </row>
    <row r="8" spans="1:2" x14ac:dyDescent="0.25">
      <c r="A8" s="42">
        <v>3</v>
      </c>
      <c r="B8" s="42">
        <v>1.5</v>
      </c>
    </row>
    <row r="9" spans="1:2" x14ac:dyDescent="0.25">
      <c r="A9" s="42">
        <v>3.5</v>
      </c>
      <c r="B9" s="42">
        <v>1.6</v>
      </c>
    </row>
    <row r="10" spans="1:2" x14ac:dyDescent="0.25">
      <c r="A10" s="42">
        <v>4</v>
      </c>
      <c r="B10" s="42">
        <v>1.7</v>
      </c>
    </row>
    <row r="11" spans="1:2" x14ac:dyDescent="0.25">
      <c r="A11" s="42">
        <v>4.5</v>
      </c>
      <c r="B11" s="42">
        <v>1.8</v>
      </c>
    </row>
    <row r="12" spans="1:2" x14ac:dyDescent="0.25">
      <c r="A12" s="42">
        <v>5</v>
      </c>
      <c r="B12" s="42">
        <v>1.9</v>
      </c>
    </row>
    <row r="13" spans="1:2" x14ac:dyDescent="0.25">
      <c r="A13" s="42">
        <v>5.5</v>
      </c>
      <c r="B13" s="42">
        <v>1.9</v>
      </c>
    </row>
    <row r="14" spans="1:2" x14ac:dyDescent="0.25">
      <c r="A14" s="42">
        <v>6</v>
      </c>
      <c r="B14" s="42">
        <v>2</v>
      </c>
    </row>
    <row r="15" spans="1:2" x14ac:dyDescent="0.25">
      <c r="A15" s="42">
        <v>6.5</v>
      </c>
      <c r="B15" s="42">
        <v>2.1</v>
      </c>
    </row>
    <row r="16" spans="1:2" x14ac:dyDescent="0.25">
      <c r="A16" s="42">
        <v>7</v>
      </c>
      <c r="B16" s="42">
        <v>2.2000000000000002</v>
      </c>
    </row>
    <row r="17" spans="1:2" x14ac:dyDescent="0.25">
      <c r="A17" s="42">
        <v>7.5</v>
      </c>
      <c r="B17" s="42">
        <v>2.2999999999999998</v>
      </c>
    </row>
    <row r="18" spans="1:2" x14ac:dyDescent="0.25">
      <c r="A18" s="42">
        <v>8</v>
      </c>
      <c r="B18" s="42">
        <v>2.4</v>
      </c>
    </row>
    <row r="19" spans="1:2" x14ac:dyDescent="0.25">
      <c r="A19" s="42">
        <v>8.5</v>
      </c>
      <c r="B19" s="42">
        <v>2.5</v>
      </c>
    </row>
    <row r="20" spans="1:2" x14ac:dyDescent="0.25">
      <c r="A20" s="42">
        <v>9</v>
      </c>
      <c r="B20" s="42">
        <v>2.5</v>
      </c>
    </row>
    <row r="21" spans="1:2" ht="15.75" customHeight="1" x14ac:dyDescent="0.25">
      <c r="A21" s="42">
        <v>9.5</v>
      </c>
      <c r="B21" s="42">
        <v>2.6</v>
      </c>
    </row>
    <row r="22" spans="1:2" ht="15.75" customHeight="1" x14ac:dyDescent="0.25">
      <c r="A22" s="42">
        <v>10</v>
      </c>
      <c r="B22" s="42">
        <v>2.7</v>
      </c>
    </row>
    <row r="23" spans="1:2" ht="15.75" customHeight="1" x14ac:dyDescent="0.25">
      <c r="A23" s="42">
        <v>10.5</v>
      </c>
      <c r="B23" s="42">
        <v>2.8</v>
      </c>
    </row>
    <row r="24" spans="1:2" ht="15.75" customHeight="1" x14ac:dyDescent="0.25">
      <c r="A24" s="42">
        <v>11</v>
      </c>
      <c r="B24" s="42">
        <v>2.9</v>
      </c>
    </row>
    <row r="25" spans="1:2" ht="15.75" customHeight="1" x14ac:dyDescent="0.25">
      <c r="A25" s="42">
        <v>11.5</v>
      </c>
      <c r="B25" s="42">
        <v>3</v>
      </c>
    </row>
    <row r="26" spans="1:2" ht="15.75" customHeight="1" x14ac:dyDescent="0.25">
      <c r="A26" s="42">
        <v>12</v>
      </c>
      <c r="B26" s="42">
        <v>3.1</v>
      </c>
    </row>
    <row r="27" spans="1:2" ht="15.75" customHeight="1" x14ac:dyDescent="0.25">
      <c r="A27" s="42">
        <v>12.5</v>
      </c>
      <c r="B27" s="42">
        <v>3.1</v>
      </c>
    </row>
    <row r="28" spans="1:2" ht="15.75" customHeight="1" x14ac:dyDescent="0.25">
      <c r="A28" s="42">
        <v>13</v>
      </c>
      <c r="B28" s="42">
        <v>3.2</v>
      </c>
    </row>
    <row r="29" spans="1:2" ht="15.75" customHeight="1" x14ac:dyDescent="0.25">
      <c r="A29" s="42">
        <v>13.5</v>
      </c>
      <c r="B29" s="42">
        <v>3.3</v>
      </c>
    </row>
    <row r="30" spans="1:2" ht="15.75" customHeight="1" x14ac:dyDescent="0.25">
      <c r="A30" s="42">
        <v>14</v>
      </c>
      <c r="B30" s="42">
        <v>3.4</v>
      </c>
    </row>
    <row r="31" spans="1:2" ht="15.75" customHeight="1" x14ac:dyDescent="0.25">
      <c r="A31" s="42">
        <v>14.5</v>
      </c>
      <c r="B31" s="42">
        <v>3.5</v>
      </c>
    </row>
    <row r="32" spans="1:2" ht="15.75" customHeight="1" x14ac:dyDescent="0.25">
      <c r="A32" s="42">
        <v>15</v>
      </c>
      <c r="B32" s="42">
        <v>3.6</v>
      </c>
    </row>
    <row r="33" spans="1:2" ht="15.75" customHeight="1" x14ac:dyDescent="0.25">
      <c r="A33" s="42">
        <v>15.5</v>
      </c>
      <c r="B33" s="42">
        <v>3.7</v>
      </c>
    </row>
    <row r="34" spans="1:2" ht="15.75" customHeight="1" x14ac:dyDescent="0.25">
      <c r="A34" s="42">
        <v>16</v>
      </c>
      <c r="B34" s="42">
        <v>3.7</v>
      </c>
    </row>
    <row r="35" spans="1:2" ht="15.75" customHeight="1" x14ac:dyDescent="0.25">
      <c r="A35" s="42">
        <v>16.5</v>
      </c>
      <c r="B35" s="42">
        <v>3.8</v>
      </c>
    </row>
    <row r="36" spans="1:2" ht="15.75" customHeight="1" x14ac:dyDescent="0.25">
      <c r="A36" s="42">
        <v>17</v>
      </c>
      <c r="B36" s="42">
        <v>3.9</v>
      </c>
    </row>
    <row r="37" spans="1:2" ht="15.75" customHeight="1" x14ac:dyDescent="0.25">
      <c r="A37" s="42">
        <v>17.5</v>
      </c>
      <c r="B37" s="42">
        <v>4</v>
      </c>
    </row>
    <row r="38" spans="1:2" ht="15.75" customHeight="1" x14ac:dyDescent="0.25">
      <c r="A38" s="42">
        <v>18</v>
      </c>
      <c r="B38" s="42">
        <v>4.0999999999999996</v>
      </c>
    </row>
    <row r="39" spans="1:2" ht="15.75" customHeight="1" x14ac:dyDescent="0.25">
      <c r="A39" s="42">
        <v>18.5</v>
      </c>
      <c r="B39" s="42">
        <v>4.2</v>
      </c>
    </row>
    <row r="40" spans="1:2" ht="15.75" customHeight="1" x14ac:dyDescent="0.25">
      <c r="A40" s="42">
        <v>19</v>
      </c>
      <c r="B40" s="42">
        <v>4.3</v>
      </c>
    </row>
    <row r="41" spans="1:2" ht="15.75" customHeight="1" x14ac:dyDescent="0.25">
      <c r="A41" s="42">
        <v>19.5</v>
      </c>
      <c r="B41" s="42">
        <v>4.3</v>
      </c>
    </row>
    <row r="42" spans="1:2" ht="15.75" customHeight="1" x14ac:dyDescent="0.25">
      <c r="A42" s="42">
        <v>20</v>
      </c>
      <c r="B42" s="42">
        <v>4.4000000000000004</v>
      </c>
    </row>
    <row r="43" spans="1:2" ht="15.75" customHeight="1" x14ac:dyDescent="0.25">
      <c r="A43" s="42">
        <v>20.5</v>
      </c>
      <c r="B43" s="42">
        <v>4.5</v>
      </c>
    </row>
    <row r="44" spans="1:2" ht="15.75" customHeight="1" x14ac:dyDescent="0.25">
      <c r="A44" s="42">
        <v>21</v>
      </c>
      <c r="B44" s="42">
        <v>4.5999999999999996</v>
      </c>
    </row>
    <row r="45" spans="1:2" ht="15.75" customHeight="1" x14ac:dyDescent="0.25">
      <c r="A45" s="42">
        <v>21.5</v>
      </c>
      <c r="B45" s="42">
        <v>4.7</v>
      </c>
    </row>
    <row r="46" spans="1:2" ht="15.75" customHeight="1" x14ac:dyDescent="0.25">
      <c r="A46" s="42">
        <v>22</v>
      </c>
      <c r="B46" s="42">
        <v>4.8</v>
      </c>
    </row>
    <row r="47" spans="1:2" ht="15.75" customHeight="1" x14ac:dyDescent="0.25">
      <c r="A47" s="42">
        <v>22.5</v>
      </c>
      <c r="B47" s="42">
        <v>4.9000000000000004</v>
      </c>
    </row>
    <row r="48" spans="1:2" ht="15.75" customHeight="1" x14ac:dyDescent="0.25">
      <c r="A48" s="42">
        <v>23</v>
      </c>
      <c r="B48" s="42">
        <v>4.9000000000000004</v>
      </c>
    </row>
    <row r="49" spans="1:2" ht="15.75" customHeight="1" x14ac:dyDescent="0.25">
      <c r="A49" s="42">
        <v>23.5</v>
      </c>
      <c r="B49" s="42">
        <v>5</v>
      </c>
    </row>
    <row r="50" spans="1:2" ht="15.75" customHeight="1" x14ac:dyDescent="0.25">
      <c r="A50" s="42">
        <v>24</v>
      </c>
      <c r="B50" s="42">
        <v>5.0999999999999996</v>
      </c>
    </row>
    <row r="51" spans="1:2" ht="15.75" customHeight="1" x14ac:dyDescent="0.25">
      <c r="A51" s="42">
        <v>24.5</v>
      </c>
      <c r="B51" s="42">
        <v>5.2</v>
      </c>
    </row>
    <row r="52" spans="1:2" ht="15.75" customHeight="1" x14ac:dyDescent="0.25">
      <c r="A52" s="42">
        <v>25</v>
      </c>
      <c r="B52" s="42">
        <v>5.3</v>
      </c>
    </row>
    <row r="53" spans="1:2" ht="15.75" customHeight="1" x14ac:dyDescent="0.25">
      <c r="A53" s="42">
        <v>25.5</v>
      </c>
      <c r="B53" s="42">
        <v>5.4</v>
      </c>
    </row>
    <row r="54" spans="1:2" ht="15.75" customHeight="1" x14ac:dyDescent="0.25">
      <c r="A54" s="42">
        <v>26</v>
      </c>
      <c r="B54" s="42">
        <v>5.5</v>
      </c>
    </row>
    <row r="55" spans="1:2" ht="15.75" customHeight="1" x14ac:dyDescent="0.25">
      <c r="A55" s="42">
        <v>26.5</v>
      </c>
      <c r="B55" s="42">
        <v>5.5</v>
      </c>
    </row>
    <row r="56" spans="1:2" ht="15.75" customHeight="1" x14ac:dyDescent="0.25">
      <c r="A56" s="42">
        <v>27</v>
      </c>
      <c r="B56" s="42">
        <v>5.6</v>
      </c>
    </row>
    <row r="57" spans="1:2" ht="15.75" customHeight="1" x14ac:dyDescent="0.25">
      <c r="A57" s="42">
        <v>27.5</v>
      </c>
      <c r="B57" s="42">
        <v>5.7</v>
      </c>
    </row>
    <row r="58" spans="1:2" ht="15.75" customHeight="1" x14ac:dyDescent="0.25">
      <c r="A58" s="42">
        <v>28</v>
      </c>
      <c r="B58" s="42">
        <v>5.8</v>
      </c>
    </row>
    <row r="59" spans="1:2" ht="15.75" customHeight="1" x14ac:dyDescent="0.25">
      <c r="A59" s="42">
        <v>28.5</v>
      </c>
      <c r="B59" s="42">
        <v>5.9</v>
      </c>
    </row>
    <row r="60" spans="1:2" ht="15.75" customHeight="1" x14ac:dyDescent="0.25">
      <c r="A60" s="42">
        <v>29</v>
      </c>
      <c r="B60" s="42">
        <v>6</v>
      </c>
    </row>
    <row r="61" spans="1:2" ht="15.75" customHeight="1" x14ac:dyDescent="0.25">
      <c r="A61" s="42">
        <v>29.5</v>
      </c>
      <c r="B61" s="42">
        <v>6.1</v>
      </c>
    </row>
    <row r="62" spans="1:2" ht="15.75" customHeight="1" x14ac:dyDescent="0.25">
      <c r="A62" s="42">
        <v>30</v>
      </c>
      <c r="B62" s="42">
        <v>6.1</v>
      </c>
    </row>
    <row r="63" spans="1:2" ht="15.75" customHeight="1" x14ac:dyDescent="0.25">
      <c r="A63" s="42">
        <v>30.5</v>
      </c>
      <c r="B63" s="42">
        <v>6.2</v>
      </c>
    </row>
    <row r="64" spans="1:2" ht="15.75" customHeight="1" x14ac:dyDescent="0.25">
      <c r="A64" s="42">
        <v>31</v>
      </c>
      <c r="B64" s="42">
        <v>6.3</v>
      </c>
    </row>
    <row r="65" spans="1:2" ht="15.75" customHeight="1" x14ac:dyDescent="0.25">
      <c r="A65" s="42">
        <v>31.5</v>
      </c>
      <c r="B65" s="42">
        <v>6.4</v>
      </c>
    </row>
    <row r="66" spans="1:2" ht="15.75" customHeight="1" x14ac:dyDescent="0.25">
      <c r="A66" s="42">
        <v>32</v>
      </c>
      <c r="B66" s="42">
        <v>6.5</v>
      </c>
    </row>
    <row r="67" spans="1:2" ht="15.75" customHeight="1" x14ac:dyDescent="0.25">
      <c r="A67" s="42">
        <v>32.5</v>
      </c>
      <c r="B67" s="42">
        <v>6.6</v>
      </c>
    </row>
    <row r="68" spans="1:2" ht="15.75" customHeight="1" x14ac:dyDescent="0.25">
      <c r="A68" s="42">
        <v>33</v>
      </c>
      <c r="B68" s="42">
        <v>6.7</v>
      </c>
    </row>
    <row r="69" spans="1:2" ht="15.75" customHeight="1" x14ac:dyDescent="0.25">
      <c r="A69" s="42">
        <v>33.5</v>
      </c>
      <c r="B69" s="42">
        <v>6.7</v>
      </c>
    </row>
    <row r="70" spans="1:2" ht="15.75" customHeight="1" x14ac:dyDescent="0.25">
      <c r="A70" s="42">
        <v>34</v>
      </c>
      <c r="B70" s="42">
        <v>6.8</v>
      </c>
    </row>
    <row r="71" spans="1:2" ht="15.75" customHeight="1" x14ac:dyDescent="0.25">
      <c r="A71" s="42">
        <v>34.5</v>
      </c>
      <c r="B71" s="42">
        <v>6.9</v>
      </c>
    </row>
    <row r="72" spans="1:2" ht="15.75" customHeight="1" x14ac:dyDescent="0.25">
      <c r="A72" s="42">
        <v>35</v>
      </c>
      <c r="B72" s="42">
        <v>7</v>
      </c>
    </row>
    <row r="73" spans="1:2" ht="15.75" customHeight="1" x14ac:dyDescent="0.25"/>
    <row r="74" spans="1:2" ht="15.75" customHeight="1" x14ac:dyDescent="0.25"/>
    <row r="75" spans="1:2" ht="15.75" customHeight="1" x14ac:dyDescent="0.25"/>
    <row r="76" spans="1:2" ht="15.75" customHeight="1" x14ac:dyDescent="0.25"/>
    <row r="77" spans="1:2" ht="15.75" customHeight="1" x14ac:dyDescent="0.25"/>
    <row r="78" spans="1:2" ht="15.75" customHeight="1" x14ac:dyDescent="0.25"/>
    <row r="79" spans="1:2" ht="15.75" customHeight="1" x14ac:dyDescent="0.25"/>
    <row r="80" spans="1: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spans="2:2" ht="15.75" customHeight="1" x14ac:dyDescent="0.25"/>
    <row r="130" spans="2:2" ht="15.75" customHeight="1" x14ac:dyDescent="0.25"/>
    <row r="131" spans="2:2" ht="15.75" customHeight="1" x14ac:dyDescent="0.25"/>
    <row r="132" spans="2:2" ht="15.75" customHeight="1" x14ac:dyDescent="0.25"/>
    <row r="133" spans="2:2" ht="15.75" customHeight="1" x14ac:dyDescent="0.25">
      <c r="B133" s="34"/>
    </row>
    <row r="134" spans="2:2" ht="15.75" customHeight="1" x14ac:dyDescent="0.25">
      <c r="B134" s="34"/>
    </row>
    <row r="135" spans="2:2" ht="15.75" customHeight="1" x14ac:dyDescent="0.25">
      <c r="B135" s="34"/>
    </row>
    <row r="136" spans="2:2" ht="15.75" customHeight="1" x14ac:dyDescent="0.25">
      <c r="B136" s="34"/>
    </row>
    <row r="137" spans="2:2" ht="15.75" customHeight="1" x14ac:dyDescent="0.25">
      <c r="B137" s="34"/>
    </row>
    <row r="138" spans="2:2" ht="15.75" customHeight="1" x14ac:dyDescent="0.25">
      <c r="B138" s="34"/>
    </row>
    <row r="139" spans="2:2" ht="15.75" customHeight="1" x14ac:dyDescent="0.25">
      <c r="B139" s="34"/>
    </row>
    <row r="140" spans="2:2" ht="15.75" customHeight="1" x14ac:dyDescent="0.25">
      <c r="B140" s="34"/>
    </row>
    <row r="141" spans="2:2" ht="15.75" customHeight="1" x14ac:dyDescent="0.25">
      <c r="B141" s="34"/>
    </row>
    <row r="142" spans="2:2" ht="15.75" customHeight="1" x14ac:dyDescent="0.25">
      <c r="B142" s="34"/>
    </row>
    <row r="143" spans="2:2" ht="15.75" customHeight="1" x14ac:dyDescent="0.25"/>
    <row r="144" spans="2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108" zoomScale="80" zoomScaleNormal="80" workbookViewId="0">
      <selection sqref="A1:B132"/>
    </sheetView>
  </sheetViews>
  <sheetFormatPr baseColWidth="10" defaultColWidth="14.42578125" defaultRowHeight="15" customHeight="1" x14ac:dyDescent="0.25"/>
  <cols>
    <col min="1" max="22" width="10.7109375" customWidth="1"/>
  </cols>
  <sheetData>
    <row r="1" spans="1:2" x14ac:dyDescent="0.25">
      <c r="A1" t="s">
        <v>6</v>
      </c>
      <c r="B1" t="s">
        <v>16</v>
      </c>
    </row>
    <row r="2" spans="1:2" x14ac:dyDescent="0.25">
      <c r="A2" s="42">
        <v>0</v>
      </c>
      <c r="B2" s="42">
        <v>1</v>
      </c>
    </row>
    <row r="3" spans="1:2" x14ac:dyDescent="0.25">
      <c r="A3" s="42">
        <v>0.5</v>
      </c>
      <c r="B3" s="42">
        <v>1</v>
      </c>
    </row>
    <row r="4" spans="1:2" x14ac:dyDescent="0.25">
      <c r="A4" s="42">
        <v>1</v>
      </c>
      <c r="B4" s="42">
        <v>1.1000000000000001</v>
      </c>
    </row>
    <row r="5" spans="1:2" x14ac:dyDescent="0.25">
      <c r="A5" s="42">
        <v>1.5</v>
      </c>
      <c r="B5" s="42">
        <v>1.1000000000000001</v>
      </c>
    </row>
    <row r="6" spans="1:2" x14ac:dyDescent="0.25">
      <c r="A6" s="42">
        <v>2</v>
      </c>
      <c r="B6" s="42">
        <v>1.2</v>
      </c>
    </row>
    <row r="7" spans="1:2" x14ac:dyDescent="0.25">
      <c r="A7" s="42">
        <v>2.5</v>
      </c>
      <c r="B7" s="42">
        <v>1.2</v>
      </c>
    </row>
    <row r="8" spans="1:2" x14ac:dyDescent="0.25">
      <c r="A8" s="42">
        <v>3</v>
      </c>
      <c r="B8" s="42">
        <v>1.3</v>
      </c>
    </row>
    <row r="9" spans="1:2" x14ac:dyDescent="0.25">
      <c r="A9" s="42">
        <v>3.5</v>
      </c>
      <c r="B9" s="42">
        <v>1.3</v>
      </c>
    </row>
    <row r="10" spans="1:2" x14ac:dyDescent="0.25">
      <c r="A10" s="42">
        <v>4</v>
      </c>
      <c r="B10" s="42">
        <v>1.4</v>
      </c>
    </row>
    <row r="11" spans="1:2" x14ac:dyDescent="0.25">
      <c r="A11" s="42">
        <v>4.5</v>
      </c>
      <c r="B11" s="42">
        <v>1.4</v>
      </c>
    </row>
    <row r="12" spans="1:2" x14ac:dyDescent="0.25">
      <c r="A12" s="42">
        <v>5</v>
      </c>
      <c r="B12" s="42">
        <v>1.5</v>
      </c>
    </row>
    <row r="13" spans="1:2" x14ac:dyDescent="0.25">
      <c r="A13" s="42">
        <v>5.5</v>
      </c>
      <c r="B13" s="42">
        <v>1.5</v>
      </c>
    </row>
    <row r="14" spans="1:2" x14ac:dyDescent="0.25">
      <c r="A14" s="42">
        <v>6</v>
      </c>
      <c r="B14" s="42">
        <v>1.6</v>
      </c>
    </row>
    <row r="15" spans="1:2" x14ac:dyDescent="0.25">
      <c r="A15" s="42">
        <v>6.5</v>
      </c>
      <c r="B15" s="42">
        <v>1.6</v>
      </c>
    </row>
    <row r="16" spans="1:2" x14ac:dyDescent="0.25">
      <c r="A16" s="42">
        <v>7</v>
      </c>
      <c r="B16" s="42">
        <v>1.6</v>
      </c>
    </row>
    <row r="17" spans="1:2" x14ac:dyDescent="0.25">
      <c r="A17" s="42">
        <v>7.5</v>
      </c>
      <c r="B17" s="42">
        <v>1.7</v>
      </c>
    </row>
    <row r="18" spans="1:2" x14ac:dyDescent="0.25">
      <c r="A18" s="42">
        <v>8</v>
      </c>
      <c r="B18" s="42">
        <v>1.7</v>
      </c>
    </row>
    <row r="19" spans="1:2" x14ac:dyDescent="0.25">
      <c r="A19" s="42">
        <v>8.5</v>
      </c>
      <c r="B19" s="42">
        <v>1.8</v>
      </c>
    </row>
    <row r="20" spans="1:2" x14ac:dyDescent="0.25">
      <c r="A20" s="42">
        <v>9</v>
      </c>
      <c r="B20" s="42">
        <v>1.8</v>
      </c>
    </row>
    <row r="21" spans="1:2" ht="15.75" customHeight="1" x14ac:dyDescent="0.25">
      <c r="A21" s="42">
        <v>9.5</v>
      </c>
      <c r="B21" s="42">
        <v>1.9</v>
      </c>
    </row>
    <row r="22" spans="1:2" ht="15.75" customHeight="1" x14ac:dyDescent="0.25">
      <c r="A22" s="42">
        <v>10</v>
      </c>
      <c r="B22" s="42">
        <v>1.9</v>
      </c>
    </row>
    <row r="23" spans="1:2" ht="15.75" customHeight="1" x14ac:dyDescent="0.25">
      <c r="A23" s="42">
        <v>10.5</v>
      </c>
      <c r="B23" s="42">
        <v>2</v>
      </c>
    </row>
    <row r="24" spans="1:2" ht="15.75" customHeight="1" x14ac:dyDescent="0.25">
      <c r="A24" s="42">
        <v>11</v>
      </c>
      <c r="B24" s="42">
        <v>2</v>
      </c>
    </row>
    <row r="25" spans="1:2" ht="15.75" customHeight="1" x14ac:dyDescent="0.25">
      <c r="A25" s="42">
        <v>11.5</v>
      </c>
      <c r="B25" s="42">
        <v>2.1</v>
      </c>
    </row>
    <row r="26" spans="1:2" ht="15.75" customHeight="1" x14ac:dyDescent="0.25">
      <c r="A26" s="42">
        <v>12</v>
      </c>
      <c r="B26" s="42">
        <v>2.1</v>
      </c>
    </row>
    <row r="27" spans="1:2" ht="15.75" customHeight="1" x14ac:dyDescent="0.25">
      <c r="A27" s="42">
        <v>12.5</v>
      </c>
      <c r="B27" s="42">
        <v>2.2000000000000002</v>
      </c>
    </row>
    <row r="28" spans="1:2" ht="15.75" customHeight="1" x14ac:dyDescent="0.25">
      <c r="A28" s="42">
        <v>13</v>
      </c>
      <c r="B28" s="42">
        <v>2.2000000000000002</v>
      </c>
    </row>
    <row r="29" spans="1:2" ht="15.75" customHeight="1" x14ac:dyDescent="0.25">
      <c r="A29" s="42">
        <v>13.5</v>
      </c>
      <c r="B29" s="42">
        <v>2.2000000000000002</v>
      </c>
    </row>
    <row r="30" spans="1:2" ht="15.75" customHeight="1" x14ac:dyDescent="0.25">
      <c r="A30" s="42">
        <v>14</v>
      </c>
      <c r="B30" s="42">
        <v>2.2999999999999998</v>
      </c>
    </row>
    <row r="31" spans="1:2" ht="15.75" customHeight="1" x14ac:dyDescent="0.25">
      <c r="A31" s="42">
        <v>14.5</v>
      </c>
      <c r="B31" s="42">
        <v>2.2999999999999998</v>
      </c>
    </row>
    <row r="32" spans="1:2" ht="15.75" customHeight="1" x14ac:dyDescent="0.25">
      <c r="A32" s="42">
        <v>15</v>
      </c>
      <c r="B32" s="42">
        <v>2.4</v>
      </c>
    </row>
    <row r="33" spans="1:2" ht="15.75" customHeight="1" x14ac:dyDescent="0.25">
      <c r="A33" s="42">
        <v>15.5</v>
      </c>
      <c r="B33" s="42">
        <v>2.4</v>
      </c>
    </row>
    <row r="34" spans="1:2" ht="15.75" customHeight="1" x14ac:dyDescent="0.25">
      <c r="A34" s="42">
        <v>16</v>
      </c>
      <c r="B34" s="42">
        <v>2.5</v>
      </c>
    </row>
    <row r="35" spans="1:2" ht="15.75" customHeight="1" x14ac:dyDescent="0.25">
      <c r="A35" s="42">
        <v>16.5</v>
      </c>
      <c r="B35" s="42">
        <v>2.5</v>
      </c>
    </row>
    <row r="36" spans="1:2" ht="15.75" customHeight="1" x14ac:dyDescent="0.25">
      <c r="A36" s="42">
        <v>17</v>
      </c>
      <c r="B36" s="42">
        <v>2.6</v>
      </c>
    </row>
    <row r="37" spans="1:2" ht="15.75" customHeight="1" x14ac:dyDescent="0.25">
      <c r="A37" s="42">
        <v>17.5</v>
      </c>
      <c r="B37" s="42">
        <v>2.6</v>
      </c>
    </row>
    <row r="38" spans="1:2" ht="15.75" customHeight="1" x14ac:dyDescent="0.25">
      <c r="A38" s="42">
        <v>18</v>
      </c>
      <c r="B38" s="42">
        <v>2.7</v>
      </c>
    </row>
    <row r="39" spans="1:2" ht="15.75" customHeight="1" x14ac:dyDescent="0.25">
      <c r="A39" s="42">
        <v>18.5</v>
      </c>
      <c r="B39" s="42">
        <v>2.7</v>
      </c>
    </row>
    <row r="40" spans="1:2" ht="15.75" customHeight="1" x14ac:dyDescent="0.25">
      <c r="A40" s="42">
        <v>19</v>
      </c>
      <c r="B40" s="42">
        <v>2.8</v>
      </c>
    </row>
    <row r="41" spans="1:2" ht="15.75" customHeight="1" x14ac:dyDescent="0.25">
      <c r="A41" s="42">
        <v>19.5</v>
      </c>
      <c r="B41" s="42">
        <v>2.8</v>
      </c>
    </row>
    <row r="42" spans="1:2" ht="15.75" customHeight="1" x14ac:dyDescent="0.25">
      <c r="A42" s="42">
        <v>20</v>
      </c>
      <c r="B42" s="42">
        <v>2.8</v>
      </c>
    </row>
    <row r="43" spans="1:2" ht="15.75" customHeight="1" x14ac:dyDescent="0.25">
      <c r="A43" s="42">
        <v>20.5</v>
      </c>
      <c r="B43" s="42">
        <v>2.9</v>
      </c>
    </row>
    <row r="44" spans="1:2" ht="15.75" customHeight="1" x14ac:dyDescent="0.25">
      <c r="A44" s="42">
        <v>21</v>
      </c>
      <c r="B44" s="42">
        <v>2.9</v>
      </c>
    </row>
    <row r="45" spans="1:2" ht="15.75" customHeight="1" x14ac:dyDescent="0.25">
      <c r="A45" s="42">
        <v>21.5</v>
      </c>
      <c r="B45" s="42">
        <v>3</v>
      </c>
    </row>
    <row r="46" spans="1:2" ht="15.75" customHeight="1" x14ac:dyDescent="0.25">
      <c r="A46" s="42">
        <v>22</v>
      </c>
      <c r="B46" s="42">
        <v>3</v>
      </c>
    </row>
    <row r="47" spans="1:2" ht="15.75" customHeight="1" x14ac:dyDescent="0.25">
      <c r="A47" s="42">
        <v>22.5</v>
      </c>
      <c r="B47" s="42">
        <v>3.1</v>
      </c>
    </row>
    <row r="48" spans="1:2" ht="15.75" customHeight="1" x14ac:dyDescent="0.25">
      <c r="A48" s="42">
        <v>23</v>
      </c>
      <c r="B48" s="42">
        <v>3.1</v>
      </c>
    </row>
    <row r="49" spans="1:2" ht="15.75" customHeight="1" x14ac:dyDescent="0.25">
      <c r="A49" s="42">
        <v>23.5</v>
      </c>
      <c r="B49" s="42">
        <v>3.2</v>
      </c>
    </row>
    <row r="50" spans="1:2" ht="15.75" customHeight="1" x14ac:dyDescent="0.25">
      <c r="A50" s="42">
        <v>24</v>
      </c>
      <c r="B50" s="42">
        <v>3.2</v>
      </c>
    </row>
    <row r="51" spans="1:2" ht="15.75" customHeight="1" x14ac:dyDescent="0.25">
      <c r="A51" s="42">
        <v>24.5</v>
      </c>
      <c r="B51" s="42">
        <v>3.3</v>
      </c>
    </row>
    <row r="52" spans="1:2" ht="15.75" customHeight="1" x14ac:dyDescent="0.25">
      <c r="A52" s="42">
        <v>25</v>
      </c>
      <c r="B52" s="42">
        <v>3.3</v>
      </c>
    </row>
    <row r="53" spans="1:2" ht="15.75" customHeight="1" x14ac:dyDescent="0.25">
      <c r="A53" s="42">
        <v>25.5</v>
      </c>
      <c r="B53" s="42">
        <v>3.4</v>
      </c>
    </row>
    <row r="54" spans="1:2" ht="15.75" customHeight="1" x14ac:dyDescent="0.25">
      <c r="A54" s="42">
        <v>26</v>
      </c>
      <c r="B54" s="42">
        <v>3.4</v>
      </c>
    </row>
    <row r="55" spans="1:2" ht="15.75" customHeight="1" x14ac:dyDescent="0.25">
      <c r="A55" s="42">
        <v>26.5</v>
      </c>
      <c r="B55" s="42">
        <v>3.4</v>
      </c>
    </row>
    <row r="56" spans="1:2" ht="15.75" customHeight="1" x14ac:dyDescent="0.25">
      <c r="A56" s="42">
        <v>27</v>
      </c>
      <c r="B56" s="42">
        <v>3.5</v>
      </c>
    </row>
    <row r="57" spans="1:2" ht="15.75" customHeight="1" x14ac:dyDescent="0.25">
      <c r="A57" s="42">
        <v>27.5</v>
      </c>
      <c r="B57" s="42">
        <v>3.5</v>
      </c>
    </row>
    <row r="58" spans="1:2" ht="15.75" customHeight="1" x14ac:dyDescent="0.25">
      <c r="A58" s="42">
        <v>28</v>
      </c>
      <c r="B58" s="42">
        <v>3.6</v>
      </c>
    </row>
    <row r="59" spans="1:2" ht="15.75" customHeight="1" x14ac:dyDescent="0.25">
      <c r="A59" s="42">
        <v>28.5</v>
      </c>
      <c r="B59" s="42">
        <v>3.6</v>
      </c>
    </row>
    <row r="60" spans="1:2" ht="15.75" customHeight="1" x14ac:dyDescent="0.25">
      <c r="A60" s="42">
        <v>29</v>
      </c>
      <c r="B60" s="42">
        <v>3.7</v>
      </c>
    </row>
    <row r="61" spans="1:2" ht="15.75" customHeight="1" x14ac:dyDescent="0.25">
      <c r="A61" s="42">
        <v>29.5</v>
      </c>
      <c r="B61" s="42">
        <v>3.7</v>
      </c>
    </row>
    <row r="62" spans="1:2" ht="15.75" customHeight="1" x14ac:dyDescent="0.25">
      <c r="A62" s="42">
        <v>30</v>
      </c>
      <c r="B62" s="42">
        <v>3.8</v>
      </c>
    </row>
    <row r="63" spans="1:2" ht="15.75" customHeight="1" x14ac:dyDescent="0.25">
      <c r="A63" s="42">
        <v>30.5</v>
      </c>
      <c r="B63" s="42">
        <v>3.8</v>
      </c>
    </row>
    <row r="64" spans="1:2" ht="15.75" customHeight="1" x14ac:dyDescent="0.25">
      <c r="A64" s="42">
        <v>31</v>
      </c>
      <c r="B64" s="42">
        <v>3.9</v>
      </c>
    </row>
    <row r="65" spans="1:2" ht="15.75" customHeight="1" x14ac:dyDescent="0.25">
      <c r="A65" s="42">
        <v>31.5</v>
      </c>
      <c r="B65" s="42">
        <v>3.9</v>
      </c>
    </row>
    <row r="66" spans="1:2" ht="15.75" customHeight="1" x14ac:dyDescent="0.25">
      <c r="A66" s="42">
        <v>32</v>
      </c>
      <c r="B66" s="42">
        <v>4</v>
      </c>
    </row>
    <row r="67" spans="1:2" ht="15.75" customHeight="1" x14ac:dyDescent="0.25">
      <c r="A67" s="42">
        <v>32.5</v>
      </c>
      <c r="B67" s="42">
        <v>4</v>
      </c>
    </row>
    <row r="68" spans="1:2" ht="15.75" customHeight="1" x14ac:dyDescent="0.25">
      <c r="A68" s="42">
        <v>33</v>
      </c>
      <c r="B68" s="42">
        <v>4</v>
      </c>
    </row>
    <row r="69" spans="1:2" ht="15.75" customHeight="1" x14ac:dyDescent="0.25">
      <c r="A69" s="42">
        <v>33.5</v>
      </c>
      <c r="B69" s="42">
        <v>4.0999999999999996</v>
      </c>
    </row>
    <row r="70" spans="1:2" ht="15.75" customHeight="1" x14ac:dyDescent="0.25">
      <c r="A70" s="42">
        <v>34</v>
      </c>
      <c r="B70" s="42">
        <v>4.0999999999999996</v>
      </c>
    </row>
    <row r="71" spans="1:2" ht="15.75" customHeight="1" x14ac:dyDescent="0.25">
      <c r="A71" s="42">
        <v>34.5</v>
      </c>
      <c r="B71" s="42">
        <v>4.2</v>
      </c>
    </row>
    <row r="72" spans="1:2" ht="15.75" customHeight="1" x14ac:dyDescent="0.25">
      <c r="A72" s="42">
        <v>35</v>
      </c>
      <c r="B72" s="42">
        <v>4.2</v>
      </c>
    </row>
    <row r="73" spans="1:2" ht="15.75" customHeight="1" x14ac:dyDescent="0.25">
      <c r="A73" s="42">
        <v>35.5</v>
      </c>
      <c r="B73" s="42">
        <v>4.3</v>
      </c>
    </row>
    <row r="74" spans="1:2" ht="15.75" customHeight="1" x14ac:dyDescent="0.25">
      <c r="A74" s="42">
        <v>36</v>
      </c>
      <c r="B74" s="42">
        <v>4.3</v>
      </c>
    </row>
    <row r="75" spans="1:2" ht="15.75" customHeight="1" x14ac:dyDescent="0.25">
      <c r="A75" s="42">
        <v>36.5</v>
      </c>
      <c r="B75" s="42">
        <v>4.4000000000000004</v>
      </c>
    </row>
    <row r="76" spans="1:2" ht="15.75" customHeight="1" x14ac:dyDescent="0.25">
      <c r="A76" s="42">
        <v>37</v>
      </c>
      <c r="B76" s="42">
        <v>4.4000000000000004</v>
      </c>
    </row>
    <row r="77" spans="1:2" ht="15.75" customHeight="1" x14ac:dyDescent="0.25">
      <c r="A77" s="42">
        <v>37.5</v>
      </c>
      <c r="B77" s="42">
        <v>4.5</v>
      </c>
    </row>
    <row r="78" spans="1:2" ht="15.75" customHeight="1" x14ac:dyDescent="0.25">
      <c r="A78" s="42">
        <v>38</v>
      </c>
      <c r="B78" s="42">
        <v>4.5</v>
      </c>
    </row>
    <row r="79" spans="1:2" ht="15.75" customHeight="1" x14ac:dyDescent="0.25">
      <c r="A79" s="42">
        <v>38.5</v>
      </c>
      <c r="B79" s="42">
        <v>4.5999999999999996</v>
      </c>
    </row>
    <row r="80" spans="1:2" ht="15.75" customHeight="1" x14ac:dyDescent="0.25">
      <c r="A80" s="42">
        <v>39</v>
      </c>
      <c r="B80" s="42">
        <v>4.5999999999999996</v>
      </c>
    </row>
    <row r="81" spans="1:2" ht="15.75" customHeight="1" x14ac:dyDescent="0.25">
      <c r="A81" s="42">
        <v>39.5</v>
      </c>
      <c r="B81" s="42">
        <v>4.5999999999999996</v>
      </c>
    </row>
    <row r="82" spans="1:2" ht="15.75" customHeight="1" x14ac:dyDescent="0.25">
      <c r="A82" s="42">
        <v>40</v>
      </c>
      <c r="B82" s="42">
        <v>4.7</v>
      </c>
    </row>
    <row r="83" spans="1:2" ht="15.75" customHeight="1" x14ac:dyDescent="0.25">
      <c r="A83" s="42">
        <v>40.5</v>
      </c>
      <c r="B83" s="42">
        <v>4.7</v>
      </c>
    </row>
    <row r="84" spans="1:2" ht="15.75" customHeight="1" x14ac:dyDescent="0.25">
      <c r="A84" s="42">
        <v>41</v>
      </c>
      <c r="B84" s="42">
        <v>4.8</v>
      </c>
    </row>
    <row r="85" spans="1:2" ht="15.75" customHeight="1" x14ac:dyDescent="0.25">
      <c r="A85" s="42">
        <v>41.5</v>
      </c>
      <c r="B85" s="42">
        <v>4.8</v>
      </c>
    </row>
    <row r="86" spans="1:2" ht="15.75" customHeight="1" x14ac:dyDescent="0.25">
      <c r="A86" s="42">
        <v>42</v>
      </c>
      <c r="B86" s="42">
        <v>4.9000000000000004</v>
      </c>
    </row>
    <row r="87" spans="1:2" ht="15.75" customHeight="1" x14ac:dyDescent="0.25">
      <c r="A87" s="42">
        <v>42.5</v>
      </c>
      <c r="B87" s="42">
        <v>4.9000000000000004</v>
      </c>
    </row>
    <row r="88" spans="1:2" ht="15.75" customHeight="1" x14ac:dyDescent="0.25">
      <c r="A88" s="42">
        <v>43</v>
      </c>
      <c r="B88" s="42">
        <v>5</v>
      </c>
    </row>
    <row r="89" spans="1:2" ht="15.75" customHeight="1" x14ac:dyDescent="0.25">
      <c r="A89" s="42">
        <v>43.5</v>
      </c>
      <c r="B89" s="42">
        <v>5</v>
      </c>
    </row>
    <row r="90" spans="1:2" ht="15.75" customHeight="1" x14ac:dyDescent="0.25">
      <c r="A90" s="42">
        <v>44</v>
      </c>
      <c r="B90" s="42">
        <v>5.0999999999999996</v>
      </c>
    </row>
    <row r="91" spans="1:2" ht="15.75" customHeight="1" x14ac:dyDescent="0.25">
      <c r="A91" s="42">
        <v>44.5</v>
      </c>
      <c r="B91" s="42">
        <v>5.0999999999999996</v>
      </c>
    </row>
    <row r="92" spans="1:2" ht="15.75" customHeight="1" x14ac:dyDescent="0.25">
      <c r="A92" s="42">
        <v>45</v>
      </c>
      <c r="B92" s="42">
        <v>5.2</v>
      </c>
    </row>
    <row r="93" spans="1:2" ht="15.75" customHeight="1" x14ac:dyDescent="0.25">
      <c r="A93" s="42">
        <v>45.5</v>
      </c>
      <c r="B93" s="42">
        <v>5.2</v>
      </c>
    </row>
    <row r="94" spans="1:2" ht="15.75" customHeight="1" x14ac:dyDescent="0.25">
      <c r="A94" s="42">
        <v>46</v>
      </c>
      <c r="B94" s="42">
        <v>5.2</v>
      </c>
    </row>
    <row r="95" spans="1:2" ht="15.75" customHeight="1" x14ac:dyDescent="0.25">
      <c r="A95" s="42">
        <v>46.5</v>
      </c>
      <c r="B95" s="42">
        <v>5.3</v>
      </c>
    </row>
    <row r="96" spans="1:2" ht="15.75" customHeight="1" x14ac:dyDescent="0.25">
      <c r="A96" s="42">
        <v>47</v>
      </c>
      <c r="B96" s="42">
        <v>5.3</v>
      </c>
    </row>
    <row r="97" spans="1:2" ht="15.75" customHeight="1" x14ac:dyDescent="0.25">
      <c r="A97" s="42">
        <v>47.5</v>
      </c>
      <c r="B97" s="42">
        <v>5.4</v>
      </c>
    </row>
    <row r="98" spans="1:2" ht="15.75" customHeight="1" x14ac:dyDescent="0.25">
      <c r="A98" s="42">
        <v>48</v>
      </c>
      <c r="B98" s="42">
        <v>5.4</v>
      </c>
    </row>
    <row r="99" spans="1:2" ht="15.75" customHeight="1" x14ac:dyDescent="0.25">
      <c r="A99" s="42">
        <v>48.5</v>
      </c>
      <c r="B99" s="42">
        <v>5.5</v>
      </c>
    </row>
    <row r="100" spans="1:2" ht="15.75" customHeight="1" x14ac:dyDescent="0.25">
      <c r="A100" s="42">
        <v>49</v>
      </c>
      <c r="B100" s="42">
        <v>5.5</v>
      </c>
    </row>
    <row r="101" spans="1:2" ht="15.75" customHeight="1" x14ac:dyDescent="0.25">
      <c r="A101" s="42">
        <v>49.5</v>
      </c>
      <c r="B101" s="42">
        <v>5.6</v>
      </c>
    </row>
    <row r="102" spans="1:2" ht="15.75" customHeight="1" x14ac:dyDescent="0.25">
      <c r="A102" s="42">
        <v>50</v>
      </c>
      <c r="B102" s="42">
        <v>5.6</v>
      </c>
    </row>
    <row r="103" spans="1:2" ht="15.75" customHeight="1" x14ac:dyDescent="0.25">
      <c r="A103" s="42">
        <v>50.5</v>
      </c>
      <c r="B103" s="42">
        <v>5.7</v>
      </c>
    </row>
    <row r="104" spans="1:2" ht="15.75" customHeight="1" x14ac:dyDescent="0.25">
      <c r="A104" s="42">
        <v>51</v>
      </c>
      <c r="B104" s="42">
        <v>5.7</v>
      </c>
    </row>
    <row r="105" spans="1:2" ht="15.75" customHeight="1" x14ac:dyDescent="0.25">
      <c r="A105" s="42">
        <v>51.5</v>
      </c>
      <c r="B105" s="42">
        <v>5.8</v>
      </c>
    </row>
    <row r="106" spans="1:2" ht="15.75" customHeight="1" x14ac:dyDescent="0.25">
      <c r="A106" s="42">
        <v>52</v>
      </c>
      <c r="B106" s="42">
        <v>5.8</v>
      </c>
    </row>
    <row r="107" spans="1:2" ht="15.75" customHeight="1" x14ac:dyDescent="0.25">
      <c r="A107" s="42">
        <v>52.5</v>
      </c>
      <c r="B107" s="42">
        <v>5.8</v>
      </c>
    </row>
    <row r="108" spans="1:2" ht="15.75" customHeight="1" x14ac:dyDescent="0.25">
      <c r="A108" s="42">
        <v>53</v>
      </c>
      <c r="B108" s="42">
        <v>5.9</v>
      </c>
    </row>
    <row r="109" spans="1:2" ht="15.75" customHeight="1" x14ac:dyDescent="0.25">
      <c r="A109" s="42">
        <v>53.5</v>
      </c>
      <c r="B109" s="42">
        <v>5.9</v>
      </c>
    </row>
    <row r="110" spans="1:2" ht="15.75" customHeight="1" x14ac:dyDescent="0.25">
      <c r="A110" s="42">
        <v>54</v>
      </c>
      <c r="B110" s="42">
        <v>6</v>
      </c>
    </row>
    <row r="111" spans="1:2" ht="15.75" customHeight="1" x14ac:dyDescent="0.25">
      <c r="A111" s="42">
        <v>54.5</v>
      </c>
      <c r="B111" s="42">
        <v>6</v>
      </c>
    </row>
    <row r="112" spans="1:2" ht="15.75" customHeight="1" x14ac:dyDescent="0.25">
      <c r="A112" s="42">
        <v>55</v>
      </c>
      <c r="B112" s="42">
        <v>6.1</v>
      </c>
    </row>
    <row r="113" spans="1:2" ht="15.75" customHeight="1" x14ac:dyDescent="0.25">
      <c r="A113" s="42">
        <v>55.5</v>
      </c>
      <c r="B113" s="42">
        <v>6.1</v>
      </c>
    </row>
    <row r="114" spans="1:2" ht="15.75" customHeight="1" x14ac:dyDescent="0.25">
      <c r="A114" s="42">
        <v>56</v>
      </c>
      <c r="B114" s="42">
        <v>6.2</v>
      </c>
    </row>
    <row r="115" spans="1:2" ht="15.75" customHeight="1" x14ac:dyDescent="0.25">
      <c r="A115" s="42">
        <v>56.5</v>
      </c>
      <c r="B115" s="42">
        <v>6.2</v>
      </c>
    </row>
    <row r="116" spans="1:2" ht="15.75" customHeight="1" x14ac:dyDescent="0.25">
      <c r="A116" s="42">
        <v>57</v>
      </c>
      <c r="B116" s="42">
        <v>6.3</v>
      </c>
    </row>
    <row r="117" spans="1:2" ht="15.75" customHeight="1" x14ac:dyDescent="0.25">
      <c r="A117" s="42">
        <v>57.5</v>
      </c>
      <c r="B117" s="42">
        <v>6.3</v>
      </c>
    </row>
    <row r="118" spans="1:2" ht="15.75" customHeight="1" x14ac:dyDescent="0.25">
      <c r="A118" s="42">
        <v>58</v>
      </c>
      <c r="B118" s="42">
        <v>6.4</v>
      </c>
    </row>
    <row r="119" spans="1:2" ht="15.75" customHeight="1" x14ac:dyDescent="0.25">
      <c r="A119" s="42">
        <v>58.5</v>
      </c>
      <c r="B119" s="42">
        <v>6.4</v>
      </c>
    </row>
    <row r="120" spans="1:2" ht="15.75" customHeight="1" x14ac:dyDescent="0.25">
      <c r="A120" s="42">
        <v>59</v>
      </c>
      <c r="B120" s="42">
        <v>6.4</v>
      </c>
    </row>
    <row r="121" spans="1:2" ht="15.75" customHeight="1" x14ac:dyDescent="0.25">
      <c r="A121" s="42">
        <v>59.5</v>
      </c>
      <c r="B121" s="42">
        <v>6.5</v>
      </c>
    </row>
    <row r="122" spans="1:2" ht="15.75" customHeight="1" x14ac:dyDescent="0.25">
      <c r="A122" s="42">
        <v>60</v>
      </c>
      <c r="B122" s="42">
        <v>6.5</v>
      </c>
    </row>
    <row r="123" spans="1:2" ht="15.75" customHeight="1" x14ac:dyDescent="0.25">
      <c r="A123" s="42">
        <v>60.5</v>
      </c>
      <c r="B123" s="42">
        <v>6.6</v>
      </c>
    </row>
    <row r="124" spans="1:2" ht="15.75" customHeight="1" x14ac:dyDescent="0.25">
      <c r="A124" s="42">
        <v>61</v>
      </c>
      <c r="B124" s="42">
        <v>6.6</v>
      </c>
    </row>
    <row r="125" spans="1:2" ht="15.75" customHeight="1" x14ac:dyDescent="0.25">
      <c r="A125" s="42">
        <v>61.5</v>
      </c>
      <c r="B125" s="42">
        <v>6.7</v>
      </c>
    </row>
    <row r="126" spans="1:2" ht="15.75" customHeight="1" x14ac:dyDescent="0.25">
      <c r="A126" s="42">
        <v>62</v>
      </c>
      <c r="B126" s="42">
        <v>6.7</v>
      </c>
    </row>
    <row r="127" spans="1:2" ht="15.75" customHeight="1" x14ac:dyDescent="0.25">
      <c r="A127" s="42">
        <v>62.5</v>
      </c>
      <c r="B127" s="42">
        <v>6.8</v>
      </c>
    </row>
    <row r="128" spans="1:2" ht="15.75" customHeight="1" x14ac:dyDescent="0.25">
      <c r="A128" s="42">
        <v>63</v>
      </c>
      <c r="B128" s="42">
        <v>6.8</v>
      </c>
    </row>
    <row r="129" spans="1:2" ht="15.75" customHeight="1" x14ac:dyDescent="0.25">
      <c r="A129" s="42">
        <v>63.5</v>
      </c>
      <c r="B129" s="42">
        <v>6.9</v>
      </c>
    </row>
    <row r="130" spans="1:2" ht="15.75" customHeight="1" x14ac:dyDescent="0.25">
      <c r="A130" s="42">
        <v>64</v>
      </c>
      <c r="B130" s="42">
        <v>6.9</v>
      </c>
    </row>
    <row r="131" spans="1:2" ht="15.75" customHeight="1" x14ac:dyDescent="0.25">
      <c r="A131" s="42">
        <v>64.5</v>
      </c>
      <c r="B131" s="42">
        <v>7</v>
      </c>
    </row>
    <row r="132" spans="1:2" ht="15.75" customHeight="1" x14ac:dyDescent="0.25">
      <c r="A132" s="42">
        <v>65</v>
      </c>
      <c r="B132" s="42">
        <v>7</v>
      </c>
    </row>
    <row r="133" spans="1:2" ht="15.75" customHeight="1" x14ac:dyDescent="0.25"/>
    <row r="134" spans="1:2" ht="15.75" customHeight="1" x14ac:dyDescent="0.25"/>
    <row r="135" spans="1:2" ht="15.75" customHeight="1" x14ac:dyDescent="0.25"/>
    <row r="136" spans="1:2" ht="15.75" customHeight="1" x14ac:dyDescent="0.25"/>
    <row r="137" spans="1:2" ht="15.75" customHeight="1" x14ac:dyDescent="0.25"/>
    <row r="138" spans="1:2" ht="15.75" customHeight="1" x14ac:dyDescent="0.25"/>
    <row r="139" spans="1:2" ht="15.75" customHeight="1" x14ac:dyDescent="0.25"/>
    <row r="140" spans="1:2" ht="15.75" customHeight="1" x14ac:dyDescent="0.25"/>
    <row r="141" spans="1:2" ht="15.75" customHeight="1" x14ac:dyDescent="0.25"/>
    <row r="142" spans="1:2" ht="15.75" customHeight="1" x14ac:dyDescent="0.25"/>
    <row r="143" spans="1:2" ht="15.75" customHeight="1" x14ac:dyDescent="0.25"/>
    <row r="144" spans="1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64" t="s">
        <v>5</v>
      </c>
      <c r="B1" s="7" t="s">
        <v>6</v>
      </c>
      <c r="C1" s="8"/>
      <c r="D1" s="8"/>
      <c r="E1" s="9"/>
    </row>
    <row r="2" spans="1:5" ht="45.75" thickBot="1" x14ac:dyDescent="0.3">
      <c r="A2" s="65"/>
      <c r="B2" s="10" t="s">
        <v>7</v>
      </c>
      <c r="C2" s="11" t="s">
        <v>8</v>
      </c>
      <c r="D2" s="30" t="s">
        <v>29</v>
      </c>
      <c r="E2" s="12" t="s">
        <v>10</v>
      </c>
    </row>
    <row r="3" spans="1:5" ht="30.75" thickBot="1" x14ac:dyDescent="0.3">
      <c r="A3" s="13" t="s">
        <v>11</v>
      </c>
      <c r="B3" s="14">
        <v>4</v>
      </c>
      <c r="C3" s="14">
        <v>3</v>
      </c>
      <c r="D3" s="14">
        <v>2</v>
      </c>
      <c r="E3" s="14">
        <v>0</v>
      </c>
    </row>
    <row r="4" spans="1:5" ht="15.75" thickBot="1" x14ac:dyDescent="0.3">
      <c r="A4" s="13"/>
      <c r="B4" s="14"/>
      <c r="C4" s="14"/>
      <c r="D4" s="14"/>
      <c r="E4" s="14"/>
    </row>
    <row r="5" spans="1:5" ht="15.75" thickBot="1" x14ac:dyDescent="0.3">
      <c r="A5" s="13"/>
      <c r="B5" s="14"/>
      <c r="C5" s="14"/>
      <c r="D5" s="14"/>
      <c r="E5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FABIAN . Jaque Villalobos</cp:lastModifiedBy>
  <dcterms:created xsi:type="dcterms:W3CDTF">2023-08-07T04:08:01Z</dcterms:created>
  <dcterms:modified xsi:type="dcterms:W3CDTF">2024-12-13T23:29:21Z</dcterms:modified>
</cp:coreProperties>
</file>