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4\Desktop\"/>
    </mc:Choice>
  </mc:AlternateContent>
  <xr:revisionPtr revIDLastSave="0" documentId="13_ncr:1_{AF287AEB-8817-4025-9110-69D13871E7F4}" xr6:coauthVersionLast="47" xr6:coauthVersionMax="47" xr10:uidLastSave="{00000000-0000-0000-0000-000000000000}"/>
  <bookViews>
    <workbookView xWindow="-108" yWindow="-108" windowWidth="23256" windowHeight="12576" xr2:uid="{FE9DC574-D673-42EE-B4D7-86CFAB4F4233}"/>
  </bookViews>
  <sheets>
    <sheet name="Sheet1" sheetId="1" r:id="rId1"/>
  </sheets>
  <definedNames>
    <definedName name="solver_adj" localSheetId="0" hidden="1">Sheet1!$E$16:$E$20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Sheet1!$C$33</definedName>
    <definedName name="solver_lhs2" localSheetId="0" hidden="1">Sheet1!$C$34</definedName>
    <definedName name="solver_lhs3" localSheetId="0" hidden="1">Sheet1!$C$35</definedName>
    <definedName name="solver_lhs4" localSheetId="0" hidden="1">Sheet1!$C$36</definedName>
    <definedName name="solver_lhs5" localSheetId="0" hidden="1">Sheet1!$C$37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Sheet1!$C$31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Sheet1!$E$33</definedName>
    <definedName name="solver_rhs2" localSheetId="0" hidden="1">Sheet1!$E$34</definedName>
    <definedName name="solver_rhs3" localSheetId="0" hidden="1">Sheet1!$E$35</definedName>
    <definedName name="solver_rhs4" localSheetId="0" hidden="1">Sheet1!$E$36</definedName>
    <definedName name="solver_rhs5" localSheetId="0" hidden="1">Sheet1!$E$37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1" l="1"/>
  <c r="A33" i="1"/>
  <c r="A34" i="1"/>
  <c r="A35" i="1"/>
  <c r="A36" i="1"/>
  <c r="A37" i="1"/>
  <c r="C31" i="1"/>
  <c r="A1" i="1"/>
  <c r="E38" i="1"/>
  <c r="C37" i="1"/>
  <c r="B37" i="1"/>
  <c r="E36" i="1"/>
  <c r="C36" i="1"/>
  <c r="B36" i="1"/>
  <c r="E35" i="1"/>
  <c r="C35" i="1"/>
  <c r="B35" i="1"/>
  <c r="E34" i="1"/>
  <c r="C34" i="1"/>
  <c r="E37" i="1" s="1"/>
  <c r="B34" i="1"/>
  <c r="E33" i="1"/>
  <c r="C33" i="1"/>
  <c r="A27" i="1"/>
  <c r="A26" i="1"/>
  <c r="A25" i="1"/>
  <c r="A24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<sst xmlns="http://schemas.openxmlformats.org/spreadsheetml/2006/main" count="45" uniqueCount="33">
  <si>
    <t>What is the amount should be invested in each investment so that profits are maximized?</t>
  </si>
  <si>
    <t>Goal:</t>
  </si>
  <si>
    <t>Maximize: Returns for Portfolio</t>
  </si>
  <si>
    <t>List Variables and Facts:</t>
  </si>
  <si>
    <t>Amount Invested</t>
  </si>
  <si>
    <t>Investment</t>
  </si>
  <si>
    <t>Expected Returns</t>
  </si>
  <si>
    <t>Decision Variable</t>
  </si>
  <si>
    <t>Tech Sector</t>
  </si>
  <si>
    <t>Retail Sector</t>
  </si>
  <si>
    <t>AMZN</t>
  </si>
  <si>
    <t>Constraints:</t>
  </si>
  <si>
    <t>Available Funds</t>
  </si>
  <si>
    <t>Each Amount must be non-negative</t>
  </si>
  <si>
    <t>Objective Function:</t>
  </si>
  <si>
    <t>Formula</t>
  </si>
  <si>
    <t>Maximize</t>
  </si>
  <si>
    <t>Operator</t>
  </si>
  <si>
    <t>Constraint</t>
  </si>
  <si>
    <t>Slack</t>
  </si>
  <si>
    <t>Total Invested</t>
  </si>
  <si>
    <t>&lt;=</t>
  </si>
  <si>
    <t>&gt;=</t>
  </si>
  <si>
    <r>
      <t>x</t>
    </r>
    <r>
      <rPr>
        <vertAlign val="subscript"/>
        <sz val="11"/>
        <color rgb="FFFF0000"/>
        <rFont val="Calibri"/>
        <family val="2"/>
        <scheme val="minor"/>
      </rPr>
      <t>1</t>
    </r>
  </si>
  <si>
    <r>
      <t>x</t>
    </r>
    <r>
      <rPr>
        <vertAlign val="subscript"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</si>
  <si>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</si>
  <si>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</si>
  <si>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</si>
  <si>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t>GOOGL</t>
  </si>
  <si>
    <t>NFLX</t>
  </si>
  <si>
    <t>WMT</t>
  </si>
  <si>
    <t>Bonds</t>
  </si>
  <si>
    <t>Bonds Index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</si>
</sst>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4">
      <alignment wrapText="1"/>
    </xf>
    <xf numFmtId="0" fontId="1" fillId="3" borderId="4"/>
  </cellStyleXfs>
  <cellXfs count="25">
    <xf numFmtId="0" fontId="0" fillId="0" borderId="0" xfId="0"/>
    <xf numFmtId="0" fontId="4" fillId="0" borderId="0" xfId="0" applyFont="1"/>
    <xf numFmtId="0" fontId="5" fillId="0" borderId="4" xfId="0" applyFont="1" applyBorder="1"/>
    <xf numFmtId="0" fontId="0" fillId="0" borderId="0" xfId="0" applyAlignment="1">
      <alignment wrapText="1"/>
    </xf>
    <xf numFmtId="44" fontId="0" fillId="0" borderId="0" xfId="1" applyFont="1"/>
    <xf numFmtId="44" fontId="0" fillId="0" borderId="0" xfId="1" applyFont="1" applyBorder="1"/>
    <xf numFmtId="0" fontId="2" fillId="2" borderId="4" xfId="0" applyFont="1" applyFill="1" applyBorder="1" applyAlignment="1">
      <alignment wrapText="1"/>
    </xf>
    <xf numFmtId="0" fontId="0" fillId="0" borderId="4" xfId="0" applyBorder="1"/>
    <xf numFmtId="0" fontId="2" fillId="2" borderId="4" xfId="3">
      <alignment wrapText="1"/>
    </xf>
    <xf numFmtId="44" fontId="1" fillId="3" borderId="4" xfId="4" applyNumberFormat="1"/>
    <xf numFmtId="0" fontId="0" fillId="0" borderId="4" xfId="2" applyNumberFormat="1" applyFont="1" applyBorder="1"/>
    <xf numFmtId="0" fontId="0" fillId="0" borderId="4" xfId="0" quotePrefix="1" applyBorder="1"/>
    <xf numFmtId="44" fontId="3" fillId="0" borderId="4" xfId="0" applyNumberFormat="1" applyFont="1" applyBorder="1"/>
    <xf numFmtId="44" fontId="1" fillId="3" borderId="4" xfId="4" applyNumberFormat="1" applyAlignment="1">
      <alignment wrapText="1"/>
    </xf>
    <xf numFmtId="0" fontId="1" fillId="3" borderId="4" xfId="4"/>
    <xf numFmtId="0" fontId="0" fillId="4" borderId="1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0" xfId="0" applyFill="1"/>
    <xf numFmtId="0" fontId="0" fillId="4" borderId="8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9" xfId="0" applyFill="1" applyBorder="1"/>
    <xf numFmtId="49" fontId="0" fillId="0" borderId="0" xfId="0" applyNumberFormat="1"/>
  </cellXfs>
  <cellStyles count="5">
    <cellStyle name="BlueHeader" xfId="3" xr:uid="{ABADCF85-3642-483D-B0CB-A7088080827D}"/>
    <cellStyle name="Currency" xfId="1" builtinId="4"/>
    <cellStyle name="GreenFormula" xfId="4" xr:uid="{68A9F8C9-8C7A-40A0-B0FB-0AC8673FB392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00AA-C0C5-4572-A85D-1EF561D9F5D3}">
  <dimension ref="A1:F38"/>
  <sheetViews>
    <sheetView tabSelected="1" workbookViewId="0">
      <selection activeCell="A31" sqref="A31"/>
    </sheetView>
  </sheetViews>
  <sheetFormatPr defaultRowHeight="14.4" x14ac:dyDescent="0.3"/>
  <cols>
    <col min="1" max="1" width="40.5546875" customWidth="1"/>
    <col min="2" max="2" width="43.6640625" customWidth="1"/>
    <col min="3" max="3" width="26.33203125" customWidth="1"/>
    <col min="4" max="4" width="18.33203125" customWidth="1"/>
    <col min="5" max="5" width="16.5546875" bestFit="1" customWidth="1"/>
    <col min="6" max="6" width="25.44140625" customWidth="1"/>
    <col min="7" max="7" width="2.5546875" customWidth="1"/>
    <col min="8" max="8" width="16.109375" customWidth="1"/>
  </cols>
  <sheetData>
    <row r="1" spans="1:6" x14ac:dyDescent="0.3">
      <c r="A1" s="15" t="str">
        <f>"The available funds for investing are "&amp;DOLLAR(B23,0)&amp;"."</f>
        <v>The available funds for investing are $300,000.</v>
      </c>
      <c r="B1" s="16"/>
      <c r="C1" s="16"/>
      <c r="D1" s="16"/>
      <c r="E1" s="17"/>
    </row>
    <row r="2" spans="1:6" x14ac:dyDescent="0.3">
      <c r="A2" s="18" t="str">
        <f>"The three investment categories for this portfolio are: "&amp;F16&amp;", "&amp;F18&amp;" and "&amp;F20&amp;"."</f>
        <v>The three investment categories for this portfolio are: Tech Sector, Retail Sector and Bonds Index Fund.</v>
      </c>
      <c r="B2" s="19"/>
      <c r="C2" s="19"/>
      <c r="D2" s="19"/>
      <c r="E2" s="20"/>
    </row>
    <row r="3" spans="1:6" x14ac:dyDescent="0.3">
      <c r="A3" s="18" t="str">
        <f>"The individual investments being considered are "&amp;C16&amp;", "&amp;C17&amp;", "&amp;C18&amp;", "&amp;C19&amp;", "&amp;C20&amp;"."</f>
        <v>The individual investments being considered are GOOGL, NFLX, WMT, AMZN, Bonds.</v>
      </c>
      <c r="B3" s="19"/>
      <c r="C3" s="19"/>
      <c r="D3" s="19"/>
      <c r="E3" s="20"/>
    </row>
    <row r="4" spans="1:6" x14ac:dyDescent="0.3">
      <c r="A4" s="18" t="str">
        <f>"The expected returns on the investments are as follows: "&amp;C16&amp;" = "&amp;TEXT(D16,"0.00%")&amp;", "&amp;C17&amp;" = "&amp;TEXT(D17,"0.00%")&amp;", "&amp;C18&amp;" = "&amp;TEXT(D18,"0.00%")&amp;", "&amp;C19&amp;" = "&amp;TEXT(D19,"0.00%")&amp;", "&amp;C20&amp;" = "&amp;TEXT(D20,"0.00%")&amp;"."</f>
        <v>The expected returns on the investments are as follows: GOOGL = 6.50%, NFLX = 11.50%, WMT = 5.90%, AMZN = 8.50%, Bonds = 5.50%.</v>
      </c>
      <c r="B4" s="19"/>
      <c r="C4" s="19"/>
      <c r="D4" s="19"/>
      <c r="E4" s="20"/>
    </row>
    <row r="5" spans="1:6" x14ac:dyDescent="0.3">
      <c r="A5" s="18" t="str">
        <f>"The maximum amount to invest in the "&amp;F16&amp;" is "&amp;DOLLAR(B24,0)&amp;"."</f>
        <v>The maximum amount to invest in the Tech Sector is $127,000.</v>
      </c>
      <c r="B5" s="19"/>
      <c r="C5" s="19"/>
      <c r="D5" s="19"/>
      <c r="E5" s="20"/>
    </row>
    <row r="6" spans="1:6" x14ac:dyDescent="0.3">
      <c r="A6" s="18" t="str">
        <f>"The minimum amount to invest in the "&amp;F18&amp;" is "&amp;DOLLAR(B25,0)&amp;"."</f>
        <v>The minimum amount to invest in the Retail Sector is $78,000.</v>
      </c>
      <c r="B6" s="19"/>
      <c r="C6" s="19"/>
      <c r="D6" s="19"/>
      <c r="E6" s="20"/>
    </row>
    <row r="7" spans="1:6" x14ac:dyDescent="0.3">
      <c r="A7" s="18" t="str">
        <f>"The minimum amount to invest in the the individual stock "&amp;C18&amp;" is "&amp;DOLLAR(B26,0)&amp;"."</f>
        <v>The minimum amount to invest in the the individual stock WMT is $16,000.</v>
      </c>
      <c r="B7" s="19"/>
      <c r="C7" s="19"/>
      <c r="D7" s="19"/>
      <c r="E7" s="20"/>
    </row>
    <row r="8" spans="1:6" x14ac:dyDescent="0.3">
      <c r="A8" s="18" t="str">
        <f>"The minimum amount to invest in "&amp;F20&amp;" is "&amp;TEXT(B27,"0%")&amp;" of the amount invested in the "&amp;F16&amp;"."</f>
        <v>The minimum amount to invest in Bonds Index Fund is 20% of the amount invested in the Tech Sector.</v>
      </c>
      <c r="B8" s="19"/>
      <c r="C8" s="19"/>
      <c r="D8" s="19"/>
      <c r="E8" s="20"/>
    </row>
    <row r="9" spans="1:6" x14ac:dyDescent="0.3">
      <c r="A9" s="21" t="s">
        <v>0</v>
      </c>
      <c r="B9" s="22"/>
      <c r="C9" s="22"/>
      <c r="D9" s="22"/>
      <c r="E9" s="23"/>
    </row>
    <row r="11" spans="1:6" x14ac:dyDescent="0.3">
      <c r="A11" s="1" t="s">
        <v>1</v>
      </c>
    </row>
    <row r="12" spans="1:6" x14ac:dyDescent="0.3">
      <c r="A12" t="s">
        <v>2</v>
      </c>
    </row>
    <row r="14" spans="1:6" x14ac:dyDescent="0.3">
      <c r="A14" s="1" t="s">
        <v>3</v>
      </c>
    </row>
    <row r="15" spans="1:6" x14ac:dyDescent="0.3">
      <c r="A15" s="2" t="s">
        <v>4</v>
      </c>
      <c r="B15" s="2" t="s">
        <v>4</v>
      </c>
      <c r="C15" s="6" t="s">
        <v>5</v>
      </c>
      <c r="D15" s="6" t="s">
        <v>6</v>
      </c>
      <c r="E15" s="2" t="s">
        <v>4</v>
      </c>
    </row>
    <row r="16" spans="1:6" ht="15.6" x14ac:dyDescent="0.35">
      <c r="A16" s="2" t="s">
        <v>7</v>
      </c>
      <c r="B16" s="2" t="s">
        <v>23</v>
      </c>
      <c r="C16" s="7" t="s">
        <v>28</v>
      </c>
      <c r="D16" s="10">
        <v>6.5000000000000002E-2</v>
      </c>
      <c r="E16" s="12">
        <v>0</v>
      </c>
      <c r="F16" t="s">
        <v>8</v>
      </c>
    </row>
    <row r="17" spans="1:6" ht="15.6" x14ac:dyDescent="0.35">
      <c r="A17" s="2" t="s">
        <v>7</v>
      </c>
      <c r="B17" s="2" t="s">
        <v>24</v>
      </c>
      <c r="C17" s="7" t="s">
        <v>29</v>
      </c>
      <c r="D17" s="10">
        <v>0.115</v>
      </c>
      <c r="E17" s="12">
        <v>127000</v>
      </c>
    </row>
    <row r="18" spans="1:6" ht="15.6" x14ac:dyDescent="0.35">
      <c r="A18" s="2" t="s">
        <v>7</v>
      </c>
      <c r="B18" s="2" t="s">
        <v>25</v>
      </c>
      <c r="C18" s="7" t="s">
        <v>30</v>
      </c>
      <c r="D18" s="10">
        <v>5.8999999999999997E-2</v>
      </c>
      <c r="E18" s="12">
        <v>16000</v>
      </c>
      <c r="F18" t="s">
        <v>9</v>
      </c>
    </row>
    <row r="19" spans="1:6" ht="15.6" x14ac:dyDescent="0.35">
      <c r="A19" s="2" t="s">
        <v>7</v>
      </c>
      <c r="B19" s="2" t="s">
        <v>26</v>
      </c>
      <c r="C19" s="7" t="s">
        <v>10</v>
      </c>
      <c r="D19" s="10">
        <v>8.5000000000000006E-2</v>
      </c>
      <c r="E19" s="12">
        <v>131600</v>
      </c>
    </row>
    <row r="20" spans="1:6" ht="15.6" x14ac:dyDescent="0.35">
      <c r="A20" s="2" t="s">
        <v>7</v>
      </c>
      <c r="B20" s="2" t="s">
        <v>27</v>
      </c>
      <c r="C20" s="7" t="s">
        <v>31</v>
      </c>
      <c r="D20" s="10">
        <v>5.5E-2</v>
      </c>
      <c r="E20" s="12">
        <v>25400</v>
      </c>
      <c r="F20" t="s">
        <v>32</v>
      </c>
    </row>
    <row r="22" spans="1:6" x14ac:dyDescent="0.3">
      <c r="A22" s="1" t="s">
        <v>11</v>
      </c>
    </row>
    <row r="23" spans="1:6" x14ac:dyDescent="0.3">
      <c r="A23" t="s">
        <v>12</v>
      </c>
      <c r="B23" s="4">
        <v>300000</v>
      </c>
    </row>
    <row r="24" spans="1:6" x14ac:dyDescent="0.3">
      <c r="A24" t="str">
        <f>"Max amount to invest in "&amp;F16&amp;" ="</f>
        <v>Max amount to invest in Tech Sector =</v>
      </c>
      <c r="B24" s="5">
        <v>127000</v>
      </c>
    </row>
    <row r="25" spans="1:6" x14ac:dyDescent="0.3">
      <c r="A25" t="str">
        <f>"Min amount to invest in "&amp;F18&amp;" ="</f>
        <v>Min amount to invest in Retail Sector =</v>
      </c>
      <c r="B25" s="5">
        <v>78000</v>
      </c>
    </row>
    <row r="26" spans="1:6" x14ac:dyDescent="0.3">
      <c r="A26" t="str">
        <f>"Min amount to invest in "&amp;C18&amp;" ="</f>
        <v>Min amount to invest in WMT =</v>
      </c>
      <c r="B26" s="5">
        <v>16000</v>
      </c>
    </row>
    <row r="27" spans="1:6" ht="28.8" x14ac:dyDescent="0.3">
      <c r="A27" s="3" t="str">
        <f>"Min amount to invest in "&amp;F20&amp;" = "&amp;B27&amp;"* Amount Invested in "&amp;F16</f>
        <v>Min amount to invest in Bonds Index Fund = 0.2* Amount Invested in Tech Sector</v>
      </c>
      <c r="B27">
        <v>0.2</v>
      </c>
    </row>
    <row r="28" spans="1:6" x14ac:dyDescent="0.3">
      <c r="A28" s="3" t="s">
        <v>13</v>
      </c>
      <c r="B28">
        <v>0</v>
      </c>
    </row>
    <row r="29" spans="1:6" x14ac:dyDescent="0.3">
      <c r="A29" s="3"/>
    </row>
    <row r="30" spans="1:6" x14ac:dyDescent="0.3">
      <c r="A30" s="1" t="s">
        <v>14</v>
      </c>
      <c r="C30" s="8" t="s">
        <v>15</v>
      </c>
      <c r="D30" s="8" t="s">
        <v>1</v>
      </c>
    </row>
    <row r="31" spans="1:6" x14ac:dyDescent="0.3">
      <c r="A31" s="24" t="str">
        <f>$B$12&amp;" = "&amp;B16&amp;" * "&amp;D16&amp;" + "&amp;B17&amp;" * "&amp;D17&amp;" + "&amp;B18&amp;" * "&amp;D18&amp;" + "&amp;B19&amp;" * "&amp;D19&amp;" + "&amp;B20&amp;" * "&amp;D20</f>
        <v xml:space="preserve"> = x1 * 0.065 + x2 * 0.115 + x3 * 0.059 + x4 * 0.085 + x5 * 0.055</v>
      </c>
      <c r="C31" s="9">
        <f>SUMPRODUCT(D16:D20,E16:E20)</f>
        <v>28132</v>
      </c>
      <c r="D31" s="7" t="s">
        <v>16</v>
      </c>
    </row>
    <row r="32" spans="1:6" x14ac:dyDescent="0.3">
      <c r="A32" s="1" t="s">
        <v>11</v>
      </c>
      <c r="C32" s="8" t="s">
        <v>15</v>
      </c>
      <c r="D32" s="8" t="s">
        <v>17</v>
      </c>
      <c r="E32" s="8" t="s">
        <v>18</v>
      </c>
      <c r="F32" s="8" t="s">
        <v>19</v>
      </c>
    </row>
    <row r="33" spans="1:6" x14ac:dyDescent="0.3">
      <c r="A33" t="str">
        <f>B16&amp;" + "&amp;B17&amp;" + "&amp;B18&amp;" + "&amp;B19&amp;" + "&amp;B20&amp;" &lt;= "&amp;DOLLAR(B23)</f>
        <v>x1 + x2 + x3 + x4 + x5 &lt;= $300,000.00</v>
      </c>
      <c r="B33" t="s">
        <v>20</v>
      </c>
      <c r="C33" s="9">
        <f>SUM(E16:E20)</f>
        <v>300000</v>
      </c>
      <c r="D33" s="11" t="s">
        <v>21</v>
      </c>
      <c r="E33" s="9">
        <f>B23</f>
        <v>300000</v>
      </c>
      <c r="F33" s="14"/>
    </row>
    <row r="34" spans="1:6" x14ac:dyDescent="0.3">
      <c r="A34" t="str">
        <f>B16&amp;" + "&amp;B17&amp;" &lt;= "&amp;DOLLAR(B24)</f>
        <v>x1 + x2 &lt;= $127,000.00</v>
      </c>
      <c r="B34" t="str">
        <f>"Total Invested in "&amp;F16</f>
        <v>Total Invested in Tech Sector</v>
      </c>
      <c r="C34" s="9">
        <f>SUM(E16:E17)</f>
        <v>127000</v>
      </c>
      <c r="D34" s="11" t="s">
        <v>21</v>
      </c>
      <c r="E34" s="9">
        <f>B24</f>
        <v>127000</v>
      </c>
      <c r="F34" s="14"/>
    </row>
    <row r="35" spans="1:6" x14ac:dyDescent="0.3">
      <c r="A35" t="str">
        <f>B18&amp;" + "&amp;B19&amp;" &gt;= "&amp;DOLLAR(B25)</f>
        <v>x3 + x4 &gt;= $78,000.00</v>
      </c>
      <c r="B35" t="str">
        <f>"Total Invested in "&amp;F18</f>
        <v>Total Invested in Retail Sector</v>
      </c>
      <c r="C35" s="9">
        <f>SUM(E18:E19)</f>
        <v>147600</v>
      </c>
      <c r="D35" s="11" t="s">
        <v>22</v>
      </c>
      <c r="E35" s="9">
        <f>B25</f>
        <v>78000</v>
      </c>
      <c r="F35" s="14"/>
    </row>
    <row r="36" spans="1:6" x14ac:dyDescent="0.3">
      <c r="A36" t="str">
        <f>B18&amp;" &gt;= "&amp;DOLLAR(B26)</f>
        <v>x3 &gt;= $16,000.00</v>
      </c>
      <c r="B36" t="str">
        <f>"Total Invested in "&amp;C18</f>
        <v>Total Invested in WMT</v>
      </c>
      <c r="C36" s="9">
        <f>E18</f>
        <v>16000</v>
      </c>
      <c r="D36" s="11" t="s">
        <v>22</v>
      </c>
      <c r="E36" s="9">
        <f>B26</f>
        <v>16000</v>
      </c>
      <c r="F36" s="14"/>
    </row>
    <row r="37" spans="1:6" x14ac:dyDescent="0.3">
      <c r="A37" t="str">
        <f>B20&amp;" &gt;= ("&amp;B16&amp;" + "&amp;B17&amp;")*"&amp;B27</f>
        <v>x5 &gt;= (x1 + x2)*0.2</v>
      </c>
      <c r="B37" t="str">
        <f>"Total Invested in "&amp;F20</f>
        <v>Total Invested in Bonds Index Fund</v>
      </c>
      <c r="C37" s="9">
        <f>E20</f>
        <v>25400</v>
      </c>
      <c r="D37" s="11" t="s">
        <v>22</v>
      </c>
      <c r="E37" s="13">
        <f>C34*B27</f>
        <v>25400</v>
      </c>
      <c r="F37" s="14"/>
    </row>
    <row r="38" spans="1:6" ht="43.2" x14ac:dyDescent="0.3">
      <c r="E38" s="3" t="str">
        <f>B27&amp;"*Amount Invested in "&amp;F16</f>
        <v>0.2*Amount Invested in Tech Sector</v>
      </c>
    </row>
  </sheetData>
  <pageMargins left="0.7" right="0.7" top="0.75" bottom="0.75" header="0.3" footer="0.3"/>
  <ignoredErrors>
    <ignoredError sqref="B36" formula="1"/>
    <ignoredError sqref="C34:C35" formulaRange="1"/>
    <ignoredError sqref="A33:A37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Cano</dc:creator>
  <cp:lastModifiedBy>Jose Cano</cp:lastModifiedBy>
  <dcterms:created xsi:type="dcterms:W3CDTF">2021-09-17T01:15:33Z</dcterms:created>
  <dcterms:modified xsi:type="dcterms:W3CDTF">2021-09-17T01:59:36Z</dcterms:modified>
</cp:coreProperties>
</file>